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showHorizontalScroll="0" showVerticalScroll="0" xWindow="480" yWindow="480" windowWidth="18240" windowHeight="11910"/>
  </bookViews>
  <sheets>
    <sheet name="Main" sheetId="1" r:id="rId1"/>
    <sheet name="Features" sheetId="5" r:id="rId2"/>
    <sheet name="Sheet2" sheetId="2" state="hidden" r:id="rId3"/>
    <sheet name="Sheet3" sheetId="3" state="hidden" r:id="rId4"/>
  </sheets>
  <calcPr calcId="162913"/>
</workbook>
</file>

<file path=xl/calcChain.xml><?xml version="1.0" encoding="utf-8"?>
<calcChain xmlns="http://schemas.openxmlformats.org/spreadsheetml/2006/main">
  <c r="B1" i="2" l="1"/>
  <c r="AN1" i="2"/>
  <c r="I1" i="2" s="1"/>
  <c r="A1" i="2"/>
  <c r="B53" i="1"/>
  <c r="G10" i="2"/>
  <c r="G9" i="2"/>
  <c r="G8" i="2"/>
  <c r="G7" i="2"/>
  <c r="G6" i="2"/>
  <c r="G5" i="2"/>
  <c r="G4" i="2"/>
  <c r="G3" i="2"/>
  <c r="G2" i="2"/>
  <c r="L2" i="2"/>
  <c r="AN2" i="2" s="1"/>
  <c r="K13" i="1"/>
  <c r="K12" i="1"/>
  <c r="K11" i="1"/>
  <c r="K10" i="1"/>
  <c r="K9" i="1"/>
  <c r="K8" i="1"/>
  <c r="K7" i="1"/>
  <c r="K6" i="1"/>
  <c r="K5" i="1"/>
  <c r="AN100" i="2"/>
  <c r="AO36" i="1"/>
  <c r="AU10" i="1"/>
  <c r="AI7" i="1"/>
  <c r="O8" i="1"/>
  <c r="AP36" i="1"/>
  <c r="BH23" i="1"/>
  <c r="BG49" i="1"/>
  <c r="AH40" i="1"/>
  <c r="AI52" i="1"/>
  <c r="AA45" i="1"/>
  <c r="H10" i="2"/>
  <c r="AS36" i="1"/>
  <c r="AF45" i="1"/>
  <c r="P44" i="1"/>
  <c r="AA32" i="1"/>
  <c r="T50" i="1"/>
  <c r="E9" i="1"/>
  <c r="AA27" i="1"/>
  <c r="T42" i="1"/>
  <c r="AI60" i="1"/>
  <c r="Q46" i="1"/>
  <c r="AI50" i="1"/>
  <c r="B27" i="1"/>
  <c r="P32" i="1"/>
  <c r="AG25" i="1"/>
  <c r="P42" i="1"/>
  <c r="Q36" i="1"/>
  <c r="B14" i="1"/>
  <c r="AR49" i="1"/>
  <c r="AR10" i="1"/>
  <c r="L5" i="1"/>
  <c r="AU23" i="1"/>
  <c r="L12" i="1"/>
  <c r="AA6" i="1"/>
  <c r="Q30" i="1"/>
  <c r="AH37" i="1"/>
  <c r="AI59" i="1"/>
  <c r="S32" i="1"/>
  <c r="P34" i="1"/>
  <c r="AH39" i="1"/>
  <c r="D9" i="1"/>
  <c r="T30" i="1"/>
  <c r="AI51" i="1"/>
  <c r="B40" i="1"/>
  <c r="A12" i="1"/>
  <c r="G32" i="1"/>
  <c r="AH36" i="1"/>
  <c r="S46" i="1"/>
  <c r="AI8" i="1"/>
  <c r="P46" i="1"/>
  <c r="AA19" i="1"/>
  <c r="AA14" i="1"/>
  <c r="AH42" i="1"/>
  <c r="S52" i="1"/>
  <c r="I7" i="1"/>
  <c r="AS10" i="1"/>
  <c r="S40" i="1"/>
  <c r="T46" i="1"/>
  <c r="BF36" i="1"/>
  <c r="AJ8" i="1"/>
  <c r="BN23" i="1"/>
  <c r="AF6" i="1"/>
  <c r="BE10" i="1"/>
  <c r="AI56" i="1"/>
  <c r="S42" i="1"/>
  <c r="L6" i="1"/>
  <c r="G19" i="1"/>
  <c r="G45" i="1"/>
  <c r="P36" i="1"/>
  <c r="B6" i="1"/>
  <c r="T34" i="1"/>
  <c r="AI55" i="1"/>
  <c r="H2" i="2"/>
  <c r="L9" i="1"/>
  <c r="AR23" i="1"/>
  <c r="Q48" i="1"/>
  <c r="H6" i="2"/>
  <c r="L13" i="1"/>
  <c r="D22" i="1"/>
  <c r="Q42" i="1"/>
  <c r="BH10" i="1"/>
  <c r="BF10" i="1"/>
  <c r="L10" i="1"/>
  <c r="S36" i="1"/>
  <c r="L11" i="1"/>
  <c r="Q40" i="1"/>
  <c r="B19" i="1"/>
  <c r="Q52" i="1"/>
  <c r="P48" i="1"/>
  <c r="AT10" i="1"/>
  <c r="P38" i="1"/>
  <c r="BB10" i="1"/>
  <c r="AG38" i="1"/>
  <c r="D35" i="1"/>
  <c r="AO23" i="1"/>
  <c r="AH35" i="1"/>
  <c r="AI58" i="1"/>
  <c r="AH34" i="1"/>
  <c r="N6" i="1"/>
  <c r="T52" i="1"/>
  <c r="S48" i="1"/>
  <c r="AI53" i="1"/>
  <c r="AU36" i="1"/>
  <c r="AF32" i="1"/>
  <c r="B45" i="1"/>
  <c r="AC22" i="1"/>
  <c r="BG36" i="1"/>
  <c r="T48" i="1"/>
  <c r="H4" i="2"/>
  <c r="A51" i="1"/>
  <c r="S34" i="1"/>
  <c r="AD22" i="1"/>
  <c r="E22" i="1"/>
  <c r="AI54" i="1"/>
  <c r="A25" i="1"/>
  <c r="D48" i="1"/>
  <c r="H5" i="2"/>
  <c r="BE23" i="1"/>
  <c r="P52" i="1"/>
  <c r="Q34" i="1"/>
  <c r="T32" i="1"/>
  <c r="AH41" i="1"/>
  <c r="B32" i="1"/>
  <c r="AT36" i="1"/>
  <c r="L8" i="1"/>
  <c r="BE36" i="1"/>
  <c r="AA2" i="1"/>
  <c r="T38" i="1"/>
  <c r="AG12" i="1"/>
  <c r="T40" i="1"/>
  <c r="AO10" i="1"/>
  <c r="AA40" i="1"/>
  <c r="AK10" i="1"/>
  <c r="H3" i="2"/>
  <c r="BG23" i="1"/>
  <c r="BF49" i="1"/>
  <c r="BH36" i="1"/>
  <c r="E35" i="1"/>
  <c r="AD9" i="1"/>
  <c r="A38" i="1"/>
  <c r="Q44" i="1"/>
  <c r="AD35" i="1"/>
  <c r="AU49" i="1"/>
  <c r="Q32" i="1"/>
  <c r="AO49" i="1"/>
  <c r="S44" i="1"/>
  <c r="I9" i="1"/>
  <c r="AI57" i="1"/>
  <c r="AT49" i="1"/>
  <c r="AS49" i="1"/>
  <c r="E48" i="1"/>
  <c r="S50" i="1"/>
  <c r="AH43" i="1"/>
  <c r="S30" i="1"/>
  <c r="BN10" i="1"/>
  <c r="AT23" i="1"/>
  <c r="AF19" i="1"/>
  <c r="L7" i="1"/>
  <c r="AI49" i="1"/>
  <c r="AH38" i="1"/>
  <c r="BN36" i="1"/>
  <c r="Q38" i="1"/>
  <c r="T44" i="1"/>
  <c r="Q50" i="1"/>
  <c r="BG10" i="1"/>
  <c r="AR36" i="1"/>
  <c r="G6" i="1"/>
  <c r="S38" i="1"/>
  <c r="BH49" i="1"/>
  <c r="AG51" i="1"/>
  <c r="T36" i="1"/>
  <c r="BN49" i="1"/>
  <c r="P50" i="1"/>
  <c r="P40" i="1"/>
  <c r="AS23" i="1"/>
  <c r="BE49" i="1"/>
  <c r="AC35" i="1"/>
  <c r="AC48" i="1"/>
  <c r="P30" i="1"/>
  <c r="AD48" i="1"/>
  <c r="AI5" i="1"/>
  <c r="AC9" i="1"/>
  <c r="B2" i="1"/>
  <c r="BF23" i="1"/>
  <c r="H9" i="2"/>
  <c r="H8" i="2"/>
  <c r="I13" i="1"/>
  <c r="H7" i="2"/>
  <c r="AJ12" i="1"/>
  <c r="AJ1" i="2"/>
  <c r="S3" i="1" l="1"/>
  <c r="T3" i="1"/>
  <c r="U3" i="1"/>
  <c r="V3" i="1"/>
  <c r="X3" i="1"/>
  <c r="C25" i="1"/>
  <c r="C38" i="1"/>
  <c r="C51" i="1"/>
  <c r="AB12" i="1"/>
  <c r="AB25" i="1"/>
  <c r="AB38" i="1"/>
  <c r="AB51" i="1"/>
  <c r="BF40" i="1"/>
  <c r="BE40" i="1"/>
  <c r="BF27" i="1"/>
  <c r="BF14" i="1"/>
  <c r="BE14" i="1"/>
  <c r="BE27" i="1"/>
  <c r="C12" i="1"/>
  <c r="L3" i="2"/>
  <c r="L4" i="2" s="1"/>
  <c r="L5" i="2" s="1"/>
  <c r="BF51" i="1"/>
  <c r="BE51" i="1"/>
  <c r="W3" i="1"/>
  <c r="Y3" i="1"/>
  <c r="R3" i="1"/>
  <c r="Z3" i="1"/>
  <c r="K2" i="2"/>
  <c r="AK1" i="2"/>
  <c r="AL1" i="2" s="1"/>
  <c r="AB36" i="1"/>
  <c r="C4" i="1"/>
  <c r="C23" i="1"/>
  <c r="AB49" i="1"/>
  <c r="AI13" i="1"/>
  <c r="AI43" i="1"/>
  <c r="N9" i="1"/>
  <c r="U9" i="1"/>
  <c r="M7" i="1"/>
  <c r="AK9" i="1"/>
  <c r="AJ10" i="1"/>
  <c r="AK52" i="1"/>
  <c r="I25" i="1"/>
  <c r="M8" i="1"/>
  <c r="I19" i="1"/>
  <c r="N7" i="1"/>
  <c r="AJ54" i="1"/>
  <c r="O5" i="1"/>
  <c r="I24" i="1"/>
  <c r="AJ59" i="1"/>
  <c r="U10" i="1"/>
  <c r="AI6" i="1"/>
  <c r="X6" i="1"/>
  <c r="I22" i="1"/>
  <c r="AK53" i="1"/>
  <c r="U5" i="1"/>
  <c r="AK51" i="1"/>
  <c r="AI42" i="1"/>
  <c r="AK58" i="1"/>
  <c r="I18" i="1"/>
  <c r="AK54" i="1"/>
  <c r="I6" i="1"/>
  <c r="O11" i="1"/>
  <c r="AJ51" i="1"/>
  <c r="AJ58" i="1"/>
  <c r="AJ49" i="1"/>
  <c r="M11" i="1"/>
  <c r="I17" i="1"/>
  <c r="M9" i="1"/>
  <c r="I20" i="1"/>
  <c r="AJ52" i="1"/>
  <c r="AJ13" i="1"/>
  <c r="AJ5" i="1"/>
  <c r="AI10" i="1"/>
  <c r="AJ55" i="1"/>
  <c r="AK56" i="1"/>
  <c r="AK12" i="1"/>
  <c r="M13" i="1"/>
  <c r="AJ6" i="1"/>
  <c r="AK60" i="1"/>
  <c r="AI38" i="1"/>
  <c r="AJ53" i="1"/>
  <c r="S13" i="1"/>
  <c r="I5" i="1"/>
  <c r="AK50" i="1"/>
  <c r="AJ9" i="1"/>
  <c r="AI40" i="1"/>
  <c r="AJ60" i="1"/>
  <c r="AK8" i="1"/>
  <c r="AK57" i="1"/>
  <c r="O6" i="1"/>
  <c r="V6" i="1"/>
  <c r="Z10" i="1"/>
  <c r="M10" i="1"/>
  <c r="N13" i="1"/>
  <c r="I8" i="1"/>
  <c r="W11" i="1"/>
  <c r="N5" i="1"/>
  <c r="AI34" i="1"/>
  <c r="AJ50" i="1"/>
  <c r="AI12" i="1"/>
  <c r="AI41" i="1"/>
  <c r="I23" i="1"/>
  <c r="U7" i="1"/>
  <c r="O10" i="1"/>
  <c r="AK5" i="1"/>
  <c r="I10" i="1"/>
  <c r="AI35" i="1"/>
  <c r="AI39" i="1"/>
  <c r="M12" i="1"/>
  <c r="N11" i="1"/>
  <c r="U12" i="1"/>
  <c r="AK13" i="1"/>
  <c r="S5" i="1"/>
  <c r="O13" i="1"/>
  <c r="M6" i="1"/>
  <c r="O9" i="1"/>
  <c r="N12" i="1"/>
  <c r="AK7" i="1"/>
  <c r="AJ7" i="1"/>
  <c r="S10" i="1"/>
  <c r="AK49" i="1"/>
  <c r="AJ11" i="1"/>
  <c r="AI11" i="1"/>
  <c r="AK59" i="1"/>
  <c r="M5" i="1"/>
  <c r="AJ56" i="1"/>
  <c r="R12" i="1"/>
  <c r="AK6" i="1"/>
  <c r="N8" i="1"/>
  <c r="O7" i="1"/>
  <c r="AI36" i="1"/>
  <c r="AJ57" i="1"/>
  <c r="AI37" i="1"/>
  <c r="I11" i="1"/>
  <c r="I12" i="1"/>
  <c r="AK55" i="1"/>
  <c r="I21" i="1"/>
  <c r="T9" i="1"/>
  <c r="U11" i="1"/>
  <c r="Z5" i="1"/>
  <c r="AK11" i="1"/>
  <c r="AI9" i="1"/>
  <c r="O12" i="1"/>
  <c r="N10" i="1"/>
  <c r="Y5" i="1"/>
  <c r="AD1" i="2"/>
  <c r="O2" i="2"/>
  <c r="AG2" i="2"/>
  <c r="AG1" i="2"/>
  <c r="R1" i="2"/>
  <c r="R2" i="2"/>
  <c r="U1" i="2"/>
  <c r="AJ2" i="2"/>
  <c r="J1" i="2"/>
  <c r="J2" i="2"/>
  <c r="X1" i="2"/>
  <c r="AA2" i="2"/>
  <c r="AA1" i="2"/>
  <c r="AD2" i="2"/>
  <c r="O1" i="2"/>
  <c r="X2" i="2"/>
  <c r="U2" i="2"/>
  <c r="AH7" i="1" l="1"/>
  <c r="P7" i="1" s="1"/>
  <c r="AH6" i="1"/>
  <c r="P6" i="1" s="1"/>
  <c r="AH8" i="1"/>
  <c r="P8" i="1" s="1"/>
  <c r="AN4" i="2"/>
  <c r="AH13" i="1"/>
  <c r="P13" i="1" s="1"/>
  <c r="AH11" i="1"/>
  <c r="P11" i="1" s="1"/>
  <c r="AN3" i="2"/>
  <c r="K3" i="2"/>
  <c r="K4" i="2" s="1"/>
  <c r="K5" i="2" s="1"/>
  <c r="Y1" i="2"/>
  <c r="Z1" i="2" s="1"/>
  <c r="AH12" i="1"/>
  <c r="P12" i="1" s="1"/>
  <c r="S1" i="2"/>
  <c r="T1" i="2" s="1"/>
  <c r="V1" i="2"/>
  <c r="W1" i="2" s="1"/>
  <c r="AH1" i="2"/>
  <c r="AI1" i="2" s="1"/>
  <c r="AB1" i="2"/>
  <c r="AC1" i="2" s="1"/>
  <c r="AH5" i="1"/>
  <c r="P5" i="1" s="1"/>
  <c r="AL57" i="1"/>
  <c r="AN57" i="1" s="1"/>
  <c r="M2" i="2"/>
  <c r="N2" i="2" s="1"/>
  <c r="AL50" i="1"/>
  <c r="AN50" i="1" s="1"/>
  <c r="AL51" i="1"/>
  <c r="AM51" i="1" s="1"/>
  <c r="AL58" i="1"/>
  <c r="AN58" i="1" s="1"/>
  <c r="AL49" i="1"/>
  <c r="AM49" i="1" s="1"/>
  <c r="AL55" i="1"/>
  <c r="AM55" i="1" s="1"/>
  <c r="AH10" i="1"/>
  <c r="P10" i="1" s="1"/>
  <c r="AL52" i="1"/>
  <c r="AM52" i="1" s="1"/>
  <c r="AH9" i="1"/>
  <c r="P9" i="1" s="1"/>
  <c r="AL60" i="1"/>
  <c r="AN60" i="1" s="1"/>
  <c r="AL53" i="1"/>
  <c r="AM53" i="1" s="1"/>
  <c r="AL59" i="1"/>
  <c r="AM59" i="1" s="1"/>
  <c r="AL56" i="1"/>
  <c r="AN56" i="1" s="1"/>
  <c r="AL54" i="1"/>
  <c r="AM54" i="1" s="1"/>
  <c r="I2" i="2"/>
  <c r="L6" i="2"/>
  <c r="AN5" i="2"/>
  <c r="P1" i="2"/>
  <c r="Q1" i="2" s="1"/>
  <c r="Y2" i="2"/>
  <c r="Z2" i="2" s="1"/>
  <c r="AE2" i="2"/>
  <c r="AF2" i="2" s="1"/>
  <c r="V2" i="2"/>
  <c r="W2" i="2" s="1"/>
  <c r="AK2" i="2"/>
  <c r="AL2" i="2" s="1"/>
  <c r="S2" i="2"/>
  <c r="T2" i="2" s="1"/>
  <c r="AB2" i="2"/>
  <c r="AC2" i="2" s="1"/>
  <c r="AH2" i="2"/>
  <c r="AI2" i="2" s="1"/>
  <c r="AE1" i="2"/>
  <c r="AF1" i="2" s="1"/>
  <c r="M1" i="2"/>
  <c r="N1" i="2" s="1"/>
  <c r="P2" i="2"/>
  <c r="Q2" i="2" s="1"/>
  <c r="F17" i="1"/>
  <c r="AD23" i="1"/>
  <c r="E4" i="1"/>
  <c r="C36" i="1"/>
  <c r="E43" i="1"/>
  <c r="AE35" i="1"/>
  <c r="AC30" i="1"/>
  <c r="D43" i="1"/>
  <c r="C45" i="1"/>
  <c r="F30" i="1"/>
  <c r="D30" i="1"/>
  <c r="E30" i="1"/>
  <c r="C30" i="1"/>
  <c r="F25" i="1"/>
  <c r="E10" i="1"/>
  <c r="F51" i="1"/>
  <c r="D36" i="1"/>
  <c r="D10" i="1"/>
  <c r="E49" i="1"/>
  <c r="E32" i="1"/>
  <c r="AD19" i="1"/>
  <c r="E17" i="1"/>
  <c r="AE25" i="1"/>
  <c r="E23" i="1"/>
  <c r="AE30" i="1"/>
  <c r="F12" i="1"/>
  <c r="F35" i="1"/>
  <c r="E36" i="1"/>
  <c r="AB17" i="1"/>
  <c r="AC36" i="1"/>
  <c r="F22" i="1"/>
  <c r="AD36" i="1"/>
  <c r="F43" i="1"/>
  <c r="E6" i="1"/>
  <c r="C32" i="1"/>
  <c r="AB23" i="1"/>
  <c r="D23" i="1"/>
  <c r="E19" i="1"/>
  <c r="C49" i="1"/>
  <c r="C6" i="1"/>
  <c r="D17" i="1"/>
  <c r="AB32" i="1"/>
  <c r="C10" i="1"/>
  <c r="F48" i="1"/>
  <c r="AE22" i="1"/>
  <c r="D49" i="1"/>
  <c r="AB30" i="1"/>
  <c r="F38" i="1"/>
  <c r="AB19" i="1"/>
  <c r="F9" i="1"/>
  <c r="AC17" i="1"/>
  <c r="AE17" i="1"/>
  <c r="AD32" i="1"/>
  <c r="AD30" i="1"/>
  <c r="AD17" i="1"/>
  <c r="C43" i="1"/>
  <c r="AC23" i="1"/>
  <c r="F4" i="1"/>
  <c r="AE38" i="1"/>
  <c r="C17" i="1"/>
  <c r="E45" i="1"/>
  <c r="D4" i="1"/>
  <c r="C19" i="1"/>
  <c r="AD10" i="1"/>
  <c r="AD6" i="1"/>
  <c r="AE4" i="1"/>
  <c r="AB4" i="1"/>
  <c r="AE9" i="1"/>
  <c r="AC4" i="1"/>
  <c r="AE12" i="1"/>
  <c r="AB10" i="1"/>
  <c r="AB6" i="1"/>
  <c r="AC10" i="1"/>
  <c r="AD4" i="1"/>
  <c r="AB43" i="1"/>
  <c r="AC43" i="1"/>
  <c r="AC49" i="1"/>
  <c r="AE51" i="1"/>
  <c r="AB45" i="1"/>
  <c r="AD43" i="1"/>
  <c r="AD45" i="1"/>
  <c r="AD49" i="1"/>
  <c r="AE48" i="1"/>
  <c r="AE43" i="1"/>
  <c r="T13" i="1"/>
  <c r="X7" i="1"/>
  <c r="Z11" i="1"/>
  <c r="Y10" i="1"/>
  <c r="V11" i="1"/>
  <c r="R13" i="1"/>
  <c r="X9" i="1"/>
  <c r="V10" i="1"/>
  <c r="T12" i="1"/>
  <c r="X5" i="1"/>
  <c r="T6" i="1"/>
  <c r="Y8" i="1"/>
  <c r="W12" i="1"/>
  <c r="Y6" i="1"/>
  <c r="R9" i="1"/>
  <c r="Z12" i="1"/>
  <c r="X8" i="1"/>
  <c r="Z9" i="1"/>
  <c r="Z8" i="1"/>
  <c r="Z6" i="1"/>
  <c r="S11" i="1"/>
  <c r="V12" i="1"/>
  <c r="Y13" i="1"/>
  <c r="W13" i="1"/>
  <c r="Y7" i="1"/>
  <c r="X10" i="1"/>
  <c r="T8" i="1"/>
  <c r="R10" i="1"/>
  <c r="T11" i="1"/>
  <c r="R6" i="1"/>
  <c r="W9" i="1"/>
  <c r="W8" i="1"/>
  <c r="S9" i="1"/>
  <c r="T10" i="1"/>
  <c r="V8" i="1"/>
  <c r="T5" i="1"/>
  <c r="U13" i="1"/>
  <c r="S7" i="1"/>
  <c r="X13" i="1"/>
  <c r="W7" i="1"/>
  <c r="R8" i="1"/>
  <c r="V13" i="1"/>
  <c r="U6" i="1"/>
  <c r="W6" i="1"/>
  <c r="Z7" i="1"/>
  <c r="W5" i="1"/>
  <c r="V5" i="1"/>
  <c r="V7" i="1"/>
  <c r="Y9" i="1"/>
  <c r="Y11" i="1"/>
  <c r="S12" i="1"/>
  <c r="R7" i="1"/>
  <c r="R11" i="1"/>
  <c r="S8" i="1"/>
  <c r="X12" i="1"/>
  <c r="AJ5" i="2"/>
  <c r="X4" i="2"/>
  <c r="R4" i="2"/>
  <c r="AJ3" i="2"/>
  <c r="U4" i="2"/>
  <c r="AG3" i="2"/>
  <c r="J5" i="2"/>
  <c r="O5" i="2"/>
  <c r="J3" i="2"/>
  <c r="O4" i="2"/>
  <c r="X3" i="2"/>
  <c r="X5" i="2"/>
  <c r="AG4" i="2"/>
  <c r="R3" i="2"/>
  <c r="AG5" i="2"/>
  <c r="AD5" i="2"/>
  <c r="AJ4" i="2"/>
  <c r="AA3" i="2"/>
  <c r="AD4" i="2"/>
  <c r="R5" i="2"/>
  <c r="AD3" i="2"/>
  <c r="AA5" i="2"/>
  <c r="J4" i="2"/>
  <c r="U3" i="2"/>
  <c r="O3" i="2"/>
  <c r="U5" i="2"/>
  <c r="AA4" i="2"/>
  <c r="I3" i="2" l="1"/>
  <c r="AB3" i="2"/>
  <c r="AC3" i="2" s="1"/>
  <c r="AH3" i="2"/>
  <c r="AI3" i="2" s="1"/>
  <c r="Y3" i="2"/>
  <c r="Z3" i="2" s="1"/>
  <c r="P3" i="2"/>
  <c r="Q3" i="2" s="1"/>
  <c r="AK3" i="2"/>
  <c r="AL3" i="2" s="1"/>
  <c r="V3" i="2"/>
  <c r="W3" i="2" s="1"/>
  <c r="M3" i="2"/>
  <c r="N3" i="2" s="1"/>
  <c r="AE3" i="2"/>
  <c r="AF3" i="2" s="1"/>
  <c r="S3" i="2"/>
  <c r="T3" i="2" s="1"/>
  <c r="AM57" i="1"/>
  <c r="AN53" i="1"/>
  <c r="AN52" i="1"/>
  <c r="AM56" i="1"/>
  <c r="AN51" i="1"/>
  <c r="AN49" i="1"/>
  <c r="AN54" i="1"/>
  <c r="AM58" i="1"/>
  <c r="AM50" i="1"/>
  <c r="V4" i="2"/>
  <c r="W4" i="2" s="1"/>
  <c r="AH4" i="2"/>
  <c r="AI4" i="2" s="1"/>
  <c r="AB4" i="2"/>
  <c r="AC4" i="2" s="1"/>
  <c r="M4" i="2"/>
  <c r="N4" i="2" s="1"/>
  <c r="AE4" i="2"/>
  <c r="AF4" i="2" s="1"/>
  <c r="S4" i="2"/>
  <c r="T4" i="2" s="1"/>
  <c r="Y4" i="2"/>
  <c r="Z4" i="2" s="1"/>
  <c r="P4" i="2"/>
  <c r="Q4" i="2" s="1"/>
  <c r="AK4" i="2"/>
  <c r="AL4" i="2" s="1"/>
  <c r="AK5" i="2"/>
  <c r="AL5" i="2" s="1"/>
  <c r="V5" i="2"/>
  <c r="W5" i="2" s="1"/>
  <c r="P5" i="2"/>
  <c r="Q5" i="2" s="1"/>
  <c r="Y5" i="2"/>
  <c r="Z5" i="2" s="1"/>
  <c r="AH5" i="2"/>
  <c r="AI5" i="2" s="1"/>
  <c r="AE5" i="2"/>
  <c r="AF5" i="2" s="1"/>
  <c r="AB5" i="2"/>
  <c r="AC5" i="2" s="1"/>
  <c r="S5" i="2"/>
  <c r="T5" i="2" s="1"/>
  <c r="M5" i="2"/>
  <c r="N5" i="2" s="1"/>
  <c r="AM60" i="1"/>
  <c r="AN55" i="1"/>
  <c r="I4" i="2"/>
  <c r="AN59" i="1"/>
  <c r="I5" i="2"/>
  <c r="L7" i="2"/>
  <c r="AN6" i="2"/>
  <c r="K6" i="2"/>
  <c r="AD6" i="2"/>
  <c r="AJ6" i="2"/>
  <c r="O6" i="2"/>
  <c r="R6" i="2"/>
  <c r="X6" i="2"/>
  <c r="J6" i="2"/>
  <c r="U6" i="2"/>
  <c r="AG6" i="2"/>
  <c r="AA6" i="2"/>
  <c r="M6" i="2" l="1"/>
  <c r="N6" i="2" s="1"/>
  <c r="AH6" i="2"/>
  <c r="AI6" i="2" s="1"/>
  <c r="S6" i="2"/>
  <c r="T6" i="2" s="1"/>
  <c r="AB6" i="2"/>
  <c r="AC6" i="2" s="1"/>
  <c r="V6" i="2"/>
  <c r="W6" i="2" s="1"/>
  <c r="AK6" i="2"/>
  <c r="AL6" i="2" s="1"/>
  <c r="P6" i="2"/>
  <c r="Q6" i="2" s="1"/>
  <c r="Y6" i="2"/>
  <c r="Z6" i="2" s="1"/>
  <c r="AE6" i="2"/>
  <c r="AF6" i="2" s="1"/>
  <c r="K7" i="2"/>
  <c r="AN7" i="2"/>
  <c r="L8" i="2"/>
  <c r="I6" i="2"/>
  <c r="J7" i="2"/>
  <c r="O7" i="2"/>
  <c r="AJ7" i="2"/>
  <c r="U7" i="2"/>
  <c r="AD7" i="2"/>
  <c r="AA7" i="2"/>
  <c r="X7" i="2"/>
  <c r="R7" i="2"/>
  <c r="AG7" i="2"/>
  <c r="AE7" i="2" l="1"/>
  <c r="AF7" i="2" s="1"/>
  <c r="V7" i="2"/>
  <c r="W7" i="2" s="1"/>
  <c r="S7" i="2"/>
  <c r="T7" i="2" s="1"/>
  <c r="M7" i="2"/>
  <c r="N7" i="2" s="1"/>
  <c r="Y7" i="2"/>
  <c r="Z7" i="2" s="1"/>
  <c r="P7" i="2"/>
  <c r="Q7" i="2" s="1"/>
  <c r="AH7" i="2"/>
  <c r="AI7" i="2" s="1"/>
  <c r="AK7" i="2"/>
  <c r="AL7" i="2" s="1"/>
  <c r="AB7" i="2"/>
  <c r="AC7" i="2" s="1"/>
  <c r="AN8" i="2"/>
  <c r="K8" i="2"/>
  <c r="L9" i="2"/>
  <c r="I7" i="2"/>
  <c r="O8" i="2"/>
  <c r="R8" i="2"/>
  <c r="AA8" i="2"/>
  <c r="X8" i="2"/>
  <c r="AJ8" i="2"/>
  <c r="AD8" i="2"/>
  <c r="U8" i="2"/>
  <c r="J8" i="2"/>
  <c r="AG8" i="2"/>
  <c r="AE8" i="2" l="1"/>
  <c r="AF8" i="2" s="1"/>
  <c r="P8" i="2"/>
  <c r="Q8" i="2" s="1"/>
  <c r="Y8" i="2"/>
  <c r="Z8" i="2" s="1"/>
  <c r="AK8" i="2"/>
  <c r="AL8" i="2" s="1"/>
  <c r="S8" i="2"/>
  <c r="T8" i="2" s="1"/>
  <c r="V8" i="2"/>
  <c r="W8" i="2" s="1"/>
  <c r="AB8" i="2"/>
  <c r="AC8" i="2" s="1"/>
  <c r="AH8" i="2"/>
  <c r="AI8" i="2" s="1"/>
  <c r="M8" i="2"/>
  <c r="N8" i="2" s="1"/>
  <c r="AN9" i="2"/>
  <c r="K9" i="2"/>
  <c r="L10" i="2"/>
  <c r="I8" i="2"/>
  <c r="U9" i="2"/>
  <c r="AG9" i="2"/>
  <c r="AA9" i="2"/>
  <c r="J9" i="2"/>
  <c r="X9" i="2"/>
  <c r="R9" i="2"/>
  <c r="AD9" i="2"/>
  <c r="AJ9" i="2"/>
  <c r="O9" i="2"/>
  <c r="AH9" i="2" l="1"/>
  <c r="AI9" i="2" s="1"/>
  <c r="AK9" i="2"/>
  <c r="AL9" i="2" s="1"/>
  <c r="V9" i="2"/>
  <c r="W9" i="2" s="1"/>
  <c r="Y9" i="2"/>
  <c r="Z9" i="2" s="1"/>
  <c r="AB9" i="2"/>
  <c r="AC9" i="2" s="1"/>
  <c r="M9" i="2"/>
  <c r="N9" i="2" s="1"/>
  <c r="P9" i="2"/>
  <c r="Q9" i="2" s="1"/>
  <c r="AE9" i="2"/>
  <c r="AF9" i="2" s="1"/>
  <c r="S9" i="2"/>
  <c r="T9" i="2" s="1"/>
  <c r="L11" i="2"/>
  <c r="K10" i="2"/>
  <c r="AN10" i="2"/>
  <c r="I9" i="2"/>
  <c r="X10" i="2"/>
  <c r="AA10" i="2"/>
  <c r="J10" i="2"/>
  <c r="AJ10" i="2"/>
  <c r="U10" i="2"/>
  <c r="O10" i="2"/>
  <c r="R10" i="2"/>
  <c r="AG10" i="2"/>
  <c r="AD10" i="2"/>
  <c r="AH10" i="2" l="1"/>
  <c r="AI10" i="2" s="1"/>
  <c r="P10" i="2"/>
  <c r="Q10" i="2" s="1"/>
  <c r="AK10" i="2"/>
  <c r="AL10" i="2" s="1"/>
  <c r="Y10" i="2"/>
  <c r="Z10" i="2" s="1"/>
  <c r="M10" i="2"/>
  <c r="N10" i="2" s="1"/>
  <c r="V10" i="2"/>
  <c r="W10" i="2" s="1"/>
  <c r="AB10" i="2"/>
  <c r="AC10" i="2" s="1"/>
  <c r="AE10" i="2"/>
  <c r="AF10" i="2" s="1"/>
  <c r="S10" i="2"/>
  <c r="T10" i="2" s="1"/>
  <c r="I10" i="2"/>
  <c r="AN11" i="2"/>
  <c r="K11" i="2"/>
  <c r="L12" i="2"/>
  <c r="O11" i="2"/>
  <c r="U11" i="2"/>
  <c r="AG11" i="2"/>
  <c r="AA11" i="2"/>
  <c r="J11" i="2"/>
  <c r="AJ11" i="2"/>
  <c r="R11" i="2"/>
  <c r="X11" i="2"/>
  <c r="AD11" i="2"/>
  <c r="AK11" i="2" l="1"/>
  <c r="AL11" i="2" s="1"/>
  <c r="AE11" i="2"/>
  <c r="AF11" i="2" s="1"/>
  <c r="M11" i="2"/>
  <c r="N11" i="2" s="1"/>
  <c r="AH11" i="2"/>
  <c r="AI11" i="2" s="1"/>
  <c r="AB11" i="2"/>
  <c r="AC11" i="2" s="1"/>
  <c r="S11" i="2"/>
  <c r="T11" i="2" s="1"/>
  <c r="Y11" i="2"/>
  <c r="Z11" i="2" s="1"/>
  <c r="V11" i="2"/>
  <c r="W11" i="2" s="1"/>
  <c r="P11" i="2"/>
  <c r="Q11" i="2" s="1"/>
  <c r="L13" i="2"/>
  <c r="K12" i="2"/>
  <c r="AN12" i="2"/>
  <c r="I11" i="2"/>
  <c r="X12" i="2"/>
  <c r="AJ12" i="2"/>
  <c r="J12" i="2"/>
  <c r="AA12" i="2"/>
  <c r="U12" i="2"/>
  <c r="AD12" i="2"/>
  <c r="O12" i="2"/>
  <c r="AG12" i="2"/>
  <c r="R12" i="2"/>
  <c r="M12" i="2" l="1"/>
  <c r="N12" i="2" s="1"/>
  <c r="AB12" i="2"/>
  <c r="AC12" i="2" s="1"/>
  <c r="V12" i="2"/>
  <c r="W12" i="2" s="1"/>
  <c r="P12" i="2"/>
  <c r="Q12" i="2" s="1"/>
  <c r="AE12" i="2"/>
  <c r="AF12" i="2" s="1"/>
  <c r="AK12" i="2"/>
  <c r="AL12" i="2" s="1"/>
  <c r="Y12" i="2"/>
  <c r="Z12" i="2" s="1"/>
  <c r="S12" i="2"/>
  <c r="T12" i="2" s="1"/>
  <c r="AH12" i="2"/>
  <c r="AI12" i="2" s="1"/>
  <c r="I12" i="2"/>
  <c r="AN13" i="2"/>
  <c r="K13" i="2"/>
  <c r="L14" i="2"/>
  <c r="AD13" i="2"/>
  <c r="J13" i="2"/>
  <c r="R13" i="2"/>
  <c r="AG13" i="2"/>
  <c r="U13" i="2"/>
  <c r="O13" i="2"/>
  <c r="AJ13" i="2"/>
  <c r="X13" i="2"/>
  <c r="AA13" i="2"/>
  <c r="Y13" i="2" l="1"/>
  <c r="Z13" i="2" s="1"/>
  <c r="S13" i="2"/>
  <c r="T13" i="2" s="1"/>
  <c r="AH13" i="2"/>
  <c r="AI13" i="2" s="1"/>
  <c r="AB13" i="2"/>
  <c r="AC13" i="2" s="1"/>
  <c r="M13" i="2"/>
  <c r="N13" i="2" s="1"/>
  <c r="AK13" i="2"/>
  <c r="AL13" i="2" s="1"/>
  <c r="V13" i="2"/>
  <c r="W13" i="2" s="1"/>
  <c r="AE13" i="2"/>
  <c r="AF13" i="2" s="1"/>
  <c r="P13" i="2"/>
  <c r="Q13" i="2" s="1"/>
  <c r="I13" i="2"/>
  <c r="AN14" i="2"/>
  <c r="K14" i="2"/>
  <c r="L15" i="2"/>
  <c r="AD14" i="2"/>
  <c r="AA14" i="2"/>
  <c r="AG14" i="2"/>
  <c r="R14" i="2"/>
  <c r="U14" i="2"/>
  <c r="J14" i="2"/>
  <c r="X14" i="2"/>
  <c r="AJ14" i="2"/>
  <c r="O14" i="2"/>
  <c r="M14" i="2" l="1"/>
  <c r="N14" i="2" s="1"/>
  <c r="AE14" i="2"/>
  <c r="AF14" i="2" s="1"/>
  <c r="AB14" i="2"/>
  <c r="AC14" i="2" s="1"/>
  <c r="S14" i="2"/>
  <c r="T14" i="2" s="1"/>
  <c r="P14" i="2"/>
  <c r="Q14" i="2" s="1"/>
  <c r="AH14" i="2"/>
  <c r="AI14" i="2" s="1"/>
  <c r="Y14" i="2"/>
  <c r="Z14" i="2" s="1"/>
  <c r="AK14" i="2"/>
  <c r="AL14" i="2" s="1"/>
  <c r="V14" i="2"/>
  <c r="W14" i="2" s="1"/>
  <c r="K15" i="2"/>
  <c r="L16" i="2"/>
  <c r="AN15" i="2"/>
  <c r="I14" i="2"/>
  <c r="U15" i="2"/>
  <c r="AD15" i="2"/>
  <c r="X15" i="2"/>
  <c r="R15" i="2"/>
  <c r="AG15" i="2"/>
  <c r="AJ15" i="2"/>
  <c r="O15" i="2"/>
  <c r="J15" i="2"/>
  <c r="AA15" i="2"/>
  <c r="AK15" i="2" l="1"/>
  <c r="AL15" i="2" s="1"/>
  <c r="Y15" i="2"/>
  <c r="Z15" i="2" s="1"/>
  <c r="P15" i="2"/>
  <c r="Q15" i="2" s="1"/>
  <c r="AH15" i="2"/>
  <c r="AI15" i="2" s="1"/>
  <c r="M15" i="2"/>
  <c r="N15" i="2" s="1"/>
  <c r="S15" i="2"/>
  <c r="T15" i="2" s="1"/>
  <c r="AE15" i="2"/>
  <c r="AF15" i="2" s="1"/>
  <c r="V15" i="2"/>
  <c r="W15" i="2" s="1"/>
  <c r="AB15" i="2"/>
  <c r="AC15" i="2" s="1"/>
  <c r="AN16" i="2"/>
  <c r="K16" i="2"/>
  <c r="L17" i="2"/>
  <c r="I15" i="2"/>
  <c r="AA16" i="2"/>
  <c r="R16" i="2"/>
  <c r="U16" i="2"/>
  <c r="AD16" i="2"/>
  <c r="AG16" i="2"/>
  <c r="O16" i="2"/>
  <c r="AJ16" i="2"/>
  <c r="J16" i="2"/>
  <c r="X16" i="2"/>
  <c r="S16" i="2" l="1"/>
  <c r="T16" i="2" s="1"/>
  <c r="Y16" i="2"/>
  <c r="Z16" i="2" s="1"/>
  <c r="AB16" i="2"/>
  <c r="AC16" i="2" s="1"/>
  <c r="V16" i="2"/>
  <c r="W16" i="2" s="1"/>
  <c r="P16" i="2"/>
  <c r="Q16" i="2" s="1"/>
  <c r="AE16" i="2"/>
  <c r="AF16" i="2" s="1"/>
  <c r="M16" i="2"/>
  <c r="N16" i="2" s="1"/>
  <c r="AK16" i="2"/>
  <c r="AL16" i="2" s="1"/>
  <c r="AH16" i="2"/>
  <c r="AI16" i="2" s="1"/>
  <c r="I16" i="2"/>
  <c r="K17" i="2"/>
  <c r="L18" i="2"/>
  <c r="AN17" i="2"/>
  <c r="U17" i="2"/>
  <c r="AJ17" i="2"/>
  <c r="O17" i="2"/>
  <c r="R17" i="2"/>
  <c r="J17" i="2"/>
  <c r="AA17" i="2"/>
  <c r="AG17" i="2"/>
  <c r="X17" i="2"/>
  <c r="AD17" i="2"/>
  <c r="AE17" i="2" l="1"/>
  <c r="AF17" i="2" s="1"/>
  <c r="M17" i="2"/>
  <c r="N17" i="2" s="1"/>
  <c r="V17" i="2"/>
  <c r="W17" i="2" s="1"/>
  <c r="AK17" i="2"/>
  <c r="AL17" i="2" s="1"/>
  <c r="P17" i="2"/>
  <c r="Q17" i="2" s="1"/>
  <c r="AB17" i="2"/>
  <c r="AC17" i="2" s="1"/>
  <c r="Y17" i="2"/>
  <c r="Z17" i="2" s="1"/>
  <c r="S17" i="2"/>
  <c r="T17" i="2" s="1"/>
  <c r="AH17" i="2"/>
  <c r="AI17" i="2" s="1"/>
  <c r="AN18" i="2"/>
  <c r="K18" i="2"/>
  <c r="L19" i="2"/>
  <c r="I17" i="2"/>
  <c r="AA18" i="2"/>
  <c r="J18" i="2"/>
  <c r="R18" i="2"/>
  <c r="AJ18" i="2"/>
  <c r="X18" i="2"/>
  <c r="U18" i="2"/>
  <c r="O18" i="2"/>
  <c r="AD18" i="2"/>
  <c r="AG18" i="2"/>
  <c r="S18" i="2" l="1"/>
  <c r="T18" i="2" s="1"/>
  <c r="AK18" i="2"/>
  <c r="AL18" i="2" s="1"/>
  <c r="V18" i="2"/>
  <c r="W18" i="2" s="1"/>
  <c r="Y18" i="2"/>
  <c r="Z18" i="2" s="1"/>
  <c r="AE18" i="2"/>
  <c r="AF18" i="2" s="1"/>
  <c r="AB18" i="2"/>
  <c r="AC18" i="2" s="1"/>
  <c r="M18" i="2"/>
  <c r="N18" i="2" s="1"/>
  <c r="AH18" i="2"/>
  <c r="AI18" i="2" s="1"/>
  <c r="P18" i="2"/>
  <c r="Q18" i="2" s="1"/>
  <c r="K19" i="2"/>
  <c r="L20" i="2"/>
  <c r="AN19" i="2"/>
  <c r="I18" i="2"/>
  <c r="AA19" i="2"/>
  <c r="AJ19" i="2"/>
  <c r="X19" i="2"/>
  <c r="O19" i="2"/>
  <c r="U19" i="2"/>
  <c r="AD19" i="2"/>
  <c r="AG19" i="2"/>
  <c r="R19" i="2"/>
  <c r="J19" i="2"/>
  <c r="AE19" i="2" l="1"/>
  <c r="AF19" i="2" s="1"/>
  <c r="Y19" i="2"/>
  <c r="Z19" i="2" s="1"/>
  <c r="AK19" i="2"/>
  <c r="AL19" i="2" s="1"/>
  <c r="P19" i="2"/>
  <c r="Q19" i="2" s="1"/>
  <c r="AH19" i="2"/>
  <c r="AI19" i="2" s="1"/>
  <c r="S19" i="2"/>
  <c r="T19" i="2" s="1"/>
  <c r="V19" i="2"/>
  <c r="W19" i="2" s="1"/>
  <c r="M19" i="2"/>
  <c r="N19" i="2" s="1"/>
  <c r="AB19" i="2"/>
  <c r="AC19" i="2" s="1"/>
  <c r="I19" i="2"/>
  <c r="AN20" i="2"/>
  <c r="K20" i="2"/>
  <c r="L21" i="2"/>
  <c r="AD20" i="2"/>
  <c r="U20" i="2"/>
  <c r="R20" i="2"/>
  <c r="AA20" i="2"/>
  <c r="O20" i="2"/>
  <c r="X20" i="2"/>
  <c r="AG20" i="2"/>
  <c r="J20" i="2"/>
  <c r="AJ20" i="2"/>
  <c r="M20" i="2" l="1"/>
  <c r="N20" i="2" s="1"/>
  <c r="AK20" i="2"/>
  <c r="AL20" i="2" s="1"/>
  <c r="S20" i="2"/>
  <c r="T20" i="2" s="1"/>
  <c r="AE20" i="2"/>
  <c r="AF20" i="2" s="1"/>
  <c r="V20" i="2"/>
  <c r="W20" i="2" s="1"/>
  <c r="Y20" i="2"/>
  <c r="Z20" i="2" s="1"/>
  <c r="AB20" i="2"/>
  <c r="AC20" i="2" s="1"/>
  <c r="P20" i="2"/>
  <c r="Q20" i="2" s="1"/>
  <c r="AH20" i="2"/>
  <c r="AI20" i="2" s="1"/>
  <c r="I20" i="2"/>
  <c r="K21" i="2"/>
  <c r="L22" i="2"/>
  <c r="AN21" i="2"/>
  <c r="AD21" i="2"/>
  <c r="AJ21" i="2"/>
  <c r="U21" i="2"/>
  <c r="AG21" i="2"/>
  <c r="J21" i="2"/>
  <c r="O21" i="2"/>
  <c r="AA21" i="2"/>
  <c r="R21" i="2"/>
  <c r="X21" i="2"/>
  <c r="S21" i="2" l="1"/>
  <c r="T21" i="2" s="1"/>
  <c r="V21" i="2"/>
  <c r="W21" i="2" s="1"/>
  <c r="AE21" i="2"/>
  <c r="AF21" i="2" s="1"/>
  <c r="AB21" i="2"/>
  <c r="AC21" i="2" s="1"/>
  <c r="M21" i="2"/>
  <c r="N21" i="2" s="1"/>
  <c r="P21" i="2"/>
  <c r="Q21" i="2" s="1"/>
  <c r="AH21" i="2"/>
  <c r="AI21" i="2" s="1"/>
  <c r="Y21" i="2"/>
  <c r="Z21" i="2" s="1"/>
  <c r="AK21" i="2"/>
  <c r="AL21" i="2" s="1"/>
  <c r="AN22" i="2"/>
  <c r="K22" i="2"/>
  <c r="L23" i="2"/>
  <c r="I21" i="2"/>
  <c r="AA22" i="2"/>
  <c r="R22" i="2"/>
  <c r="O22" i="2"/>
  <c r="AD22" i="2"/>
  <c r="AG22" i="2"/>
  <c r="U22" i="2"/>
  <c r="AJ22" i="2"/>
  <c r="J22" i="2"/>
  <c r="X22" i="2"/>
  <c r="AB22" i="2" l="1"/>
  <c r="AC22" i="2" s="1"/>
  <c r="AK22" i="2"/>
  <c r="AL22" i="2" s="1"/>
  <c r="AH22" i="2"/>
  <c r="AI22" i="2" s="1"/>
  <c r="M22" i="2"/>
  <c r="N22" i="2" s="1"/>
  <c r="Y22" i="2"/>
  <c r="Z22" i="2" s="1"/>
  <c r="P22" i="2"/>
  <c r="Q22" i="2" s="1"/>
  <c r="AE22" i="2"/>
  <c r="AF22" i="2" s="1"/>
  <c r="S22" i="2"/>
  <c r="T22" i="2" s="1"/>
  <c r="V22" i="2"/>
  <c r="W22" i="2" s="1"/>
  <c r="AN23" i="2"/>
  <c r="K23" i="2"/>
  <c r="L24" i="2"/>
  <c r="I22" i="2"/>
  <c r="X23" i="2"/>
  <c r="J23" i="2"/>
  <c r="AG23" i="2"/>
  <c r="U23" i="2"/>
  <c r="AD23" i="2"/>
  <c r="AA23" i="2"/>
  <c r="R23" i="2"/>
  <c r="O23" i="2"/>
  <c r="AJ23" i="2"/>
  <c r="AE23" i="2" l="1"/>
  <c r="AF23" i="2" s="1"/>
  <c r="AB23" i="2"/>
  <c r="AC23" i="2" s="1"/>
  <c r="Y23" i="2"/>
  <c r="Z23" i="2" s="1"/>
  <c r="M23" i="2"/>
  <c r="N23" i="2" s="1"/>
  <c r="AK23" i="2"/>
  <c r="AL23" i="2" s="1"/>
  <c r="AH23" i="2"/>
  <c r="AI23" i="2" s="1"/>
  <c r="V23" i="2"/>
  <c r="W23" i="2" s="1"/>
  <c r="S23" i="2"/>
  <c r="T23" i="2" s="1"/>
  <c r="P23" i="2"/>
  <c r="Q23" i="2" s="1"/>
  <c r="AN24" i="2"/>
  <c r="K24" i="2"/>
  <c r="L25" i="2"/>
  <c r="I23" i="2"/>
  <c r="X24" i="2"/>
  <c r="AJ24" i="2"/>
  <c r="AA24" i="2"/>
  <c r="O24" i="2"/>
  <c r="R24" i="2"/>
  <c r="AD24" i="2"/>
  <c r="U24" i="2"/>
  <c r="AG24" i="2"/>
  <c r="J24" i="2"/>
  <c r="AH24" i="2" l="1"/>
  <c r="AI24" i="2" s="1"/>
  <c r="M24" i="2"/>
  <c r="N24" i="2" s="1"/>
  <c r="AK24" i="2"/>
  <c r="AL24" i="2" s="1"/>
  <c r="Y24" i="2"/>
  <c r="Z24" i="2" s="1"/>
  <c r="AE24" i="2"/>
  <c r="AF24" i="2" s="1"/>
  <c r="P24" i="2"/>
  <c r="Q24" i="2" s="1"/>
  <c r="S24" i="2"/>
  <c r="T24" i="2" s="1"/>
  <c r="V24" i="2"/>
  <c r="W24" i="2" s="1"/>
  <c r="AB24" i="2"/>
  <c r="AC24" i="2" s="1"/>
  <c r="I24" i="2"/>
  <c r="K25" i="2"/>
  <c r="L26" i="2"/>
  <c r="AN25" i="2"/>
  <c r="AA25" i="2"/>
  <c r="AG25" i="2"/>
  <c r="X25" i="2"/>
  <c r="O25" i="2"/>
  <c r="AJ25" i="2"/>
  <c r="R25" i="2"/>
  <c r="U25" i="2"/>
  <c r="J25" i="2"/>
  <c r="AD25" i="2"/>
  <c r="AB25" i="2" l="1"/>
  <c r="AC25" i="2" s="1"/>
  <c r="P25" i="2"/>
  <c r="Q25" i="2" s="1"/>
  <c r="AH25" i="2"/>
  <c r="AI25" i="2" s="1"/>
  <c r="Y25" i="2"/>
  <c r="Z25" i="2" s="1"/>
  <c r="AK25" i="2"/>
  <c r="AL25" i="2" s="1"/>
  <c r="V25" i="2"/>
  <c r="W25" i="2" s="1"/>
  <c r="AE25" i="2"/>
  <c r="AF25" i="2" s="1"/>
  <c r="M25" i="2"/>
  <c r="N25" i="2" s="1"/>
  <c r="S25" i="2"/>
  <c r="T25" i="2" s="1"/>
  <c r="I25" i="2"/>
  <c r="AN26" i="2"/>
  <c r="K26" i="2"/>
  <c r="L27" i="2"/>
  <c r="AD26" i="2"/>
  <c r="AG26" i="2"/>
  <c r="R26" i="2"/>
  <c r="AJ26" i="2"/>
  <c r="O26" i="2"/>
  <c r="X26" i="2"/>
  <c r="J26" i="2"/>
  <c r="U26" i="2"/>
  <c r="AA26" i="2"/>
  <c r="V26" i="2" l="1"/>
  <c r="W26" i="2" s="1"/>
  <c r="AE26" i="2"/>
  <c r="AF26" i="2" s="1"/>
  <c r="M26" i="2"/>
  <c r="N26" i="2" s="1"/>
  <c r="AK26" i="2"/>
  <c r="AL26" i="2" s="1"/>
  <c r="AB26" i="2"/>
  <c r="AC26" i="2" s="1"/>
  <c r="P26" i="2"/>
  <c r="Q26" i="2" s="1"/>
  <c r="AH26" i="2"/>
  <c r="AI26" i="2" s="1"/>
  <c r="S26" i="2"/>
  <c r="T26" i="2" s="1"/>
  <c r="Y26" i="2"/>
  <c r="Z26" i="2" s="1"/>
  <c r="K27" i="2"/>
  <c r="L28" i="2"/>
  <c r="AN27" i="2"/>
  <c r="I26" i="2"/>
  <c r="O27" i="2"/>
  <c r="R27" i="2"/>
  <c r="AG27" i="2"/>
  <c r="U27" i="2"/>
  <c r="AA27" i="2"/>
  <c r="AJ27" i="2"/>
  <c r="X27" i="2"/>
  <c r="J27" i="2"/>
  <c r="AD27" i="2"/>
  <c r="Y27" i="2" l="1"/>
  <c r="Z27" i="2" s="1"/>
  <c r="S27" i="2"/>
  <c r="T27" i="2" s="1"/>
  <c r="AE27" i="2"/>
  <c r="AF27" i="2" s="1"/>
  <c r="AB27" i="2"/>
  <c r="AC27" i="2" s="1"/>
  <c r="AK27" i="2"/>
  <c r="AL27" i="2" s="1"/>
  <c r="P27" i="2"/>
  <c r="Q27" i="2" s="1"/>
  <c r="AH27" i="2"/>
  <c r="AI27" i="2" s="1"/>
  <c r="M27" i="2"/>
  <c r="N27" i="2" s="1"/>
  <c r="V27" i="2"/>
  <c r="W27" i="2" s="1"/>
  <c r="AN28" i="2"/>
  <c r="K28" i="2"/>
  <c r="L29" i="2"/>
  <c r="I27" i="2"/>
  <c r="AA28" i="2"/>
  <c r="AG28" i="2"/>
  <c r="O28" i="2"/>
  <c r="U28" i="2"/>
  <c r="AD28" i="2"/>
  <c r="X28" i="2"/>
  <c r="J28" i="2"/>
  <c r="R28" i="2"/>
  <c r="AJ28" i="2"/>
  <c r="AH28" i="2" l="1"/>
  <c r="AI28" i="2" s="1"/>
  <c r="AK28" i="2"/>
  <c r="AL28" i="2" s="1"/>
  <c r="S28" i="2"/>
  <c r="T28" i="2" s="1"/>
  <c r="AE28" i="2"/>
  <c r="AF28" i="2" s="1"/>
  <c r="AB28" i="2"/>
  <c r="AC28" i="2" s="1"/>
  <c r="V28" i="2"/>
  <c r="W28" i="2" s="1"/>
  <c r="Y28" i="2"/>
  <c r="Z28" i="2" s="1"/>
  <c r="M28" i="2"/>
  <c r="N28" i="2" s="1"/>
  <c r="P28" i="2"/>
  <c r="Q28" i="2" s="1"/>
  <c r="K29" i="2"/>
  <c r="L30" i="2"/>
  <c r="AN29" i="2"/>
  <c r="I28" i="2"/>
  <c r="U29" i="2"/>
  <c r="AJ29" i="2"/>
  <c r="J29" i="2"/>
  <c r="AA29" i="2"/>
  <c r="AD29" i="2"/>
  <c r="AG29" i="2"/>
  <c r="O29" i="2"/>
  <c r="X29" i="2"/>
  <c r="R29" i="2"/>
  <c r="S29" i="2" l="1"/>
  <c r="T29" i="2" s="1"/>
  <c r="AE29" i="2"/>
  <c r="AF29" i="2" s="1"/>
  <c r="AH29" i="2"/>
  <c r="AI29" i="2" s="1"/>
  <c r="AK29" i="2"/>
  <c r="AL29" i="2" s="1"/>
  <c r="P29" i="2"/>
  <c r="Q29" i="2" s="1"/>
  <c r="V29" i="2"/>
  <c r="W29" i="2" s="1"/>
  <c r="M29" i="2"/>
  <c r="N29" i="2" s="1"/>
  <c r="AB29" i="2"/>
  <c r="AC29" i="2" s="1"/>
  <c r="Y29" i="2"/>
  <c r="Z29" i="2" s="1"/>
  <c r="AN30" i="2"/>
  <c r="K30" i="2"/>
  <c r="L31" i="2"/>
  <c r="I29" i="2"/>
  <c r="J30" i="2"/>
  <c r="AA30" i="2"/>
  <c r="X30" i="2"/>
  <c r="AD30" i="2"/>
  <c r="AG30" i="2"/>
  <c r="R30" i="2"/>
  <c r="O30" i="2"/>
  <c r="AJ30" i="2"/>
  <c r="U30" i="2"/>
  <c r="AE30" i="2" l="1"/>
  <c r="AF30" i="2" s="1"/>
  <c r="S30" i="2"/>
  <c r="T30" i="2" s="1"/>
  <c r="P30" i="2"/>
  <c r="Q30" i="2" s="1"/>
  <c r="M30" i="2"/>
  <c r="N30" i="2" s="1"/>
  <c r="AK30" i="2"/>
  <c r="AL30" i="2" s="1"/>
  <c r="AH30" i="2"/>
  <c r="AI30" i="2" s="1"/>
  <c r="V30" i="2"/>
  <c r="W30" i="2" s="1"/>
  <c r="Y30" i="2"/>
  <c r="Z30" i="2" s="1"/>
  <c r="AB30" i="2"/>
  <c r="AC30" i="2" s="1"/>
  <c r="I30" i="2"/>
  <c r="K31" i="2"/>
  <c r="L32" i="2"/>
  <c r="AN31" i="2"/>
  <c r="J31" i="2"/>
  <c r="AG31" i="2"/>
  <c r="AJ31" i="2"/>
  <c r="O31" i="2"/>
  <c r="R31" i="2"/>
  <c r="X31" i="2"/>
  <c r="AA31" i="2"/>
  <c r="AD31" i="2"/>
  <c r="U31" i="2"/>
  <c r="AB31" i="2" l="1"/>
  <c r="AC31" i="2" s="1"/>
  <c r="AK31" i="2"/>
  <c r="AL31" i="2" s="1"/>
  <c r="AH31" i="2"/>
  <c r="AI31" i="2" s="1"/>
  <c r="Y31" i="2"/>
  <c r="Z31" i="2" s="1"/>
  <c r="P31" i="2"/>
  <c r="Q31" i="2" s="1"/>
  <c r="AE31" i="2"/>
  <c r="AF31" i="2" s="1"/>
  <c r="S31" i="2"/>
  <c r="T31" i="2" s="1"/>
  <c r="M31" i="2"/>
  <c r="N31" i="2" s="1"/>
  <c r="V31" i="2"/>
  <c r="W31" i="2" s="1"/>
  <c r="I31" i="2"/>
  <c r="AN32" i="2"/>
  <c r="K32" i="2"/>
  <c r="L33" i="2"/>
  <c r="R32" i="2"/>
  <c r="J32" i="2"/>
  <c r="AD32" i="2"/>
  <c r="U32" i="2"/>
  <c r="X32" i="2"/>
  <c r="O32" i="2"/>
  <c r="AJ32" i="2"/>
  <c r="AA32" i="2"/>
  <c r="AG32" i="2"/>
  <c r="Y32" i="2" l="1"/>
  <c r="Z32" i="2" s="1"/>
  <c r="M32" i="2"/>
  <c r="N32" i="2" s="1"/>
  <c r="P32" i="2"/>
  <c r="Q32" i="2" s="1"/>
  <c r="S32" i="2"/>
  <c r="T32" i="2" s="1"/>
  <c r="AH32" i="2"/>
  <c r="AI32" i="2" s="1"/>
  <c r="AK32" i="2"/>
  <c r="AL32" i="2" s="1"/>
  <c r="V32" i="2"/>
  <c r="W32" i="2" s="1"/>
  <c r="AE32" i="2"/>
  <c r="AF32" i="2" s="1"/>
  <c r="AB32" i="2"/>
  <c r="AC32" i="2" s="1"/>
  <c r="K33" i="2"/>
  <c r="L34" i="2"/>
  <c r="AN33" i="2"/>
  <c r="I32" i="2"/>
  <c r="J33" i="2"/>
  <c r="AG33" i="2"/>
  <c r="AD33" i="2"/>
  <c r="X33" i="2"/>
  <c r="U33" i="2"/>
  <c r="R33" i="2"/>
  <c r="O33" i="2"/>
  <c r="AA33" i="2"/>
  <c r="AJ33" i="2"/>
  <c r="AE33" i="2" l="1"/>
  <c r="AF33" i="2" s="1"/>
  <c r="AB33" i="2"/>
  <c r="AC33" i="2" s="1"/>
  <c r="AH33" i="2"/>
  <c r="AI33" i="2" s="1"/>
  <c r="Y33" i="2"/>
  <c r="Z33" i="2" s="1"/>
  <c r="S33" i="2"/>
  <c r="T33" i="2" s="1"/>
  <c r="P33" i="2"/>
  <c r="Q33" i="2" s="1"/>
  <c r="M33" i="2"/>
  <c r="N33" i="2" s="1"/>
  <c r="V33" i="2"/>
  <c r="W33" i="2" s="1"/>
  <c r="AK33" i="2"/>
  <c r="AL33" i="2" s="1"/>
  <c r="AN34" i="2"/>
  <c r="L35" i="2"/>
  <c r="K34" i="2"/>
  <c r="I33" i="2"/>
  <c r="AG34" i="2"/>
  <c r="R34" i="2"/>
  <c r="AJ34" i="2"/>
  <c r="AD34" i="2"/>
  <c r="U34" i="2"/>
  <c r="X34" i="2"/>
  <c r="AA34" i="2"/>
  <c r="O34" i="2"/>
  <c r="J34" i="2"/>
  <c r="AE34" i="2" l="1"/>
  <c r="AF34" i="2" s="1"/>
  <c r="S34" i="2"/>
  <c r="T34" i="2" s="1"/>
  <c r="M34" i="2"/>
  <c r="N34" i="2" s="1"/>
  <c r="V34" i="2"/>
  <c r="W34" i="2" s="1"/>
  <c r="Y34" i="2"/>
  <c r="Z34" i="2" s="1"/>
  <c r="AH34" i="2"/>
  <c r="AI34" i="2" s="1"/>
  <c r="AB34" i="2"/>
  <c r="AC34" i="2" s="1"/>
  <c r="AK34" i="2"/>
  <c r="AL34" i="2" s="1"/>
  <c r="P34" i="2"/>
  <c r="Q34" i="2" s="1"/>
  <c r="AN35" i="2"/>
  <c r="K35" i="2"/>
  <c r="L36" i="2"/>
  <c r="I34" i="2"/>
  <c r="AD35" i="2"/>
  <c r="O35" i="2"/>
  <c r="U35" i="2"/>
  <c r="R35" i="2"/>
  <c r="AJ35" i="2"/>
  <c r="X35" i="2"/>
  <c r="AA35" i="2"/>
  <c r="AG35" i="2"/>
  <c r="J35" i="2"/>
  <c r="Y35" i="2" l="1"/>
  <c r="Z35" i="2" s="1"/>
  <c r="S35" i="2"/>
  <c r="T35" i="2" s="1"/>
  <c r="M35" i="2"/>
  <c r="N35" i="2" s="1"/>
  <c r="V35" i="2"/>
  <c r="W35" i="2" s="1"/>
  <c r="P35" i="2"/>
  <c r="Q35" i="2" s="1"/>
  <c r="AH35" i="2"/>
  <c r="AI35" i="2" s="1"/>
  <c r="AK35" i="2"/>
  <c r="AL35" i="2" s="1"/>
  <c r="AE35" i="2"/>
  <c r="AF35" i="2" s="1"/>
  <c r="AB35" i="2"/>
  <c r="AC35" i="2" s="1"/>
  <c r="L37" i="2"/>
  <c r="K36" i="2"/>
  <c r="AN36" i="2"/>
  <c r="I35" i="2"/>
  <c r="O36" i="2"/>
  <c r="U36" i="2"/>
  <c r="AD36" i="2"/>
  <c r="X36" i="2"/>
  <c r="AJ36" i="2"/>
  <c r="J36" i="2"/>
  <c r="AA36" i="2"/>
  <c r="R36" i="2"/>
  <c r="AG36" i="2"/>
  <c r="AK36" i="2" l="1"/>
  <c r="AL36" i="2" s="1"/>
  <c r="Y36" i="2"/>
  <c r="Z36" i="2" s="1"/>
  <c r="P36" i="2"/>
  <c r="Q36" i="2" s="1"/>
  <c r="S36" i="2"/>
  <c r="T36" i="2" s="1"/>
  <c r="AH36" i="2"/>
  <c r="AI36" i="2" s="1"/>
  <c r="AE36" i="2"/>
  <c r="AF36" i="2" s="1"/>
  <c r="M36" i="2"/>
  <c r="N36" i="2" s="1"/>
  <c r="V36" i="2"/>
  <c r="W36" i="2" s="1"/>
  <c r="AB36" i="2"/>
  <c r="AC36" i="2" s="1"/>
  <c r="I36" i="2"/>
  <c r="L38" i="2"/>
  <c r="AN37" i="2"/>
  <c r="K37" i="2"/>
  <c r="AG37" i="2"/>
  <c r="U37" i="2"/>
  <c r="AA37" i="2"/>
  <c r="J37" i="2"/>
  <c r="AD37" i="2"/>
  <c r="X37" i="2"/>
  <c r="O37" i="2"/>
  <c r="R37" i="2"/>
  <c r="AJ37" i="2"/>
  <c r="AB37" i="2" l="1"/>
  <c r="AC37" i="2" s="1"/>
  <c r="Y37" i="2"/>
  <c r="Z37" i="2" s="1"/>
  <c r="AE37" i="2"/>
  <c r="AF37" i="2" s="1"/>
  <c r="P37" i="2"/>
  <c r="Q37" i="2" s="1"/>
  <c r="V37" i="2"/>
  <c r="W37" i="2" s="1"/>
  <c r="AK37" i="2"/>
  <c r="AL37" i="2" s="1"/>
  <c r="M37" i="2"/>
  <c r="N37" i="2" s="1"/>
  <c r="S37" i="2"/>
  <c r="T37" i="2" s="1"/>
  <c r="AH37" i="2"/>
  <c r="AI37" i="2" s="1"/>
  <c r="I37" i="2"/>
  <c r="L39" i="2"/>
  <c r="K38" i="2"/>
  <c r="AN38" i="2"/>
  <c r="R38" i="2"/>
  <c r="O38" i="2"/>
  <c r="U38" i="2"/>
  <c r="J38" i="2"/>
  <c r="AG38" i="2"/>
  <c r="AA38" i="2"/>
  <c r="X38" i="2"/>
  <c r="AD38" i="2"/>
  <c r="AJ38" i="2"/>
  <c r="AE38" i="2" l="1"/>
  <c r="AF38" i="2" s="1"/>
  <c r="AB38" i="2"/>
  <c r="AC38" i="2" s="1"/>
  <c r="P38" i="2"/>
  <c r="Q38" i="2" s="1"/>
  <c r="M38" i="2"/>
  <c r="N38" i="2" s="1"/>
  <c r="AH38" i="2"/>
  <c r="AI38" i="2" s="1"/>
  <c r="S38" i="2"/>
  <c r="T38" i="2" s="1"/>
  <c r="Y38" i="2"/>
  <c r="Z38" i="2" s="1"/>
  <c r="AK38" i="2"/>
  <c r="AL38" i="2" s="1"/>
  <c r="V38" i="2"/>
  <c r="W38" i="2" s="1"/>
  <c r="L40" i="2"/>
  <c r="AN39" i="2"/>
  <c r="K39" i="2"/>
  <c r="I38" i="2"/>
  <c r="AD39" i="2"/>
  <c r="O39" i="2"/>
  <c r="U39" i="2"/>
  <c r="X39" i="2"/>
  <c r="J39" i="2"/>
  <c r="R39" i="2"/>
  <c r="AG39" i="2"/>
  <c r="AJ39" i="2"/>
  <c r="AA39" i="2"/>
  <c r="AB39" i="2" l="1"/>
  <c r="AC39" i="2" s="1"/>
  <c r="V39" i="2"/>
  <c r="W39" i="2" s="1"/>
  <c r="S39" i="2"/>
  <c r="T39" i="2" s="1"/>
  <c r="AE39" i="2"/>
  <c r="AF39" i="2" s="1"/>
  <c r="P39" i="2"/>
  <c r="Q39" i="2" s="1"/>
  <c r="M39" i="2"/>
  <c r="N39" i="2" s="1"/>
  <c r="AK39" i="2"/>
  <c r="AL39" i="2" s="1"/>
  <c r="Y39" i="2"/>
  <c r="Z39" i="2" s="1"/>
  <c r="AH39" i="2"/>
  <c r="AI39" i="2" s="1"/>
  <c r="I39" i="2"/>
  <c r="L41" i="2"/>
  <c r="AN40" i="2"/>
  <c r="K40" i="2"/>
  <c r="AD40" i="2"/>
  <c r="AA40" i="2"/>
  <c r="J40" i="2"/>
  <c r="X40" i="2"/>
  <c r="O40" i="2"/>
  <c r="R40" i="2"/>
  <c r="U40" i="2"/>
  <c r="AG40" i="2"/>
  <c r="AJ40" i="2"/>
  <c r="S40" i="2" l="1"/>
  <c r="T40" i="2" s="1"/>
  <c r="AK40" i="2"/>
  <c r="AL40" i="2" s="1"/>
  <c r="AB40" i="2"/>
  <c r="AC40" i="2" s="1"/>
  <c r="V40" i="2"/>
  <c r="W40" i="2" s="1"/>
  <c r="M40" i="2"/>
  <c r="N40" i="2" s="1"/>
  <c r="AH40" i="2"/>
  <c r="AI40" i="2" s="1"/>
  <c r="P40" i="2"/>
  <c r="Q40" i="2" s="1"/>
  <c r="Y40" i="2"/>
  <c r="Z40" i="2" s="1"/>
  <c r="AE40" i="2"/>
  <c r="AF40" i="2" s="1"/>
  <c r="I40" i="2"/>
  <c r="L42" i="2"/>
  <c r="AN41" i="2"/>
  <c r="K41" i="2"/>
  <c r="X41" i="2"/>
  <c r="U41" i="2"/>
  <c r="AG41" i="2"/>
  <c r="O41" i="2"/>
  <c r="R41" i="2"/>
  <c r="AA41" i="2"/>
  <c r="J41" i="2"/>
  <c r="AJ41" i="2"/>
  <c r="AD41" i="2"/>
  <c r="V41" i="2" l="1"/>
  <c r="W41" i="2" s="1"/>
  <c r="P41" i="2"/>
  <c r="Q41" i="2" s="1"/>
  <c r="AK41" i="2"/>
  <c r="AL41" i="2" s="1"/>
  <c r="AH41" i="2"/>
  <c r="AI41" i="2" s="1"/>
  <c r="Y41" i="2"/>
  <c r="Z41" i="2" s="1"/>
  <c r="AB41" i="2"/>
  <c r="AC41" i="2" s="1"/>
  <c r="M41" i="2"/>
  <c r="N41" i="2" s="1"/>
  <c r="S41" i="2"/>
  <c r="T41" i="2" s="1"/>
  <c r="AE41" i="2"/>
  <c r="AF41" i="2" s="1"/>
  <c r="I41" i="2"/>
  <c r="L43" i="2"/>
  <c r="K42" i="2"/>
  <c r="AN42" i="2"/>
  <c r="AD42" i="2"/>
  <c r="O42" i="2"/>
  <c r="AJ42" i="2"/>
  <c r="AG42" i="2"/>
  <c r="U42" i="2"/>
  <c r="R42" i="2"/>
  <c r="J42" i="2"/>
  <c r="X42" i="2"/>
  <c r="AA42" i="2"/>
  <c r="P42" i="2" l="1"/>
  <c r="Q42" i="2" s="1"/>
  <c r="AB42" i="2"/>
  <c r="AC42" i="2" s="1"/>
  <c r="V42" i="2"/>
  <c r="W42" i="2" s="1"/>
  <c r="Y42" i="2"/>
  <c r="Z42" i="2" s="1"/>
  <c r="AH42" i="2"/>
  <c r="AI42" i="2" s="1"/>
  <c r="AE42" i="2"/>
  <c r="AF42" i="2" s="1"/>
  <c r="M42" i="2"/>
  <c r="N42" i="2" s="1"/>
  <c r="S42" i="2"/>
  <c r="T42" i="2" s="1"/>
  <c r="AK42" i="2"/>
  <c r="AL42" i="2" s="1"/>
  <c r="I42" i="2"/>
  <c r="AN43" i="2"/>
  <c r="L44" i="2"/>
  <c r="K43" i="2"/>
  <c r="AA43" i="2"/>
  <c r="AJ43" i="2"/>
  <c r="AD43" i="2"/>
  <c r="O43" i="2"/>
  <c r="R43" i="2"/>
  <c r="X43" i="2"/>
  <c r="U43" i="2"/>
  <c r="AG43" i="2"/>
  <c r="J43" i="2"/>
  <c r="AE43" i="2" l="1"/>
  <c r="AF43" i="2" s="1"/>
  <c r="AB43" i="2"/>
  <c r="AC43" i="2" s="1"/>
  <c r="AH43" i="2"/>
  <c r="AI43" i="2" s="1"/>
  <c r="M43" i="2"/>
  <c r="N43" i="2" s="1"/>
  <c r="S43" i="2"/>
  <c r="T43" i="2" s="1"/>
  <c r="Y43" i="2"/>
  <c r="Z43" i="2" s="1"/>
  <c r="AK43" i="2"/>
  <c r="AL43" i="2" s="1"/>
  <c r="P43" i="2"/>
  <c r="Q43" i="2" s="1"/>
  <c r="V43" i="2"/>
  <c r="W43" i="2" s="1"/>
  <c r="I43" i="2"/>
  <c r="L45" i="2"/>
  <c r="AN44" i="2"/>
  <c r="K44" i="2"/>
  <c r="X44" i="2"/>
  <c r="AA44" i="2"/>
  <c r="O44" i="2"/>
  <c r="AD44" i="2"/>
  <c r="J44" i="2"/>
  <c r="U44" i="2"/>
  <c r="R44" i="2"/>
  <c r="AG44" i="2"/>
  <c r="AJ44" i="2"/>
  <c r="S44" i="2" l="1"/>
  <c r="T44" i="2" s="1"/>
  <c r="AE44" i="2"/>
  <c r="AF44" i="2" s="1"/>
  <c r="V44" i="2"/>
  <c r="W44" i="2" s="1"/>
  <c r="P44" i="2"/>
  <c r="Q44" i="2" s="1"/>
  <c r="M44" i="2"/>
  <c r="N44" i="2" s="1"/>
  <c r="AB44" i="2"/>
  <c r="AC44" i="2" s="1"/>
  <c r="AH44" i="2"/>
  <c r="AI44" i="2" s="1"/>
  <c r="AK44" i="2"/>
  <c r="AL44" i="2" s="1"/>
  <c r="Y44" i="2"/>
  <c r="Z44" i="2" s="1"/>
  <c r="I44" i="2"/>
  <c r="L46" i="2"/>
  <c r="AN45" i="2"/>
  <c r="K45" i="2"/>
  <c r="O45" i="2"/>
  <c r="AA45" i="2"/>
  <c r="AJ45" i="2"/>
  <c r="X45" i="2"/>
  <c r="R45" i="2"/>
  <c r="AG45" i="2"/>
  <c r="AD45" i="2"/>
  <c r="J45" i="2"/>
  <c r="U45" i="2"/>
  <c r="Y45" i="2" l="1"/>
  <c r="Z45" i="2" s="1"/>
  <c r="M45" i="2"/>
  <c r="N45" i="2" s="1"/>
  <c r="AK45" i="2"/>
  <c r="AL45" i="2" s="1"/>
  <c r="AB45" i="2"/>
  <c r="AC45" i="2" s="1"/>
  <c r="V45" i="2"/>
  <c r="W45" i="2" s="1"/>
  <c r="P45" i="2"/>
  <c r="Q45" i="2" s="1"/>
  <c r="AE45" i="2"/>
  <c r="AF45" i="2" s="1"/>
  <c r="S45" i="2"/>
  <c r="T45" i="2" s="1"/>
  <c r="AH45" i="2"/>
  <c r="AI45" i="2" s="1"/>
  <c r="I45" i="2"/>
  <c r="L47" i="2"/>
  <c r="AN46" i="2"/>
  <c r="K46" i="2"/>
  <c r="X46" i="2"/>
  <c r="U46" i="2"/>
  <c r="AA46" i="2"/>
  <c r="R46" i="2"/>
  <c r="O46" i="2"/>
  <c r="AD46" i="2"/>
  <c r="J46" i="2"/>
  <c r="AG46" i="2"/>
  <c r="AJ46" i="2"/>
  <c r="Y46" i="2" l="1"/>
  <c r="Z46" i="2" s="1"/>
  <c r="AH46" i="2"/>
  <c r="AI46" i="2" s="1"/>
  <c r="AK46" i="2"/>
  <c r="AL46" i="2" s="1"/>
  <c r="AB46" i="2"/>
  <c r="AC46" i="2" s="1"/>
  <c r="M46" i="2"/>
  <c r="N46" i="2" s="1"/>
  <c r="S46" i="2"/>
  <c r="T46" i="2" s="1"/>
  <c r="P46" i="2"/>
  <c r="Q46" i="2" s="1"/>
  <c r="AE46" i="2"/>
  <c r="AF46" i="2" s="1"/>
  <c r="V46" i="2"/>
  <c r="W46" i="2" s="1"/>
  <c r="I46" i="2"/>
  <c r="L48" i="2"/>
  <c r="AN47" i="2"/>
  <c r="K47" i="2"/>
  <c r="AG47" i="2"/>
  <c r="AD47" i="2"/>
  <c r="X47" i="2"/>
  <c r="AJ47" i="2"/>
  <c r="R47" i="2"/>
  <c r="U47" i="2"/>
  <c r="AA47" i="2"/>
  <c r="J47" i="2"/>
  <c r="O47" i="2"/>
  <c r="AH47" i="2" l="1"/>
  <c r="AI47" i="2" s="1"/>
  <c r="M47" i="2"/>
  <c r="N47" i="2" s="1"/>
  <c r="V47" i="2"/>
  <c r="W47" i="2" s="1"/>
  <c r="AE47" i="2"/>
  <c r="AF47" i="2" s="1"/>
  <c r="AK47" i="2"/>
  <c r="AL47" i="2" s="1"/>
  <c r="Y47" i="2"/>
  <c r="Z47" i="2" s="1"/>
  <c r="S47" i="2"/>
  <c r="T47" i="2" s="1"/>
  <c r="P47" i="2"/>
  <c r="Q47" i="2" s="1"/>
  <c r="AB47" i="2"/>
  <c r="AC47" i="2" s="1"/>
  <c r="I47" i="2"/>
  <c r="L49" i="2"/>
  <c r="AN48" i="2"/>
  <c r="K48" i="2"/>
  <c r="J48" i="2"/>
  <c r="U48" i="2"/>
  <c r="AJ48" i="2"/>
  <c r="AA48" i="2"/>
  <c r="O48" i="2"/>
  <c r="R48" i="2"/>
  <c r="AG48" i="2"/>
  <c r="AD48" i="2"/>
  <c r="X48" i="2"/>
  <c r="AH48" i="2" l="1"/>
  <c r="AI48" i="2" s="1"/>
  <c r="Y48" i="2"/>
  <c r="Z48" i="2" s="1"/>
  <c r="V48" i="2"/>
  <c r="W48" i="2" s="1"/>
  <c r="AB48" i="2"/>
  <c r="AC48" i="2" s="1"/>
  <c r="AE48" i="2"/>
  <c r="AF48" i="2" s="1"/>
  <c r="P48" i="2"/>
  <c r="Q48" i="2" s="1"/>
  <c r="M48" i="2"/>
  <c r="N48" i="2" s="1"/>
  <c r="S48" i="2"/>
  <c r="T48" i="2" s="1"/>
  <c r="AK48" i="2"/>
  <c r="AL48" i="2" s="1"/>
  <c r="I48" i="2"/>
  <c r="L50" i="2"/>
  <c r="AN49" i="2"/>
  <c r="K49" i="2"/>
  <c r="AG49" i="2"/>
  <c r="R49" i="2"/>
  <c r="AJ49" i="2"/>
  <c r="X49" i="2"/>
  <c r="U49" i="2"/>
  <c r="O49" i="2"/>
  <c r="AA49" i="2"/>
  <c r="AD49" i="2"/>
  <c r="J49" i="2"/>
  <c r="P49" i="2" l="1"/>
  <c r="Q49" i="2" s="1"/>
  <c r="AB49" i="2"/>
  <c r="AC49" i="2" s="1"/>
  <c r="S49" i="2"/>
  <c r="T49" i="2" s="1"/>
  <c r="AH49" i="2"/>
  <c r="AI49" i="2" s="1"/>
  <c r="AE49" i="2"/>
  <c r="AF49" i="2" s="1"/>
  <c r="AK49" i="2"/>
  <c r="AL49" i="2" s="1"/>
  <c r="Y49" i="2"/>
  <c r="Z49" i="2" s="1"/>
  <c r="V49" i="2"/>
  <c r="W49" i="2" s="1"/>
  <c r="M49" i="2"/>
  <c r="N49" i="2" s="1"/>
  <c r="I49" i="2"/>
  <c r="L51" i="2"/>
  <c r="AN50" i="2"/>
  <c r="K50" i="2"/>
  <c r="R50" i="2"/>
  <c r="AA50" i="2"/>
  <c r="U50" i="2"/>
  <c r="O50" i="2"/>
  <c r="AG50" i="2"/>
  <c r="AJ50" i="2"/>
  <c r="AD50" i="2"/>
  <c r="X50" i="2"/>
  <c r="J50" i="2"/>
  <c r="AE50" i="2" l="1"/>
  <c r="AF50" i="2" s="1"/>
  <c r="AH50" i="2"/>
  <c r="AI50" i="2" s="1"/>
  <c r="Y50" i="2"/>
  <c r="Z50" i="2" s="1"/>
  <c r="P50" i="2"/>
  <c r="Q50" i="2" s="1"/>
  <c r="AK50" i="2"/>
  <c r="AL50" i="2" s="1"/>
  <c r="S50" i="2"/>
  <c r="T50" i="2" s="1"/>
  <c r="M50" i="2"/>
  <c r="N50" i="2" s="1"/>
  <c r="V50" i="2"/>
  <c r="W50" i="2" s="1"/>
  <c r="AB50" i="2"/>
  <c r="AC50" i="2" s="1"/>
  <c r="I50" i="2"/>
  <c r="L52" i="2"/>
  <c r="AN51" i="2"/>
  <c r="K51" i="2"/>
  <c r="U51" i="2"/>
  <c r="AD51" i="2"/>
  <c r="AA51" i="2"/>
  <c r="X51" i="2"/>
  <c r="O51" i="2"/>
  <c r="AJ51" i="2"/>
  <c r="J51" i="2"/>
  <c r="AG51" i="2"/>
  <c r="R51" i="2"/>
  <c r="V51" i="2" l="1"/>
  <c r="W51" i="2" s="1"/>
  <c r="S51" i="2"/>
  <c r="T51" i="2" s="1"/>
  <c r="Y51" i="2"/>
  <c r="Z51" i="2" s="1"/>
  <c r="P51" i="2"/>
  <c r="Q51" i="2" s="1"/>
  <c r="AH51" i="2"/>
  <c r="AI51" i="2" s="1"/>
  <c r="AB51" i="2"/>
  <c r="AC51" i="2" s="1"/>
  <c r="AK51" i="2"/>
  <c r="AL51" i="2" s="1"/>
  <c r="AE51" i="2"/>
  <c r="AF51" i="2" s="1"/>
  <c r="M51" i="2"/>
  <c r="N51" i="2" s="1"/>
  <c r="I51" i="2"/>
  <c r="L53" i="2"/>
  <c r="AN52" i="2"/>
  <c r="K52" i="2"/>
  <c r="AA52" i="2"/>
  <c r="R52" i="2"/>
  <c r="O52" i="2"/>
  <c r="AJ52" i="2"/>
  <c r="J52" i="2"/>
  <c r="AG52" i="2"/>
  <c r="X52" i="2"/>
  <c r="U52" i="2"/>
  <c r="AD52" i="2"/>
  <c r="AK52" i="2" l="1"/>
  <c r="AL52" i="2" s="1"/>
  <c r="P52" i="2"/>
  <c r="Q52" i="2" s="1"/>
  <c r="AE52" i="2"/>
  <c r="AF52" i="2" s="1"/>
  <c r="AB52" i="2"/>
  <c r="AC52" i="2" s="1"/>
  <c r="V52" i="2"/>
  <c r="W52" i="2" s="1"/>
  <c r="Y52" i="2"/>
  <c r="Z52" i="2" s="1"/>
  <c r="S52" i="2"/>
  <c r="T52" i="2" s="1"/>
  <c r="AH52" i="2"/>
  <c r="AI52" i="2" s="1"/>
  <c r="M52" i="2"/>
  <c r="N52" i="2" s="1"/>
  <c r="I52" i="2"/>
  <c r="L54" i="2"/>
  <c r="AN53" i="2"/>
  <c r="K53" i="2"/>
  <c r="X53" i="2"/>
  <c r="O53" i="2"/>
  <c r="AD53" i="2"/>
  <c r="R53" i="2"/>
  <c r="AJ53" i="2"/>
  <c r="J53" i="2"/>
  <c r="AA53" i="2"/>
  <c r="AG53" i="2"/>
  <c r="U53" i="2"/>
  <c r="Y53" i="2" l="1"/>
  <c r="Z53" i="2" s="1"/>
  <c r="AH53" i="2"/>
  <c r="AI53" i="2" s="1"/>
  <c r="V53" i="2"/>
  <c r="W53" i="2" s="1"/>
  <c r="M53" i="2"/>
  <c r="N53" i="2" s="1"/>
  <c r="AK53" i="2"/>
  <c r="AL53" i="2" s="1"/>
  <c r="AB53" i="2"/>
  <c r="AC53" i="2" s="1"/>
  <c r="S53" i="2"/>
  <c r="T53" i="2" s="1"/>
  <c r="P53" i="2"/>
  <c r="Q53" i="2" s="1"/>
  <c r="AE53" i="2"/>
  <c r="AF53" i="2" s="1"/>
  <c r="I53" i="2"/>
  <c r="AN54" i="2"/>
  <c r="L55" i="2"/>
  <c r="K54" i="2"/>
  <c r="AG54" i="2"/>
  <c r="J54" i="2"/>
  <c r="AD54" i="2"/>
  <c r="U54" i="2"/>
  <c r="AJ54" i="2"/>
  <c r="AA54" i="2"/>
  <c r="X54" i="2"/>
  <c r="O54" i="2"/>
  <c r="R54" i="2"/>
  <c r="AE54" i="2" l="1"/>
  <c r="AF54" i="2" s="1"/>
  <c r="AB54" i="2"/>
  <c r="AC54" i="2" s="1"/>
  <c r="V54" i="2"/>
  <c r="W54" i="2" s="1"/>
  <c r="AH54" i="2"/>
  <c r="AI54" i="2" s="1"/>
  <c r="S54" i="2"/>
  <c r="T54" i="2" s="1"/>
  <c r="M54" i="2"/>
  <c r="N54" i="2" s="1"/>
  <c r="AK54" i="2"/>
  <c r="AL54" i="2" s="1"/>
  <c r="P54" i="2"/>
  <c r="Q54" i="2" s="1"/>
  <c r="Y54" i="2"/>
  <c r="Z54" i="2" s="1"/>
  <c r="L56" i="2"/>
  <c r="AN55" i="2"/>
  <c r="K55" i="2"/>
  <c r="I54" i="2"/>
  <c r="X55" i="2"/>
  <c r="AG55" i="2"/>
  <c r="O55" i="2"/>
  <c r="AA55" i="2"/>
  <c r="U55" i="2"/>
  <c r="AJ55" i="2"/>
  <c r="AD55" i="2"/>
  <c r="J55" i="2"/>
  <c r="R55" i="2"/>
  <c r="M55" i="2" l="1"/>
  <c r="N55" i="2" s="1"/>
  <c r="AE55" i="2"/>
  <c r="AF55" i="2" s="1"/>
  <c r="V55" i="2"/>
  <c r="W55" i="2" s="1"/>
  <c r="P55" i="2"/>
  <c r="Q55" i="2" s="1"/>
  <c r="Y55" i="2"/>
  <c r="Z55" i="2" s="1"/>
  <c r="AH55" i="2"/>
  <c r="AI55" i="2" s="1"/>
  <c r="S55" i="2"/>
  <c r="T55" i="2" s="1"/>
  <c r="AB55" i="2"/>
  <c r="AC55" i="2" s="1"/>
  <c r="AK55" i="2"/>
  <c r="AL55" i="2" s="1"/>
  <c r="I55" i="2"/>
  <c r="AN56" i="2"/>
  <c r="K56" i="2"/>
  <c r="L57" i="2"/>
  <c r="R56" i="2"/>
  <c r="AG56" i="2"/>
  <c r="X56" i="2"/>
  <c r="O56" i="2"/>
  <c r="AD56" i="2"/>
  <c r="AJ56" i="2"/>
  <c r="J56" i="2"/>
  <c r="U56" i="2"/>
  <c r="AA56" i="2"/>
  <c r="V56" i="2" l="1"/>
  <c r="W56" i="2" s="1"/>
  <c r="P56" i="2"/>
  <c r="Q56" i="2" s="1"/>
  <c r="M56" i="2"/>
  <c r="N56" i="2" s="1"/>
  <c r="Y56" i="2"/>
  <c r="Z56" i="2" s="1"/>
  <c r="AE56" i="2"/>
  <c r="AF56" i="2" s="1"/>
  <c r="AB56" i="2"/>
  <c r="AC56" i="2" s="1"/>
  <c r="AH56" i="2"/>
  <c r="AI56" i="2" s="1"/>
  <c r="AK56" i="2"/>
  <c r="AL56" i="2" s="1"/>
  <c r="S56" i="2"/>
  <c r="T56" i="2" s="1"/>
  <c r="AN57" i="2"/>
  <c r="L58" i="2"/>
  <c r="K57" i="2"/>
  <c r="I56" i="2"/>
  <c r="AA57" i="2"/>
  <c r="J57" i="2"/>
  <c r="AJ57" i="2"/>
  <c r="O57" i="2"/>
  <c r="AD57" i="2"/>
  <c r="X57" i="2"/>
  <c r="U57" i="2"/>
  <c r="AG57" i="2"/>
  <c r="R57" i="2"/>
  <c r="Y57" i="2" l="1"/>
  <c r="Z57" i="2" s="1"/>
  <c r="AK57" i="2"/>
  <c r="AL57" i="2" s="1"/>
  <c r="V57" i="2"/>
  <c r="W57" i="2" s="1"/>
  <c r="M57" i="2"/>
  <c r="N57" i="2" s="1"/>
  <c r="S57" i="2"/>
  <c r="T57" i="2" s="1"/>
  <c r="P57" i="2"/>
  <c r="Q57" i="2" s="1"/>
  <c r="AH57" i="2"/>
  <c r="AI57" i="2" s="1"/>
  <c r="AB57" i="2"/>
  <c r="AC57" i="2" s="1"/>
  <c r="AE57" i="2"/>
  <c r="AF57" i="2" s="1"/>
  <c r="AN58" i="2"/>
  <c r="L59" i="2"/>
  <c r="K58" i="2"/>
  <c r="I57" i="2"/>
  <c r="AD58" i="2"/>
  <c r="U58" i="2"/>
  <c r="AJ58" i="2"/>
  <c r="AA58" i="2"/>
  <c r="AG58" i="2"/>
  <c r="O58" i="2"/>
  <c r="X58" i="2"/>
  <c r="R58" i="2"/>
  <c r="J58" i="2"/>
  <c r="V58" i="2" l="1"/>
  <c r="W58" i="2" s="1"/>
  <c r="AB58" i="2"/>
  <c r="AC58" i="2" s="1"/>
  <c r="AE58" i="2"/>
  <c r="AF58" i="2" s="1"/>
  <c r="Y58" i="2"/>
  <c r="Z58" i="2" s="1"/>
  <c r="M58" i="2"/>
  <c r="N58" i="2" s="1"/>
  <c r="P58" i="2"/>
  <c r="Q58" i="2" s="1"/>
  <c r="AK58" i="2"/>
  <c r="AL58" i="2" s="1"/>
  <c r="AH58" i="2"/>
  <c r="AI58" i="2" s="1"/>
  <c r="S58" i="2"/>
  <c r="T58" i="2" s="1"/>
  <c r="I58" i="2"/>
  <c r="AN59" i="2"/>
  <c r="L60" i="2"/>
  <c r="K59" i="2"/>
  <c r="AJ59" i="2"/>
  <c r="U59" i="2"/>
  <c r="AA59" i="2"/>
  <c r="AD59" i="2"/>
  <c r="R59" i="2"/>
  <c r="AG59" i="2"/>
  <c r="J59" i="2"/>
  <c r="O59" i="2"/>
  <c r="X59" i="2"/>
  <c r="AE59" i="2" l="1"/>
  <c r="AF59" i="2" s="1"/>
  <c r="M59" i="2"/>
  <c r="N59" i="2" s="1"/>
  <c r="AH59" i="2"/>
  <c r="AI59" i="2" s="1"/>
  <c r="S59" i="2"/>
  <c r="T59" i="2" s="1"/>
  <c r="V59" i="2"/>
  <c r="W59" i="2" s="1"/>
  <c r="P59" i="2"/>
  <c r="Q59" i="2" s="1"/>
  <c r="Y59" i="2"/>
  <c r="Z59" i="2" s="1"/>
  <c r="AB59" i="2"/>
  <c r="AC59" i="2" s="1"/>
  <c r="AK59" i="2"/>
  <c r="AL59" i="2" s="1"/>
  <c r="I59" i="2"/>
  <c r="AN60" i="2"/>
  <c r="L61" i="2"/>
  <c r="K60" i="2"/>
  <c r="AG60" i="2"/>
  <c r="X60" i="2"/>
  <c r="J60" i="2"/>
  <c r="R60" i="2"/>
  <c r="U60" i="2"/>
  <c r="AD60" i="2"/>
  <c r="AA60" i="2"/>
  <c r="O60" i="2"/>
  <c r="AJ60" i="2"/>
  <c r="AH60" i="2" l="1"/>
  <c r="AI60" i="2" s="1"/>
  <c r="M60" i="2"/>
  <c r="N60" i="2" s="1"/>
  <c r="AK60" i="2"/>
  <c r="AL60" i="2" s="1"/>
  <c r="S60" i="2"/>
  <c r="T60" i="2" s="1"/>
  <c r="AB60" i="2"/>
  <c r="AC60" i="2" s="1"/>
  <c r="P60" i="2"/>
  <c r="Q60" i="2" s="1"/>
  <c r="V60" i="2"/>
  <c r="W60" i="2" s="1"/>
  <c r="AE60" i="2"/>
  <c r="AF60" i="2" s="1"/>
  <c r="Y60" i="2"/>
  <c r="Z60" i="2" s="1"/>
  <c r="I60" i="2"/>
  <c r="K61" i="2"/>
  <c r="AN61" i="2"/>
  <c r="L62" i="2"/>
  <c r="U61" i="2"/>
  <c r="X61" i="2"/>
  <c r="AD61" i="2"/>
  <c r="O61" i="2"/>
  <c r="AJ61" i="2"/>
  <c r="AG61" i="2"/>
  <c r="AA61" i="2"/>
  <c r="R61" i="2"/>
  <c r="J61" i="2"/>
  <c r="S61" i="2" l="1"/>
  <c r="T61" i="2" s="1"/>
  <c r="AB61" i="2"/>
  <c r="AC61" i="2" s="1"/>
  <c r="V61" i="2"/>
  <c r="W61" i="2" s="1"/>
  <c r="P61" i="2"/>
  <c r="Q61" i="2" s="1"/>
  <c r="AK61" i="2"/>
  <c r="AL61" i="2" s="1"/>
  <c r="M61" i="2"/>
  <c r="N61" i="2" s="1"/>
  <c r="AH61" i="2"/>
  <c r="AI61" i="2" s="1"/>
  <c r="Y61" i="2"/>
  <c r="Z61" i="2" s="1"/>
  <c r="AE61" i="2"/>
  <c r="AF61" i="2" s="1"/>
  <c r="AN62" i="2"/>
  <c r="L63" i="2"/>
  <c r="K62" i="2"/>
  <c r="I61" i="2"/>
  <c r="AA62" i="2"/>
  <c r="O62" i="2"/>
  <c r="AD62" i="2"/>
  <c r="AG62" i="2"/>
  <c r="U62" i="2"/>
  <c r="R62" i="2"/>
  <c r="AJ62" i="2"/>
  <c r="X62" i="2"/>
  <c r="J62" i="2"/>
  <c r="AB62" i="2" l="1"/>
  <c r="AC62" i="2" s="1"/>
  <c r="AE62" i="2"/>
  <c r="AF62" i="2" s="1"/>
  <c r="M62" i="2"/>
  <c r="N62" i="2" s="1"/>
  <c r="AK62" i="2"/>
  <c r="AL62" i="2" s="1"/>
  <c r="Y62" i="2"/>
  <c r="Z62" i="2" s="1"/>
  <c r="V62" i="2"/>
  <c r="W62" i="2" s="1"/>
  <c r="AH62" i="2"/>
  <c r="AI62" i="2" s="1"/>
  <c r="S62" i="2"/>
  <c r="T62" i="2" s="1"/>
  <c r="P62" i="2"/>
  <c r="Q62" i="2" s="1"/>
  <c r="I62" i="2"/>
  <c r="K63" i="2"/>
  <c r="AN63" i="2"/>
  <c r="L64" i="2"/>
  <c r="AJ63" i="2"/>
  <c r="X63" i="2"/>
  <c r="J63" i="2"/>
  <c r="AG63" i="2"/>
  <c r="R63" i="2"/>
  <c r="AA63" i="2"/>
  <c r="AD63" i="2"/>
  <c r="O63" i="2"/>
  <c r="U63" i="2"/>
  <c r="V63" i="2" l="1"/>
  <c r="W63" i="2" s="1"/>
  <c r="P63" i="2"/>
  <c r="Q63" i="2" s="1"/>
  <c r="AH63" i="2"/>
  <c r="AI63" i="2" s="1"/>
  <c r="M63" i="2"/>
  <c r="N63" i="2" s="1"/>
  <c r="AE63" i="2"/>
  <c r="AF63" i="2" s="1"/>
  <c r="AK63" i="2"/>
  <c r="AL63" i="2" s="1"/>
  <c r="AB63" i="2"/>
  <c r="AC63" i="2" s="1"/>
  <c r="Y63" i="2"/>
  <c r="Z63" i="2" s="1"/>
  <c r="S63" i="2"/>
  <c r="T63" i="2" s="1"/>
  <c r="AN64" i="2"/>
  <c r="L65" i="2"/>
  <c r="K64" i="2"/>
  <c r="I63" i="2"/>
  <c r="X64" i="2"/>
  <c r="R64" i="2"/>
  <c r="J64" i="2"/>
  <c r="U64" i="2"/>
  <c r="AD64" i="2"/>
  <c r="AA64" i="2"/>
  <c r="AG64" i="2"/>
  <c r="O64" i="2"/>
  <c r="AJ64" i="2"/>
  <c r="M64" i="2" l="1"/>
  <c r="N64" i="2" s="1"/>
  <c r="AE64" i="2"/>
  <c r="AF64" i="2" s="1"/>
  <c r="V64" i="2"/>
  <c r="W64" i="2" s="1"/>
  <c r="AK64" i="2"/>
  <c r="AL64" i="2" s="1"/>
  <c r="S64" i="2"/>
  <c r="T64" i="2" s="1"/>
  <c r="AB64" i="2"/>
  <c r="AC64" i="2" s="1"/>
  <c r="Y64" i="2"/>
  <c r="Z64" i="2" s="1"/>
  <c r="P64" i="2"/>
  <c r="Q64" i="2" s="1"/>
  <c r="AH64" i="2"/>
  <c r="AI64" i="2" s="1"/>
  <c r="K65" i="2"/>
  <c r="AN65" i="2"/>
  <c r="L66" i="2"/>
  <c r="I64" i="2"/>
  <c r="AJ65" i="2"/>
  <c r="J65" i="2"/>
  <c r="AD65" i="2"/>
  <c r="X65" i="2"/>
  <c r="AG65" i="2"/>
  <c r="AA65" i="2"/>
  <c r="O65" i="2"/>
  <c r="R65" i="2"/>
  <c r="U65" i="2"/>
  <c r="V65" i="2" l="1"/>
  <c r="W65" i="2" s="1"/>
  <c r="AE65" i="2"/>
  <c r="AF65" i="2" s="1"/>
  <c r="AH65" i="2"/>
  <c r="AI65" i="2" s="1"/>
  <c r="P65" i="2"/>
  <c r="Q65" i="2" s="1"/>
  <c r="AB65" i="2"/>
  <c r="AC65" i="2" s="1"/>
  <c r="S65" i="2"/>
  <c r="T65" i="2" s="1"/>
  <c r="Y65" i="2"/>
  <c r="Z65" i="2" s="1"/>
  <c r="M65" i="2"/>
  <c r="N65" i="2" s="1"/>
  <c r="AK65" i="2"/>
  <c r="AL65" i="2" s="1"/>
  <c r="AN66" i="2"/>
  <c r="K66" i="2"/>
  <c r="L67" i="2"/>
  <c r="I65" i="2"/>
  <c r="X66" i="2"/>
  <c r="AJ66" i="2"/>
  <c r="O66" i="2"/>
  <c r="AG66" i="2"/>
  <c r="AD66" i="2"/>
  <c r="AA66" i="2"/>
  <c r="J66" i="2"/>
  <c r="R66" i="2"/>
  <c r="U66" i="2"/>
  <c r="AK66" i="2" l="1"/>
  <c r="AL66" i="2" s="1"/>
  <c r="V66" i="2"/>
  <c r="W66" i="2" s="1"/>
  <c r="Y66" i="2"/>
  <c r="Z66" i="2" s="1"/>
  <c r="AE66" i="2"/>
  <c r="AF66" i="2" s="1"/>
  <c r="P66" i="2"/>
  <c r="Q66" i="2" s="1"/>
  <c r="M66" i="2"/>
  <c r="N66" i="2" s="1"/>
  <c r="S66" i="2"/>
  <c r="T66" i="2" s="1"/>
  <c r="AH66" i="2"/>
  <c r="AI66" i="2" s="1"/>
  <c r="AB66" i="2"/>
  <c r="AC66" i="2" s="1"/>
  <c r="AN67" i="2"/>
  <c r="L68" i="2"/>
  <c r="K67" i="2"/>
  <c r="I66" i="2"/>
  <c r="R67" i="2"/>
  <c r="AJ67" i="2"/>
  <c r="AG67" i="2"/>
  <c r="U67" i="2"/>
  <c r="AA67" i="2"/>
  <c r="J67" i="2"/>
  <c r="O67" i="2"/>
  <c r="AD67" i="2"/>
  <c r="X67" i="2"/>
  <c r="AK67" i="2" l="1"/>
  <c r="AL67" i="2" s="1"/>
  <c r="AH67" i="2"/>
  <c r="AI67" i="2" s="1"/>
  <c r="M67" i="2"/>
  <c r="N67" i="2" s="1"/>
  <c r="AE67" i="2"/>
  <c r="AF67" i="2" s="1"/>
  <c r="S67" i="2"/>
  <c r="T67" i="2" s="1"/>
  <c r="V67" i="2"/>
  <c r="W67" i="2" s="1"/>
  <c r="Y67" i="2"/>
  <c r="Z67" i="2" s="1"/>
  <c r="P67" i="2"/>
  <c r="Q67" i="2" s="1"/>
  <c r="AB67" i="2"/>
  <c r="AC67" i="2" s="1"/>
  <c r="L69" i="2"/>
  <c r="K68" i="2"/>
  <c r="AN68" i="2"/>
  <c r="I67" i="2"/>
  <c r="AA68" i="2"/>
  <c r="U68" i="2"/>
  <c r="R68" i="2"/>
  <c r="AD68" i="2"/>
  <c r="AJ68" i="2"/>
  <c r="J68" i="2"/>
  <c r="X68" i="2"/>
  <c r="AG68" i="2"/>
  <c r="O68" i="2"/>
  <c r="AE68" i="2" l="1"/>
  <c r="AF68" i="2" s="1"/>
  <c r="V68" i="2"/>
  <c r="W68" i="2" s="1"/>
  <c r="S68" i="2"/>
  <c r="T68" i="2" s="1"/>
  <c r="AH68" i="2"/>
  <c r="AI68" i="2" s="1"/>
  <c r="AK68" i="2"/>
  <c r="AL68" i="2" s="1"/>
  <c r="P68" i="2"/>
  <c r="Q68" i="2" s="1"/>
  <c r="M68" i="2"/>
  <c r="N68" i="2" s="1"/>
  <c r="AB68" i="2"/>
  <c r="AC68" i="2" s="1"/>
  <c r="Y68" i="2"/>
  <c r="Z68" i="2" s="1"/>
  <c r="I68" i="2"/>
  <c r="L70" i="2"/>
  <c r="AN69" i="2"/>
  <c r="K69" i="2"/>
  <c r="AD69" i="2"/>
  <c r="U69" i="2"/>
  <c r="O69" i="2"/>
  <c r="R69" i="2"/>
  <c r="AG69" i="2"/>
  <c r="AA69" i="2"/>
  <c r="AJ69" i="2"/>
  <c r="X69" i="2"/>
  <c r="J69" i="2"/>
  <c r="AB69" i="2" l="1"/>
  <c r="AC69" i="2" s="1"/>
  <c r="P69" i="2"/>
  <c r="Q69" i="2" s="1"/>
  <c r="S69" i="2"/>
  <c r="T69" i="2" s="1"/>
  <c r="AH69" i="2"/>
  <c r="AI69" i="2" s="1"/>
  <c r="V69" i="2"/>
  <c r="W69" i="2" s="1"/>
  <c r="M69" i="2"/>
  <c r="N69" i="2" s="1"/>
  <c r="AE69" i="2"/>
  <c r="AF69" i="2" s="1"/>
  <c r="AK69" i="2"/>
  <c r="AL69" i="2" s="1"/>
  <c r="Y69" i="2"/>
  <c r="Z69" i="2" s="1"/>
  <c r="I69" i="2"/>
  <c r="L71" i="2"/>
  <c r="K70" i="2"/>
  <c r="AN70" i="2"/>
  <c r="O70" i="2"/>
  <c r="J70" i="2"/>
  <c r="R70" i="2"/>
  <c r="AA70" i="2"/>
  <c r="AG70" i="2"/>
  <c r="AJ70" i="2"/>
  <c r="U70" i="2"/>
  <c r="AD70" i="2"/>
  <c r="X70" i="2"/>
  <c r="P70" i="2" l="1"/>
  <c r="Q70" i="2" s="1"/>
  <c r="M70" i="2"/>
  <c r="N70" i="2" s="1"/>
  <c r="S70" i="2"/>
  <c r="T70" i="2" s="1"/>
  <c r="AK70" i="2"/>
  <c r="AL70" i="2" s="1"/>
  <c r="AE70" i="2"/>
  <c r="AF70" i="2" s="1"/>
  <c r="Y70" i="2"/>
  <c r="Z70" i="2" s="1"/>
  <c r="AB70" i="2"/>
  <c r="AC70" i="2" s="1"/>
  <c r="V70" i="2"/>
  <c r="W70" i="2" s="1"/>
  <c r="AH70" i="2"/>
  <c r="AI70" i="2" s="1"/>
  <c r="I70" i="2"/>
  <c r="AN71" i="2"/>
  <c r="L72" i="2"/>
  <c r="K71" i="2"/>
  <c r="O71" i="2"/>
  <c r="AD71" i="2"/>
  <c r="J71" i="2"/>
  <c r="AJ71" i="2"/>
  <c r="AA71" i="2"/>
  <c r="U71" i="2"/>
  <c r="AG71" i="2"/>
  <c r="R71" i="2"/>
  <c r="X71" i="2"/>
  <c r="AK71" i="2" l="1"/>
  <c r="AL71" i="2" s="1"/>
  <c r="S71" i="2"/>
  <c r="T71" i="2" s="1"/>
  <c r="P71" i="2"/>
  <c r="Q71" i="2" s="1"/>
  <c r="Y71" i="2"/>
  <c r="Z71" i="2" s="1"/>
  <c r="V71" i="2"/>
  <c r="W71" i="2" s="1"/>
  <c r="AB71" i="2"/>
  <c r="AC71" i="2" s="1"/>
  <c r="M71" i="2"/>
  <c r="N71" i="2" s="1"/>
  <c r="AE71" i="2"/>
  <c r="AF71" i="2" s="1"/>
  <c r="AH71" i="2"/>
  <c r="AI71" i="2" s="1"/>
  <c r="I71" i="2"/>
  <c r="K72" i="2"/>
  <c r="L73" i="2"/>
  <c r="AN72" i="2"/>
  <c r="AG72" i="2"/>
  <c r="O72" i="2"/>
  <c r="J72" i="2"/>
  <c r="AD72" i="2"/>
  <c r="AA72" i="2"/>
  <c r="U72" i="2"/>
  <c r="X72" i="2"/>
  <c r="AJ72" i="2"/>
  <c r="R72" i="2"/>
  <c r="Y72" i="2" l="1"/>
  <c r="Z72" i="2" s="1"/>
  <c r="S72" i="2"/>
  <c r="T72" i="2" s="1"/>
  <c r="V72" i="2"/>
  <c r="W72" i="2" s="1"/>
  <c r="M72" i="2"/>
  <c r="N72" i="2" s="1"/>
  <c r="AH72" i="2"/>
  <c r="AI72" i="2" s="1"/>
  <c r="P72" i="2"/>
  <c r="Q72" i="2" s="1"/>
  <c r="AK72" i="2"/>
  <c r="AL72" i="2" s="1"/>
  <c r="AB72" i="2"/>
  <c r="AC72" i="2" s="1"/>
  <c r="AE72" i="2"/>
  <c r="AF72" i="2" s="1"/>
  <c r="AN73" i="2"/>
  <c r="K73" i="2"/>
  <c r="L74" i="2"/>
  <c r="I72" i="2"/>
  <c r="AJ73" i="2"/>
  <c r="AG73" i="2"/>
  <c r="AD73" i="2"/>
  <c r="R73" i="2"/>
  <c r="U73" i="2"/>
  <c r="J73" i="2"/>
  <c r="AA73" i="2"/>
  <c r="X73" i="2"/>
  <c r="O73" i="2"/>
  <c r="Y73" i="2" l="1"/>
  <c r="Z73" i="2" s="1"/>
  <c r="AE73" i="2"/>
  <c r="AF73" i="2" s="1"/>
  <c r="V73" i="2"/>
  <c r="W73" i="2" s="1"/>
  <c r="AK73" i="2"/>
  <c r="AL73" i="2" s="1"/>
  <c r="AH73" i="2"/>
  <c r="AI73" i="2" s="1"/>
  <c r="M73" i="2"/>
  <c r="N73" i="2" s="1"/>
  <c r="S73" i="2"/>
  <c r="T73" i="2" s="1"/>
  <c r="P73" i="2"/>
  <c r="Q73" i="2" s="1"/>
  <c r="AB73" i="2"/>
  <c r="AC73" i="2" s="1"/>
  <c r="K74" i="2"/>
  <c r="L75" i="2"/>
  <c r="AN74" i="2"/>
  <c r="I73" i="2"/>
  <c r="X74" i="2"/>
  <c r="AD74" i="2"/>
  <c r="U74" i="2"/>
  <c r="O74" i="2"/>
  <c r="AJ74" i="2"/>
  <c r="AA74" i="2"/>
  <c r="R74" i="2"/>
  <c r="AG74" i="2"/>
  <c r="J74" i="2"/>
  <c r="AK74" i="2" l="1"/>
  <c r="AL74" i="2" s="1"/>
  <c r="S74" i="2"/>
  <c r="T74" i="2" s="1"/>
  <c r="AE74" i="2"/>
  <c r="AF74" i="2" s="1"/>
  <c r="V74" i="2"/>
  <c r="W74" i="2" s="1"/>
  <c r="Y74" i="2"/>
  <c r="Z74" i="2" s="1"/>
  <c r="M74" i="2"/>
  <c r="N74" i="2" s="1"/>
  <c r="P74" i="2"/>
  <c r="Q74" i="2" s="1"/>
  <c r="AB74" i="2"/>
  <c r="AC74" i="2" s="1"/>
  <c r="AH74" i="2"/>
  <c r="AI74" i="2" s="1"/>
  <c r="AN75" i="2"/>
  <c r="L76" i="2"/>
  <c r="K75" i="2"/>
  <c r="I74" i="2"/>
  <c r="AD75" i="2"/>
  <c r="U75" i="2"/>
  <c r="AJ75" i="2"/>
  <c r="J75" i="2"/>
  <c r="X75" i="2"/>
  <c r="AA75" i="2"/>
  <c r="O75" i="2"/>
  <c r="R75" i="2"/>
  <c r="AG75" i="2"/>
  <c r="AK75" i="2" l="1"/>
  <c r="AL75" i="2" s="1"/>
  <c r="V75" i="2"/>
  <c r="W75" i="2" s="1"/>
  <c r="P75" i="2"/>
  <c r="Q75" i="2" s="1"/>
  <c r="S75" i="2"/>
  <c r="T75" i="2" s="1"/>
  <c r="Y75" i="2"/>
  <c r="Z75" i="2" s="1"/>
  <c r="AH75" i="2"/>
  <c r="AI75" i="2" s="1"/>
  <c r="M75" i="2"/>
  <c r="N75" i="2" s="1"/>
  <c r="AE75" i="2"/>
  <c r="AF75" i="2" s="1"/>
  <c r="AB75" i="2"/>
  <c r="AC75" i="2" s="1"/>
  <c r="I75" i="2"/>
  <c r="K76" i="2"/>
  <c r="L77" i="2"/>
  <c r="AN76" i="2"/>
  <c r="AA76" i="2"/>
  <c r="U76" i="2"/>
  <c r="X76" i="2"/>
  <c r="AJ76" i="2"/>
  <c r="AG76" i="2"/>
  <c r="AD76" i="2"/>
  <c r="R76" i="2"/>
  <c r="J76" i="2"/>
  <c r="O76" i="2"/>
  <c r="AB76" i="2" l="1"/>
  <c r="AC76" i="2" s="1"/>
  <c r="V76" i="2"/>
  <c r="W76" i="2" s="1"/>
  <c r="Y76" i="2"/>
  <c r="Z76" i="2" s="1"/>
  <c r="M76" i="2"/>
  <c r="N76" i="2" s="1"/>
  <c r="AE76" i="2"/>
  <c r="AF76" i="2" s="1"/>
  <c r="AK76" i="2"/>
  <c r="AL76" i="2" s="1"/>
  <c r="S76" i="2"/>
  <c r="T76" i="2" s="1"/>
  <c r="P76" i="2"/>
  <c r="Q76" i="2" s="1"/>
  <c r="AH76" i="2"/>
  <c r="AI76" i="2" s="1"/>
  <c r="AN77" i="2"/>
  <c r="L78" i="2"/>
  <c r="K77" i="2"/>
  <c r="I76" i="2"/>
  <c r="AA77" i="2"/>
  <c r="AG77" i="2"/>
  <c r="R77" i="2"/>
  <c r="O77" i="2"/>
  <c r="J77" i="2"/>
  <c r="AD77" i="2"/>
  <c r="AJ77" i="2"/>
  <c r="X77" i="2"/>
  <c r="U77" i="2"/>
  <c r="AH77" i="2" l="1"/>
  <c r="AI77" i="2" s="1"/>
  <c r="V77" i="2"/>
  <c r="W77" i="2" s="1"/>
  <c r="P77" i="2"/>
  <c r="Q77" i="2" s="1"/>
  <c r="AK77" i="2"/>
  <c r="AL77" i="2" s="1"/>
  <c r="M77" i="2"/>
  <c r="N77" i="2" s="1"/>
  <c r="AE77" i="2"/>
  <c r="AF77" i="2" s="1"/>
  <c r="Y77" i="2"/>
  <c r="Z77" i="2" s="1"/>
  <c r="S77" i="2"/>
  <c r="T77" i="2" s="1"/>
  <c r="AB77" i="2"/>
  <c r="AC77" i="2" s="1"/>
  <c r="I77" i="2"/>
  <c r="K78" i="2"/>
  <c r="L79" i="2"/>
  <c r="AN78" i="2"/>
  <c r="AJ78" i="2"/>
  <c r="AG78" i="2"/>
  <c r="O78" i="2"/>
  <c r="R78" i="2"/>
  <c r="J78" i="2"/>
  <c r="X78" i="2"/>
  <c r="AA78" i="2"/>
  <c r="AD78" i="2"/>
  <c r="U78" i="2"/>
  <c r="AK78" i="2" l="1"/>
  <c r="AL78" i="2" s="1"/>
  <c r="AH78" i="2"/>
  <c r="AI78" i="2" s="1"/>
  <c r="AB78" i="2"/>
  <c r="AC78" i="2" s="1"/>
  <c r="P78" i="2"/>
  <c r="Q78" i="2" s="1"/>
  <c r="S78" i="2"/>
  <c r="T78" i="2" s="1"/>
  <c r="V78" i="2"/>
  <c r="W78" i="2" s="1"/>
  <c r="M78" i="2"/>
  <c r="N78" i="2" s="1"/>
  <c r="AE78" i="2"/>
  <c r="AF78" i="2" s="1"/>
  <c r="Y78" i="2"/>
  <c r="Z78" i="2" s="1"/>
  <c r="AN79" i="2"/>
  <c r="L80" i="2"/>
  <c r="K79" i="2"/>
  <c r="I78" i="2"/>
  <c r="U79" i="2"/>
  <c r="X79" i="2"/>
  <c r="J79" i="2"/>
  <c r="AA79" i="2"/>
  <c r="R79" i="2"/>
  <c r="AG79" i="2"/>
  <c r="AD79" i="2"/>
  <c r="O79" i="2"/>
  <c r="AJ79" i="2"/>
  <c r="AB79" i="2" l="1"/>
  <c r="AC79" i="2" s="1"/>
  <c r="P79" i="2"/>
  <c r="Q79" i="2" s="1"/>
  <c r="Y79" i="2"/>
  <c r="Z79" i="2" s="1"/>
  <c r="AK79" i="2"/>
  <c r="AL79" i="2" s="1"/>
  <c r="V79" i="2"/>
  <c r="W79" i="2" s="1"/>
  <c r="S79" i="2"/>
  <c r="T79" i="2" s="1"/>
  <c r="M79" i="2"/>
  <c r="N79" i="2" s="1"/>
  <c r="AH79" i="2"/>
  <c r="AI79" i="2" s="1"/>
  <c r="AE79" i="2"/>
  <c r="AF79" i="2" s="1"/>
  <c r="I79" i="2"/>
  <c r="K80" i="2"/>
  <c r="L81" i="2"/>
  <c r="AN80" i="2"/>
  <c r="R80" i="2"/>
  <c r="U80" i="2"/>
  <c r="AA80" i="2"/>
  <c r="AG80" i="2"/>
  <c r="AD80" i="2"/>
  <c r="X80" i="2"/>
  <c r="AJ80" i="2"/>
  <c r="O80" i="2"/>
  <c r="J80" i="2"/>
  <c r="AH80" i="2" l="1"/>
  <c r="AI80" i="2" s="1"/>
  <c r="V80" i="2"/>
  <c r="W80" i="2" s="1"/>
  <c r="M80" i="2"/>
  <c r="N80" i="2" s="1"/>
  <c r="P80" i="2"/>
  <c r="Q80" i="2" s="1"/>
  <c r="AB80" i="2"/>
  <c r="AC80" i="2" s="1"/>
  <c r="AE80" i="2"/>
  <c r="AF80" i="2" s="1"/>
  <c r="AK80" i="2"/>
  <c r="AL80" i="2" s="1"/>
  <c r="S80" i="2"/>
  <c r="T80" i="2" s="1"/>
  <c r="Y80" i="2"/>
  <c r="Z80" i="2" s="1"/>
  <c r="AN81" i="2"/>
  <c r="L82" i="2"/>
  <c r="K81" i="2"/>
  <c r="I80" i="2"/>
  <c r="J81" i="2"/>
  <c r="X81" i="2"/>
  <c r="U81" i="2"/>
  <c r="O81" i="2"/>
  <c r="AA81" i="2"/>
  <c r="AG81" i="2"/>
  <c r="AJ81" i="2"/>
  <c r="AD81" i="2"/>
  <c r="R81" i="2"/>
  <c r="P81" i="2" l="1"/>
  <c r="Q81" i="2" s="1"/>
  <c r="AB81" i="2"/>
  <c r="AC81" i="2" s="1"/>
  <c r="M81" i="2"/>
  <c r="N81" i="2" s="1"/>
  <c r="AK81" i="2"/>
  <c r="AL81" i="2" s="1"/>
  <c r="Y81" i="2"/>
  <c r="Z81" i="2" s="1"/>
  <c r="AE81" i="2"/>
  <c r="AF81" i="2" s="1"/>
  <c r="S81" i="2"/>
  <c r="T81" i="2" s="1"/>
  <c r="AH81" i="2"/>
  <c r="AI81" i="2" s="1"/>
  <c r="V81" i="2"/>
  <c r="W81" i="2" s="1"/>
  <c r="K82" i="2"/>
  <c r="L83" i="2"/>
  <c r="AN82" i="2"/>
  <c r="I81" i="2"/>
  <c r="AJ82" i="2"/>
  <c r="J82" i="2"/>
  <c r="AG82" i="2"/>
  <c r="U82" i="2"/>
  <c r="O82" i="2"/>
  <c r="AD82" i="2"/>
  <c r="AA82" i="2"/>
  <c r="R82" i="2"/>
  <c r="X82" i="2"/>
  <c r="P82" i="2" l="1"/>
  <c r="Q82" i="2" s="1"/>
  <c r="Y82" i="2"/>
  <c r="Z82" i="2" s="1"/>
  <c r="AK82" i="2"/>
  <c r="AL82" i="2" s="1"/>
  <c r="V82" i="2"/>
  <c r="W82" i="2" s="1"/>
  <c r="AE82" i="2"/>
  <c r="AF82" i="2" s="1"/>
  <c r="S82" i="2"/>
  <c r="T82" i="2" s="1"/>
  <c r="M82" i="2"/>
  <c r="N82" i="2" s="1"/>
  <c r="AB82" i="2"/>
  <c r="AC82" i="2" s="1"/>
  <c r="AH82" i="2"/>
  <c r="AI82" i="2" s="1"/>
  <c r="AN83" i="2"/>
  <c r="K83" i="2"/>
  <c r="L84" i="2"/>
  <c r="I82" i="2"/>
  <c r="AA83" i="2"/>
  <c r="AJ83" i="2"/>
  <c r="J83" i="2"/>
  <c r="U83" i="2"/>
  <c r="X83" i="2"/>
  <c r="AG83" i="2"/>
  <c r="O83" i="2"/>
  <c r="AD83" i="2"/>
  <c r="R83" i="2"/>
  <c r="AE83" i="2" l="1"/>
  <c r="AF83" i="2" s="1"/>
  <c r="AB83" i="2"/>
  <c r="AC83" i="2" s="1"/>
  <c r="V83" i="2"/>
  <c r="W83" i="2" s="1"/>
  <c r="S83" i="2"/>
  <c r="T83" i="2" s="1"/>
  <c r="Y83" i="2"/>
  <c r="Z83" i="2" s="1"/>
  <c r="M83" i="2"/>
  <c r="N83" i="2" s="1"/>
  <c r="AK83" i="2"/>
  <c r="AL83" i="2" s="1"/>
  <c r="AH83" i="2"/>
  <c r="AI83" i="2" s="1"/>
  <c r="P83" i="2"/>
  <c r="Q83" i="2" s="1"/>
  <c r="I83" i="2"/>
  <c r="K84" i="2"/>
  <c r="L85" i="2"/>
  <c r="AN84" i="2"/>
  <c r="AG84" i="2"/>
  <c r="AD84" i="2"/>
  <c r="R84" i="2"/>
  <c r="X84" i="2"/>
  <c r="U84" i="2"/>
  <c r="J84" i="2"/>
  <c r="O84" i="2"/>
  <c r="AJ84" i="2"/>
  <c r="AA84" i="2"/>
  <c r="S84" i="2" l="1"/>
  <c r="T84" i="2" s="1"/>
  <c r="Y84" i="2"/>
  <c r="Z84" i="2" s="1"/>
  <c r="P84" i="2"/>
  <c r="Q84" i="2" s="1"/>
  <c r="AK84" i="2"/>
  <c r="AL84" i="2" s="1"/>
  <c r="AB84" i="2"/>
  <c r="AC84" i="2" s="1"/>
  <c r="V84" i="2"/>
  <c r="W84" i="2" s="1"/>
  <c r="AH84" i="2"/>
  <c r="AI84" i="2" s="1"/>
  <c r="AE84" i="2"/>
  <c r="AF84" i="2" s="1"/>
  <c r="M84" i="2"/>
  <c r="N84" i="2" s="1"/>
  <c r="AN85" i="2"/>
  <c r="K85" i="2"/>
  <c r="L86" i="2"/>
  <c r="I84" i="2"/>
  <c r="X85" i="2"/>
  <c r="AD85" i="2"/>
  <c r="U85" i="2"/>
  <c r="R85" i="2"/>
  <c r="AG85" i="2"/>
  <c r="J85" i="2"/>
  <c r="AA85" i="2"/>
  <c r="O85" i="2"/>
  <c r="AJ85" i="2"/>
  <c r="AH85" i="2" l="1"/>
  <c r="AI85" i="2" s="1"/>
  <c r="AB85" i="2"/>
  <c r="AC85" i="2" s="1"/>
  <c r="V85" i="2"/>
  <c r="W85" i="2" s="1"/>
  <c r="AE85" i="2"/>
  <c r="AF85" i="2" s="1"/>
  <c r="S85" i="2"/>
  <c r="T85" i="2" s="1"/>
  <c r="Y85" i="2"/>
  <c r="Z85" i="2" s="1"/>
  <c r="M85" i="2"/>
  <c r="N85" i="2" s="1"/>
  <c r="P85" i="2"/>
  <c r="Q85" i="2" s="1"/>
  <c r="AK85" i="2"/>
  <c r="AL85" i="2" s="1"/>
  <c r="I85" i="2"/>
  <c r="K86" i="2"/>
  <c r="L87" i="2"/>
  <c r="AN86" i="2"/>
  <c r="AD86" i="2"/>
  <c r="O86" i="2"/>
  <c r="AG86" i="2"/>
  <c r="J86" i="2"/>
  <c r="X86" i="2"/>
  <c r="R86" i="2"/>
  <c r="AA86" i="2"/>
  <c r="AJ86" i="2"/>
  <c r="U86" i="2"/>
  <c r="M86" i="2" l="1"/>
  <c r="N86" i="2" s="1"/>
  <c r="Y86" i="2"/>
  <c r="Z86" i="2" s="1"/>
  <c r="AE86" i="2"/>
  <c r="AF86" i="2" s="1"/>
  <c r="V86" i="2"/>
  <c r="W86" i="2" s="1"/>
  <c r="P86" i="2"/>
  <c r="Q86" i="2" s="1"/>
  <c r="S86" i="2"/>
  <c r="T86" i="2" s="1"/>
  <c r="AK86" i="2"/>
  <c r="AL86" i="2" s="1"/>
  <c r="AH86" i="2"/>
  <c r="AI86" i="2" s="1"/>
  <c r="AB86" i="2"/>
  <c r="AC86" i="2" s="1"/>
  <c r="I86" i="2"/>
  <c r="AN87" i="2"/>
  <c r="L88" i="2"/>
  <c r="K87" i="2"/>
  <c r="AA87" i="2"/>
  <c r="AJ87" i="2"/>
  <c r="J87" i="2"/>
  <c r="U87" i="2"/>
  <c r="AD87" i="2"/>
  <c r="R87" i="2"/>
  <c r="AG87" i="2"/>
  <c r="X87" i="2"/>
  <c r="O87" i="2"/>
  <c r="P87" i="2" l="1"/>
  <c r="Q87" i="2" s="1"/>
  <c r="AE87" i="2"/>
  <c r="AF87" i="2" s="1"/>
  <c r="AK87" i="2"/>
  <c r="AL87" i="2" s="1"/>
  <c r="V87" i="2"/>
  <c r="W87" i="2" s="1"/>
  <c r="AB87" i="2"/>
  <c r="AC87" i="2" s="1"/>
  <c r="M87" i="2"/>
  <c r="N87" i="2" s="1"/>
  <c r="Y87" i="2"/>
  <c r="Z87" i="2" s="1"/>
  <c r="AH87" i="2"/>
  <c r="AI87" i="2" s="1"/>
  <c r="S87" i="2"/>
  <c r="T87" i="2" s="1"/>
  <c r="I87" i="2"/>
  <c r="AN88" i="2"/>
  <c r="L89" i="2"/>
  <c r="K88" i="2"/>
  <c r="AD88" i="2"/>
  <c r="AA88" i="2"/>
  <c r="R88" i="2"/>
  <c r="AJ88" i="2"/>
  <c r="U88" i="2"/>
  <c r="J88" i="2"/>
  <c r="O88" i="2"/>
  <c r="AG88" i="2"/>
  <c r="X88" i="2"/>
  <c r="AK88" i="2" l="1"/>
  <c r="AL88" i="2" s="1"/>
  <c r="AE88" i="2"/>
  <c r="AF88" i="2" s="1"/>
  <c r="AH88" i="2"/>
  <c r="AI88" i="2" s="1"/>
  <c r="S88" i="2"/>
  <c r="T88" i="2" s="1"/>
  <c r="AB88" i="2"/>
  <c r="AC88" i="2" s="1"/>
  <c r="V88" i="2"/>
  <c r="W88" i="2" s="1"/>
  <c r="P88" i="2"/>
  <c r="Q88" i="2" s="1"/>
  <c r="Y88" i="2"/>
  <c r="Z88" i="2" s="1"/>
  <c r="M88" i="2"/>
  <c r="N88" i="2" s="1"/>
  <c r="I88" i="2"/>
  <c r="K89" i="2"/>
  <c r="AN89" i="2"/>
  <c r="L90" i="2"/>
  <c r="AJ89" i="2"/>
  <c r="J89" i="2"/>
  <c r="O89" i="2"/>
  <c r="AG89" i="2"/>
  <c r="AD89" i="2"/>
  <c r="R89" i="2"/>
  <c r="X89" i="2"/>
  <c r="U89" i="2"/>
  <c r="AA89" i="2"/>
  <c r="AH89" i="2" l="1"/>
  <c r="AI89" i="2" s="1"/>
  <c r="V89" i="2"/>
  <c r="W89" i="2" s="1"/>
  <c r="AB89" i="2"/>
  <c r="AC89" i="2" s="1"/>
  <c r="S89" i="2"/>
  <c r="T89" i="2" s="1"/>
  <c r="M89" i="2"/>
  <c r="N89" i="2" s="1"/>
  <c r="AE89" i="2"/>
  <c r="AF89" i="2" s="1"/>
  <c r="AK89" i="2"/>
  <c r="AL89" i="2" s="1"/>
  <c r="Y89" i="2"/>
  <c r="Z89" i="2" s="1"/>
  <c r="P89" i="2"/>
  <c r="Q89" i="2" s="1"/>
  <c r="AN90" i="2"/>
  <c r="L91" i="2"/>
  <c r="K90" i="2"/>
  <c r="I89" i="2"/>
  <c r="AG90" i="2"/>
  <c r="U90" i="2"/>
  <c r="R90" i="2"/>
  <c r="X90" i="2"/>
  <c r="AD90" i="2"/>
  <c r="O90" i="2"/>
  <c r="J90" i="2"/>
  <c r="AJ90" i="2"/>
  <c r="AA90" i="2"/>
  <c r="V90" i="2" l="1"/>
  <c r="W90" i="2" s="1"/>
  <c r="P90" i="2"/>
  <c r="Q90" i="2" s="1"/>
  <c r="AE90" i="2"/>
  <c r="AF90" i="2" s="1"/>
  <c r="S90" i="2"/>
  <c r="T90" i="2" s="1"/>
  <c r="AK90" i="2"/>
  <c r="AL90" i="2" s="1"/>
  <c r="Y90" i="2"/>
  <c r="Z90" i="2" s="1"/>
  <c r="M90" i="2"/>
  <c r="N90" i="2" s="1"/>
  <c r="AB90" i="2"/>
  <c r="AC90" i="2" s="1"/>
  <c r="AH90" i="2"/>
  <c r="AI90" i="2" s="1"/>
  <c r="I90" i="2"/>
  <c r="K91" i="2"/>
  <c r="AN91" i="2"/>
  <c r="L92" i="2"/>
  <c r="O91" i="2"/>
  <c r="X91" i="2"/>
  <c r="AA91" i="2"/>
  <c r="AG91" i="2"/>
  <c r="J91" i="2"/>
  <c r="U91" i="2"/>
  <c r="AD91" i="2"/>
  <c r="AJ91" i="2"/>
  <c r="R91" i="2"/>
  <c r="M91" i="2" l="1"/>
  <c r="N91" i="2" s="1"/>
  <c r="AK91" i="2"/>
  <c r="AL91" i="2" s="1"/>
  <c r="V91" i="2"/>
  <c r="W91" i="2" s="1"/>
  <c r="P91" i="2"/>
  <c r="Q91" i="2" s="1"/>
  <c r="AH91" i="2"/>
  <c r="AI91" i="2" s="1"/>
  <c r="AB91" i="2"/>
  <c r="AC91" i="2" s="1"/>
  <c r="AE91" i="2"/>
  <c r="AF91" i="2" s="1"/>
  <c r="Y91" i="2"/>
  <c r="Z91" i="2" s="1"/>
  <c r="S91" i="2"/>
  <c r="T91" i="2" s="1"/>
  <c r="I91" i="2"/>
  <c r="AN92" i="2"/>
  <c r="K92" i="2"/>
  <c r="L93" i="2"/>
  <c r="O92" i="2"/>
  <c r="X92" i="2"/>
  <c r="AJ92" i="2"/>
  <c r="J92" i="2"/>
  <c r="R92" i="2"/>
  <c r="AG92" i="2"/>
  <c r="U92" i="2"/>
  <c r="AD92" i="2"/>
  <c r="AA92" i="2"/>
  <c r="V92" i="2" l="1"/>
  <c r="W92" i="2" s="1"/>
  <c r="Y92" i="2"/>
  <c r="Z92" i="2" s="1"/>
  <c r="S92" i="2"/>
  <c r="T92" i="2" s="1"/>
  <c r="AB92" i="2"/>
  <c r="AC92" i="2" s="1"/>
  <c r="AH92" i="2"/>
  <c r="AI92" i="2" s="1"/>
  <c r="P92" i="2"/>
  <c r="Q92" i="2" s="1"/>
  <c r="AK92" i="2"/>
  <c r="AL92" i="2" s="1"/>
  <c r="M92" i="2"/>
  <c r="N92" i="2" s="1"/>
  <c r="AE92" i="2"/>
  <c r="AF92" i="2" s="1"/>
  <c r="K93" i="2"/>
  <c r="AN93" i="2"/>
  <c r="L94" i="2"/>
  <c r="I92" i="2"/>
  <c r="U93" i="2"/>
  <c r="AJ93" i="2"/>
  <c r="X93" i="2"/>
  <c r="J93" i="2"/>
  <c r="R93" i="2"/>
  <c r="AA93" i="2"/>
  <c r="O93" i="2"/>
  <c r="AG93" i="2"/>
  <c r="AD93" i="2"/>
  <c r="S93" i="2" l="1"/>
  <c r="T93" i="2" s="1"/>
  <c r="AH93" i="2"/>
  <c r="AI93" i="2" s="1"/>
  <c r="Y93" i="2"/>
  <c r="Z93" i="2" s="1"/>
  <c r="M93" i="2"/>
  <c r="N93" i="2" s="1"/>
  <c r="V93" i="2"/>
  <c r="W93" i="2" s="1"/>
  <c r="AK93" i="2"/>
  <c r="AL93" i="2" s="1"/>
  <c r="AB93" i="2"/>
  <c r="AC93" i="2" s="1"/>
  <c r="P93" i="2"/>
  <c r="Q93" i="2" s="1"/>
  <c r="AE93" i="2"/>
  <c r="AF93" i="2" s="1"/>
  <c r="AN94" i="2"/>
  <c r="K94" i="2"/>
  <c r="L95" i="2"/>
  <c r="I93" i="2"/>
  <c r="O94" i="2"/>
  <c r="U94" i="2"/>
  <c r="J94" i="2"/>
  <c r="AJ94" i="2"/>
  <c r="AG94" i="2"/>
  <c r="X94" i="2"/>
  <c r="AD94" i="2"/>
  <c r="R94" i="2"/>
  <c r="AA94" i="2"/>
  <c r="AB94" i="2" l="1"/>
  <c r="AC94" i="2" s="1"/>
  <c r="AK94" i="2"/>
  <c r="AL94" i="2" s="1"/>
  <c r="S94" i="2"/>
  <c r="T94" i="2" s="1"/>
  <c r="M94" i="2"/>
  <c r="N94" i="2" s="1"/>
  <c r="AH94" i="2"/>
  <c r="AI94" i="2" s="1"/>
  <c r="P94" i="2"/>
  <c r="Q94" i="2" s="1"/>
  <c r="AE94" i="2"/>
  <c r="AF94" i="2" s="1"/>
  <c r="V94" i="2"/>
  <c r="W94" i="2" s="1"/>
  <c r="Y94" i="2"/>
  <c r="Z94" i="2" s="1"/>
  <c r="I94" i="2"/>
  <c r="K95" i="2"/>
  <c r="L96" i="2"/>
  <c r="AN95" i="2"/>
  <c r="AG95" i="2"/>
  <c r="AA95" i="2"/>
  <c r="R95" i="2"/>
  <c r="J95" i="2"/>
  <c r="AJ95" i="2"/>
  <c r="O95" i="2"/>
  <c r="X95" i="2"/>
  <c r="AD95" i="2"/>
  <c r="U95" i="2"/>
  <c r="Y95" i="2" l="1"/>
  <c r="Z95" i="2" s="1"/>
  <c r="AE95" i="2"/>
  <c r="AF95" i="2" s="1"/>
  <c r="V95" i="2"/>
  <c r="W95" i="2" s="1"/>
  <c r="S95" i="2"/>
  <c r="T95" i="2" s="1"/>
  <c r="M95" i="2"/>
  <c r="N95" i="2" s="1"/>
  <c r="AB95" i="2"/>
  <c r="AC95" i="2" s="1"/>
  <c r="AK95" i="2"/>
  <c r="AL95" i="2" s="1"/>
  <c r="AH95" i="2"/>
  <c r="AI95" i="2" s="1"/>
  <c r="P95" i="2"/>
  <c r="Q95" i="2" s="1"/>
  <c r="AN96" i="2"/>
  <c r="L97" i="2"/>
  <c r="K96" i="2"/>
  <c r="I95" i="2"/>
  <c r="AJ96" i="2"/>
  <c r="J96" i="2"/>
  <c r="AD96" i="2"/>
  <c r="O96" i="2"/>
  <c r="AG96" i="2"/>
  <c r="AA96" i="2"/>
  <c r="X96" i="2"/>
  <c r="U96" i="2"/>
  <c r="R96" i="2"/>
  <c r="M96" i="2" l="1"/>
  <c r="N96" i="2" s="1"/>
  <c r="V96" i="2"/>
  <c r="W96" i="2" s="1"/>
  <c r="AE96" i="2"/>
  <c r="AF96" i="2" s="1"/>
  <c r="Y96" i="2"/>
  <c r="Z96" i="2" s="1"/>
  <c r="S96" i="2"/>
  <c r="T96" i="2" s="1"/>
  <c r="AH96" i="2"/>
  <c r="AI96" i="2" s="1"/>
  <c r="AK96" i="2"/>
  <c r="AL96" i="2" s="1"/>
  <c r="P96" i="2"/>
  <c r="Q96" i="2" s="1"/>
  <c r="AB96" i="2"/>
  <c r="AC96" i="2" s="1"/>
  <c r="I96" i="2"/>
  <c r="K97" i="2"/>
  <c r="AN97" i="2"/>
  <c r="L98" i="2"/>
  <c r="J97" i="2"/>
  <c r="AG97" i="2"/>
  <c r="R97" i="2"/>
  <c r="X97" i="2"/>
  <c r="AA97" i="2"/>
  <c r="O97" i="2"/>
  <c r="AJ97" i="2"/>
  <c r="AD97" i="2"/>
  <c r="U97" i="2"/>
  <c r="AB97" i="2" l="1"/>
  <c r="AC97" i="2" s="1"/>
  <c r="AE97" i="2"/>
  <c r="AF97" i="2" s="1"/>
  <c r="P97" i="2"/>
  <c r="Q97" i="2" s="1"/>
  <c r="AH97" i="2"/>
  <c r="AI97" i="2" s="1"/>
  <c r="V97" i="2"/>
  <c r="W97" i="2" s="1"/>
  <c r="AK97" i="2"/>
  <c r="AL97" i="2" s="1"/>
  <c r="M97" i="2"/>
  <c r="N97" i="2" s="1"/>
  <c r="Y97" i="2"/>
  <c r="Z97" i="2" s="1"/>
  <c r="S97" i="2"/>
  <c r="T97" i="2" s="1"/>
  <c r="AN98" i="2"/>
  <c r="K98" i="2"/>
  <c r="L99" i="2"/>
  <c r="I97" i="2"/>
  <c r="R98" i="2"/>
  <c r="U98" i="2"/>
  <c r="AG98" i="2"/>
  <c r="AA98" i="2"/>
  <c r="J98" i="2"/>
  <c r="AJ98" i="2"/>
  <c r="O98" i="2"/>
  <c r="X98" i="2"/>
  <c r="AD98" i="2"/>
  <c r="AK98" i="2" l="1"/>
  <c r="AL98" i="2" s="1"/>
  <c r="P98" i="2"/>
  <c r="Q98" i="2" s="1"/>
  <c r="Y98" i="2"/>
  <c r="Z98" i="2" s="1"/>
  <c r="AB98" i="2"/>
  <c r="AC98" i="2" s="1"/>
  <c r="AE98" i="2"/>
  <c r="AF98" i="2" s="1"/>
  <c r="V98" i="2"/>
  <c r="W98" i="2" s="1"/>
  <c r="M98" i="2"/>
  <c r="N98" i="2" s="1"/>
  <c r="AH98" i="2"/>
  <c r="AI98" i="2" s="1"/>
  <c r="S98" i="2"/>
  <c r="T98" i="2" s="1"/>
  <c r="I98" i="2"/>
  <c r="K99" i="2"/>
  <c r="AN99" i="2"/>
  <c r="AJ99" i="2"/>
  <c r="AG99" i="2"/>
  <c r="R99" i="2"/>
  <c r="AA99" i="2"/>
  <c r="X99" i="2"/>
  <c r="J99" i="2"/>
  <c r="O99" i="2"/>
  <c r="AD99" i="2"/>
  <c r="U99" i="2"/>
  <c r="AB99" i="2" l="1"/>
  <c r="AC99" i="2" s="1"/>
  <c r="AE99" i="2"/>
  <c r="AF99" i="2" s="1"/>
  <c r="S99" i="2"/>
  <c r="T99" i="2" s="1"/>
  <c r="M99" i="2"/>
  <c r="N99" i="2" s="1"/>
  <c r="AK99" i="2"/>
  <c r="AL99" i="2" s="1"/>
  <c r="AH99" i="2"/>
  <c r="AI99" i="2" s="1"/>
  <c r="V99" i="2"/>
  <c r="W99" i="2" s="1"/>
  <c r="P99" i="2"/>
  <c r="Q99" i="2" s="1"/>
  <c r="Y99" i="2"/>
  <c r="Z99" i="2" s="1"/>
  <c r="I99" i="2"/>
</calcChain>
</file>

<file path=xl/sharedStrings.xml><?xml version="1.0" encoding="utf-8"?>
<sst xmlns="http://schemas.openxmlformats.org/spreadsheetml/2006/main" count="308" uniqueCount="106">
  <si>
    <t>Description</t>
  </si>
  <si>
    <t>Symbol</t>
  </si>
  <si>
    <t>Last</t>
  </si>
  <si>
    <t>Correlation Bars Back:</t>
  </si>
  <si>
    <t>Period:</t>
  </si>
  <si>
    <t>Close(</t>
  </si>
  <si>
    <t>)=</t>
  </si>
  <si>
    <t>)</t>
  </si>
  <si>
    <t xml:space="preserve"> AND LocalMinute(</t>
  </si>
  <si>
    <t>Bid</t>
  </si>
  <si>
    <t>Ask</t>
  </si>
  <si>
    <t>#</t>
  </si>
  <si>
    <t>#.0</t>
  </si>
  <si>
    <t>#.00</t>
  </si>
  <si>
    <t>#.000</t>
  </si>
  <si>
    <t>#.0000</t>
  </si>
  <si>
    <t>Open</t>
  </si>
  <si>
    <t>High</t>
  </si>
  <si>
    <t>Low</t>
  </si>
  <si>
    <t>Decimals:</t>
  </si>
  <si>
    <t>HiLoAlert</t>
  </si>
  <si>
    <t>PX Alert:</t>
  </si>
  <si>
    <t>NC</t>
  </si>
  <si>
    <t xml:space="preserve"> And (LocalHour(</t>
  </si>
  <si>
    <t>) when (LocalDay(</t>
  </si>
  <si>
    <t>)=$A$1</t>
  </si>
  <si>
    <t>Symbols</t>
  </si>
  <si>
    <t>Range</t>
  </si>
  <si>
    <t>Today's Average True Range &amp; Five-Day Average True Range</t>
  </si>
  <si>
    <t>Yesterday</t>
  </si>
  <si>
    <t>Close</t>
  </si>
  <si>
    <t>Time of:</t>
  </si>
  <si>
    <t>#.00000</t>
  </si>
  <si>
    <t>LastPrice</t>
  </si>
  <si>
    <t>CQG FX Relative Change</t>
  </si>
  <si>
    <t>3-Bar</t>
  </si>
  <si>
    <t>Daily</t>
  </si>
  <si>
    <t>Net</t>
  </si>
  <si>
    <t>% NC</t>
  </si>
  <si>
    <t>Correlation</t>
  </si>
  <si>
    <t>D</t>
  </si>
  <si>
    <t>Always use upper case for symbols.</t>
  </si>
  <si>
    <t>Enter into the Symbol Box the symbol.</t>
  </si>
  <si>
    <t>The top row is the previous session’s open, high, low, and close</t>
  </si>
  <si>
    <t>You can see the session time for the high and the low.</t>
  </si>
  <si>
    <t xml:space="preserve">Next to the HiLoAlert is a value that if the difference between the high </t>
  </si>
  <si>
    <t xml:space="preserve">or low and the last price is that amount or less then the high or low is </t>
  </si>
  <si>
    <t>backlighted red or green.</t>
  </si>
  <si>
    <t xml:space="preserve">The PX Alert is a value that if the last price trades at </t>
  </si>
  <si>
    <t>For the correlation matrix enter into the center column the symbols.</t>
  </si>
  <si>
    <t>Enter in the bars for the look back and the time frame next to Period.</t>
  </si>
  <si>
    <t>The %NC both uses histogram data bars and heat mapping to indicate</t>
  </si>
  <si>
    <t xml:space="preserve">The 3-bar correlation is the last three daily closes compared to time. </t>
  </si>
  <si>
    <t>A -1.00 reading indicates three negative closes in a row.</t>
  </si>
  <si>
    <t>The correlation matrix indicates the top five correlated markets (green)</t>
  </si>
  <si>
    <t>the extreme values.</t>
  </si>
  <si>
    <t>and the bottom five correlated markets (red).</t>
  </si>
  <si>
    <t>A +1.00 reading indicates three positive closes in a row.</t>
  </si>
  <si>
    <t>The 5-minute daily percent change chart is using the</t>
  </si>
  <si>
    <t xml:space="preserve">This display is comparing today’s true range to </t>
  </si>
  <si>
    <t>You can change the symbols.</t>
  </si>
  <si>
    <t xml:space="preserve">This chart is showing percent net change. </t>
  </si>
  <si>
    <t>Here, the time frame is daily.</t>
  </si>
  <si>
    <t>You can use any time frame.</t>
  </si>
  <si>
    <t>This display is similar to the CQG Thermometer.</t>
  </si>
  <si>
    <t>The daily ranges are normalized. The last price</t>
  </si>
  <si>
    <t xml:space="preserve">Is displayed as a percentage of where it is </t>
  </si>
  <si>
    <t xml:space="preserve">last is near the high. If the bar is showing a lot </t>
  </si>
  <si>
    <t xml:space="preserve">the 5-day average true range. If today’s range is </t>
  </si>
  <si>
    <t>same symbols used in the correlation matrix.</t>
  </si>
  <si>
    <t>greater than the 5-day ATR, then the value is red.</t>
  </si>
  <si>
    <t>located relative to the high and low. If the</t>
  </si>
  <si>
    <t>bar is showing a lot of red to the left, then the</t>
  </si>
  <si>
    <t>of green to the right, then the last is near the low.</t>
  </si>
  <si>
    <t>BP6</t>
  </si>
  <si>
    <t>EU6</t>
  </si>
  <si>
    <t>JY6</t>
  </si>
  <si>
    <t>DA6</t>
  </si>
  <si>
    <t>CA6</t>
  </si>
  <si>
    <t>EB</t>
  </si>
  <si>
    <t>PJY</t>
  </si>
  <si>
    <t>YR</t>
  </si>
  <si>
    <t>GCE</t>
  </si>
  <si>
    <t>CQG CME Forex and Correlation Matrix</t>
  </si>
  <si>
    <t>#.000000</t>
  </si>
  <si>
    <t>#.0000000</t>
  </si>
  <si>
    <t>SF6</t>
  </si>
  <si>
    <t>NE6</t>
  </si>
  <si>
    <t>NK6</t>
  </si>
  <si>
    <t>MX6</t>
  </si>
  <si>
    <t>SA6</t>
  </si>
  <si>
    <t>SIR</t>
  </si>
  <si>
    <t>FR</t>
  </si>
  <si>
    <t>EAD</t>
  </si>
  <si>
    <t>ECD</t>
  </si>
  <si>
    <t>ACD</t>
  </si>
  <si>
    <t>ANE</t>
  </si>
  <si>
    <t>CJY</t>
  </si>
  <si>
    <t>PSF</t>
  </si>
  <si>
    <t>SJY</t>
  </si>
  <si>
    <t>ENK</t>
  </si>
  <si>
    <t>RME</t>
  </si>
  <si>
    <t>Copyright © 2021  Designed by Thom Hartle</t>
  </si>
  <si>
    <t>that value the last prices is highlighted in red.</t>
  </si>
  <si>
    <t>If the last price matches the open then the open price</t>
  </si>
  <si>
    <t>is highlighted in blue.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</si>
</sst>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00"/>
    <numFmt numFmtId="165" formatCode="0.0000"/>
    <numFmt numFmtId="166" formatCode="0.000"/>
    <numFmt numFmtId="167" formatCode="[$-F400]h:mm:ss\ AM/PM"/>
    <numFmt numFmtId="168" formatCode="[$-409]h:mm\ AM/PM;@"/>
    <numFmt numFmtId="169" formatCode="0.00000"/>
    <numFmt numFmtId="170" formatCode="#,##0.0000000"/>
    <numFmt numFmtId="171" formatCode="0.0000000"/>
    <numFmt numFmtId="172" formatCode="0.000000"/>
  </numFmts>
  <fonts count="50" x14ac:knownFonts="1">
    <font>
      <sz val="11"/>
      <color theme="1"/>
      <name val="Tahoma"/>
      <family val="2"/>
    </font>
    <font>
      <sz val="12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6"/>
      <color theme="0"/>
      <name val="Arial Rounded MT Bold"/>
      <family val="2"/>
    </font>
    <font>
      <b/>
      <sz val="20"/>
      <color theme="0"/>
      <name val="CQG Swiss"/>
    </font>
    <font>
      <b/>
      <sz val="14"/>
      <color theme="0"/>
      <name val="Arial Rounded MT Bold"/>
      <family val="2"/>
    </font>
    <font>
      <b/>
      <sz val="10.5"/>
      <color theme="0"/>
      <name val="Arial Rounded MT Bold"/>
      <family val="2"/>
    </font>
    <font>
      <sz val="11"/>
      <color theme="0"/>
      <name val="Arial"/>
      <family val="2"/>
    </font>
    <font>
      <sz val="18"/>
      <color theme="0"/>
      <name val="Century Gothic"/>
      <family val="2"/>
    </font>
    <font>
      <b/>
      <sz val="16"/>
      <color theme="0"/>
      <name val="Century Gothic"/>
      <family val="2"/>
    </font>
    <font>
      <b/>
      <sz val="20"/>
      <color theme="0"/>
      <name val="Century Gothic"/>
      <family val="2"/>
    </font>
    <font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2"/>
      <color theme="0"/>
      <name val="Century Gothic"/>
      <family val="2"/>
    </font>
    <font>
      <sz val="10"/>
      <color theme="1"/>
      <name val="Tahoma"/>
      <family val="2"/>
    </font>
    <font>
      <sz val="18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1"/>
      <name val="Arial"/>
      <family val="2"/>
    </font>
    <font>
      <b/>
      <sz val="14"/>
      <color theme="0"/>
      <name val="Century Gothic"/>
      <family val="2"/>
    </font>
    <font>
      <sz val="10.5"/>
      <color theme="0"/>
      <name val="Century Gothic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ahoma"/>
      <family val="2"/>
    </font>
    <font>
      <sz val="22"/>
      <color rgb="FFFF0000"/>
      <name val="Arial"/>
      <family val="2"/>
    </font>
    <font>
      <sz val="12"/>
      <color theme="1"/>
      <name val="Century Gothic"/>
      <family val="2"/>
    </font>
    <font>
      <sz val="22"/>
      <color rgb="FF007033"/>
      <name val="Arial"/>
      <family val="2"/>
    </font>
    <font>
      <sz val="12"/>
      <color rgb="FF007033"/>
      <name val="Arial"/>
      <family val="2"/>
    </font>
    <font>
      <sz val="12"/>
      <color rgb="FFFF0000"/>
      <name val="Arial"/>
      <family val="2"/>
    </font>
    <font>
      <sz val="20"/>
      <color theme="0"/>
      <name val="Century Gothic"/>
      <family val="2"/>
    </font>
    <font>
      <sz val="22"/>
      <color rgb="FFC00000"/>
      <name val="Arial"/>
      <family val="2"/>
    </font>
    <font>
      <sz val="16"/>
      <color theme="0"/>
      <name val="Arial"/>
      <family val="2"/>
    </font>
    <font>
      <sz val="20"/>
      <color theme="0"/>
      <name val="Arial"/>
      <family val="2"/>
    </font>
    <font>
      <b/>
      <sz val="10"/>
      <color theme="1"/>
      <name val="Cambria"/>
      <family val="1"/>
    </font>
    <font>
      <sz val="18"/>
      <color theme="1"/>
      <name val="Cambria"/>
      <family val="1"/>
    </font>
    <font>
      <b/>
      <sz val="16"/>
      <color theme="1"/>
      <name val="Cambria"/>
      <family val="1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  <font>
      <b/>
      <sz val="10.5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ambria"/>
      <family val="1"/>
    </font>
    <font>
      <sz val="18"/>
      <color theme="0"/>
      <name val="Cambria"/>
      <family val="1"/>
    </font>
    <font>
      <b/>
      <sz val="10"/>
      <color theme="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3"/>
        </stop>
        <stop position="0.5">
          <color theme="1"/>
        </stop>
        <stop position="1">
          <color theme="3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81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rgb="FF800000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rgb="FFC00000"/>
      </top>
      <bottom/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medium">
        <color theme="3"/>
      </right>
      <top style="medium">
        <color rgb="FFC00000"/>
      </top>
      <bottom style="medium">
        <color rgb="FFC00000"/>
      </bottom>
      <diagonal/>
    </border>
    <border>
      <left style="medium">
        <color theme="3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/>
      <diagonal/>
    </border>
    <border>
      <left style="medium">
        <color theme="3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C00000"/>
      </left>
      <right/>
      <top style="thin">
        <color rgb="FF800000"/>
      </top>
      <bottom/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rgb="FF80000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medium">
        <color rgb="FF800000"/>
      </top>
      <bottom style="medium">
        <color theme="3"/>
      </bottom>
      <diagonal/>
    </border>
    <border>
      <left/>
      <right/>
      <top style="medium">
        <color rgb="FF800000"/>
      </top>
      <bottom style="medium">
        <color theme="3"/>
      </bottom>
      <diagonal/>
    </border>
    <border>
      <left/>
      <right style="medium">
        <color theme="3"/>
      </right>
      <top style="medium">
        <color rgb="FF800000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4"/>
      </left>
      <right style="medium">
        <color theme="3"/>
      </right>
      <top style="thin">
        <color theme="4"/>
      </top>
      <bottom style="thin">
        <color theme="4"/>
      </bottom>
      <diagonal/>
    </border>
    <border>
      <left style="medium">
        <color rgb="FF800000"/>
      </left>
      <right/>
      <top style="medium">
        <color rgb="FF800000"/>
      </top>
      <bottom style="thin">
        <color rgb="FF800000"/>
      </bottom>
      <diagonal/>
    </border>
    <border>
      <left/>
      <right/>
      <top style="medium">
        <color rgb="FF800000"/>
      </top>
      <bottom style="thin">
        <color rgb="FF800000"/>
      </bottom>
      <diagonal/>
    </border>
    <border>
      <left/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medium">
        <color rgb="FF800000"/>
      </right>
      <top style="medium">
        <color rgb="FF800000"/>
      </top>
      <bottom style="thin">
        <color theme="3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thin">
        <color theme="3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8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800000"/>
      </right>
      <top style="medium">
        <color rgb="FFC00000"/>
      </top>
      <bottom style="thin">
        <color rgb="FFC00000"/>
      </bottom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/>
      <right/>
      <top/>
      <bottom style="medium">
        <color rgb="FF800000"/>
      </bottom>
      <diagonal/>
    </border>
    <border>
      <left/>
      <right style="medium">
        <color rgb="FF800000"/>
      </right>
      <top/>
      <bottom style="medium">
        <color rgb="FF800000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3"/>
      </bottom>
      <diagonal/>
    </border>
    <border>
      <left/>
      <right/>
      <top style="thin">
        <color theme="4"/>
      </top>
      <bottom style="medium">
        <color theme="3"/>
      </bottom>
      <diagonal/>
    </border>
    <border>
      <left style="medium">
        <color theme="4"/>
      </left>
      <right/>
      <top/>
      <bottom style="medium">
        <color theme="3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8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/>
    <xf numFmtId="0" fontId="4" fillId="3" borderId="0" xfId="0" applyFont="1" applyFill="1" applyBorder="1"/>
    <xf numFmtId="10" fontId="4" fillId="3" borderId="0" xfId="0" applyNumberFormat="1" applyFont="1" applyFill="1" applyBorder="1" applyAlignment="1">
      <alignment horizontal="right"/>
    </xf>
    <xf numFmtId="10" fontId="5" fillId="3" borderId="0" xfId="0" applyNumberFormat="1" applyFont="1" applyFill="1" applyBorder="1" applyAlignment="1">
      <alignment horizontal="right"/>
    </xf>
    <xf numFmtId="0" fontId="4" fillId="2" borderId="0" xfId="0" applyFont="1" applyFill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shrinkToFit="1"/>
    </xf>
    <xf numFmtId="0" fontId="4" fillId="2" borderId="0" xfId="0" applyFont="1" applyFill="1" applyProtection="1"/>
    <xf numFmtId="2" fontId="4" fillId="3" borderId="0" xfId="0" applyNumberFormat="1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center"/>
    </xf>
    <xf numFmtId="10" fontId="4" fillId="3" borderId="0" xfId="0" applyNumberFormat="1" applyFont="1" applyFill="1" applyBorder="1" applyProtection="1"/>
    <xf numFmtId="0" fontId="4" fillId="3" borderId="0" xfId="0" applyFont="1" applyFill="1" applyBorder="1" applyProtection="1"/>
    <xf numFmtId="3" fontId="4" fillId="3" borderId="0" xfId="0" applyNumberFormat="1" applyFont="1" applyFill="1" applyBorder="1" applyAlignment="1" applyProtection="1">
      <alignment horizontal="center"/>
    </xf>
    <xf numFmtId="2" fontId="4" fillId="3" borderId="0" xfId="0" applyNumberFormat="1" applyFont="1" applyFill="1" applyBorder="1"/>
    <xf numFmtId="0" fontId="9" fillId="3" borderId="2" xfId="0" applyNumberFormat="1" applyFont="1" applyFill="1" applyBorder="1" applyAlignment="1" applyProtection="1">
      <alignment horizontal="center" shrinkToFit="1"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Border="1"/>
    <xf numFmtId="10" fontId="5" fillId="4" borderId="4" xfId="0" applyNumberFormat="1" applyFont="1" applyFill="1" applyBorder="1" applyProtection="1"/>
    <xf numFmtId="0" fontId="5" fillId="4" borderId="5" xfId="0" applyFont="1" applyFill="1" applyBorder="1" applyProtection="1"/>
    <xf numFmtId="0" fontId="5" fillId="4" borderId="6" xfId="0" applyFont="1" applyFill="1" applyBorder="1" applyProtection="1"/>
    <xf numFmtId="2" fontId="12" fillId="3" borderId="7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right" vertical="center" shrinkToFit="1"/>
    </xf>
    <xf numFmtId="0" fontId="15" fillId="2" borderId="0" xfId="0" applyFont="1" applyFill="1"/>
    <xf numFmtId="0" fontId="16" fillId="3" borderId="8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shrinkToFit="1"/>
    </xf>
    <xf numFmtId="3" fontId="17" fillId="4" borderId="9" xfId="0" applyNumberFormat="1" applyFont="1" applyFill="1" applyBorder="1" applyAlignment="1" applyProtection="1">
      <alignment horizontal="center" vertical="center"/>
      <protection locked="0"/>
    </xf>
    <xf numFmtId="2" fontId="17" fillId="4" borderId="9" xfId="0" applyNumberFormat="1" applyFont="1" applyFill="1" applyBorder="1" applyAlignment="1" applyProtection="1">
      <alignment horizontal="right" vertical="center"/>
    </xf>
    <xf numFmtId="1" fontId="17" fillId="4" borderId="9" xfId="0" applyNumberFormat="1" applyFont="1" applyFill="1" applyBorder="1" applyAlignment="1" applyProtection="1">
      <alignment horizontal="center" vertical="center"/>
      <protection locked="0"/>
    </xf>
    <xf numFmtId="2" fontId="18" fillId="5" borderId="10" xfId="0" applyNumberFormat="1" applyFont="1" applyFill="1" applyBorder="1" applyAlignment="1">
      <alignment vertical="center" shrinkToFit="1"/>
    </xf>
    <xf numFmtId="2" fontId="18" fillId="5" borderId="11" xfId="0" applyNumberFormat="1" applyFont="1" applyFill="1" applyBorder="1" applyAlignment="1">
      <alignment vertical="center" shrinkToFit="1"/>
    </xf>
    <xf numFmtId="2" fontId="19" fillId="4" borderId="0" xfId="0" applyNumberFormat="1" applyFont="1" applyFill="1" applyBorder="1" applyAlignment="1">
      <alignment horizontal="center" vertical="center" shrinkToFit="1"/>
    </xf>
    <xf numFmtId="0" fontId="20" fillId="3" borderId="12" xfId="8" applyFont="1" applyFill="1" applyBorder="1" applyAlignment="1" applyProtection="1">
      <alignment horizontal="center" shrinkToFit="1"/>
      <protection locked="0"/>
    </xf>
    <xf numFmtId="0" fontId="20" fillId="3" borderId="9" xfId="8" applyFont="1" applyFill="1" applyBorder="1" applyAlignment="1" applyProtection="1">
      <alignment horizontal="center" shrinkToFit="1"/>
      <protection locked="0"/>
    </xf>
    <xf numFmtId="2" fontId="21" fillId="3" borderId="3" xfId="0" applyNumberFormat="1" applyFont="1" applyFill="1" applyBorder="1" applyAlignment="1">
      <alignment horizontal="center" vertical="center" shrinkToFit="1"/>
    </xf>
    <xf numFmtId="2" fontId="22" fillId="3" borderId="8" xfId="0" applyNumberFormat="1" applyFont="1" applyFill="1" applyBorder="1" applyAlignment="1">
      <alignment horizontal="right" vertical="center" shrinkToFit="1"/>
    </xf>
    <xf numFmtId="168" fontId="22" fillId="3" borderId="8" xfId="0" applyNumberFormat="1" applyFont="1" applyFill="1" applyBorder="1" applyAlignment="1">
      <alignment horizontal="center" vertical="center" shrinkToFit="1"/>
    </xf>
    <xf numFmtId="2" fontId="16" fillId="3" borderId="8" xfId="0" applyNumberFormat="1" applyFont="1" applyFill="1" applyBorder="1" applyAlignment="1">
      <alignment horizontal="center" vertical="center" shrinkToFit="1"/>
    </xf>
    <xf numFmtId="0" fontId="10" fillId="6" borderId="15" xfId="0" applyFont="1" applyFill="1" applyBorder="1" applyAlignment="1" applyProtection="1">
      <alignment horizontal="center" shrinkToFit="1"/>
      <protection locked="0"/>
    </xf>
    <xf numFmtId="0" fontId="4" fillId="2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23" fillId="4" borderId="16" xfId="8" applyFont="1" applyFill="1" applyBorder="1" applyAlignment="1" applyProtection="1">
      <alignment horizontal="center"/>
      <protection locked="0"/>
    </xf>
    <xf numFmtId="0" fontId="20" fillId="3" borderId="17" xfId="8" applyFont="1" applyFill="1" applyBorder="1" applyAlignment="1" applyProtection="1">
      <alignment horizontal="center" shrinkToFit="1"/>
      <protection locked="0"/>
    </xf>
    <xf numFmtId="0" fontId="20" fillId="3" borderId="18" xfId="8" applyFont="1" applyFill="1" applyBorder="1" applyAlignment="1" applyProtection="1">
      <alignment horizontal="center" shrinkToFit="1"/>
      <protection locked="0"/>
    </xf>
    <xf numFmtId="2" fontId="18" fillId="5" borderId="19" xfId="0" applyNumberFormat="1" applyFont="1" applyFill="1" applyBorder="1" applyAlignment="1">
      <alignment horizontal="center" vertical="center" shrinkToFit="1"/>
    </xf>
    <xf numFmtId="2" fontId="18" fillId="5" borderId="20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/>
    <xf numFmtId="0" fontId="14" fillId="3" borderId="7" xfId="0" applyFont="1" applyFill="1" applyBorder="1" applyAlignment="1">
      <alignment shrinkToFit="1"/>
    </xf>
    <xf numFmtId="0" fontId="9" fillId="3" borderId="21" xfId="0" applyNumberFormat="1" applyFont="1" applyFill="1" applyBorder="1" applyAlignment="1" applyProtection="1">
      <alignment horizontal="center" shrinkToFit="1"/>
    </xf>
    <xf numFmtId="2" fontId="18" fillId="5" borderId="19" xfId="0" applyNumberFormat="1" applyFont="1" applyFill="1" applyBorder="1" applyAlignment="1">
      <alignment vertical="center" shrinkToFit="1"/>
    </xf>
    <xf numFmtId="2" fontId="18" fillId="5" borderId="20" xfId="0" applyNumberFormat="1" applyFont="1" applyFill="1" applyBorder="1" applyAlignment="1">
      <alignment vertical="center" shrinkToFit="1"/>
    </xf>
    <xf numFmtId="0" fontId="14" fillId="3" borderId="23" xfId="0" applyFont="1" applyFill="1" applyBorder="1" applyAlignment="1">
      <alignment horizontal="right" vertical="center" shrinkToFit="1"/>
    </xf>
    <xf numFmtId="0" fontId="9" fillId="3" borderId="24" xfId="0" applyNumberFormat="1" applyFont="1" applyFill="1" applyBorder="1" applyAlignment="1" applyProtection="1">
      <alignment horizontal="center" shrinkToFit="1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right" vertical="center" shrinkToFit="1"/>
    </xf>
    <xf numFmtId="0" fontId="25" fillId="3" borderId="8" xfId="0" applyFont="1" applyFill="1" applyBorder="1" applyAlignment="1" applyProtection="1">
      <alignment horizontal="center" vertical="center" shrinkToFit="1"/>
      <protection locked="0"/>
    </xf>
    <xf numFmtId="2" fontId="24" fillId="3" borderId="0" xfId="0" applyNumberFormat="1" applyFont="1" applyFill="1" applyBorder="1" applyAlignment="1">
      <alignment horizontal="center" shrinkToFit="1"/>
    </xf>
    <xf numFmtId="0" fontId="25" fillId="3" borderId="27" xfId="0" applyNumberFormat="1" applyFont="1" applyFill="1" applyBorder="1" applyAlignment="1">
      <alignment shrinkToFit="1"/>
    </xf>
    <xf numFmtId="0" fontId="25" fillId="3" borderId="28" xfId="0" applyNumberFormat="1" applyFont="1" applyFill="1" applyBorder="1" applyAlignment="1">
      <alignment shrinkToFit="1"/>
    </xf>
    <xf numFmtId="0" fontId="25" fillId="3" borderId="29" xfId="0" applyNumberFormat="1" applyFont="1" applyFill="1" applyBorder="1" applyAlignment="1">
      <alignment shrinkToFit="1"/>
    </xf>
    <xf numFmtId="0" fontId="4" fillId="3" borderId="0" xfId="0" applyFont="1" applyFill="1" applyBorder="1" applyAlignment="1" applyProtection="1">
      <alignment horizontal="right"/>
    </xf>
    <xf numFmtId="0" fontId="5" fillId="2" borderId="0" xfId="0" applyFont="1" applyFill="1"/>
    <xf numFmtId="1" fontId="10" fillId="2" borderId="3" xfId="0" applyNumberFormat="1" applyFont="1" applyFill="1" applyBorder="1" applyAlignment="1" applyProtection="1">
      <alignment shrinkToFit="1"/>
    </xf>
    <xf numFmtId="10" fontId="10" fillId="2" borderId="3" xfId="0" applyNumberFormat="1" applyFont="1" applyFill="1" applyBorder="1" applyProtection="1"/>
    <xf numFmtId="10" fontId="26" fillId="2" borderId="30" xfId="0" applyNumberFormat="1" applyFont="1" applyFill="1" applyBorder="1" applyProtection="1"/>
    <xf numFmtId="2" fontId="10" fillId="2" borderId="31" xfId="0" applyNumberFormat="1" applyFont="1" applyFill="1" applyBorder="1" applyProtection="1"/>
    <xf numFmtId="10" fontId="10" fillId="8" borderId="32" xfId="0" applyNumberFormat="1" applyFont="1" applyFill="1" applyBorder="1" applyProtection="1"/>
    <xf numFmtId="2" fontId="10" fillId="2" borderId="3" xfId="0" applyNumberFormat="1" applyFont="1" applyFill="1" applyBorder="1" applyProtection="1"/>
    <xf numFmtId="2" fontId="10" fillId="2" borderId="30" xfId="0" applyNumberFormat="1" applyFont="1" applyFill="1" applyBorder="1" applyProtection="1"/>
    <xf numFmtId="2" fontId="10" fillId="2" borderId="32" xfId="0" applyNumberFormat="1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4" fontId="4" fillId="3" borderId="0" xfId="0" applyNumberFormat="1" applyFont="1" applyFill="1" applyBorder="1" applyProtection="1"/>
    <xf numFmtId="2" fontId="4" fillId="3" borderId="0" xfId="0" applyNumberFormat="1" applyFont="1" applyFill="1" applyBorder="1" applyProtection="1"/>
    <xf numFmtId="166" fontId="4" fillId="3" borderId="0" xfId="0" applyNumberFormat="1" applyFont="1" applyFill="1" applyBorder="1" applyProtection="1"/>
    <xf numFmtId="0" fontId="4" fillId="3" borderId="22" xfId="0" applyFont="1" applyFill="1" applyBorder="1" applyProtection="1"/>
    <xf numFmtId="164" fontId="4" fillId="3" borderId="0" xfId="0" applyNumberFormat="1" applyFont="1" applyFill="1" applyBorder="1" applyProtection="1"/>
    <xf numFmtId="165" fontId="4" fillId="3" borderId="0" xfId="0" applyNumberFormat="1" applyFont="1" applyFill="1" applyBorder="1" applyProtection="1"/>
    <xf numFmtId="10" fontId="5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center"/>
    </xf>
    <xf numFmtId="10" fontId="4" fillId="3" borderId="0" xfId="0" applyNumberFormat="1" applyFont="1" applyFill="1" applyBorder="1" applyAlignment="1" applyProtection="1">
      <alignment horizontal="right"/>
    </xf>
    <xf numFmtId="2" fontId="16" fillId="3" borderId="8" xfId="0" applyNumberFormat="1" applyFont="1" applyFill="1" applyBorder="1" applyAlignment="1">
      <alignment horizontal="center" vertical="center" shrinkToFit="1"/>
    </xf>
    <xf numFmtId="0" fontId="23" fillId="9" borderId="33" xfId="0" applyFont="1" applyFill="1" applyBorder="1" applyAlignment="1">
      <alignment horizontal="center" vertical="center" wrapText="1" shrinkToFit="1"/>
    </xf>
    <xf numFmtId="0" fontId="23" fillId="5" borderId="34" xfId="0" applyFont="1" applyFill="1" applyBorder="1" applyAlignment="1">
      <alignment horizontal="center" vertical="center" shrinkToFit="1"/>
    </xf>
    <xf numFmtId="0" fontId="27" fillId="5" borderId="35" xfId="0" applyFont="1" applyFill="1" applyBorder="1" applyAlignment="1">
      <alignment horizontal="center" vertical="center" wrapText="1" shrinkToFit="1"/>
    </xf>
    <xf numFmtId="0" fontId="27" fillId="5" borderId="36" xfId="0" applyFont="1" applyFill="1" applyBorder="1" applyAlignment="1">
      <alignment horizontal="center" vertical="center" wrapText="1" shrinkToFit="1"/>
    </xf>
    <xf numFmtId="2" fontId="6" fillId="3" borderId="37" xfId="0" applyNumberFormat="1" applyFont="1" applyFill="1" applyBorder="1" applyAlignment="1">
      <alignment horizontal="center" vertical="center"/>
    </xf>
    <xf numFmtId="2" fontId="7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shrinkToFit="1"/>
    </xf>
    <xf numFmtId="0" fontId="14" fillId="3" borderId="39" xfId="0" applyFont="1" applyFill="1" applyBorder="1" applyAlignment="1">
      <alignment shrinkToFit="1"/>
    </xf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vertical="center"/>
    </xf>
    <xf numFmtId="0" fontId="38" fillId="2" borderId="22" xfId="0" applyFont="1" applyFill="1" applyBorder="1"/>
    <xf numFmtId="0" fontId="38" fillId="2" borderId="0" xfId="0" applyFont="1" applyFill="1"/>
    <xf numFmtId="0" fontId="5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4" fillId="2" borderId="80" xfId="0" applyFont="1" applyFill="1" applyBorder="1" applyProtection="1"/>
    <xf numFmtId="0" fontId="1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NumberFormat="1" applyFont="1" applyFill="1" applyAlignment="1">
      <alignment shrinkToFit="1"/>
    </xf>
    <xf numFmtId="0" fontId="5" fillId="2" borderId="0" xfId="0" applyFont="1" applyFill="1" applyProtection="1"/>
    <xf numFmtId="0" fontId="46" fillId="3" borderId="23" xfId="0" applyFont="1" applyFill="1" applyBorder="1" applyAlignment="1" applyProtection="1">
      <alignment horizontal="center" vertical="center" shrinkToFit="1"/>
    </xf>
    <xf numFmtId="0" fontId="1" fillId="3" borderId="23" xfId="0" applyFont="1" applyFill="1" applyBorder="1" applyAlignment="1" applyProtection="1">
      <alignment horizontal="center" vertical="center" shrinkToFit="1"/>
    </xf>
    <xf numFmtId="0" fontId="46" fillId="3" borderId="8" xfId="0" applyFont="1" applyFill="1" applyBorder="1" applyAlignment="1" applyProtection="1">
      <alignment horizontal="center" vertical="center" shrinkToFit="1"/>
    </xf>
    <xf numFmtId="0" fontId="1" fillId="3" borderId="8" xfId="0" applyFont="1" applyFill="1" applyBorder="1" applyAlignment="1" applyProtection="1">
      <alignment horizontal="center" vertical="center" shrinkToFit="1"/>
    </xf>
    <xf numFmtId="0" fontId="39" fillId="2" borderId="22" xfId="0" applyFont="1" applyFill="1" applyBorder="1"/>
    <xf numFmtId="2" fontId="39" fillId="2" borderId="22" xfId="0" applyNumberFormat="1" applyFont="1" applyFill="1" applyBorder="1" applyAlignment="1">
      <alignment vertical="center" shrinkToFit="1"/>
    </xf>
    <xf numFmtId="2" fontId="40" fillId="2" borderId="22" xfId="0" applyNumberFormat="1" applyFont="1" applyFill="1" applyBorder="1" applyAlignment="1">
      <alignment horizontal="center" vertical="center"/>
    </xf>
    <xf numFmtId="2" fontId="41" fillId="2" borderId="22" xfId="0" applyNumberFormat="1" applyFont="1" applyFill="1" applyBorder="1" applyAlignment="1">
      <alignment horizontal="center" vertical="center"/>
    </xf>
    <xf numFmtId="2" fontId="42" fillId="2" borderId="22" xfId="0" applyNumberFormat="1" applyFont="1" applyFill="1" applyBorder="1" applyAlignment="1">
      <alignment horizontal="center" shrinkToFit="1"/>
    </xf>
    <xf numFmtId="4" fontId="38" fillId="2" borderId="0" xfId="0" applyNumberFormat="1" applyFont="1" applyFill="1" applyProtection="1"/>
    <xf numFmtId="0" fontId="43" fillId="2" borderId="22" xfId="0" applyNumberFormat="1" applyFont="1" applyFill="1" applyBorder="1" applyAlignment="1" applyProtection="1">
      <alignment horizontal="center" shrinkToFit="1"/>
    </xf>
    <xf numFmtId="2" fontId="39" fillId="2" borderId="22" xfId="0" applyNumberFormat="1" applyFont="1" applyFill="1" applyBorder="1" applyAlignment="1">
      <alignment horizontal="center" vertical="center" shrinkToFit="1"/>
    </xf>
    <xf numFmtId="0" fontId="44" fillId="2" borderId="22" xfId="0" applyFont="1" applyFill="1" applyBorder="1" applyAlignment="1">
      <alignment shrinkToFit="1"/>
    </xf>
    <xf numFmtId="0" fontId="38" fillId="2" borderId="0" xfId="0" applyFont="1" applyFill="1" applyBorder="1" applyAlignment="1">
      <alignment horizontal="center" vertical="center"/>
    </xf>
    <xf numFmtId="1" fontId="0" fillId="2" borderId="0" xfId="0" applyNumberFormat="1" applyFill="1"/>
    <xf numFmtId="10" fontId="0" fillId="2" borderId="0" xfId="0" applyNumberFormat="1" applyFill="1"/>
    <xf numFmtId="165" fontId="0" fillId="2" borderId="0" xfId="0" applyNumberFormat="1" applyFill="1"/>
    <xf numFmtId="2" fontId="0" fillId="2" borderId="0" xfId="0" applyNumberFormat="1" applyFill="1"/>
    <xf numFmtId="167" fontId="28" fillId="2" borderId="0" xfId="0" applyNumberFormat="1" applyFont="1" applyFill="1"/>
    <xf numFmtId="0" fontId="5" fillId="2" borderId="0" xfId="0" applyFont="1" applyFill="1" applyProtection="1">
      <protection locked="0"/>
    </xf>
    <xf numFmtId="0" fontId="14" fillId="3" borderId="8" xfId="0" applyFont="1" applyFill="1" applyBorder="1" applyAlignment="1" applyProtection="1">
      <alignment horizontal="center" vertical="center" shrinkToFit="1"/>
      <protection locked="0"/>
    </xf>
    <xf numFmtId="169" fontId="38" fillId="2" borderId="0" xfId="0" applyNumberFormat="1" applyFont="1" applyFill="1"/>
    <xf numFmtId="4" fontId="38" fillId="2" borderId="0" xfId="0" applyNumberFormat="1" applyFont="1" applyFill="1"/>
    <xf numFmtId="0" fontId="47" fillId="2" borderId="0" xfId="0" applyFont="1" applyFill="1"/>
    <xf numFmtId="169" fontId="47" fillId="2" borderId="0" xfId="0" applyNumberFormat="1" applyFont="1" applyFill="1"/>
    <xf numFmtId="169" fontId="38" fillId="2" borderId="0" xfId="0" applyNumberFormat="1" applyFont="1" applyFill="1" applyAlignment="1">
      <alignment shrinkToFit="1"/>
    </xf>
    <xf numFmtId="164" fontId="38" fillId="2" borderId="0" xfId="0" applyNumberFormat="1" applyFont="1" applyFill="1"/>
    <xf numFmtId="0" fontId="38" fillId="2" borderId="0" xfId="0" applyFont="1" applyFill="1" applyProtection="1"/>
    <xf numFmtId="169" fontId="38" fillId="2" borderId="0" xfId="0" applyNumberFormat="1" applyFont="1" applyFill="1" applyProtection="1"/>
    <xf numFmtId="170" fontId="38" fillId="2" borderId="0" xfId="0" applyNumberFormat="1" applyFont="1" applyFill="1"/>
    <xf numFmtId="10" fontId="38" fillId="2" borderId="0" xfId="0" applyNumberFormat="1" applyFont="1" applyFill="1"/>
    <xf numFmtId="2" fontId="38" fillId="2" borderId="0" xfId="0" applyNumberFormat="1" applyFont="1" applyFill="1" applyBorder="1"/>
    <xf numFmtId="10" fontId="38" fillId="2" borderId="0" xfId="0" applyNumberFormat="1" applyFont="1" applyFill="1" applyBorder="1"/>
    <xf numFmtId="0" fontId="38" fillId="2" borderId="0" xfId="0" applyFont="1" applyFill="1" applyBorder="1" applyProtection="1"/>
    <xf numFmtId="0" fontId="38" fillId="2" borderId="0" xfId="0" applyFont="1" applyFill="1" applyBorder="1"/>
    <xf numFmtId="172" fontId="38" fillId="2" borderId="0" xfId="0" applyNumberFormat="1" applyFont="1" applyFill="1"/>
    <xf numFmtId="171" fontId="38" fillId="2" borderId="0" xfId="0" applyNumberFormat="1" applyFont="1" applyFill="1" applyAlignment="1">
      <alignment shrinkToFit="1"/>
    </xf>
    <xf numFmtId="172" fontId="38" fillId="2" borderId="0" xfId="0" applyNumberFormat="1" applyFont="1" applyFill="1" applyAlignment="1">
      <alignment shrinkToFit="1"/>
    </xf>
    <xf numFmtId="0" fontId="38" fillId="0" borderId="0" xfId="0" applyFont="1"/>
    <xf numFmtId="2" fontId="48" fillId="2" borderId="22" xfId="0" applyNumberFormat="1" applyFont="1" applyFill="1" applyBorder="1" applyAlignment="1">
      <alignment vertical="center" shrinkToFit="1"/>
    </xf>
    <xf numFmtId="4" fontId="49" fillId="2" borderId="0" xfId="0" applyNumberFormat="1" applyFont="1" applyFill="1"/>
    <xf numFmtId="0" fontId="49" fillId="2" borderId="22" xfId="0" applyFont="1" applyFill="1" applyBorder="1"/>
    <xf numFmtId="0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" xfId="8" applyFont="1" applyFill="1" applyBorder="1" applyAlignment="1" applyProtection="1">
      <alignment horizontal="center" vertical="center" shrinkToFit="1"/>
      <protection locked="0"/>
    </xf>
    <xf numFmtId="169" fontId="16" fillId="3" borderId="3" xfId="0" applyNumberFormat="1" applyFont="1" applyFill="1" applyBorder="1" applyAlignment="1" applyProtection="1">
      <alignment horizontal="center" vertical="center" shrinkToFit="1"/>
    </xf>
    <xf numFmtId="0" fontId="16" fillId="7" borderId="15" xfId="8" applyFont="1" applyFill="1" applyBorder="1" applyAlignment="1" applyProtection="1">
      <alignment horizontal="center" vertical="center" shrinkToFit="1"/>
      <protection locked="0"/>
    </xf>
    <xf numFmtId="0" fontId="25" fillId="3" borderId="27" xfId="0" applyNumberFormat="1" applyFont="1" applyFill="1" applyBorder="1" applyAlignment="1">
      <alignment horizontal="center" shrinkToFit="1"/>
    </xf>
    <xf numFmtId="0" fontId="25" fillId="3" borderId="28" xfId="0" applyNumberFormat="1" applyFont="1" applyFill="1" applyBorder="1" applyAlignment="1">
      <alignment horizontal="center" shrinkToFit="1"/>
    </xf>
    <xf numFmtId="0" fontId="25" fillId="3" borderId="29" xfId="0" applyNumberFormat="1" applyFont="1" applyFill="1" applyBorder="1" applyAlignment="1">
      <alignment horizontal="center" shrinkToFit="1"/>
    </xf>
    <xf numFmtId="169" fontId="16" fillId="3" borderId="9" xfId="0" applyNumberFormat="1" applyFont="1" applyFill="1" applyBorder="1" applyAlignment="1" applyProtection="1">
      <alignment horizontal="center" vertical="center" shrinkToFit="1"/>
    </xf>
    <xf numFmtId="0" fontId="16" fillId="7" borderId="9" xfId="8" applyFont="1" applyFill="1" applyBorder="1" applyAlignment="1" applyProtection="1">
      <alignment horizontal="center" vertical="center" shrinkToFit="1"/>
      <protection locked="0"/>
    </xf>
    <xf numFmtId="169" fontId="16" fillId="3" borderId="30" xfId="0" applyNumberFormat="1" applyFont="1" applyFill="1" applyBorder="1" applyAlignment="1" applyProtection="1">
      <alignment horizontal="center" vertical="center" shrinkToFit="1"/>
    </xf>
    <xf numFmtId="169" fontId="16" fillId="3" borderId="14" xfId="0" applyNumberFormat="1" applyFont="1" applyFill="1" applyBorder="1" applyAlignment="1" applyProtection="1">
      <alignment horizontal="center" vertical="center" shrinkToFit="1"/>
    </xf>
    <xf numFmtId="2" fontId="16" fillId="3" borderId="8" xfId="0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 applyProtection="1">
      <alignment horizontal="center" vertical="center" shrinkToFit="1"/>
      <protection locked="0"/>
    </xf>
    <xf numFmtId="0" fontId="14" fillId="3" borderId="23" xfId="0" applyFont="1" applyFill="1" applyBorder="1" applyAlignment="1" applyProtection="1">
      <alignment horizontal="center" vertical="center" shrinkToFit="1"/>
      <protection locked="0"/>
    </xf>
    <xf numFmtId="2" fontId="34" fillId="3" borderId="8" xfId="0" applyNumberFormat="1" applyFont="1" applyFill="1" applyBorder="1" applyAlignment="1">
      <alignment horizontal="center" vertical="center" shrinkToFit="1"/>
    </xf>
    <xf numFmtId="2" fontId="14" fillId="3" borderId="8" xfId="0" applyNumberFormat="1" applyFont="1" applyFill="1" applyBorder="1" applyAlignment="1">
      <alignment horizontal="center" vertical="center" shrinkToFit="1"/>
    </xf>
    <xf numFmtId="0" fontId="35" fillId="5" borderId="0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/>
    </xf>
    <xf numFmtId="2" fontId="19" fillId="4" borderId="46" xfId="0" applyNumberFormat="1" applyFont="1" applyFill="1" applyBorder="1" applyAlignment="1">
      <alignment horizontal="center" vertical="center" shrinkToFit="1"/>
    </xf>
    <xf numFmtId="2" fontId="19" fillId="4" borderId="11" xfId="0" applyNumberFormat="1" applyFont="1" applyFill="1" applyBorder="1" applyAlignment="1">
      <alignment horizontal="center" vertical="center" shrinkToFit="1"/>
    </xf>
    <xf numFmtId="0" fontId="4" fillId="3" borderId="0" xfId="0" applyFont="1" applyFill="1" applyBorder="1" applyAlignment="1" applyProtection="1">
      <alignment horizontal="right"/>
    </xf>
    <xf numFmtId="0" fontId="35" fillId="5" borderId="7" xfId="0" applyFont="1" applyFill="1" applyBorder="1" applyAlignment="1">
      <alignment horizontal="center" vertical="center" shrinkToFit="1"/>
    </xf>
    <xf numFmtId="0" fontId="32" fillId="9" borderId="22" xfId="0" applyFont="1" applyFill="1" applyBorder="1" applyAlignment="1">
      <alignment horizontal="center" shrinkToFit="1"/>
    </xf>
    <xf numFmtId="0" fontId="32" fillId="9" borderId="0" xfId="0" applyFont="1" applyFill="1" applyBorder="1" applyAlignment="1">
      <alignment horizontal="center" shrinkToFit="1"/>
    </xf>
    <xf numFmtId="0" fontId="32" fillId="9" borderId="7" xfId="0" applyFont="1" applyFill="1" applyBorder="1" applyAlignment="1">
      <alignment horizontal="center" shrinkToFit="1"/>
    </xf>
    <xf numFmtId="0" fontId="33" fillId="9" borderId="22" xfId="0" applyFont="1" applyFill="1" applyBorder="1" applyAlignment="1">
      <alignment horizontal="center" shrinkToFit="1"/>
    </xf>
    <xf numFmtId="0" fontId="33" fillId="9" borderId="0" xfId="0" applyFont="1" applyFill="1" applyBorder="1" applyAlignment="1">
      <alignment horizontal="center" shrinkToFit="1"/>
    </xf>
    <xf numFmtId="0" fontId="33" fillId="9" borderId="7" xfId="0" applyFont="1" applyFill="1" applyBorder="1" applyAlignment="1">
      <alignment horizontal="center" shrinkToFit="1"/>
    </xf>
    <xf numFmtId="2" fontId="45" fillId="10" borderId="23" xfId="0" applyNumberFormat="1" applyFont="1" applyFill="1" applyBorder="1" applyAlignment="1">
      <alignment horizontal="center" shrinkToFit="1"/>
    </xf>
    <xf numFmtId="0" fontId="31" fillId="5" borderId="22" xfId="0" applyFont="1" applyFill="1" applyBorder="1" applyAlignment="1">
      <alignment horizontal="center" vertical="center" shrinkToFit="1"/>
    </xf>
    <xf numFmtId="0" fontId="31" fillId="5" borderId="0" xfId="0" applyFont="1" applyFill="1" applyBorder="1" applyAlignment="1">
      <alignment horizontal="center" vertical="center" shrinkToFit="1"/>
    </xf>
    <xf numFmtId="0" fontId="31" fillId="5" borderId="7" xfId="0" applyFont="1" applyFill="1" applyBorder="1" applyAlignment="1">
      <alignment horizontal="center" vertical="center" shrinkToFit="1"/>
    </xf>
    <xf numFmtId="0" fontId="29" fillId="5" borderId="22" xfId="0" applyFont="1" applyFill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0" fontId="23" fillId="4" borderId="48" xfId="8" applyFont="1" applyFill="1" applyBorder="1" applyAlignment="1">
      <alignment horizontal="center"/>
    </xf>
    <xf numFmtId="0" fontId="23" fillId="4" borderId="49" xfId="8" applyFont="1" applyFill="1" applyBorder="1" applyAlignment="1">
      <alignment horizontal="center"/>
    </xf>
    <xf numFmtId="0" fontId="23" fillId="4" borderId="50" xfId="8" applyFont="1" applyFill="1" applyBorder="1" applyAlignment="1">
      <alignment horizontal="center"/>
    </xf>
    <xf numFmtId="169" fontId="16" fillId="3" borderId="43" xfId="0" applyNumberFormat="1" applyFont="1" applyFill="1" applyBorder="1" applyAlignment="1" applyProtection="1">
      <alignment horizontal="center" vertical="center" shrinkToFit="1"/>
    </xf>
    <xf numFmtId="0" fontId="27" fillId="4" borderId="47" xfId="0" applyFont="1" applyFill="1" applyBorder="1" applyAlignment="1">
      <alignment horizontal="center" vertical="center" shrinkToFit="1"/>
    </xf>
    <xf numFmtId="0" fontId="27" fillId="4" borderId="12" xfId="0" applyFont="1" applyFill="1" applyBorder="1" applyAlignment="1">
      <alignment horizontal="center" vertical="center" shrinkToFit="1"/>
    </xf>
    <xf numFmtId="0" fontId="23" fillId="4" borderId="16" xfId="8" applyFont="1" applyFill="1" applyBorder="1" applyAlignment="1">
      <alignment horizontal="center"/>
    </xf>
    <xf numFmtId="0" fontId="27" fillId="9" borderId="51" xfId="0" applyFont="1" applyFill="1" applyBorder="1" applyAlignment="1">
      <alignment horizontal="center" vertical="center" wrapText="1" shrinkToFit="1"/>
    </xf>
    <xf numFmtId="0" fontId="27" fillId="9" borderId="55" xfId="0" applyFont="1" applyFill="1" applyBorder="1" applyAlignment="1">
      <alignment horizontal="center" vertical="center" wrapText="1" shrinkToFit="1"/>
    </xf>
    <xf numFmtId="0" fontId="27" fillId="9" borderId="56" xfId="0" applyFont="1" applyFill="1" applyBorder="1" applyAlignment="1">
      <alignment horizontal="center" vertical="center" wrapText="1" shrinkToFit="1"/>
    </xf>
    <xf numFmtId="0" fontId="27" fillId="5" borderId="36" xfId="0" applyFont="1" applyFill="1" applyBorder="1" applyAlignment="1">
      <alignment horizontal="center" vertical="center" wrapText="1" shrinkToFit="1"/>
    </xf>
    <xf numFmtId="0" fontId="27" fillId="5" borderId="57" xfId="0" applyFont="1" applyFill="1" applyBorder="1" applyAlignment="1">
      <alignment horizontal="center" vertical="center" wrapText="1" shrinkToFit="1"/>
    </xf>
    <xf numFmtId="0" fontId="16" fillId="7" borderId="44" xfId="8" applyFont="1" applyFill="1" applyBorder="1" applyAlignment="1" applyProtection="1">
      <alignment horizontal="center" vertical="center" shrinkToFit="1"/>
      <protection locked="0"/>
    </xf>
    <xf numFmtId="169" fontId="16" fillId="3" borderId="45" xfId="0" applyNumberFormat="1" applyFont="1" applyFill="1" applyBorder="1" applyAlignment="1" applyProtection="1">
      <alignment horizontal="center" vertical="center" shrinkToFit="1"/>
    </xf>
    <xf numFmtId="0" fontId="16" fillId="7" borderId="45" xfId="8" applyFont="1" applyFill="1" applyBorder="1" applyAlignment="1" applyProtection="1">
      <alignment horizontal="center" vertical="center" shrinkToFit="1"/>
      <protection locked="0"/>
    </xf>
    <xf numFmtId="0" fontId="23" fillId="4" borderId="40" xfId="8" applyFont="1" applyFill="1" applyBorder="1" applyAlignment="1">
      <alignment horizontal="center"/>
    </xf>
    <xf numFmtId="0" fontId="27" fillId="4" borderId="3" xfId="0" applyFont="1" applyFill="1" applyBorder="1" applyAlignment="1">
      <alignment horizontal="center" vertical="center" shrinkToFit="1"/>
    </xf>
    <xf numFmtId="0" fontId="27" fillId="4" borderId="52" xfId="0" applyFont="1" applyFill="1" applyBorder="1" applyAlignment="1">
      <alignment horizontal="center" vertical="center" shrinkToFit="1"/>
    </xf>
    <xf numFmtId="0" fontId="27" fillId="4" borderId="17" xfId="0" applyFont="1" applyFill="1" applyBorder="1" applyAlignment="1">
      <alignment horizontal="center" vertical="center" shrinkToFit="1"/>
    </xf>
    <xf numFmtId="0" fontId="17" fillId="4" borderId="5" xfId="0" applyFont="1" applyFill="1" applyBorder="1" applyAlignment="1" applyProtection="1">
      <alignment horizontal="right" vertical="center" shrinkToFit="1"/>
    </xf>
    <xf numFmtId="0" fontId="17" fillId="4" borderId="18" xfId="0" applyFont="1" applyFill="1" applyBorder="1" applyAlignment="1" applyProtection="1">
      <alignment horizontal="right" vertical="center" shrinkToFit="1"/>
    </xf>
    <xf numFmtId="1" fontId="0" fillId="4" borderId="53" xfId="0" applyNumberFormat="1" applyFont="1" applyFill="1" applyBorder="1" applyAlignment="1" applyProtection="1">
      <alignment horizontal="center" vertical="center"/>
    </xf>
    <xf numFmtId="1" fontId="0" fillId="4" borderId="54" xfId="0" applyNumberFormat="1" applyFont="1" applyFill="1" applyBorder="1" applyAlignment="1" applyProtection="1">
      <alignment horizontal="center" vertical="center"/>
    </xf>
    <xf numFmtId="0" fontId="25" fillId="3" borderId="8" xfId="0" applyNumberFormat="1" applyFont="1" applyFill="1" applyBorder="1" applyAlignment="1">
      <alignment horizontal="center" shrinkToFit="1"/>
    </xf>
    <xf numFmtId="0" fontId="27" fillId="4" borderId="51" xfId="0" applyFont="1" applyFill="1" applyBorder="1" applyAlignment="1">
      <alignment horizontal="center" vertical="center" shrinkToFit="1"/>
    </xf>
    <xf numFmtId="0" fontId="27" fillId="4" borderId="35" xfId="0" applyFont="1" applyFill="1" applyBorder="1" applyAlignment="1">
      <alignment horizontal="center" vertical="center" shrinkToFit="1"/>
    </xf>
    <xf numFmtId="0" fontId="29" fillId="5" borderId="7" xfId="0" applyFont="1" applyFill="1" applyBorder="1" applyAlignment="1">
      <alignment horizontal="center" vertical="center" shrinkToFit="1"/>
    </xf>
    <xf numFmtId="2" fontId="30" fillId="4" borderId="41" xfId="0" applyNumberFormat="1" applyFont="1" applyFill="1" applyBorder="1" applyAlignment="1">
      <alignment horizontal="center" vertical="center" shrinkToFit="1"/>
    </xf>
    <xf numFmtId="2" fontId="30" fillId="4" borderId="42" xfId="0" applyNumberFormat="1" applyFont="1" applyFill="1" applyBorder="1" applyAlignment="1">
      <alignment horizontal="center" vertical="center" shrinkToFit="1"/>
    </xf>
    <xf numFmtId="0" fontId="10" fillId="2" borderId="75" xfId="0" applyFont="1" applyFill="1" applyBorder="1" applyAlignment="1">
      <alignment horizontal="center" shrinkToFit="1"/>
    </xf>
    <xf numFmtId="0" fontId="10" fillId="2" borderId="32" xfId="0" applyFont="1" applyFill="1" applyBorder="1" applyAlignment="1">
      <alignment horizontal="center" shrinkToFit="1"/>
    </xf>
    <xf numFmtId="0" fontId="10" fillId="2" borderId="74" xfId="0" applyFont="1" applyFill="1" applyBorder="1" applyAlignment="1">
      <alignment horizontal="center" shrinkToFit="1"/>
    </xf>
    <xf numFmtId="0" fontId="22" fillId="7" borderId="79" xfId="0" applyFont="1" applyFill="1" applyBorder="1" applyAlignment="1">
      <alignment horizontal="right" shrinkToFit="1"/>
    </xf>
    <xf numFmtId="0" fontId="22" fillId="7" borderId="78" xfId="0" applyFont="1" applyFill="1" applyBorder="1" applyAlignment="1">
      <alignment horizontal="right" shrinkToFit="1"/>
    </xf>
    <xf numFmtId="22" fontId="22" fillId="7" borderId="25" xfId="0" applyNumberFormat="1" applyFont="1" applyFill="1" applyBorder="1" applyAlignment="1">
      <alignment horizontal="left" shrinkToFit="1"/>
    </xf>
    <xf numFmtId="22" fontId="22" fillId="7" borderId="26" xfId="0" applyNumberFormat="1" applyFont="1" applyFill="1" applyBorder="1" applyAlignment="1">
      <alignment horizontal="left" shrinkToFit="1"/>
    </xf>
    <xf numFmtId="2" fontId="45" fillId="10" borderId="8" xfId="0" applyNumberFormat="1" applyFont="1" applyFill="1" applyBorder="1" applyAlignment="1">
      <alignment horizontal="center" shrinkToFit="1"/>
    </xf>
    <xf numFmtId="2" fontId="45" fillId="10" borderId="58" xfId="0" applyNumberFormat="1" applyFont="1" applyFill="1" applyBorder="1" applyAlignment="1">
      <alignment horizontal="center" shrinkToFit="1"/>
    </xf>
    <xf numFmtId="2" fontId="34" fillId="3" borderId="58" xfId="0" applyNumberFormat="1" applyFont="1" applyFill="1" applyBorder="1" applyAlignment="1">
      <alignment horizontal="center" vertical="center" shrinkToFit="1"/>
    </xf>
    <xf numFmtId="0" fontId="4" fillId="3" borderId="26" xfId="0" applyFont="1" applyFill="1" applyBorder="1" applyAlignment="1" applyProtection="1">
      <alignment horizontal="center" vertical="center"/>
    </xf>
    <xf numFmtId="0" fontId="18" fillId="9" borderId="59" xfId="0" applyFont="1" applyFill="1" applyBorder="1" applyAlignment="1">
      <alignment horizontal="center" vertical="center" shrinkToFit="1"/>
    </xf>
    <xf numFmtId="0" fontId="18" fillId="9" borderId="60" xfId="0" applyFont="1" applyFill="1" applyBorder="1" applyAlignment="1">
      <alignment horizontal="center" vertical="center" shrinkToFit="1"/>
    </xf>
    <xf numFmtId="0" fontId="18" fillId="9" borderId="61" xfId="0" applyFont="1" applyFill="1" applyBorder="1" applyAlignment="1">
      <alignment horizontal="center" vertical="center" shrinkToFit="1"/>
    </xf>
    <xf numFmtId="0" fontId="37" fillId="7" borderId="62" xfId="0" applyFont="1" applyFill="1" applyBorder="1" applyAlignment="1">
      <alignment horizontal="center" vertical="center"/>
    </xf>
    <xf numFmtId="0" fontId="37" fillId="7" borderId="63" xfId="0" applyFont="1" applyFill="1" applyBorder="1" applyAlignment="1">
      <alignment horizontal="center" vertical="center"/>
    </xf>
    <xf numFmtId="0" fontId="18" fillId="9" borderId="64" xfId="0" applyFont="1" applyFill="1" applyBorder="1" applyAlignment="1">
      <alignment horizontal="center" vertical="center" shrinkToFit="1"/>
    </xf>
    <xf numFmtId="0" fontId="18" fillId="9" borderId="65" xfId="0" applyFont="1" applyFill="1" applyBorder="1" applyAlignment="1">
      <alignment horizontal="center" vertical="center" shrinkToFit="1"/>
    </xf>
    <xf numFmtId="0" fontId="18" fillId="9" borderId="66" xfId="0" applyFont="1" applyFill="1" applyBorder="1" applyAlignment="1">
      <alignment horizontal="center" vertical="center" shrinkToFit="1"/>
    </xf>
    <xf numFmtId="0" fontId="18" fillId="9" borderId="67" xfId="0" applyFont="1" applyFill="1" applyBorder="1" applyAlignment="1">
      <alignment horizontal="center" vertical="center" shrinkToFit="1"/>
    </xf>
    <xf numFmtId="0" fontId="18" fillId="9" borderId="68" xfId="0" applyFont="1" applyFill="1" applyBorder="1" applyAlignment="1">
      <alignment horizontal="center" vertical="center" shrinkToFit="1"/>
    </xf>
    <xf numFmtId="0" fontId="18" fillId="9" borderId="69" xfId="0" applyFont="1" applyFill="1" applyBorder="1" applyAlignment="1">
      <alignment horizontal="center" vertical="center" shrinkToFit="1"/>
    </xf>
    <xf numFmtId="0" fontId="36" fillId="7" borderId="70" xfId="0" applyFont="1" applyFill="1" applyBorder="1" applyAlignment="1" applyProtection="1">
      <alignment horizontal="center" vertical="center"/>
    </xf>
    <xf numFmtId="0" fontId="36" fillId="7" borderId="71" xfId="0" applyFont="1" applyFill="1" applyBorder="1" applyAlignment="1" applyProtection="1">
      <alignment horizontal="center" vertical="center"/>
    </xf>
    <xf numFmtId="0" fontId="36" fillId="7" borderId="72" xfId="0" applyFont="1" applyFill="1" applyBorder="1" applyAlignment="1" applyProtection="1">
      <alignment horizontal="center" vertical="center"/>
    </xf>
    <xf numFmtId="0" fontId="36" fillId="7" borderId="73" xfId="0" applyFont="1" applyFill="1" applyBorder="1" applyAlignment="1" applyProtection="1">
      <alignment horizontal="center" vertical="center"/>
    </xf>
    <xf numFmtId="0" fontId="16" fillId="7" borderId="13" xfId="8" applyFont="1" applyFill="1" applyBorder="1" applyAlignment="1" applyProtection="1">
      <alignment horizontal="center" vertical="center" shrinkToFit="1"/>
      <protection locked="0"/>
    </xf>
    <xf numFmtId="2" fontId="45" fillId="10" borderId="27" xfId="0" applyNumberFormat="1" applyFont="1" applyFill="1" applyBorder="1" applyAlignment="1">
      <alignment horizontal="center" shrinkToFit="1"/>
    </xf>
    <xf numFmtId="2" fontId="45" fillId="10" borderId="76" xfId="0" applyNumberFormat="1" applyFont="1" applyFill="1" applyBorder="1" applyAlignment="1">
      <alignment horizontal="center" shrinkToFit="1"/>
    </xf>
    <xf numFmtId="2" fontId="14" fillId="3" borderId="23" xfId="0" applyNumberFormat="1" applyFont="1" applyFill="1" applyBorder="1" applyAlignment="1">
      <alignment horizontal="center" vertical="center" shrinkToFit="1"/>
    </xf>
    <xf numFmtId="2" fontId="14" fillId="3" borderId="77" xfId="0" applyNumberFormat="1" applyFont="1" applyFill="1" applyBorder="1" applyAlignment="1">
      <alignment horizontal="center" vertical="center" shrinkToFit="1"/>
    </xf>
  </cellXfs>
  <cellStyles count="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3" xfId="6"/>
    <cellStyle name="Normal 3 2" xfId="7"/>
    <cellStyle name="Normal 4" xfId="8"/>
  </cellStyles>
  <dxfs count="124">
    <dxf>
      <font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rgb="FFFF0000"/>
      </font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rgb="FFFF0000"/>
      </font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rgb="FFFF0000"/>
      </font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rgb="FFFF0000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/>
        <i val="0"/>
        <color rgb="FFFF0000"/>
      </font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 val="0"/>
        <i val="0"/>
        <color theme="0"/>
      </font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 val="0"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ont>
        <color theme="0"/>
      </font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</border>
    </dxf>
    <dxf>
      <font>
        <b/>
        <i val="0"/>
        <u val="none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</border>
    </dxf>
    <dxf>
      <font>
        <b/>
        <i val="0"/>
        <u val="none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4.8559999999999999E-2</v>
        <stp/>
        <stp>ContractData</stp>
        <stp>MX6M21</stp>
        <stp>LastTrade</stp>
        <stp/>
        <stp>T</stp>
        <tr r="AK59" s="1"/>
      </tp>
      <tp>
        <v>11</v>
        <stp/>
        <stp>ContractData</stp>
        <stp>SF6</stp>
        <stp>NetLastQuoteToday</stp>
        <stp/>
        <stp>D</stp>
        <tr r="M10" s="1"/>
      </tp>
      <tp>
        <v>3.1999999999998696E-3</v>
        <stp/>
        <stp>ContractData</stp>
        <stp>EU6</stp>
        <stp>NetChange</stp>
        <stp/>
        <stp>T</stp>
        <tr r="AO23" s="1"/>
      </tp>
      <tp>
        <v>0.76665000000000005</v>
        <stp/>
        <stp>ContractData</stp>
        <stp>DA6</stp>
        <stp>Y_High</stp>
        <stp/>
        <stp>T</stp>
        <tr r="D43" s="1"/>
      </tp>
      <tp>
        <v>1.1792500000000001</v>
        <stp/>
        <stp>ContractData</stp>
        <stp>EU6</stp>
        <stp>Y_High</stp>
        <stp/>
        <stp>T</stp>
        <tr r="D17" s="1"/>
      </tp>
      <tp>
        <v>1.3787</v>
        <stp/>
        <stp>ContractData</stp>
        <stp>BP6</stp>
        <stp>Y_High</stp>
        <stp/>
        <stp>T</stp>
        <tr r="D4" s="1"/>
      </tp>
      <tp>
        <v>0.79495000000000005</v>
        <stp/>
        <stp>ContractData</stp>
        <stp>CA6</stp>
        <stp>Y_High</stp>
        <stp/>
        <stp>T</stp>
        <tr r="AC4" s="1"/>
      </tp>
      <tp>
        <v>0.70330000000000004</v>
        <stp/>
        <stp>ContractData</stp>
        <stp>NE6</stp>
        <stp>Y_High</stp>
        <stp/>
        <stp>T</stp>
        <tr r="AC30" s="1"/>
      </tp>
      <tp>
        <v>0.11706000000000001</v>
        <stp/>
        <stp>ContractData</stp>
        <stp>NK6</stp>
        <stp>Y_High</stp>
        <stp/>
        <stp>T</stp>
        <tr r="AC43" s="1"/>
      </tp>
      <tp>
        <v>9.1174999999999989E-3</v>
        <stp/>
        <stp>ContractData</stp>
        <stp>JY6</stp>
        <stp>Y_High</stp>
        <stp/>
        <stp>T</stp>
        <tr r="D30" s="1"/>
      </tp>
      <tp>
        <v>1.0675000000000001</v>
        <stp/>
        <stp>ContractData</stp>
        <stp>SF6</stp>
        <stp>Y_High</stp>
        <stp/>
        <stp>T</stp>
        <tr r="AC17" s="1"/>
      </tp>
      <tp>
        <v>0.76215000000000011</v>
        <stp/>
        <stp>ContractData</stp>
        <stp>DA6</stp>
        <stp>LastPrice</stp>
        <stp/>
        <stp>T</stp>
        <tr r="F48" s="1"/>
        <tr r="AT49" s="1"/>
      </tp>
      <tp>
        <v>0.79575000000000007</v>
        <stp/>
        <stp>ContractData</stp>
        <stp>CA6</stp>
        <stp>LastPrice</stp>
        <stp/>
        <stp>T</stp>
        <tr r="AE9" s="1"/>
        <tr r="BG10" s="1"/>
      </tp>
      <tp>
        <v>0.69969999999999999</v>
        <stp/>
        <stp>ContractData</stp>
        <stp>NE6M21</stp>
        <stp>LastTrade</stp>
        <stp/>
        <stp>T</stp>
        <tr r="AK55" s="1"/>
      </tp>
      <tp>
        <v>0.11736000000000001</v>
        <stp/>
        <stp>ContractData</stp>
        <stp>NK6M21</stp>
        <stp>LastTrade</stp>
        <stp/>
        <stp>T</stp>
        <tr r="AK56" s="1"/>
      </tp>
      <tp>
        <v>21</v>
        <stp/>
        <stp>ContractData</stp>
        <stp>NE6</stp>
        <stp>NetLastQuoteToday</stp>
        <stp/>
        <stp>D</stp>
        <tr r="M11" s="1"/>
      </tp>
      <tp>
        <v>8.599999999999941E-3</v>
        <stp/>
        <stp>ContractData</stp>
        <stp>BP6</stp>
        <stp>NetChange</stp>
        <stp/>
        <stp>T</stp>
        <tr r="AO10" s="1"/>
      </tp>
      <tp>
        <v>0.76330000000000009</v>
        <stp/>
        <stp>ContractData</stp>
        <stp>DA6</stp>
        <stp>Y_Open</stp>
        <stp/>
        <stp>T</stp>
        <tr r="C43" s="1"/>
      </tp>
      <tp>
        <v>1.1783000000000001</v>
        <stp/>
        <stp>ContractData</stp>
        <stp>EU6</stp>
        <stp>Y_Open</stp>
        <stp/>
        <stp>T</stp>
        <tr r="C17" s="1"/>
      </tp>
      <tp>
        <v>1.3768</v>
        <stp/>
        <stp>ContractData</stp>
        <stp>BP6</stp>
        <stp>Y_Open</stp>
        <stp/>
        <stp>T</stp>
        <tr r="C4" s="1"/>
      </tp>
      <tp>
        <v>0.79425000000000001</v>
        <stp/>
        <stp>ContractData</stp>
        <stp>CA6</stp>
        <stp>Y_Open</stp>
        <stp/>
        <stp>T</stp>
        <tr r="AB4" s="1"/>
      </tp>
      <tp>
        <v>0.69980000000000009</v>
        <stp/>
        <stp>ContractData</stp>
        <stp>NE6</stp>
        <stp>Y_Open</stp>
        <stp/>
        <stp>T</stp>
        <tr r="AB30" s="1"/>
      </tp>
      <tp>
        <v>0.11691000000000001</v>
        <stp/>
        <stp>ContractData</stp>
        <stp>NK6</stp>
        <stp>Y_Open</stp>
        <stp/>
        <stp>T</stp>
        <tr r="AB43" s="1"/>
      </tp>
      <tp>
        <v>9.1129999999999996E-3</v>
        <stp/>
        <stp>ContractData</stp>
        <stp>JY6</stp>
        <stp>Y_Open</stp>
        <stp/>
        <stp>T</stp>
        <tr r="C30" s="1"/>
      </tp>
      <tp>
        <v>1.0671000000000002</v>
        <stp/>
        <stp>ContractData</stp>
        <stp>SF6</stp>
        <stp>Y_Open</stp>
        <stp/>
        <stp>T</stp>
        <tr r="AB17" s="1"/>
      </tp>
      <tp>
        <v>246</v>
        <stp/>
        <stp>ContractData</stp>
        <stp>GCE</stp>
        <stp>NetLastQuoteToday</stp>
        <stp/>
        <stp>D</stp>
        <tr r="M13" s="1"/>
      </tp>
      <tp>
        <v>1.0646</v>
        <stp/>
        <stp>ContractData</stp>
        <stp>SF6</stp>
        <stp>LastPrice</stp>
        <stp/>
        <stp>T</stp>
        <tr r="AE22" s="1"/>
        <tr r="BG23" s="1"/>
      </tp>
      <tp>
        <v>0.69969999999999999</v>
        <stp/>
        <stp>ContractData</stp>
        <stp>NE6</stp>
        <stp>LastPrice</stp>
        <stp/>
        <stp>T</stp>
        <tr r="AE35" s="1"/>
        <tr r="BG36" s="1"/>
      </tp>
      <tp>
        <v>9.049999999999999E-3</v>
        <stp/>
        <stp>ContractData</stp>
        <stp>JY6M21</stp>
        <stp>LastTrade</stp>
        <stp/>
        <stp>T</stp>
        <tr r="AK51" s="1"/>
      </tp>
      <tp>
        <v>405</v>
        <stp/>
        <stp>ContractData</stp>
        <stp>CA6</stp>
        <stp>NetLastQuoteToday</stp>
        <stp/>
        <stp>D</stp>
        <tr r="M9" s="1"/>
      </tp>
      <tp>
        <v>290</v>
        <stp/>
        <stp>ContractData</stp>
        <stp>DA6</stp>
        <stp>NetLastQuoteToday</stp>
        <stp/>
        <stp>D</stp>
        <tr r="M8" s="1"/>
      </tp>
      <tp>
        <v>0.85245000000000004</v>
        <stp/>
        <stp>StudyData</stp>
        <stp>Close(EB) when (LocalMonth(EB)=3 And LocalDay(EB)=31 And LocalHour(EB)=9 And LocalMinute(EB)=5)</stp>
        <stp>Bar</stp>
        <stp/>
        <stp>Close</stp>
        <stp>A5C</stp>
        <stp>0</stp>
        <stp>all</stp>
        <stp/>
        <stp/>
        <stp>True</stp>
        <stp/>
        <stp/>
        <tr r="AG26" s="2"/>
      </tp>
      <tp>
        <v>0.85245000000000004</v>
        <stp/>
        <stp>StudyData</stp>
        <stp>Close(EB) when (LocalMonth(EB)=3 And LocalDay(EB)=31 And LocalHour(EB)=9 And LocalMinute(EB)=0)</stp>
        <stp>Bar</stp>
        <stp/>
        <stp>Close</stp>
        <stp>A5C</stp>
        <stp>0</stp>
        <stp>all</stp>
        <stp/>
        <stp/>
        <stp>True</stp>
        <stp/>
        <stp/>
        <tr r="AG25" s="2"/>
      </tp>
      <tp>
        <v>0.85294999999999999</v>
        <stp/>
        <stp>StudyData</stp>
        <stp>Close(EB) when (LocalMonth(EB)=3 And LocalDay(EB)=31 And LocalHour(EB)=8 And LocalMinute(EB)=5)</stp>
        <stp>Bar</stp>
        <stp/>
        <stp>Close</stp>
        <stp>A5C</stp>
        <stp>0</stp>
        <stp>all</stp>
        <stp/>
        <stp/>
        <stp>True</stp>
        <stp/>
        <stp/>
        <tr r="AG14" s="2"/>
      </tp>
      <tp>
        <v>0.85270000000000001</v>
        <stp/>
        <stp>StudyData</stp>
        <stp>Close(EB) when (LocalMonth(EB)=3 And LocalDay(EB)=31 And LocalHour(EB)=8 And LocalMinute(EB)=0)</stp>
        <stp>Bar</stp>
        <stp/>
        <stp>Close</stp>
        <stp>A5C</stp>
        <stp>0</stp>
        <stp>all</stp>
        <stp/>
        <stp/>
        <stp>True</stp>
        <stp/>
        <stp/>
        <tr r="AG13" s="2"/>
      </tp>
      <tp>
        <v>0.8528</v>
        <stp/>
        <stp>StudyData</stp>
        <stp>Close(EB) when (LocalMonth(EB)=3 And LocalDay(EB)=31 And LocalHour(EB)=7 And LocalMinute(EB)=5)</stp>
        <stp>Bar</stp>
        <stp/>
        <stp>Close</stp>
        <stp>A5C</stp>
        <stp>0</stp>
        <stp>all</stp>
        <stp/>
        <stp/>
        <stp>True</stp>
        <stp/>
        <stp/>
        <tr r="AG2" s="2"/>
      </tp>
      <tp>
        <v>0.85304999999999997</v>
        <stp/>
        <stp>StudyData</stp>
        <stp>Close(EB) when (LocalMonth(EB)=3 And LocalDay(EB)=31 And LocalHour(EB)=7 And LocalMinute(EB)=0)</stp>
        <stp>Bar</stp>
        <stp/>
        <stp>Close</stp>
        <stp>A5C</stp>
        <stp>0</stp>
        <stp>all</stp>
        <stp/>
        <stp/>
        <stp>True</stp>
        <stp/>
        <stp/>
        <tr r="AG1" s="2"/>
      </tp>
      <tp>
        <v>-52.406030125299999</v>
        <stp/>
        <stp>StudyData</stp>
        <stp>Correlation(EB,BP6,Period:=10,InputChoice1:=Close,InputChoice2:=Close)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12" s="1"/>
      </tp>
      <tp t="s">
        <v/>
        <stp/>
        <stp>StudyData</stp>
        <stp>Close(EB) when (LocalMonth(EB)=3 And LocalDay(EB)=31 And LocalHour(EB)=14 And LocalMinute(EB)=40)</stp>
        <stp>Bar</stp>
        <stp/>
        <stp>Close</stp>
        <stp>A5C</stp>
        <stp>0</stp>
        <stp>all</stp>
        <stp/>
        <stp/>
        <stp>True</stp>
        <stp/>
        <stp/>
        <tr r="AG93" s="2"/>
      </tp>
      <tp t="s">
        <v/>
        <stp/>
        <stp>StudyData</stp>
        <stp>Close(EB) when (LocalMonth(EB)=3 And LocalDay(EB)=31 And LocalHour(EB)=14 And LocalMinute(EB)=45)</stp>
        <stp>Bar</stp>
        <stp/>
        <stp>Close</stp>
        <stp>A5C</stp>
        <stp>0</stp>
        <stp>all</stp>
        <stp/>
        <stp/>
        <stp>True</stp>
        <stp/>
        <stp/>
        <tr r="AG94" s="2"/>
      </tp>
      <tp t="s">
        <v/>
        <stp/>
        <stp>StudyData</stp>
        <stp>Close(EB) when (LocalMonth(EB)=3 And LocalDay(EB)=31 And LocalHour(EB)=14 And LocalMinute(EB)=50)</stp>
        <stp>Bar</stp>
        <stp/>
        <stp>Close</stp>
        <stp>A5C</stp>
        <stp>0</stp>
        <stp>all</stp>
        <stp/>
        <stp/>
        <stp>True</stp>
        <stp/>
        <stp/>
        <tr r="AG95" s="2"/>
      </tp>
      <tp t="s">
        <v/>
        <stp/>
        <stp>StudyData</stp>
        <stp>Close(EB) when (LocalMonth(EB)=3 And LocalDay(EB)=31 And LocalHour(EB)=14 And LocalMinute(EB)=55)</stp>
        <stp>Bar</stp>
        <stp/>
        <stp>Close</stp>
        <stp>A5C</stp>
        <stp>0</stp>
        <stp>all</stp>
        <stp/>
        <stp/>
        <stp>True</stp>
        <stp/>
        <stp/>
        <tr r="AG96" s="2"/>
      </tp>
      <tp t="s">
        <v/>
        <stp/>
        <stp>StudyData</stp>
        <stp>Close(EB) when (LocalMonth(EB)=3 And LocalDay(EB)=31 And LocalHour(EB)=14 And LocalMinute(EB)=10)</stp>
        <stp>Bar</stp>
        <stp/>
        <stp>Close</stp>
        <stp>A5C</stp>
        <stp>0</stp>
        <stp>all</stp>
        <stp/>
        <stp/>
        <stp>True</stp>
        <stp/>
        <stp/>
        <tr r="AG87" s="2"/>
      </tp>
      <tp t="s">
        <v/>
        <stp/>
        <stp>StudyData</stp>
        <stp>Close(EB) when (LocalMonth(EB)=3 And LocalDay(EB)=31 And LocalHour(EB)=14 And LocalMinute(EB)=15)</stp>
        <stp>Bar</stp>
        <stp/>
        <stp>Close</stp>
        <stp>A5C</stp>
        <stp>0</stp>
        <stp>all</stp>
        <stp/>
        <stp/>
        <stp>True</stp>
        <stp/>
        <stp/>
        <tr r="AG88" s="2"/>
      </tp>
      <tp t="s">
        <v/>
        <stp/>
        <stp>StudyData</stp>
        <stp>Close(EB) when (LocalMonth(EB)=3 And LocalDay(EB)=31 And LocalHour(EB)=14 And LocalMinute(EB)=20)</stp>
        <stp>Bar</stp>
        <stp/>
        <stp>Close</stp>
        <stp>A5C</stp>
        <stp>0</stp>
        <stp>all</stp>
        <stp/>
        <stp/>
        <stp>True</stp>
        <stp/>
        <stp/>
        <tr r="AG89" s="2"/>
      </tp>
      <tp t="s">
        <v/>
        <stp/>
        <stp>StudyData</stp>
        <stp>Close(EB) when (LocalMonth(EB)=3 And LocalDay(EB)=31 And LocalHour(EB)=14 And LocalMinute(EB)=25)</stp>
        <stp>Bar</stp>
        <stp/>
        <stp>Close</stp>
        <stp>A5C</stp>
        <stp>0</stp>
        <stp>all</stp>
        <stp/>
        <stp/>
        <stp>True</stp>
        <stp/>
        <stp/>
        <tr r="AG90" s="2"/>
      </tp>
      <tp t="s">
        <v/>
        <stp/>
        <stp>StudyData</stp>
        <stp>Close(EB) when (LocalMonth(EB)=3 And LocalDay(EB)=31 And LocalHour(EB)=14 And LocalMinute(EB)=30)</stp>
        <stp>Bar</stp>
        <stp/>
        <stp>Close</stp>
        <stp>A5C</stp>
        <stp>0</stp>
        <stp>all</stp>
        <stp/>
        <stp/>
        <stp>True</stp>
        <stp/>
        <stp/>
        <tr r="AG91" s="2"/>
      </tp>
      <tp t="s">
        <v/>
        <stp/>
        <stp>StudyData</stp>
        <stp>Close(EB) when (LocalMonth(EB)=3 And LocalDay(EB)=31 And LocalHour(EB)=14 And LocalMinute(EB)=35)</stp>
        <stp>Bar</stp>
        <stp/>
        <stp>Close</stp>
        <stp>A5C</stp>
        <stp>0</stp>
        <stp>all</stp>
        <stp/>
        <stp/>
        <stp>True</stp>
        <stp/>
        <stp/>
        <tr r="AG92" s="2"/>
      </tp>
      <tp>
        <v>1.1768000000000001</v>
        <stp/>
        <stp>ContractData</stp>
        <stp>EU6M21</stp>
        <stp>LastTrade</stp>
        <stp/>
        <stp>T</stp>
        <tr r="AK50" s="1"/>
      </tp>
      <tp>
        <v>0.11738000000000001</v>
        <stp/>
        <stp>ContractData</stp>
        <stp>NK6</stp>
        <stp>LastPrice</stp>
        <stp/>
        <stp>T</stp>
        <tr r="AE48" s="1"/>
        <tr r="BG49" s="1"/>
      </tp>
      <tp t="s">
        <v/>
        <stp/>
        <stp>StudyData</stp>
        <stp>Close(EB) when (LocalMonth(EB)=3 And LocalDay(EB)=31 And LocalHour(EB)=15 And LocalMinute(EB)=10)</stp>
        <stp>Bar</stp>
        <stp/>
        <stp>Close</stp>
        <stp>A5C</stp>
        <stp>0</stp>
        <stp>all</stp>
        <stp/>
        <stp/>
        <stp>True</stp>
        <stp/>
        <stp/>
        <tr r="AG99" s="2"/>
      </tp>
      <tp>
        <v>0.7622000000000001</v>
        <stp/>
        <stp>ContractData</stp>
        <stp>DA6M21</stp>
        <stp>LastTrade</stp>
        <stp/>
        <stp>T</stp>
        <tr r="AK52" s="1"/>
      </tp>
      <tp>
        <v>0.85245000000000004</v>
        <stp/>
        <stp>StudyData</stp>
        <stp>Close(EB) when (LocalMonth(EB)=3 And LocalDay(EB)=31 And LocalHour(EB)=10 And LocalMinute(EB)=40)</stp>
        <stp>Bar</stp>
        <stp/>
        <stp>Close</stp>
        <stp>A5C</stp>
        <stp>0</stp>
        <stp>all</stp>
        <stp/>
        <stp/>
        <stp>True</stp>
        <stp/>
        <stp/>
        <tr r="AG45" s="2"/>
      </tp>
      <tp>
        <v>0.85255000000000003</v>
        <stp/>
        <stp>StudyData</stp>
        <stp>Close(EB) when (LocalMonth(EB)=3 And LocalDay(EB)=31 And LocalHour(EB)=10 And LocalMinute(EB)=45)</stp>
        <stp>Bar</stp>
        <stp/>
        <stp>Close</stp>
        <stp>A5C</stp>
        <stp>0</stp>
        <stp>all</stp>
        <stp/>
        <stp/>
        <stp>True</stp>
        <stp/>
        <stp/>
        <tr r="AG46" s="2"/>
      </tp>
      <tp>
        <v>0.85229999999999995</v>
        <stp/>
        <stp>StudyData</stp>
        <stp>Close(EB) when (LocalMonth(EB)=3 And LocalDay(EB)=31 And LocalHour(EB)=10 And LocalMinute(EB)=50)</stp>
        <stp>Bar</stp>
        <stp/>
        <stp>Close</stp>
        <stp>A5C</stp>
        <stp>0</stp>
        <stp>all</stp>
        <stp/>
        <stp/>
        <stp>True</stp>
        <stp/>
        <stp/>
        <tr r="AG47" s="2"/>
      </tp>
      <tp>
        <v>0.85209999999999997</v>
        <stp/>
        <stp>StudyData</stp>
        <stp>Close(EB) when (LocalMonth(EB)=3 And LocalDay(EB)=31 And LocalHour(EB)=10 And LocalMinute(EB)=55)</stp>
        <stp>Bar</stp>
        <stp/>
        <stp>Close</stp>
        <stp>A5C</stp>
        <stp>0</stp>
        <stp>all</stp>
        <stp/>
        <stp/>
        <stp>True</stp>
        <stp/>
        <stp/>
        <tr r="AG48" s="2"/>
      </tp>
      <tp>
        <v>0.85299999999999998</v>
        <stp/>
        <stp>StudyData</stp>
        <stp>Close(EB) when (LocalMonth(EB)=3 And LocalDay(EB)=31 And LocalHour(EB)=10 And LocalMinute(EB)=10)</stp>
        <stp>Bar</stp>
        <stp/>
        <stp>Close</stp>
        <stp>A5C</stp>
        <stp>0</stp>
        <stp>all</stp>
        <stp/>
        <stp/>
        <stp>True</stp>
        <stp/>
        <stp/>
        <tr r="AG39" s="2"/>
      </tp>
      <tp>
        <v>0.85270000000000001</v>
        <stp/>
        <stp>StudyData</stp>
        <stp>Close(EB) when (LocalMonth(EB)=3 And LocalDay(EB)=31 And LocalHour(EB)=10 And LocalMinute(EB)=15)</stp>
        <stp>Bar</stp>
        <stp/>
        <stp>Close</stp>
        <stp>A5C</stp>
        <stp>0</stp>
        <stp>all</stp>
        <stp/>
        <stp/>
        <stp>True</stp>
        <stp/>
        <stp/>
        <tr r="AG40" s="2"/>
      </tp>
      <tp>
        <v>0.85289999999999999</v>
        <stp/>
        <stp>StudyData</stp>
        <stp>Close(EB) when (LocalMonth(EB)=3 And LocalDay(EB)=31 And LocalHour(EB)=10 And LocalMinute(EB)=20)</stp>
        <stp>Bar</stp>
        <stp/>
        <stp>Close</stp>
        <stp>A5C</stp>
        <stp>0</stp>
        <stp>all</stp>
        <stp/>
        <stp/>
        <stp>True</stp>
        <stp/>
        <stp/>
        <tr r="AG41" s="2"/>
      </tp>
      <tp>
        <v>0.85275000000000001</v>
        <stp/>
        <stp>StudyData</stp>
        <stp>Close(EB) when (LocalMonth(EB)=3 And LocalDay(EB)=31 And LocalHour(EB)=10 And LocalMinute(EB)=25)</stp>
        <stp>Bar</stp>
        <stp/>
        <stp>Close</stp>
        <stp>A5C</stp>
        <stp>0</stp>
        <stp>all</stp>
        <stp/>
        <stp/>
        <stp>True</stp>
        <stp/>
        <stp/>
        <tr r="AG42" s="2"/>
      </tp>
      <tp>
        <v>0.85260000000000002</v>
        <stp/>
        <stp>StudyData</stp>
        <stp>Close(EB) when (LocalMonth(EB)=3 And LocalDay(EB)=31 And LocalHour(EB)=10 And LocalMinute(EB)=30)</stp>
        <stp>Bar</stp>
        <stp/>
        <stp>Close</stp>
        <stp>A5C</stp>
        <stp>0</stp>
        <stp>all</stp>
        <stp/>
        <stp/>
        <stp>True</stp>
        <stp/>
        <stp/>
        <tr r="AG43" s="2"/>
      </tp>
      <tp>
        <v>0.85245000000000004</v>
        <stp/>
        <stp>StudyData</stp>
        <stp>Close(EB) when (LocalMonth(EB)=3 And LocalDay(EB)=31 And LocalHour(EB)=10 And LocalMinute(EB)=35)</stp>
        <stp>Bar</stp>
        <stp/>
        <stp>Close</stp>
        <stp>A5C</stp>
        <stp>0</stp>
        <stp>all</stp>
        <stp/>
        <stp/>
        <stp>True</stp>
        <stp/>
        <stp/>
        <tr r="AG44" s="2"/>
      </tp>
      <tp t="s">
        <v/>
        <stp/>
        <stp>StudyData</stp>
        <stp>Close(EB) when (LocalMonth(EB)=3 And LocalDay(EB)=31 And LocalHour(EB)=11 And LocalMinute(EB)=40)</stp>
        <stp>Bar</stp>
        <stp/>
        <stp>Close</stp>
        <stp>A5C</stp>
        <stp>0</stp>
        <stp>all</stp>
        <stp/>
        <stp/>
        <stp>True</stp>
        <stp/>
        <stp/>
        <tr r="AG57" s="2"/>
      </tp>
      <tp t="s">
        <v/>
        <stp/>
        <stp>StudyData</stp>
        <stp>Close(EB) when (LocalMonth(EB)=3 And LocalDay(EB)=31 And LocalHour(EB)=11 And LocalMinute(EB)=45)</stp>
        <stp>Bar</stp>
        <stp/>
        <stp>Close</stp>
        <stp>A5C</stp>
        <stp>0</stp>
        <stp>all</stp>
        <stp/>
        <stp/>
        <stp>True</stp>
        <stp/>
        <stp/>
        <tr r="AG58" s="2"/>
      </tp>
      <tp t="s">
        <v/>
        <stp/>
        <stp>StudyData</stp>
        <stp>Close(EB) when (LocalMonth(EB)=3 And LocalDay(EB)=31 And LocalHour(EB)=11 And LocalMinute(EB)=50)</stp>
        <stp>Bar</stp>
        <stp/>
        <stp>Close</stp>
        <stp>A5C</stp>
        <stp>0</stp>
        <stp>all</stp>
        <stp/>
        <stp/>
        <stp>True</stp>
        <stp/>
        <stp/>
        <tr r="AG59" s="2"/>
      </tp>
      <tp t="s">
        <v/>
        <stp/>
        <stp>StudyData</stp>
        <stp>Close(EB) when (LocalMonth(EB)=3 And LocalDay(EB)=31 And LocalHour(EB)=11 And LocalMinute(EB)=55)</stp>
        <stp>Bar</stp>
        <stp/>
        <stp>Close</stp>
        <stp>A5C</stp>
        <stp>0</stp>
        <stp>all</stp>
        <stp/>
        <stp/>
        <stp>True</stp>
        <stp/>
        <stp/>
        <tr r="AG60" s="2"/>
      </tp>
      <tp>
        <v>0.85209999999999997</v>
        <stp/>
        <stp>StudyData</stp>
        <stp>Close(EB) when (LocalMonth(EB)=3 And LocalDay(EB)=31 And LocalHour(EB)=11 And LocalMinute(EB)=10)</stp>
        <stp>Bar</stp>
        <stp/>
        <stp>Close</stp>
        <stp>A5C</stp>
        <stp>0</stp>
        <stp>all</stp>
        <stp/>
        <stp/>
        <stp>True</stp>
        <stp/>
        <stp/>
        <tr r="AG51" s="2"/>
      </tp>
      <tp>
        <v>0.85209999999999997</v>
        <stp/>
        <stp>StudyData</stp>
        <stp>Close(EB) when (LocalMonth(EB)=3 And LocalDay(EB)=31 And LocalHour(EB)=11 And LocalMinute(EB)=15)</stp>
        <stp>Bar</stp>
        <stp/>
        <stp>Close</stp>
        <stp>A5C</stp>
        <stp>0</stp>
        <stp>all</stp>
        <stp/>
        <stp/>
        <stp>True</stp>
        <stp/>
        <stp/>
        <tr r="AG52" s="2"/>
      </tp>
      <tp t="s">
        <v/>
        <stp/>
        <stp>StudyData</stp>
        <stp>Close(EB) when (LocalMonth(EB)=3 And LocalDay(EB)=31 And LocalHour(EB)=11 And LocalMinute(EB)=20)</stp>
        <stp>Bar</stp>
        <stp/>
        <stp>Close</stp>
        <stp>A5C</stp>
        <stp>0</stp>
        <stp>all</stp>
        <stp/>
        <stp/>
        <stp>True</stp>
        <stp/>
        <stp/>
        <tr r="AG53" s="2"/>
      </tp>
      <tp t="s">
        <v/>
        <stp/>
        <stp>StudyData</stp>
        <stp>Close(EB) when (LocalMonth(EB)=3 And LocalDay(EB)=31 And LocalHour(EB)=11 And LocalMinute(EB)=25)</stp>
        <stp>Bar</stp>
        <stp/>
        <stp>Close</stp>
        <stp>A5C</stp>
        <stp>0</stp>
        <stp>all</stp>
        <stp/>
        <stp/>
        <stp>True</stp>
        <stp/>
        <stp/>
        <tr r="AG54" s="2"/>
      </tp>
      <tp t="s">
        <v/>
        <stp/>
        <stp>StudyData</stp>
        <stp>Close(EB) when (LocalMonth(EB)=3 And LocalDay(EB)=31 And LocalHour(EB)=11 And LocalMinute(EB)=30)</stp>
        <stp>Bar</stp>
        <stp/>
        <stp>Close</stp>
        <stp>A5C</stp>
        <stp>0</stp>
        <stp>all</stp>
        <stp/>
        <stp/>
        <stp>True</stp>
        <stp/>
        <stp/>
        <tr r="AG55" s="2"/>
      </tp>
      <tp t="s">
        <v/>
        <stp/>
        <stp>StudyData</stp>
        <stp>Close(EB) when (LocalMonth(EB)=3 And LocalDay(EB)=31 And LocalHour(EB)=11 And LocalMinute(EB)=35)</stp>
        <stp>Bar</stp>
        <stp/>
        <stp>Close</stp>
        <stp>A5C</stp>
        <stp>0</stp>
        <stp>all</stp>
        <stp/>
        <stp/>
        <stp>True</stp>
        <stp/>
        <stp/>
        <tr r="AG56" s="2"/>
      </tp>
      <tp>
        <v>-1.899999999999992E-5</v>
        <stp/>
        <stp>ContractData</stp>
        <stp>JY6</stp>
        <stp>NetChange</stp>
        <stp/>
        <stp>T</stp>
        <tr r="AP36" s="1"/>
        <tr r="AO36" s="1"/>
      </tp>
      <tp t="s">
        <v/>
        <stp/>
        <stp>StudyData</stp>
        <stp>Close(EB) when (LocalMonth(EB)=3 And LocalDay(EB)=31 And LocalHour(EB)=12 And LocalMinute(EB)=40)</stp>
        <stp>Bar</stp>
        <stp/>
        <stp>Close</stp>
        <stp>A5C</stp>
        <stp>0</stp>
        <stp>all</stp>
        <stp/>
        <stp/>
        <stp>True</stp>
        <stp/>
        <stp/>
        <tr r="AG69" s="2"/>
      </tp>
      <tp t="s">
        <v/>
        <stp/>
        <stp>StudyData</stp>
        <stp>Close(EB) when (LocalMonth(EB)=3 And LocalDay(EB)=31 And LocalHour(EB)=12 And LocalMinute(EB)=45)</stp>
        <stp>Bar</stp>
        <stp/>
        <stp>Close</stp>
        <stp>A5C</stp>
        <stp>0</stp>
        <stp>all</stp>
        <stp/>
        <stp/>
        <stp>True</stp>
        <stp/>
        <stp/>
        <tr r="AG70" s="2"/>
      </tp>
      <tp t="s">
        <v/>
        <stp/>
        <stp>StudyData</stp>
        <stp>Close(EB) when (LocalMonth(EB)=3 And LocalDay(EB)=31 And LocalHour(EB)=12 And LocalMinute(EB)=50)</stp>
        <stp>Bar</stp>
        <stp/>
        <stp>Close</stp>
        <stp>A5C</stp>
        <stp>0</stp>
        <stp>all</stp>
        <stp/>
        <stp/>
        <stp>True</stp>
        <stp/>
        <stp/>
        <tr r="AG71" s="2"/>
      </tp>
      <tp t="s">
        <v/>
        <stp/>
        <stp>StudyData</stp>
        <stp>Close(EB) when (LocalMonth(EB)=3 And LocalDay(EB)=31 And LocalHour(EB)=12 And LocalMinute(EB)=55)</stp>
        <stp>Bar</stp>
        <stp/>
        <stp>Close</stp>
        <stp>A5C</stp>
        <stp>0</stp>
        <stp>all</stp>
        <stp/>
        <stp/>
        <stp>True</stp>
        <stp/>
        <stp/>
        <tr r="AG72" s="2"/>
      </tp>
      <tp t="s">
        <v/>
        <stp/>
        <stp>StudyData</stp>
        <stp>Close(EB) when (LocalMonth(EB)=3 And LocalDay(EB)=31 And LocalHour(EB)=12 And LocalMinute(EB)=10)</stp>
        <stp>Bar</stp>
        <stp/>
        <stp>Close</stp>
        <stp>A5C</stp>
        <stp>0</stp>
        <stp>all</stp>
        <stp/>
        <stp/>
        <stp>True</stp>
        <stp/>
        <stp/>
        <tr r="AG63" s="2"/>
      </tp>
      <tp t="s">
        <v/>
        <stp/>
        <stp>StudyData</stp>
        <stp>Close(EB) when (LocalMonth(EB)=3 And LocalDay(EB)=31 And LocalHour(EB)=12 And LocalMinute(EB)=15)</stp>
        <stp>Bar</stp>
        <stp/>
        <stp>Close</stp>
        <stp>A5C</stp>
        <stp>0</stp>
        <stp>all</stp>
        <stp/>
        <stp/>
        <stp>True</stp>
        <stp/>
        <stp/>
        <tr r="AG64" s="2"/>
      </tp>
      <tp t="s">
        <v/>
        <stp/>
        <stp>StudyData</stp>
        <stp>Close(EB) when (LocalMonth(EB)=3 And LocalDay(EB)=31 And LocalHour(EB)=12 And LocalMinute(EB)=20)</stp>
        <stp>Bar</stp>
        <stp/>
        <stp>Close</stp>
        <stp>A5C</stp>
        <stp>0</stp>
        <stp>all</stp>
        <stp/>
        <stp/>
        <stp>True</stp>
        <stp/>
        <stp/>
        <tr r="AG65" s="2"/>
      </tp>
      <tp t="s">
        <v/>
        <stp/>
        <stp>StudyData</stp>
        <stp>Close(EB) when (LocalMonth(EB)=3 And LocalDay(EB)=31 And LocalHour(EB)=12 And LocalMinute(EB)=25)</stp>
        <stp>Bar</stp>
        <stp/>
        <stp>Close</stp>
        <stp>A5C</stp>
        <stp>0</stp>
        <stp>all</stp>
        <stp/>
        <stp/>
        <stp>True</stp>
        <stp/>
        <stp/>
        <tr r="AG66" s="2"/>
      </tp>
      <tp t="s">
        <v/>
        <stp/>
        <stp>StudyData</stp>
        <stp>Close(EB) when (LocalMonth(EB)=3 And LocalDay(EB)=31 And LocalHour(EB)=12 And LocalMinute(EB)=30)</stp>
        <stp>Bar</stp>
        <stp/>
        <stp>Close</stp>
        <stp>A5C</stp>
        <stp>0</stp>
        <stp>all</stp>
        <stp/>
        <stp/>
        <stp>True</stp>
        <stp/>
        <stp/>
        <tr r="AG67" s="2"/>
      </tp>
      <tp t="s">
        <v/>
        <stp/>
        <stp>StudyData</stp>
        <stp>Close(EB) when (LocalMonth(EB)=3 And LocalDay(EB)=31 And LocalHour(EB)=12 And LocalMinute(EB)=35)</stp>
        <stp>Bar</stp>
        <stp/>
        <stp>Close</stp>
        <stp>A5C</stp>
        <stp>0</stp>
        <stp>all</stp>
        <stp/>
        <stp/>
        <stp>True</stp>
        <stp/>
        <stp/>
        <tr r="AG68" s="2"/>
      </tp>
      <tp>
        <v>0.79575000000000007</v>
        <stp/>
        <stp>ContractData</stp>
        <stp>CA6M21</stp>
        <stp>LastTrade</stp>
        <stp/>
        <stp>T</stp>
        <tr r="AK57" s="1"/>
        <tr r="AK53" s="1"/>
      </tp>
      <tp>
        <v>1.0646</v>
        <stp/>
        <stp>StudyData</stp>
        <stp>SF6</stp>
        <stp>FG</stp>
        <stp/>
        <stp>Close</stp>
        <stp>10</stp>
        <stp/>
        <stp/>
        <stp/>
        <stp/>
        <stp/>
        <stp>T</stp>
        <tr r="AI10" s="1"/>
        <tr r="I22" s="1"/>
      </tp>
      <tp t="s">
        <v/>
        <stp/>
        <stp>StudyData</stp>
        <stp>Close(EB) when (LocalMonth(EB)=3 And LocalDay(EB)=31 And LocalHour(EB)=13 And LocalMinute(EB)=40)</stp>
        <stp>Bar</stp>
        <stp/>
        <stp>Close</stp>
        <stp>A5C</stp>
        <stp>0</stp>
        <stp>all</stp>
        <stp/>
        <stp/>
        <stp>True</stp>
        <stp/>
        <stp/>
        <tr r="AG81" s="2"/>
      </tp>
      <tp t="s">
        <v/>
        <stp/>
        <stp>StudyData</stp>
        <stp>Close(EB) when (LocalMonth(EB)=3 And LocalDay(EB)=31 And LocalHour(EB)=13 And LocalMinute(EB)=45)</stp>
        <stp>Bar</stp>
        <stp/>
        <stp>Close</stp>
        <stp>A5C</stp>
        <stp>0</stp>
        <stp>all</stp>
        <stp/>
        <stp/>
        <stp>True</stp>
        <stp/>
        <stp/>
        <tr r="AG82" s="2"/>
      </tp>
      <tp t="s">
        <v/>
        <stp/>
        <stp>StudyData</stp>
        <stp>Close(EB) when (LocalMonth(EB)=3 And LocalDay(EB)=31 And LocalHour(EB)=13 And LocalMinute(EB)=50)</stp>
        <stp>Bar</stp>
        <stp/>
        <stp>Close</stp>
        <stp>A5C</stp>
        <stp>0</stp>
        <stp>all</stp>
        <stp/>
        <stp/>
        <stp>True</stp>
        <stp/>
        <stp/>
        <tr r="AG83" s="2"/>
      </tp>
      <tp t="s">
        <v/>
        <stp/>
        <stp>StudyData</stp>
        <stp>Close(EB) when (LocalMonth(EB)=3 And LocalDay(EB)=31 And LocalHour(EB)=13 And LocalMinute(EB)=55)</stp>
        <stp>Bar</stp>
        <stp/>
        <stp>Close</stp>
        <stp>A5C</stp>
        <stp>0</stp>
        <stp>all</stp>
        <stp/>
        <stp/>
        <stp>True</stp>
        <stp/>
        <stp/>
        <tr r="AG84" s="2"/>
      </tp>
      <tp t="s">
        <v/>
        <stp/>
        <stp>StudyData</stp>
        <stp>Close(EB) when (LocalMonth(EB)=3 And LocalDay(EB)=31 And LocalHour(EB)=13 And LocalMinute(EB)=10)</stp>
        <stp>Bar</stp>
        <stp/>
        <stp>Close</stp>
        <stp>A5C</stp>
        <stp>0</stp>
        <stp>all</stp>
        <stp/>
        <stp/>
        <stp>True</stp>
        <stp/>
        <stp/>
        <tr r="AG75" s="2"/>
      </tp>
      <tp t="s">
        <v/>
        <stp/>
        <stp>StudyData</stp>
        <stp>Close(EB) when (LocalMonth(EB)=3 And LocalDay(EB)=31 And LocalHour(EB)=13 And LocalMinute(EB)=15)</stp>
        <stp>Bar</stp>
        <stp/>
        <stp>Close</stp>
        <stp>A5C</stp>
        <stp>0</stp>
        <stp>all</stp>
        <stp/>
        <stp/>
        <stp>True</stp>
        <stp/>
        <stp/>
        <tr r="AG76" s="2"/>
      </tp>
      <tp t="s">
        <v/>
        <stp/>
        <stp>StudyData</stp>
        <stp>Close(EB) when (LocalMonth(EB)=3 And LocalDay(EB)=31 And LocalHour(EB)=13 And LocalMinute(EB)=20)</stp>
        <stp>Bar</stp>
        <stp/>
        <stp>Close</stp>
        <stp>A5C</stp>
        <stp>0</stp>
        <stp>all</stp>
        <stp/>
        <stp/>
        <stp>True</stp>
        <stp/>
        <stp/>
        <tr r="AG77" s="2"/>
      </tp>
      <tp t="s">
        <v/>
        <stp/>
        <stp>StudyData</stp>
        <stp>Close(EB) when (LocalMonth(EB)=3 And LocalDay(EB)=31 And LocalHour(EB)=13 And LocalMinute(EB)=25)</stp>
        <stp>Bar</stp>
        <stp/>
        <stp>Close</stp>
        <stp>A5C</stp>
        <stp>0</stp>
        <stp>all</stp>
        <stp/>
        <stp/>
        <stp>True</stp>
        <stp/>
        <stp/>
        <tr r="AG78" s="2"/>
      </tp>
      <tp t="s">
        <v/>
        <stp/>
        <stp>StudyData</stp>
        <stp>Close(EB) when (LocalMonth(EB)=3 And LocalDay(EB)=31 And LocalHour(EB)=13 And LocalMinute(EB)=30)</stp>
        <stp>Bar</stp>
        <stp/>
        <stp>Close</stp>
        <stp>A5C</stp>
        <stp>0</stp>
        <stp>all</stp>
        <stp/>
        <stp/>
        <stp>True</stp>
        <stp/>
        <stp/>
        <tr r="AG79" s="2"/>
      </tp>
      <tp t="s">
        <v/>
        <stp/>
        <stp>StudyData</stp>
        <stp>Close(EB) when (LocalMonth(EB)=3 And LocalDay(EB)=31 And LocalHour(EB)=13 And LocalMinute(EB)=35)</stp>
        <stp>Bar</stp>
        <stp/>
        <stp>Close</stp>
        <stp>A5C</stp>
        <stp>0</stp>
        <stp>all</stp>
        <stp/>
        <stp/>
        <stp>True</stp>
        <stp/>
        <stp/>
        <tr r="AG80" s="2"/>
      </tp>
      <tp>
        <v>1.3812</v>
        <stp/>
        <stp>ContractData</stp>
        <stp>BP6M21</stp>
        <stp>LastTrade</stp>
        <stp/>
        <stp>T</stp>
        <tr r="AK49" s="1"/>
      </tp>
      <tp>
        <v>0.85209999999999997</v>
        <stp/>
        <stp>StudyData</stp>
        <stp>Close(EB) when (LocalMonth(EB)=3 And LocalDay(EB)=31 And LocalHour(EB)=11 And LocalMinute(EB)=5)</stp>
        <stp>Bar</stp>
        <stp/>
        <stp>Close</stp>
        <stp>A5C</stp>
        <stp>0</stp>
        <stp>all</stp>
        <stp/>
        <stp/>
        <stp>True</stp>
        <stp/>
        <stp/>
        <tr r="AG50" s="2"/>
      </tp>
      <tp>
        <v>0.85209999999999997</v>
        <stp/>
        <stp>StudyData</stp>
        <stp>Close(EB) when (LocalMonth(EB)=3 And LocalDay(EB)=31 And LocalHour(EB)=11 And LocalMinute(EB)=0)</stp>
        <stp>Bar</stp>
        <stp/>
        <stp>Close</stp>
        <stp>A5C</stp>
        <stp>0</stp>
        <stp>all</stp>
        <stp/>
        <stp/>
        <stp>True</stp>
        <stp/>
        <stp/>
        <tr r="AG49" s="2"/>
      </tp>
      <tp>
        <v>0.85299999999999998</v>
        <stp/>
        <stp>StudyData</stp>
        <stp>Close(EB) when (LocalMonth(EB)=3 And LocalDay(EB)=31 And LocalHour(EB)=10 And LocalMinute(EB)=5)</stp>
        <stp>Bar</stp>
        <stp/>
        <stp>Close</stp>
        <stp>A5C</stp>
        <stp>0</stp>
        <stp>all</stp>
        <stp/>
        <stp/>
        <stp>True</stp>
        <stp/>
        <stp/>
        <tr r="AG38" s="2"/>
      </tp>
      <tp>
        <v>0.85324999999999995</v>
        <stp/>
        <stp>StudyData</stp>
        <stp>Close(EB) when (LocalMonth(EB)=3 And LocalDay(EB)=31 And LocalHour(EB)=10 And LocalMinute(EB)=0)</stp>
        <stp>Bar</stp>
        <stp/>
        <stp>Close</stp>
        <stp>A5C</stp>
        <stp>0</stp>
        <stp>all</stp>
        <stp/>
        <stp/>
        <stp>True</stp>
        <stp/>
        <stp/>
        <tr r="AG37" s="2"/>
      </tp>
      <tp t="s">
        <v/>
        <stp/>
        <stp>StudyData</stp>
        <stp>Close(EB) when (LocalMonth(EB)=3 And LocalDay(EB)=31 And LocalHour(EB)=13 And LocalMinute(EB)=5)</stp>
        <stp>Bar</stp>
        <stp/>
        <stp>Close</stp>
        <stp>A5C</stp>
        <stp>0</stp>
        <stp>all</stp>
        <stp/>
        <stp/>
        <stp>True</stp>
        <stp/>
        <stp/>
        <tr r="AG74" s="2"/>
      </tp>
      <tp t="s">
        <v/>
        <stp/>
        <stp>StudyData</stp>
        <stp>Close(EB) when (LocalMonth(EB)=3 And LocalDay(EB)=31 And LocalHour(EB)=13 And LocalMinute(EB)=0)</stp>
        <stp>Bar</stp>
        <stp/>
        <stp>Close</stp>
        <stp>A5C</stp>
        <stp>0</stp>
        <stp>all</stp>
        <stp/>
        <stp/>
        <stp>True</stp>
        <stp/>
        <stp/>
        <tr r="AG73" s="2"/>
      </tp>
      <tp t="s">
        <v/>
        <stp/>
        <stp>StudyData</stp>
        <stp>Close(EB) when (LocalMonth(EB)=3 And LocalDay(EB)=31 And LocalHour(EB)=12 And LocalMinute(EB)=5)</stp>
        <stp>Bar</stp>
        <stp/>
        <stp>Close</stp>
        <stp>A5C</stp>
        <stp>0</stp>
        <stp>all</stp>
        <stp/>
        <stp/>
        <stp>True</stp>
        <stp/>
        <stp/>
        <tr r="AG62" s="2"/>
      </tp>
      <tp t="s">
        <v/>
        <stp/>
        <stp>StudyData</stp>
        <stp>Close(EB) when (LocalMonth(EB)=3 And LocalDay(EB)=31 And LocalHour(EB)=12 And LocalMinute(EB)=0)</stp>
        <stp>Bar</stp>
        <stp/>
        <stp>Close</stp>
        <stp>A5C</stp>
        <stp>0</stp>
        <stp>all</stp>
        <stp/>
        <stp/>
        <stp>True</stp>
        <stp/>
        <stp/>
        <tr r="AG61" s="2"/>
      </tp>
      <tp t="s">
        <v/>
        <stp/>
        <stp>StudyData</stp>
        <stp>Close(EB) when (LocalMonth(EB)=3 And LocalDay(EB)=31 And LocalHour(EB)=15 And LocalMinute(EB)=5)</stp>
        <stp>Bar</stp>
        <stp/>
        <stp>Close</stp>
        <stp>A5C</stp>
        <stp>0</stp>
        <stp>all</stp>
        <stp/>
        <stp/>
        <stp>True</stp>
        <stp/>
        <stp/>
        <tr r="AG98" s="2"/>
      </tp>
      <tp t="s">
        <v/>
        <stp/>
        <stp>StudyData</stp>
        <stp>Close(EB) when (LocalMonth(EB)=3 And LocalDay(EB)=31 And LocalHour(EB)=15 And LocalMinute(EB)=0)</stp>
        <stp>Bar</stp>
        <stp/>
        <stp>Close</stp>
        <stp>A5C</stp>
        <stp>0</stp>
        <stp>all</stp>
        <stp/>
        <stp/>
        <stp>True</stp>
        <stp/>
        <stp/>
        <tr r="AG97" s="2"/>
      </tp>
      <tp t="s">
        <v/>
        <stp/>
        <stp>StudyData</stp>
        <stp>Close(EB) when (LocalMonth(EB)=3 And LocalDay(EB)=31 And LocalHour(EB)=14 And LocalMinute(EB)=5)</stp>
        <stp>Bar</stp>
        <stp/>
        <stp>Close</stp>
        <stp>A5C</stp>
        <stp>0</stp>
        <stp>all</stp>
        <stp/>
        <stp/>
        <stp>True</stp>
        <stp/>
        <stp/>
        <tr r="AG86" s="2"/>
      </tp>
      <tp t="s">
        <v/>
        <stp/>
        <stp>StudyData</stp>
        <stp>Close(EB) when (LocalMonth(EB)=3 And LocalDay(EB)=31 And LocalHour(EB)=14 And LocalMinute(EB)=0)</stp>
        <stp>Bar</stp>
        <stp/>
        <stp>Close</stp>
        <stp>A5C</stp>
        <stp>0</stp>
        <stp>all</stp>
        <stp/>
        <stp/>
        <stp>True</stp>
        <stp/>
        <stp/>
        <tr r="AG85" s="2"/>
      </tp>
      <tp>
        <v>2.0999999999999908E-3</v>
        <stp/>
        <stp>ContractData</stp>
        <stp>NE6</stp>
        <stp>NetChange</stp>
        <stp/>
        <stp>T</stp>
        <tr r="BN36" s="1"/>
      </tp>
      <tp>
        <v>0.85170000000000012</v>
        <stp/>
        <stp>ContractData</stp>
        <stp>EBM21</stp>
        <stp>Low</stp>
        <stp/>
        <stp>T</stp>
        <tr r="AJ58" s="1"/>
      </tp>
      <tp>
        <v>1.0999999999998789E-3</v>
        <stp/>
        <stp>ContractData</stp>
        <stp>SF6</stp>
        <stp>NetChange</stp>
        <stp/>
        <stp>T</stp>
        <tr r="BN23" s="1"/>
      </tp>
      <tp>
        <v>1.3811</v>
        <stp/>
        <stp>ContractData</stp>
        <stp>BP6</stp>
        <stp>LastPrice</stp>
        <stp/>
        <stp>T</stp>
        <tr r="F9" s="1"/>
        <tr r="AT10" s="1"/>
      </tp>
      <tp>
        <v>320</v>
        <stp/>
        <stp>ContractData</stp>
        <stp>EU6</stp>
        <stp>NetLastQuoteToday</stp>
        <stp/>
        <stp>D</stp>
        <tr r="M6" s="1"/>
      </tp>
      <tp>
        <v>0.69969999999999999</v>
        <stp/>
        <stp>StudyData</stp>
        <stp>NE6</stp>
        <stp>FG</stp>
        <stp/>
        <stp>Close</stp>
        <stp>10</stp>
        <stp/>
        <stp/>
        <stp/>
        <stp/>
        <stp/>
        <stp>T</stp>
        <tr r="AI11" s="1"/>
        <tr r="I23" s="1"/>
      </tp>
      <tp>
        <v>9.0469999999999995E-3</v>
        <stp/>
        <stp>StudyData</stp>
        <stp>JY6</stp>
        <stp>FG</stp>
        <stp/>
        <stp>Close</stp>
        <stp>10</stp>
        <stp>-2</stp>
        <stp/>
        <stp/>
        <stp/>
        <stp/>
        <stp>T</stp>
        <tr r="AK7" s="1"/>
      </tp>
      <tp>
        <v>0.69869999999999999</v>
        <stp/>
        <stp>StudyData</stp>
        <stp>NE6</stp>
        <stp>FG</stp>
        <stp/>
        <stp>Close</stp>
        <stp>10</stp>
        <stp>-2</stp>
        <stp/>
        <stp/>
        <stp/>
        <stp/>
        <stp>T</stp>
        <tr r="AK11" s="1"/>
      </tp>
      <tp>
        <v>0.79549999999999998</v>
        <stp/>
        <stp>StudyData</stp>
        <stp>CA6</stp>
        <stp>FG</stp>
        <stp/>
        <stp>Close</stp>
        <stp>10</stp>
        <stp>-2</stp>
        <stp/>
        <stp/>
        <stp/>
        <stp/>
        <stp>T</stp>
        <tr r="AK9" s="1"/>
      </tp>
      <tp>
        <v>1.3795999999999999</v>
        <stp/>
        <stp>StudyData</stp>
        <stp>BP6</stp>
        <stp>FG</stp>
        <stp/>
        <stp>Close</stp>
        <stp>10</stp>
        <stp>-2</stp>
        <stp/>
        <stp/>
        <stp/>
        <stp/>
        <stp>T</stp>
        <tr r="AK5" s="1"/>
      </tp>
      <tp>
        <v>1.1758999999999999</v>
        <stp/>
        <stp>StudyData</stp>
        <stp>EU6</stp>
        <stp>FG</stp>
        <stp/>
        <stp>Close</stp>
        <stp>10</stp>
        <stp>-2</stp>
        <stp/>
        <stp/>
        <stp/>
        <stp/>
        <stp>T</stp>
        <tr r="AK6" s="1"/>
      </tp>
      <tp>
        <v>0.76144999999999996</v>
        <stp/>
        <stp>StudyData</stp>
        <stp>DA6</stp>
        <stp>FG</stp>
        <stp/>
        <stp>Close</stp>
        <stp>10</stp>
        <stp>-2</stp>
        <stp/>
        <stp/>
        <stp/>
        <stp/>
        <stp>T</stp>
        <tr r="AK8" s="1"/>
      </tp>
      <tp>
        <v>1.0636000000000001</v>
        <stp/>
        <stp>StudyData</stp>
        <stp>SF6</stp>
        <stp>FG</stp>
        <stp/>
        <stp>Close</stp>
        <stp>10</stp>
        <stp>-2</stp>
        <stp/>
        <stp/>
        <stp/>
        <stp/>
        <stp>T</stp>
        <tr r="AK10" s="1"/>
      </tp>
      <tp>
        <v>2.9000000000000137E-3</v>
        <stp/>
        <stp>ContractData</stp>
        <stp>DA6</stp>
        <stp>NetChange</stp>
        <stp/>
        <stp>T</stp>
        <tr r="AO49" s="1"/>
      </tp>
      <tp>
        <v>4.049999999999998E-3</v>
        <stp/>
        <stp>ContractData</stp>
        <stp>CA6</stp>
        <stp>NetChange</stp>
        <stp/>
        <stp>T</stp>
        <tr r="BN10" s="1"/>
        <tr r="BB10" s="1"/>
      </tp>
      <tp>
        <v>1.1768000000000001</v>
        <stp/>
        <stp>ContractData</stp>
        <stp>EU6</stp>
        <stp>LastPrice</stp>
        <stp/>
        <stp>T</stp>
        <tr r="F22" s="1"/>
        <tr r="AT23" s="1"/>
      </tp>
      <tp>
        <v>86</v>
        <stp/>
        <stp>ContractData</stp>
        <stp>BP6</stp>
        <stp>NetLastQuoteToday</stp>
        <stp/>
        <stp>D</stp>
        <tr r="M5" s="1"/>
      </tp>
      <tp t="s">
        <v>SF6M21</v>
        <stp/>
        <stp>ContractData</stp>
        <stp>SF6</stp>
        <stp>Symbol</stp>
        <tr r="AI54" s="1"/>
        <tr r="AH39" s="1"/>
      </tp>
      <tp t="s">
        <v>SA6M21</v>
        <stp/>
        <stp>ContractData</stp>
        <stp>SA6</stp>
        <stp>Symbol</stp>
        <tr r="AI60" s="1"/>
      </tp>
      <tp t="s">
        <v>BP6M21</v>
        <stp/>
        <stp>ContractData</stp>
        <stp>BP6</stp>
        <stp>Symbol</stp>
        <tr r="AI49" s="1"/>
        <tr r="AH34" s="1"/>
      </tp>
      <tp t="s">
        <v>CA6M21</v>
        <stp/>
        <stp>ContractData</stp>
        <stp>CA6</stp>
        <stp>Symbol</stp>
        <tr r="AH38" s="1"/>
        <tr r="AI57" s="1"/>
        <tr r="AI53" s="1"/>
      </tp>
      <tp t="s">
        <v>DA6M21</v>
        <stp/>
        <stp>ContractData</stp>
        <stp>DA6</stp>
        <stp>Symbol</stp>
        <tr r="AH37" s="1"/>
        <tr r="AI52" s="1"/>
      </tp>
      <tp t="s">
        <v>EU6M21</v>
        <stp/>
        <stp>ContractData</stp>
        <stp>EU6</stp>
        <stp>Symbol</stp>
        <tr r="AH35" s="1"/>
        <tr r="AI50" s="1"/>
      </tp>
      <tp t="s">
        <v>JY6M21</v>
        <stp/>
        <stp>ContractData</stp>
        <stp>JY6</stp>
        <stp>Symbol</stp>
        <tr r="AH36" s="1"/>
        <tr r="AI51" s="1"/>
      </tp>
      <tp t="s">
        <v>MX6M21</v>
        <stp/>
        <stp>ContractData</stp>
        <stp>MX6</stp>
        <stp>Symbol</stp>
        <tr r="AH42" s="1"/>
        <tr r="AI59" s="1"/>
      </tp>
      <tp t="s">
        <v>NE6M21</v>
        <stp/>
        <stp>ContractData</stp>
        <stp>NE6</stp>
        <stp>Symbol</stp>
        <tr r="AI55" s="1"/>
        <tr r="AH40" s="1"/>
      </tp>
      <tp t="s">
        <v>NK6M21</v>
        <stp/>
        <stp>ContractData</stp>
        <stp>NK6</stp>
        <stp>Symbol</stp>
        <tr r="AH41" s="1"/>
        <tr r="AI56" s="1"/>
      </tp>
      <tp>
        <v>9.0500000000000008E-3</v>
        <stp/>
        <stp>StudyData</stp>
        <stp>JY6</stp>
        <stp>FG</stp>
        <stp/>
        <stp>Close</stp>
        <stp>10</stp>
        <stp>-1</stp>
        <stp/>
        <stp/>
        <stp/>
        <stp/>
        <stp>T</stp>
        <tr r="I19" s="1"/>
        <tr r="I19" s="1"/>
        <tr r="AJ7" s="1"/>
      </tp>
      <tp>
        <v>0.6996</v>
        <stp/>
        <stp>StudyData</stp>
        <stp>NE6</stp>
        <stp>FG</stp>
        <stp/>
        <stp>Close</stp>
        <stp>10</stp>
        <stp>-1</stp>
        <stp/>
        <stp/>
        <stp/>
        <stp/>
        <stp>T</stp>
        <tr r="I23" s="1"/>
        <tr r="I23" s="1"/>
        <tr r="AJ11" s="1"/>
      </tp>
      <tp>
        <v>0.79574999999999996</v>
        <stp/>
        <stp>StudyData</stp>
        <stp>CA6</stp>
        <stp>FG</stp>
        <stp/>
        <stp>Close</stp>
        <stp>10</stp>
        <stp>-1</stp>
        <stp/>
        <stp/>
        <stp/>
        <stp/>
        <stp>T</stp>
        <tr r="I21" s="1"/>
        <tr r="I21" s="1"/>
        <tr r="AJ9" s="1"/>
      </tp>
      <tp>
        <v>1.3813</v>
        <stp/>
        <stp>StudyData</stp>
        <stp>BP6</stp>
        <stp>FG</stp>
        <stp/>
        <stp>Close</stp>
        <stp>10</stp>
        <stp>-1</stp>
        <stp/>
        <stp/>
        <stp/>
        <stp/>
        <stp>T</stp>
        <tr r="I17" s="1"/>
        <tr r="I17" s="1"/>
        <tr r="AJ5" s="1"/>
      </tp>
      <tp>
        <v>1.1769499999999999</v>
        <stp/>
        <stp>StudyData</stp>
        <stp>EU6</stp>
        <stp>FG</stp>
        <stp/>
        <stp>Close</stp>
        <stp>10</stp>
        <stp>-1</stp>
        <stp/>
        <stp/>
        <stp/>
        <stp/>
        <stp>T</stp>
        <tr r="I18" s="1"/>
        <tr r="I18" s="1"/>
        <tr r="AJ6" s="1"/>
      </tp>
      <tp>
        <v>0.76214999999999999</v>
        <stp/>
        <stp>StudyData</stp>
        <stp>DA6</stp>
        <stp>FG</stp>
        <stp/>
        <stp>Close</stp>
        <stp>10</stp>
        <stp>-1</stp>
        <stp/>
        <stp/>
        <stp/>
        <stp/>
        <stp>T</stp>
        <tr r="I20" s="1"/>
        <tr r="I20" s="1"/>
        <tr r="AJ8" s="1"/>
      </tp>
      <tp>
        <v>1.0647</v>
        <stp/>
        <stp>StudyData</stp>
        <stp>SF6</stp>
        <stp>FG</stp>
        <stp/>
        <stp>Close</stp>
        <stp>10</stp>
        <stp>-1</stp>
        <stp/>
        <stp/>
        <stp/>
        <stp/>
        <stp>T</stp>
        <tr r="I22" s="1"/>
        <tr r="I22" s="1"/>
        <tr r="AJ10" s="1"/>
      </tp>
      <tp>
        <v>9.0500000000000008E-3</v>
        <stp/>
        <stp>StudyData</stp>
        <stp>JY6</stp>
        <stp>FG</stp>
        <stp/>
        <stp>Close</stp>
        <stp>10</stp>
        <stp/>
        <stp/>
        <stp/>
        <stp/>
        <stp/>
        <stp>T</stp>
        <tr r="I19" s="1"/>
        <tr r="AI7" s="1"/>
      </tp>
      <tp t="s">
        <v>EBM21</v>
        <stp/>
        <stp>ContractData</stp>
        <stp>EB</stp>
        <stp>Symbol</stp>
        <tr r="AH43" s="1"/>
        <tr r="AI58" s="1"/>
      </tp>
      <tp>
        <v>1.1768000000000001</v>
        <stp/>
        <stp>StudyData</stp>
        <stp>EU6</stp>
        <stp>FG</stp>
        <stp/>
        <stp>Close</stp>
        <stp>10</stp>
        <stp/>
        <stp/>
        <stp/>
        <stp/>
        <stp/>
        <stp>T</stp>
        <tr r="I18" s="1"/>
        <tr r="AI6" s="1"/>
      </tp>
      <tp>
        <v>0.76219999999999999</v>
        <stp/>
        <stp>StudyData</stp>
        <stp>DA6</stp>
        <stp>FG</stp>
        <stp/>
        <stp>Close</stp>
        <stp>10</stp>
        <stp/>
        <stp/>
        <stp/>
        <stp/>
        <stp/>
        <stp>T</stp>
        <tr r="I20" s="1"/>
        <tr r="AI8" s="1"/>
      </tp>
      <tp>
        <v>9.0495000000000003E-3</v>
        <stp/>
        <stp>ContractData</stp>
        <stp>JY6</stp>
        <stp>LastPrice</stp>
        <stp/>
        <stp>T</stp>
        <tr r="F35" s="1"/>
        <tr r="AT36" s="1"/>
      </tp>
      <tp>
        <v>1710.6</v>
        <stp/>
        <stp>StudyData</stp>
        <stp>GCE</stp>
        <stp>FG</stp>
        <stp/>
        <stp>Close</stp>
        <stp>10</stp>
        <stp/>
        <stp/>
        <stp/>
        <stp/>
        <stp/>
        <stp>T</stp>
        <tr r="I25" s="1"/>
        <tr r="AI13" s="1"/>
      </tp>
      <tp>
        <v>6.7250000000000004E-2</v>
        <stp/>
        <stp>ContractData</stp>
        <stp>SA6M21</stp>
        <stp>LastTrade</stp>
        <stp/>
        <stp>T</stp>
        <tr r="AK60" s="1"/>
      </tp>
      <tp>
        <v>1.0646</v>
        <stp/>
        <stp>ContractData</stp>
        <stp>SF6M21</stp>
        <stp>LastTrade</stp>
        <stp/>
        <stp>T</stp>
        <tr r="AK54" s="1"/>
      </tp>
      <tp>
        <v>0.79574999999999996</v>
        <stp/>
        <stp>StudyData</stp>
        <stp>CA6</stp>
        <stp>FG</stp>
        <stp/>
        <stp>Close</stp>
        <stp>10</stp>
        <stp/>
        <stp/>
        <stp/>
        <stp/>
        <stp/>
        <stp>T</stp>
        <tr r="AI9" s="1"/>
        <tr r="I21" s="1"/>
      </tp>
      <tp>
        <v>3.4000000000000696E-4</v>
        <stp/>
        <stp>ContractData</stp>
        <stp>NK6</stp>
        <stp>NetChange</stp>
        <stp/>
        <stp>T</stp>
        <tr r="BN49" s="1"/>
      </tp>
      <tp>
        <v>-190</v>
        <stp/>
        <stp>ContractData</stp>
        <stp>JY6</stp>
        <stp>NetLastQuoteToday</stp>
        <stp/>
        <stp>D</stp>
        <tr r="M7" s="1"/>
      </tp>
      <tp>
        <v>1.3812</v>
        <stp/>
        <stp>StudyData</stp>
        <stp>BP6</stp>
        <stp>FG</stp>
        <stp/>
        <stp>Close</stp>
        <stp>10</stp>
        <stp/>
        <stp/>
        <stp/>
        <stp/>
        <stp/>
        <stp>T</stp>
        <tr r="I17" s="1"/>
        <tr r="AI5" s="1"/>
      </tp>
      <tp>
        <v>0.92222222222222228</v>
        <stp/>
        <stp>ContractData</stp>
        <stp>JY6</stp>
        <stp>LowTime</stp>
        <stp/>
        <stp>T</stp>
        <tr r="E35" s="1"/>
      </tp>
      <tp>
        <v>0.05</v>
        <stp/>
        <stp>ContractData</stp>
        <stp>NE6</stp>
        <stp>LowTime</stp>
        <stp/>
        <stp>T</stp>
        <tr r="AD35" s="1"/>
      </tp>
      <tp>
        <v>6.1111111111111109E-2</v>
        <stp/>
        <stp>ContractData</stp>
        <stp>NK6</stp>
        <stp>LowTime</stp>
        <stp/>
        <stp>T</stp>
        <tr r="AD48" s="1"/>
      </tp>
      <tp>
        <v>4.8611111111111112E-2</v>
        <stp/>
        <stp>ContractData</stp>
        <stp>BP6</stp>
        <stp>LowTime</stp>
        <stp/>
        <stp>T</stp>
        <tr r="E9" s="1"/>
      </tp>
      <tp>
        <v>0.75</v>
        <stp/>
        <stp>ContractData</stp>
        <stp>CA6</stp>
        <stp>LowTime</stp>
        <stp/>
        <stp>T</stp>
        <tr r="AD9" s="1"/>
      </tp>
      <tp>
        <v>4.7222222222222221E-2</v>
        <stp/>
        <stp>ContractData</stp>
        <stp>DA6</stp>
        <stp>LowTime</stp>
        <stp/>
        <stp>T</stp>
        <tr r="E48" s="1"/>
      </tp>
      <tp>
        <v>0.97291666666666665</v>
        <stp/>
        <stp>ContractData</stp>
        <stp>EU6</stp>
        <stp>LowTime</stp>
        <stp/>
        <stp>T</stp>
        <tr r="E22" s="1"/>
      </tp>
      <tp>
        <v>4.7222222222222221E-2</v>
        <stp/>
        <stp>ContractData</stp>
        <stp>SF6</stp>
        <stp>LowTime</stp>
        <stp/>
        <stp>T</stp>
        <tr r="AD22" s="1"/>
      </tp>
      <tp>
        <v>4.8559999999999999E-2</v>
        <stp/>
        <stp>ContractData</stp>
        <stp>MX6M21</stp>
        <stp>LAstTrade</stp>
        <stp/>
        <stp>T</stp>
        <tr r="AJ59" s="1"/>
      </tp>
      <tp>
        <v>0.69969999999999999</v>
        <stp/>
        <stp>ContractData</stp>
        <stp>NE6M21</stp>
        <stp>LAstTrade</stp>
        <stp/>
        <stp>T</stp>
        <tr r="AJ55" s="1"/>
      </tp>
      <tp>
        <v>0.39930555555555558</v>
        <stp/>
        <stp>ContractData</stp>
        <stp>SF6</stp>
        <stp>HIghTime</stp>
        <stp/>
        <stp>T</stp>
        <tr r="AC22" s="1"/>
      </tp>
      <tp>
        <v>0.11736000000000001</v>
        <stp/>
        <stp>ContractData</stp>
        <stp>NK6M21</stp>
        <stp>LAstTrade</stp>
        <stp/>
        <stp>T</stp>
        <tr r="AJ56" s="1"/>
      </tp>
      <tp>
        <v>0.85209999999999997</v>
        <stp/>
        <stp>StudyData</stp>
        <stp>EB</stp>
        <stp>FG</stp>
        <stp/>
        <stp>Close</stp>
        <stp>10</stp>
        <stp>-1</stp>
        <stp/>
        <stp/>
        <stp/>
        <stp/>
        <stp>T</stp>
        <tr r="I24" s="1"/>
        <tr r="I24" s="1"/>
        <tr r="AJ12" s="1"/>
      </tp>
      <tp>
        <v>0.94</v>
        <stp/>
        <stp>StudyData</stp>
        <stp>SIR</stp>
        <stp>ATR</stp>
        <stp>MAType=Simple,Period=1</stp>
        <stp>ATR</stp>
        <stp>ADC</stp>
        <stp>0</stp>
        <stp>ALL</stp>
        <stp/>
        <stp/>
        <stp/>
        <stp>T</stp>
        <tr r="P50" s="1"/>
      </tp>
      <tp>
        <v>0.91600000000000004</v>
        <stp/>
        <stp>StudyData</stp>
        <stp>SIR</stp>
        <stp>ATR</stp>
        <stp>MAType=Simple,Period=5</stp>
        <stp>ATR</stp>
        <stp>ADC</stp>
        <stp>0</stp>
        <stp>ALL</stp>
        <stp/>
        <stp/>
        <stp/>
        <stp>T</stp>
        <tr r="Q50" s="1"/>
      </tp>
      <tp>
        <v>0.85209999999999997</v>
        <stp/>
        <stp>StudyData</stp>
        <stp>EB</stp>
        <stp>FG</stp>
        <stp/>
        <stp>Close</stp>
        <stp>10</stp>
        <stp>-2</stp>
        <stp/>
        <stp/>
        <stp/>
        <stp/>
        <stp>T</stp>
        <tr r="AK12" s="1"/>
      </tp>
      <tp>
        <v>9.049999999999999E-3</v>
        <stp/>
        <stp>ContractData</stp>
        <stp>JY6M21</stp>
        <stp>LAstTrade</stp>
        <stp/>
        <stp>T</stp>
        <tr r="AJ51" s="1"/>
      </tp>
      <tp>
        <v>1.0634999999999999</v>
        <stp/>
        <stp>StudyData</stp>
        <stp>SF6</stp>
        <stp>Bar</stp>
        <stp/>
        <stp>Close</stp>
        <stp>D</stp>
        <stp>-1</stp>
        <stp>primaryOnly</stp>
        <tr r="H7" s="2"/>
      </tp>
      <tp>
        <v>12</v>
        <stp/>
        <stp>ContractData</stp>
        <stp>BP6</stp>
        <stp>VolumeLastBid</stp>
        <tr r="B6" s="1"/>
      </tp>
      <tp>
        <v>13</v>
        <stp/>
        <stp>ContractData</stp>
        <stp>CA6</stp>
        <stp>VolumeLastBid</stp>
        <tr r="AA6" s="1"/>
      </tp>
      <tp>
        <v>9</v>
        <stp/>
        <stp>ContractData</stp>
        <stp>DA6</stp>
        <stp>VolumeLastBid</stp>
        <tr r="B45" s="1"/>
      </tp>
      <tp>
        <v>9</v>
        <stp/>
        <stp>ContractData</stp>
        <stp>EU6</stp>
        <stp>VolumeLastBid</stp>
        <tr r="B19" s="1"/>
      </tp>
      <tp>
        <v>65</v>
        <stp/>
        <stp>ContractData</stp>
        <stp>JY6</stp>
        <stp>VolumeLastBid</stp>
        <tr r="B32" s="1"/>
      </tp>
      <tp>
        <v>2</v>
        <stp/>
        <stp>ContractData</stp>
        <stp>NK6</stp>
        <stp>VolumeLastBid</stp>
        <tr r="AA45" s="1"/>
      </tp>
      <tp>
        <v>4</v>
        <stp/>
        <stp>ContractData</stp>
        <stp>NE6</stp>
        <stp>VolumeLastBid</stp>
        <tr r="AA32" s="1"/>
      </tp>
      <tp>
        <v>6</v>
        <stp/>
        <stp>ContractData</stp>
        <stp>SF6</stp>
        <stp>VolumeLastBid</stp>
        <tr r="AA19" s="1"/>
      </tp>
      <tp>
        <v>1.1768000000000001</v>
        <stp/>
        <stp>ContractData</stp>
        <stp>EU6M21</stp>
        <stp>LAstTrade</stp>
        <stp/>
        <stp>T</stp>
        <tr r="AJ50" s="1"/>
      </tp>
      <tp>
        <v>0.7622000000000001</v>
        <stp/>
        <stp>ContractData</stp>
        <stp>DA6M21</stp>
        <stp>LAstTrade</stp>
        <stp/>
        <stp>T</stp>
        <tr r="AJ52" s="1"/>
      </tp>
      <tp>
        <v>-35.825560231700003</v>
        <stp/>
        <stp>StudyData</stp>
        <stp>Correlation(EB,SF6,Period:=10,InputChoice1:=Close,InputChoice2:=Close)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12" s="1"/>
      </tp>
      <tp>
        <v>11</v>
        <stp/>
        <stp>ContractData</stp>
        <stp>NK6</stp>
        <stp>VolumeLastAsk</stp>
        <tr r="AF45" s="1"/>
      </tp>
      <tp>
        <v>13</v>
        <stp/>
        <stp>ContractData</stp>
        <stp>NE6</stp>
        <stp>VolumeLastAsk</stp>
        <tr r="AF32" s="1"/>
      </tp>
      <tp>
        <v>55</v>
        <stp/>
        <stp>ContractData</stp>
        <stp>JY6</stp>
        <stp>VolumeLastAsk</stp>
        <tr r="G32" s="1"/>
      </tp>
      <tp>
        <v>19</v>
        <stp/>
        <stp>ContractData</stp>
        <stp>EU6</stp>
        <stp>VolumeLastAsk</stp>
        <tr r="G19" s="1"/>
      </tp>
      <tp>
        <v>12</v>
        <stp/>
        <stp>ContractData</stp>
        <stp>DA6</stp>
        <stp>VolumeLastAsk</stp>
        <tr r="G45" s="1"/>
      </tp>
      <tp>
        <v>16</v>
        <stp/>
        <stp>ContractData</stp>
        <stp>CA6</stp>
        <stp>VolumeLastAsk</stp>
        <tr r="AF6" s="1"/>
      </tp>
      <tp>
        <v>26</v>
        <stp/>
        <stp>ContractData</stp>
        <stp>BP6</stp>
        <stp>VolumeLastAsk</stp>
        <tr r="G6" s="1"/>
      </tp>
      <tp>
        <v>7</v>
        <stp/>
        <stp>ContractData</stp>
        <stp>SF6</stp>
        <stp>VolumeLastAsk</stp>
        <tr r="AF19" s="1"/>
      </tp>
      <tp>
        <v>87.9498899771</v>
        <stp/>
        <stp>StudyData</stp>
        <stp>Correlation(SF6,BP6,Period:=10,InputChoice1:=Close,InputChoice2:=Close)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10" s="1"/>
      </tp>
      <tp>
        <v>53.121826394800003</v>
        <stp/>
        <stp>StudyData</stp>
        <stp>Correlation(NE6,BP6,Period:=10,InputChoice1:=Close,InputChoice2:=Close)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11" s="1"/>
      </tp>
      <tp>
        <v>-16.370167999300001</v>
        <stp/>
        <stp>StudyData</stp>
        <stp>Correlation(JY6,BP6,Period:=10,InputChoice1:=Close,InputChoice2:=Close)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7" s="1"/>
      </tp>
      <tp>
        <v>87.310587544399993</v>
        <stp/>
        <stp>StudyData</stp>
        <stp>Correlation(EU6,BP6,Period:=10,InputChoice1:=Close,InputChoice2:=Close)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6" s="1"/>
      </tp>
      <tp>
        <v>69.423066526699998</v>
        <stp/>
        <stp>StudyData</stp>
        <stp>Correlation(DA6,BP6,Period:=10,InputChoice1:=Close,InputChoice2:=Close)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8" s="1"/>
      </tp>
      <tp>
        <v>70.245359033900002</v>
        <stp/>
        <stp>StudyData</stp>
        <stp>Correlation(CA6,BP6,Period:=10,InputChoice1:=Close,InputChoice2:=Close)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9" s="1"/>
      </tp>
      <tp t="s">
        <v>Swiss Franc (Globex), Jun 21</v>
        <stp/>
        <stp>ContractData</stp>
        <stp>SF6</stp>
        <stp>LongDescription</stp>
        <tr r="I10" s="1"/>
        <tr r="AA14" s="1"/>
      </tp>
      <tp>
        <v>0</v>
        <stp/>
        <stp>StudyData</stp>
        <stp>CJY</stp>
        <stp>ATR</stp>
        <stp>MAType=Simple,Period=1</stp>
        <stp>ATR</stp>
        <stp>ADC</stp>
        <stp>0</stp>
        <stp>ALL</stp>
        <stp/>
        <stp/>
        <stp/>
        <stp>T</stp>
        <tr r="S46" s="1"/>
      </tp>
      <tp>
        <v>0.17</v>
        <stp/>
        <stp>StudyData</stp>
        <stp>CJY</stp>
        <stp>ATR</stp>
        <stp>MAType=Simple,Period=5</stp>
        <stp>ATR</stp>
        <stp>ADC</stp>
        <stp>0</stp>
        <stp>ALL</stp>
        <stp/>
        <stp/>
        <stp/>
        <stp>T</stp>
        <tr r="T46" s="1"/>
      </tp>
      <tp>
        <v>1.31</v>
        <stp/>
        <stp>StudyData</stp>
        <stp>PJY</stp>
        <stp>ATR</stp>
        <stp>MAType=Simple,Period=1</stp>
        <stp>ATR</stp>
        <stp>ADC</stp>
        <stp>0</stp>
        <stp>ALL</stp>
        <stp/>
        <stp/>
        <stp/>
        <stp>T</stp>
        <tr r="S38" s="1"/>
      </tp>
      <tp>
        <v>1.1120000000000001</v>
        <stp/>
        <stp>StudyData</stp>
        <stp>PJY</stp>
        <stp>ATR</stp>
        <stp>MAType=Simple,Period=5</stp>
        <stp>ATR</stp>
        <stp>ADC</stp>
        <stp>0</stp>
        <stp>ALL</stp>
        <stp/>
        <stp/>
        <stp/>
        <stp>T</stp>
        <tr r="T38" s="1"/>
      </tp>
      <tp>
        <v>0.59</v>
        <stp/>
        <stp>StudyData</stp>
        <stp>SJY</stp>
        <stp>ATR</stp>
        <stp>MAType=Simple,Period=1</stp>
        <stp>ATR</stp>
        <stp>ADC</stp>
        <stp>0</stp>
        <stp>ALL</stp>
        <stp/>
        <stp/>
        <stp/>
        <stp>T</stp>
        <tr r="S50" s="1"/>
      </tp>
      <tp>
        <v>0.33700000000000002</v>
        <stp/>
        <stp>StudyData</stp>
        <stp>SJY</stp>
        <stp>ATR</stp>
        <stp>MAType=Simple,Period=5</stp>
        <stp>ATR</stp>
        <stp>ADC</stp>
        <stp>0</stp>
        <stp>ALL</stp>
        <stp/>
        <stp/>
        <stp/>
        <stp>T</stp>
        <tr r="T50" s="1"/>
      </tp>
      <tp>
        <v>0.79575000000000007</v>
        <stp/>
        <stp>ContractData</stp>
        <stp>CA6M21</stp>
        <stp>LAstTrade</stp>
        <stp/>
        <stp>T</stp>
        <tr r="AJ57" s="1"/>
        <tr r="AJ53" s="1"/>
      </tp>
      <tp>
        <v>1.3812</v>
        <stp/>
        <stp>ContractData</stp>
        <stp>BP6M21</stp>
        <stp>LAstTrade</stp>
        <stp/>
        <stp>T</stp>
        <tr r="AJ49" s="1"/>
      </tp>
      <tp>
        <v>0.75924999999999998</v>
        <stp/>
        <stp>StudyData</stp>
        <stp>DA6</stp>
        <stp>Bar</stp>
        <stp/>
        <stp>Close</stp>
        <stp>D</stp>
        <stp>-1</stp>
        <stp>primaryOnly</stp>
        <tr r="H5" s="2"/>
      </tp>
      <tp>
        <v>67.036343873600003</v>
        <stp/>
        <stp>StudyData</stp>
        <stp>Correlation(EB,JY6,Period:=10,InputChoice1:=Close,InputChoice2:=Close)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12" s="1"/>
      </tp>
      <tp t="s">
        <v>Norweigan Krone (Globex), Jun 21</v>
        <stp/>
        <stp>ContractData</stp>
        <stp>NK6</stp>
        <stp>LongDescription</stp>
        <tr r="AA40" s="1"/>
      </tp>
      <tp t="s">
        <v>New Zealand Dollar (Globex), Jun 21</v>
        <stp/>
        <stp>ContractData</stp>
        <stp>NE6</stp>
        <stp>LongDescription</stp>
        <tr r="I11" s="1"/>
        <tr r="AA27" s="1"/>
      </tp>
      <tp>
        <v>5.5999999999999999E-3</v>
        <stp/>
        <stp>StudyData</stp>
        <stp>PSF</stp>
        <stp>ATR</stp>
        <stp>MAType=Simple,Period=1</stp>
        <stp>ATR</stp>
        <stp>ADC</stp>
        <stp>0</stp>
        <stp>ALL</stp>
        <stp/>
        <stp/>
        <stp/>
        <stp>T</stp>
        <tr r="S48" s="1"/>
      </tp>
      <tp>
        <v>6.5799999999999999E-3</v>
        <stp/>
        <stp>StudyData</stp>
        <stp>PSF</stp>
        <stp>ATR</stp>
        <stp>MAType=Simple,Period=5</stp>
        <stp>ATR</stp>
        <stp>ADC</stp>
        <stp>0</stp>
        <stp>ALL</stp>
        <stp/>
        <stp/>
        <stp/>
        <stp>T</stp>
        <tr r="T48" s="1"/>
      </tp>
      <tp>
        <v>1.1736</v>
        <stp/>
        <stp>StudyData</stp>
        <stp>EU6</stp>
        <stp>Bar</stp>
        <stp/>
        <stp>Close</stp>
        <stp>D</stp>
        <stp>-1</stp>
        <stp>primaryOnly</stp>
        <tr r="H3" s="2"/>
      </tp>
      <tp>
        <v>1.7600000000000001E-3</v>
        <stp/>
        <stp>StudyData</stp>
        <stp>ANE</stp>
        <stp>ATR</stp>
        <stp>MAType=Simple,Period=5</stp>
        <stp>ATR</stp>
        <stp>ADC</stp>
        <stp>0</stp>
        <stp>ALL</stp>
        <stp/>
        <stp/>
        <stp/>
        <stp>T</stp>
        <tr r="T44" s="1"/>
      </tp>
      <tp>
        <v>4.0000000000000002E-4</v>
        <stp/>
        <stp>StudyData</stp>
        <stp>ANE</stp>
        <stp>ATR</stp>
        <stp>MAType=Simple,Period=1</stp>
        <stp>ATR</stp>
        <stp>ADC</stp>
        <stp>0</stp>
        <stp>ALL</stp>
        <stp/>
        <stp/>
        <stp/>
        <stp>T</stp>
        <tr r="S44" s="1"/>
      </tp>
      <tp t="s">
        <v/>
        <stp/>
        <stp>StudyData</stp>
        <stp>RME</stp>
        <stp>ATR</stp>
        <stp>MAType=Simple,Period=5</stp>
        <stp>ATR</stp>
        <stp>ADC</stp>
        <stp>0</stp>
        <stp>ALL</stp>
        <stp/>
        <stp/>
        <stp/>
        <stp>T</stp>
        <tr r="Q52" s="1"/>
      </tp>
      <tp>
        <v>0</v>
        <stp/>
        <stp>StudyData</stp>
        <stp>RME</stp>
        <stp>ATR</stp>
        <stp>MAType=Simple,Period=1</stp>
        <stp>ATR</stp>
        <stp>ADC</stp>
        <stp>0</stp>
        <stp>ALL</stp>
        <stp/>
        <stp/>
        <stp/>
        <stp>T</stp>
        <tr r="P52" s="1"/>
      </tp>
      <tp>
        <v>0.46319444444444446</v>
        <stp/>
        <stp>ContractData</stp>
        <stp>BP6</stp>
        <stp>HIghTime</stp>
        <stp/>
        <stp>T</stp>
        <tr r="D9" s="1"/>
      </tp>
      <tp t="s">
        <v/>
        <stp/>
        <stp>StudyData</stp>
        <stp>Close(BP6) when (LocalMonth(BP6)=3 And LocalDay(BP6)=31 And LocalHour(BP6)=15 And LocalMinute(BP6)=0)</stp>
        <stp>Bar</stp>
        <stp/>
        <stp>Close</stp>
        <stp>A5C</stp>
        <stp>0</stp>
        <stp>all</stp>
        <stp/>
        <stp/>
        <stp>True</stp>
        <stp/>
        <stp/>
        <tr r="J97" s="2"/>
      </tp>
      <tp t="s">
        <v/>
        <stp/>
        <stp>StudyData</stp>
        <stp>Close(BP6) when (LocalMonth(BP6)=3 And LocalDay(BP6)=31 And LocalHour(BP6)=15 And LocalMinute(BP6)=5)</stp>
        <stp>Bar</stp>
        <stp/>
        <stp>Close</stp>
        <stp>A5C</stp>
        <stp>0</stp>
        <stp>all</stp>
        <stp/>
        <stp/>
        <stp>True</stp>
        <stp/>
        <stp/>
        <tr r="J98" s="2"/>
      </tp>
      <tp t="s">
        <v/>
        <stp/>
        <stp>StudyData</stp>
        <stp>Close(CA6) when (LocalMonth(CA6)=3 And LocalDay(CA6)=31 And LocalHour(CA6)=15 And LocalMinute(CA6)=0)</stp>
        <stp>Bar</stp>
        <stp/>
        <stp>Close</stp>
        <stp>A5C</stp>
        <stp>0</stp>
        <stp>all</stp>
        <stp/>
        <stp/>
        <stp>True</stp>
        <stp/>
        <stp/>
        <tr r="X97" s="2"/>
      </tp>
      <tp t="s">
        <v/>
        <stp/>
        <stp>StudyData</stp>
        <stp>Close(CA6) when (LocalMonth(CA6)=3 And LocalDay(CA6)=31 And LocalHour(CA6)=15 And LocalMinute(CA6)=5)</stp>
        <stp>Bar</stp>
        <stp/>
        <stp>Close</stp>
        <stp>A5C</stp>
        <stp>0</stp>
        <stp>all</stp>
        <stp/>
        <stp/>
        <stp>True</stp>
        <stp/>
        <stp/>
        <tr r="X98" s="2"/>
      </tp>
      <tp t="s">
        <v/>
        <stp/>
        <stp>StudyData</stp>
        <stp>Close(DA6) when (LocalMonth(DA6)=3 And LocalDay(DA6)=31 And LocalHour(DA6)=15 And LocalMinute(DA6)=0)</stp>
        <stp>Bar</stp>
        <stp/>
        <stp>Close</stp>
        <stp>A5C</stp>
        <stp>0</stp>
        <stp>all</stp>
        <stp/>
        <stp/>
        <stp>True</stp>
        <stp/>
        <stp/>
        <tr r="U97" s="2"/>
      </tp>
      <tp t="s">
        <v/>
        <stp/>
        <stp>StudyData</stp>
        <stp>Close(DA6) when (LocalMonth(DA6)=3 And LocalDay(DA6)=31 And LocalHour(DA6)=15 And LocalMinute(DA6)=5)</stp>
        <stp>Bar</stp>
        <stp/>
        <stp>Close</stp>
        <stp>A5C</stp>
        <stp>0</stp>
        <stp>all</stp>
        <stp/>
        <stp/>
        <stp>True</stp>
        <stp/>
        <stp/>
        <tr r="U98" s="2"/>
      </tp>
      <tp t="s">
        <v/>
        <stp/>
        <stp>StudyData</stp>
        <stp>Close(EU6) when (LocalMonth(EU6)=3 And LocalDay(EU6)=31 And LocalHour(EU6)=15 And LocalMinute(EU6)=5)</stp>
        <stp>Bar</stp>
        <stp/>
        <stp>Close</stp>
        <stp>A5C</stp>
        <stp>0</stp>
        <stp>all</stp>
        <stp/>
        <stp/>
        <stp>True</stp>
        <stp/>
        <stp/>
        <tr r="O98" s="2"/>
      </tp>
      <tp t="s">
        <v/>
        <stp/>
        <stp>StudyData</stp>
        <stp>Close(EU6) when (LocalMonth(EU6)=3 And LocalDay(EU6)=31 And LocalHour(EU6)=15 And LocalMinute(EU6)=0)</stp>
        <stp>Bar</stp>
        <stp/>
        <stp>Close</stp>
        <stp>A5C</stp>
        <stp>0</stp>
        <stp>all</stp>
        <stp/>
        <stp/>
        <stp>True</stp>
        <stp/>
        <stp/>
        <tr r="O97" s="2"/>
      </tp>
      <tp t="s">
        <v/>
        <stp/>
        <stp>StudyData</stp>
        <stp>Close(JY6) when (LocalMonth(JY6)=3 And LocalDay(JY6)=31 And LocalHour(JY6)=15 And LocalMinute(JY6)=0)</stp>
        <stp>Bar</stp>
        <stp/>
        <stp>Close</stp>
        <stp>A5C</stp>
        <stp>0</stp>
        <stp>all</stp>
        <stp/>
        <stp/>
        <stp>True</stp>
        <stp/>
        <stp/>
        <tr r="R97" s="2"/>
      </tp>
      <tp t="s">
        <v/>
        <stp/>
        <stp>StudyData</stp>
        <stp>Close(JY6) when (LocalMonth(JY6)=3 And LocalDay(JY6)=31 And LocalHour(JY6)=15 And LocalMinute(JY6)=5)</stp>
        <stp>Bar</stp>
        <stp/>
        <stp>Close</stp>
        <stp>A5C</stp>
        <stp>0</stp>
        <stp>all</stp>
        <stp/>
        <stp/>
        <stp>True</stp>
        <stp/>
        <stp/>
        <tr r="R98" s="2"/>
      </tp>
      <tp t="s">
        <v/>
        <stp/>
        <stp>StudyData</stp>
        <stp>Close(NE6) when (LocalMonth(NE6)=3 And LocalDay(NE6)=31 And LocalHour(NE6)=15 And LocalMinute(NE6)=5)</stp>
        <stp>Bar</stp>
        <stp/>
        <stp>Close</stp>
        <stp>A5C</stp>
        <stp>0</stp>
        <stp>all</stp>
        <stp/>
        <stp/>
        <stp>True</stp>
        <stp/>
        <stp/>
        <tr r="AD98" s="2"/>
      </tp>
      <tp t="s">
        <v/>
        <stp/>
        <stp>StudyData</stp>
        <stp>Close(NE6) when (LocalMonth(NE6)=3 And LocalDay(NE6)=31 And LocalHour(NE6)=15 And LocalMinute(NE6)=0)</stp>
        <stp>Bar</stp>
        <stp/>
        <stp>Close</stp>
        <stp>A5C</stp>
        <stp>0</stp>
        <stp>all</stp>
        <stp/>
        <stp/>
        <stp>True</stp>
        <stp/>
        <stp/>
        <tr r="AD97" s="2"/>
      </tp>
      <tp t="s">
        <v/>
        <stp/>
        <stp>StudyData</stp>
        <stp>Close(SF6) when (LocalMonth(SF6)=3 And LocalDay(SF6)=31 And LocalHour(SF6)=15 And LocalMinute(SF6)=5)</stp>
        <stp>Bar</stp>
        <stp/>
        <stp>Close</stp>
        <stp>A5C</stp>
        <stp>0</stp>
        <stp>all</stp>
        <stp/>
        <stp/>
        <stp>True</stp>
        <stp/>
        <stp/>
        <tr r="AA98" s="2"/>
      </tp>
      <tp t="s">
        <v/>
        <stp/>
        <stp>StudyData</stp>
        <stp>Close(SF6) when (LocalMonth(SF6)=3 And LocalDay(SF6)=31 And LocalHour(SF6)=15 And LocalMinute(SF6)=0)</stp>
        <stp>Bar</stp>
        <stp/>
        <stp>Close</stp>
        <stp>A5C</stp>
        <stp>0</stp>
        <stp>all</stp>
        <stp/>
        <stp/>
        <stp>True</stp>
        <stp/>
        <stp/>
        <tr r="AA97" s="2"/>
      </tp>
      <tp>
        <v>5.5999999999999999E-3</v>
        <stp/>
        <stp>StudyData</stp>
        <stp>EAD</stp>
        <stp>ATR</stp>
        <stp>MAType=Simple,Period=1</stp>
        <stp>ATR</stp>
        <stp>ADC</stp>
        <stp>0</stp>
        <stp>ALL</stp>
        <stp/>
        <stp/>
        <stp/>
        <stp>T</stp>
        <tr r="S36" s="1"/>
      </tp>
      <tp>
        <v>7.0000000000000001E-3</v>
        <stp/>
        <stp>StudyData</stp>
        <stp>ECD</stp>
        <stp>ATR</stp>
        <stp>MAType=Simple,Period=1</stp>
        <stp>ATR</stp>
        <stp>ADC</stp>
        <stp>0</stp>
        <stp>ALL</stp>
        <stp/>
        <stp/>
        <stp/>
        <stp>T</stp>
        <tr r="S40" s="1"/>
      </tp>
      <tp>
        <v>7.1000000000000004E-3</v>
        <stp/>
        <stp>StudyData</stp>
        <stp>EAD</stp>
        <stp>ATR</stp>
        <stp>MAType=Simple,Period=5</stp>
        <stp>ATR</stp>
        <stp>ADC</stp>
        <stp>0</stp>
        <stp>ALL</stp>
        <stp/>
        <stp/>
        <stp/>
        <stp>T</stp>
        <tr r="T36" s="1"/>
      </tp>
      <tp>
        <v>5.3600000000000002E-3</v>
        <stp/>
        <stp>StudyData</stp>
        <stp>ECD</stp>
        <stp>ATR</stp>
        <stp>MAType=Simple,Period=5</stp>
        <stp>ATR</stp>
        <stp>ADC</stp>
        <stp>0</stp>
        <stp>ALL</stp>
        <stp/>
        <stp/>
        <stp/>
        <stp>T</stp>
        <tr r="T40" s="1"/>
      </tp>
      <tp>
        <v>0</v>
        <stp/>
        <stp>StudyData</stp>
        <stp>ACD</stp>
        <stp>ATR</stp>
        <stp>MAType=Simple,Period=1</stp>
        <stp>ATR</stp>
        <stp>ADC</stp>
        <stp>0</stp>
        <stp>ALL</stp>
        <stp/>
        <stp/>
        <stp/>
        <stp>T</stp>
        <tr r="S42" s="1"/>
      </tp>
      <tp>
        <v>1.72E-3</v>
        <stp/>
        <stp>StudyData</stp>
        <stp>ACD</stp>
        <stp>ATR</stp>
        <stp>MAType=Simple,Period=5</stp>
        <stp>ATR</stp>
        <stp>ADC</stp>
        <stp>0</stp>
        <stp>ALL</stp>
        <stp/>
        <stp/>
        <stp/>
        <stp>T</stp>
        <tr r="T42" s="1"/>
      </tp>
      <tp>
        <v>0.38611111111111113</v>
        <stp/>
        <stp>ContractData</stp>
        <stp>CA6</stp>
        <stp>HIghTime</stp>
        <stp/>
        <stp>T</stp>
        <tr r="AC9" s="1"/>
      </tp>
      <tp>
        <v>1686</v>
        <stp/>
        <stp>StudyData</stp>
        <stp>GCE</stp>
        <stp>Bar</stp>
        <stp/>
        <stp>Close</stp>
        <stp>D</stp>
        <stp>-1</stp>
        <stp>primaryOnly</stp>
        <tr r="H10" s="2"/>
      </tp>
      <tp t="s">
        <v/>
        <stp/>
        <stp>StudyData</stp>
        <stp>Close(BP6) when (LocalMonth(BP6)=3 And LocalDay(BP6)=31 And LocalHour(BP6)=14 And LocalMinute(BP6)=0)</stp>
        <stp>Bar</stp>
        <stp/>
        <stp>Close</stp>
        <stp>A5C</stp>
        <stp>0</stp>
        <stp>all</stp>
        <stp/>
        <stp/>
        <stp>True</stp>
        <stp/>
        <stp/>
        <tr r="J85" s="2"/>
      </tp>
      <tp t="s">
        <v/>
        <stp/>
        <stp>StudyData</stp>
        <stp>Close(BP6) when (LocalMonth(BP6)=3 And LocalDay(BP6)=31 And LocalHour(BP6)=14 And LocalMinute(BP6)=5)</stp>
        <stp>Bar</stp>
        <stp/>
        <stp>Close</stp>
        <stp>A5C</stp>
        <stp>0</stp>
        <stp>all</stp>
        <stp/>
        <stp/>
        <stp>True</stp>
        <stp/>
        <stp/>
        <tr r="J86" s="2"/>
      </tp>
      <tp t="s">
        <v/>
        <stp/>
        <stp>StudyData</stp>
        <stp>Close(CA6) when (LocalMonth(CA6)=3 And LocalDay(CA6)=31 And LocalHour(CA6)=14 And LocalMinute(CA6)=0)</stp>
        <stp>Bar</stp>
        <stp/>
        <stp>Close</stp>
        <stp>A5C</stp>
        <stp>0</stp>
        <stp>all</stp>
        <stp/>
        <stp/>
        <stp>True</stp>
        <stp/>
        <stp/>
        <tr r="X85" s="2"/>
      </tp>
      <tp t="s">
        <v/>
        <stp/>
        <stp>StudyData</stp>
        <stp>Close(CA6) when (LocalMonth(CA6)=3 And LocalDay(CA6)=31 And LocalHour(CA6)=14 And LocalMinute(CA6)=5)</stp>
        <stp>Bar</stp>
        <stp/>
        <stp>Close</stp>
        <stp>A5C</stp>
        <stp>0</stp>
        <stp>all</stp>
        <stp/>
        <stp/>
        <stp>True</stp>
        <stp/>
        <stp/>
        <tr r="X86" s="2"/>
      </tp>
      <tp t="s">
        <v/>
        <stp/>
        <stp>StudyData</stp>
        <stp>Close(DA6) when (LocalMonth(DA6)=3 And LocalDay(DA6)=31 And LocalHour(DA6)=14 And LocalMinute(DA6)=0)</stp>
        <stp>Bar</stp>
        <stp/>
        <stp>Close</stp>
        <stp>A5C</stp>
        <stp>0</stp>
        <stp>all</stp>
        <stp/>
        <stp/>
        <stp>True</stp>
        <stp/>
        <stp/>
        <tr r="U85" s="2"/>
      </tp>
      <tp t="s">
        <v/>
        <stp/>
        <stp>StudyData</stp>
        <stp>Close(DA6) when (LocalMonth(DA6)=3 And LocalDay(DA6)=31 And LocalHour(DA6)=14 And LocalMinute(DA6)=5)</stp>
        <stp>Bar</stp>
        <stp/>
        <stp>Close</stp>
        <stp>A5C</stp>
        <stp>0</stp>
        <stp>all</stp>
        <stp/>
        <stp/>
        <stp>True</stp>
        <stp/>
        <stp/>
        <tr r="U86" s="2"/>
      </tp>
      <tp t="s">
        <v/>
        <stp/>
        <stp>StudyData</stp>
        <stp>Close(EU6) when (LocalMonth(EU6)=3 And LocalDay(EU6)=31 And LocalHour(EU6)=14 And LocalMinute(EU6)=5)</stp>
        <stp>Bar</stp>
        <stp/>
        <stp>Close</stp>
        <stp>A5C</stp>
        <stp>0</stp>
        <stp>all</stp>
        <stp/>
        <stp/>
        <stp>True</stp>
        <stp/>
        <stp/>
        <tr r="O86" s="2"/>
      </tp>
      <tp t="s">
        <v/>
        <stp/>
        <stp>StudyData</stp>
        <stp>Close(EU6) when (LocalMonth(EU6)=3 And LocalDay(EU6)=31 And LocalHour(EU6)=14 And LocalMinute(EU6)=0)</stp>
        <stp>Bar</stp>
        <stp/>
        <stp>Close</stp>
        <stp>A5C</stp>
        <stp>0</stp>
        <stp>all</stp>
        <stp/>
        <stp/>
        <stp>True</stp>
        <stp/>
        <stp/>
        <tr r="O85" s="2"/>
      </tp>
      <tp t="s">
        <v/>
        <stp/>
        <stp>StudyData</stp>
        <stp>Close(JY6) when (LocalMonth(JY6)=3 And LocalDay(JY6)=31 And LocalHour(JY6)=14 And LocalMinute(JY6)=0)</stp>
        <stp>Bar</stp>
        <stp/>
        <stp>Close</stp>
        <stp>A5C</stp>
        <stp>0</stp>
        <stp>all</stp>
        <stp/>
        <stp/>
        <stp>True</stp>
        <stp/>
        <stp/>
        <tr r="R85" s="2"/>
      </tp>
      <tp t="s">
        <v/>
        <stp/>
        <stp>StudyData</stp>
        <stp>Close(JY6) when (LocalMonth(JY6)=3 And LocalDay(JY6)=31 And LocalHour(JY6)=14 And LocalMinute(JY6)=5)</stp>
        <stp>Bar</stp>
        <stp/>
        <stp>Close</stp>
        <stp>A5C</stp>
        <stp>0</stp>
        <stp>all</stp>
        <stp/>
        <stp/>
        <stp>True</stp>
        <stp/>
        <stp/>
        <tr r="R86" s="2"/>
      </tp>
      <tp t="s">
        <v/>
        <stp/>
        <stp>StudyData</stp>
        <stp>Close(NE6) when (LocalMonth(NE6)=3 And LocalDay(NE6)=31 And LocalHour(NE6)=14 And LocalMinute(NE6)=5)</stp>
        <stp>Bar</stp>
        <stp/>
        <stp>Close</stp>
        <stp>A5C</stp>
        <stp>0</stp>
        <stp>all</stp>
        <stp/>
        <stp/>
        <stp>True</stp>
        <stp/>
        <stp/>
        <tr r="AD86" s="2"/>
      </tp>
      <tp t="s">
        <v/>
        <stp/>
        <stp>StudyData</stp>
        <stp>Close(NE6) when (LocalMonth(NE6)=3 And LocalDay(NE6)=31 And LocalHour(NE6)=14 And LocalMinute(NE6)=0)</stp>
        <stp>Bar</stp>
        <stp/>
        <stp>Close</stp>
        <stp>A5C</stp>
        <stp>0</stp>
        <stp>all</stp>
        <stp/>
        <stp/>
        <stp>True</stp>
        <stp/>
        <stp/>
        <tr r="AD85" s="2"/>
      </tp>
      <tp t="s">
        <v/>
        <stp/>
        <stp>StudyData</stp>
        <stp>Close(SF6) when (LocalMonth(SF6)=3 And LocalDay(SF6)=31 And LocalHour(SF6)=14 And LocalMinute(SF6)=5)</stp>
        <stp>Bar</stp>
        <stp/>
        <stp>Close</stp>
        <stp>A5C</stp>
        <stp>0</stp>
        <stp>all</stp>
        <stp/>
        <stp/>
        <stp>True</stp>
        <stp/>
        <stp/>
        <tr r="AA86" s="2"/>
      </tp>
      <tp t="s">
        <v/>
        <stp/>
        <stp>StudyData</stp>
        <stp>Close(SF6) when (LocalMonth(SF6)=3 And LocalDay(SF6)=31 And LocalHour(SF6)=14 And LocalMinute(SF6)=0)</stp>
        <stp>Bar</stp>
        <stp/>
        <stp>Close</stp>
        <stp>A5C</stp>
        <stp>0</stp>
        <stp>all</stp>
        <stp/>
        <stp/>
        <stp>True</stp>
        <stp/>
        <stp/>
        <tr r="AA85" s="2"/>
      </tp>
      <tp>
        <v>1.0615000000000001</v>
        <stp/>
        <stp>StudyData</stp>
        <stp>Close(SF6) when (LocalMonth(SF6)=3 And LocalDay(SF6)=31 And LocalHour(SF6)=7 And LocalMinute(SF6)=50)</stp>
        <stp>Bar</stp>
        <stp/>
        <stp>Close</stp>
        <stp>A5C</stp>
        <stp>0</stp>
        <stp>all</stp>
        <stp/>
        <stp/>
        <stp>True</stp>
        <stp/>
        <stp/>
        <tr r="AA11" s="2"/>
      </tp>
      <tp>
        <v>1.0613999999999999</v>
        <stp/>
        <stp>StudyData</stp>
        <stp>Close(SF6) when (LocalMonth(SF6)=3 And LocalDay(SF6)=31 And LocalHour(SF6)=7 And LocalMinute(SF6)=55)</stp>
        <stp>Bar</stp>
        <stp/>
        <stp>Close</stp>
        <stp>A5C</stp>
        <stp>0</stp>
        <stp>all</stp>
        <stp/>
        <stp/>
        <stp>True</stp>
        <stp/>
        <stp/>
        <tr r="AA12" s="2"/>
      </tp>
      <tp>
        <v>1.0647</v>
        <stp/>
        <stp>StudyData</stp>
        <stp>Close(SF6) when (LocalMonth(SF6)=3 And LocalDay(SF6)=31 And LocalHour(SF6)=9 And LocalMinute(SF6)=55)</stp>
        <stp>Bar</stp>
        <stp/>
        <stp>Close</stp>
        <stp>A5C</stp>
        <stp>0</stp>
        <stp>all</stp>
        <stp/>
        <stp/>
        <stp>True</stp>
        <stp/>
        <stp/>
        <tr r="AA36" s="2"/>
      </tp>
      <tp>
        <v>1.0641</v>
        <stp/>
        <stp>StudyData</stp>
        <stp>Close(SF6) when (LocalMonth(SF6)=3 And LocalDay(SF6)=31 And LocalHour(SF6)=8 And LocalMinute(SF6)=55)</stp>
        <stp>Bar</stp>
        <stp/>
        <stp>Close</stp>
        <stp>A5C</stp>
        <stp>0</stp>
        <stp>all</stp>
        <stp/>
        <stp/>
        <stp>True</stp>
        <stp/>
        <stp/>
        <tr r="AA24" s="2"/>
      </tp>
      <tp>
        <v>1.0634999999999999</v>
        <stp/>
        <stp>StudyData</stp>
        <stp>Close(SF6) when (LocalMonth(SF6)=3 And LocalDay(SF6)=31 And LocalHour(SF6)=8 And LocalMinute(SF6)=50)</stp>
        <stp>Bar</stp>
        <stp/>
        <stp>Close</stp>
        <stp>A5C</stp>
        <stp>0</stp>
        <stp>all</stp>
        <stp/>
        <stp/>
        <stp>True</stp>
        <stp/>
        <stp/>
        <tr r="AA23" s="2"/>
      </tp>
      <tp>
        <v>1.0642</v>
        <stp/>
        <stp>StudyData</stp>
        <stp>Close(SF6) when (LocalMonth(SF6)=3 And LocalDay(SF6)=31 And LocalHour(SF6)=9 And LocalMinute(SF6)=50)</stp>
        <stp>Bar</stp>
        <stp/>
        <stp>Close</stp>
        <stp>A5C</stp>
        <stp>0</stp>
        <stp>all</stp>
        <stp/>
        <stp/>
        <stp>True</stp>
        <stp/>
        <stp/>
        <tr r="AA35" s="2"/>
      </tp>
      <tp>
        <v>1.0620000000000001</v>
        <stp/>
        <stp>StudyData</stp>
        <stp>Close(SF6) when (LocalMonth(SF6)=3 And LocalDay(SF6)=31 And LocalHour(SF6)=7 And LocalMinute(SF6)=40)</stp>
        <stp>Bar</stp>
        <stp/>
        <stp>Close</stp>
        <stp>A5C</stp>
        <stp>0</stp>
        <stp>all</stp>
        <stp/>
        <stp/>
        <stp>True</stp>
        <stp/>
        <stp/>
        <tr r="AA9" s="2"/>
      </tp>
      <tp>
        <v>1.0615000000000001</v>
        <stp/>
        <stp>StudyData</stp>
        <stp>Close(SF6) when (LocalMonth(SF6)=3 And LocalDay(SF6)=31 And LocalHour(SF6)=7 And LocalMinute(SF6)=45)</stp>
        <stp>Bar</stp>
        <stp/>
        <stp>Close</stp>
        <stp>A5C</stp>
        <stp>0</stp>
        <stp>all</stp>
        <stp/>
        <stp/>
        <stp>True</stp>
        <stp/>
        <stp/>
        <tr r="AA10" s="2"/>
      </tp>
      <tp>
        <v>1.0646</v>
        <stp/>
        <stp>StudyData</stp>
        <stp>Close(SF6) when (LocalMonth(SF6)=3 And LocalDay(SF6)=31 And LocalHour(SF6)=9 And LocalMinute(SF6)=45)</stp>
        <stp>Bar</stp>
        <stp/>
        <stp>Close</stp>
        <stp>A5C</stp>
        <stp>0</stp>
        <stp>all</stp>
        <stp/>
        <stp/>
        <stp>True</stp>
        <stp/>
        <stp/>
        <tr r="AA34" s="2"/>
      </tp>
      <tp>
        <v>1.0630999999999999</v>
        <stp/>
        <stp>StudyData</stp>
        <stp>Close(SF6) when (LocalMonth(SF6)=3 And LocalDay(SF6)=31 And LocalHour(SF6)=8 And LocalMinute(SF6)=45)</stp>
        <stp>Bar</stp>
        <stp/>
        <stp>Close</stp>
        <stp>A5C</stp>
        <stp>0</stp>
        <stp>all</stp>
        <stp/>
        <stp/>
        <stp>True</stp>
        <stp/>
        <stp/>
        <tr r="AA22" s="2"/>
      </tp>
      <tp>
        <v>1.0633999999999999</v>
        <stp/>
        <stp>StudyData</stp>
        <stp>Close(SF6) when (LocalMonth(SF6)=3 And LocalDay(SF6)=31 And LocalHour(SF6)=8 And LocalMinute(SF6)=40)</stp>
        <stp>Bar</stp>
        <stp/>
        <stp>Close</stp>
        <stp>A5C</stp>
        <stp>0</stp>
        <stp>all</stp>
        <stp/>
        <stp/>
        <stp>True</stp>
        <stp/>
        <stp/>
        <tr r="AA21" s="2"/>
      </tp>
      <tp>
        <v>1.0645</v>
        <stp/>
        <stp>StudyData</stp>
        <stp>Close(SF6) when (LocalMonth(SF6)=3 And LocalDay(SF6)=31 And LocalHour(SF6)=9 And LocalMinute(SF6)=40)</stp>
        <stp>Bar</stp>
        <stp/>
        <stp>Close</stp>
        <stp>A5C</stp>
        <stp>0</stp>
        <stp>all</stp>
        <stp/>
        <stp/>
        <stp>True</stp>
        <stp/>
        <stp/>
        <tr r="AA33" s="2"/>
      </tp>
      <tp>
        <v>1.0620000000000001</v>
        <stp/>
        <stp>StudyData</stp>
        <stp>Close(SF6) when (LocalMonth(SF6)=3 And LocalDay(SF6)=31 And LocalHour(SF6)=7 And LocalMinute(SF6)=30)</stp>
        <stp>Bar</stp>
        <stp/>
        <stp>Close</stp>
        <stp>A5C</stp>
        <stp>0</stp>
        <stp>all</stp>
        <stp/>
        <stp/>
        <stp>True</stp>
        <stp/>
        <stp/>
        <tr r="AA7" s="2"/>
      </tp>
      <tp>
        <v>1.0616000000000001</v>
        <stp/>
        <stp>StudyData</stp>
        <stp>Close(SF6) when (LocalMonth(SF6)=3 And LocalDay(SF6)=31 And LocalHour(SF6)=7 And LocalMinute(SF6)=35)</stp>
        <stp>Bar</stp>
        <stp/>
        <stp>Close</stp>
        <stp>A5C</stp>
        <stp>0</stp>
        <stp>all</stp>
        <stp/>
        <stp/>
        <stp>True</stp>
        <stp/>
        <stp/>
        <tr r="AA8" s="2"/>
      </tp>
      <tp>
        <v>1.0649</v>
        <stp/>
        <stp>StudyData</stp>
        <stp>Close(SF6) when (LocalMonth(SF6)=3 And LocalDay(SF6)=31 And LocalHour(SF6)=9 And LocalMinute(SF6)=35)</stp>
        <stp>Bar</stp>
        <stp/>
        <stp>Close</stp>
        <stp>A5C</stp>
        <stp>0</stp>
        <stp>all</stp>
        <stp/>
        <stp/>
        <stp>True</stp>
        <stp/>
        <stp/>
        <tr r="AA32" s="2"/>
      </tp>
      <tp>
        <v>1.0630999999999999</v>
        <stp/>
        <stp>StudyData</stp>
        <stp>Close(SF6) when (LocalMonth(SF6)=3 And LocalDay(SF6)=31 And LocalHour(SF6)=8 And LocalMinute(SF6)=35)</stp>
        <stp>Bar</stp>
        <stp/>
        <stp>Close</stp>
        <stp>A5C</stp>
        <stp>0</stp>
        <stp>all</stp>
        <stp/>
        <stp/>
        <stp>True</stp>
        <stp/>
        <stp/>
        <tr r="AA20" s="2"/>
      </tp>
      <tp>
        <v>1.0629</v>
        <stp/>
        <stp>StudyData</stp>
        <stp>Close(SF6) when (LocalMonth(SF6)=3 And LocalDay(SF6)=31 And LocalHour(SF6)=8 And LocalMinute(SF6)=30)</stp>
        <stp>Bar</stp>
        <stp/>
        <stp>Close</stp>
        <stp>A5C</stp>
        <stp>0</stp>
        <stp>all</stp>
        <stp/>
        <stp/>
        <stp>True</stp>
        <stp/>
        <stp/>
        <tr r="AA19" s="2"/>
      </tp>
      <tp>
        <v>1.0652999999999999</v>
        <stp/>
        <stp>StudyData</stp>
        <stp>Close(SF6) when (LocalMonth(SF6)=3 And LocalDay(SF6)=31 And LocalHour(SF6)=9 And LocalMinute(SF6)=30)</stp>
        <stp>Bar</stp>
        <stp/>
        <stp>Close</stp>
        <stp>A5C</stp>
        <stp>0</stp>
        <stp>all</stp>
        <stp/>
        <stp/>
        <stp>True</stp>
        <stp/>
        <stp/>
        <tr r="AA31" s="2"/>
      </tp>
      <tp>
        <v>1.0619000000000001</v>
        <stp/>
        <stp>StudyData</stp>
        <stp>Close(SF6) when (LocalMonth(SF6)=3 And LocalDay(SF6)=31 And LocalHour(SF6)=7 And LocalMinute(SF6)=20)</stp>
        <stp>Bar</stp>
        <stp/>
        <stp>Close</stp>
        <stp>A5C</stp>
        <stp>0</stp>
        <stp>all</stp>
        <stp/>
        <stp/>
        <stp>True</stp>
        <stp/>
        <stp/>
        <tr r="AA5" s="2"/>
      </tp>
      <tp>
        <v>1.0618000000000001</v>
        <stp/>
        <stp>StudyData</stp>
        <stp>Close(SF6) when (LocalMonth(SF6)=3 And LocalDay(SF6)=31 And LocalHour(SF6)=7 And LocalMinute(SF6)=25)</stp>
        <stp>Bar</stp>
        <stp/>
        <stp>Close</stp>
        <stp>A5C</stp>
        <stp>0</stp>
        <stp>all</stp>
        <stp/>
        <stp/>
        <stp>True</stp>
        <stp/>
        <stp/>
        <tr r="AA6" s="2"/>
      </tp>
      <tp>
        <v>1.0644</v>
        <stp/>
        <stp>StudyData</stp>
        <stp>Close(SF6) when (LocalMonth(SF6)=3 And LocalDay(SF6)=31 And LocalHour(SF6)=9 And LocalMinute(SF6)=25)</stp>
        <stp>Bar</stp>
        <stp/>
        <stp>Close</stp>
        <stp>A5C</stp>
        <stp>0</stp>
        <stp>all</stp>
        <stp/>
        <stp/>
        <stp>True</stp>
        <stp/>
        <stp/>
        <tr r="AA30" s="2"/>
      </tp>
      <tp>
        <v>1.0623</v>
        <stp/>
        <stp>StudyData</stp>
        <stp>Close(SF6) when (LocalMonth(SF6)=3 And LocalDay(SF6)=31 And LocalHour(SF6)=8 And LocalMinute(SF6)=25)</stp>
        <stp>Bar</stp>
        <stp/>
        <stp>Close</stp>
        <stp>A5C</stp>
        <stp>0</stp>
        <stp>all</stp>
        <stp/>
        <stp/>
        <stp>True</stp>
        <stp/>
        <stp/>
        <tr r="AA18" s="2"/>
      </tp>
      <tp>
        <v>1.0620000000000001</v>
        <stp/>
        <stp>StudyData</stp>
        <stp>Close(SF6) when (LocalMonth(SF6)=3 And LocalDay(SF6)=31 And LocalHour(SF6)=8 And LocalMinute(SF6)=20)</stp>
        <stp>Bar</stp>
        <stp/>
        <stp>Close</stp>
        <stp>A5C</stp>
        <stp>0</stp>
        <stp>all</stp>
        <stp/>
        <stp/>
        <stp>True</stp>
        <stp/>
        <stp/>
        <tr r="AA17" s="2"/>
      </tp>
      <tp>
        <v>1.0648</v>
        <stp/>
        <stp>StudyData</stp>
        <stp>Close(SF6) when (LocalMonth(SF6)=3 And LocalDay(SF6)=31 And LocalHour(SF6)=9 And LocalMinute(SF6)=20)</stp>
        <stp>Bar</stp>
        <stp/>
        <stp>Close</stp>
        <stp>A5C</stp>
        <stp>0</stp>
        <stp>all</stp>
        <stp/>
        <stp/>
        <stp>True</stp>
        <stp/>
        <stp/>
        <tr r="AA29" s="2"/>
      </tp>
      <tp>
        <v>1.0611999999999999</v>
        <stp/>
        <stp>StudyData</stp>
        <stp>Close(SF6) when (LocalMonth(SF6)=3 And LocalDay(SF6)=31 And LocalHour(SF6)=7 And LocalMinute(SF6)=10)</stp>
        <stp>Bar</stp>
        <stp/>
        <stp>Close</stp>
        <stp>A5C</stp>
        <stp>0</stp>
        <stp>all</stp>
        <stp/>
        <stp/>
        <stp>True</stp>
        <stp/>
        <stp/>
        <tr r="AA3" s="2"/>
      </tp>
      <tp>
        <v>1.0617000000000001</v>
        <stp/>
        <stp>StudyData</stp>
        <stp>Close(SF6) when (LocalMonth(SF6)=3 And LocalDay(SF6)=31 And LocalHour(SF6)=7 And LocalMinute(SF6)=15)</stp>
        <stp>Bar</stp>
        <stp/>
        <stp>Close</stp>
        <stp>A5C</stp>
        <stp>0</stp>
        <stp>all</stp>
        <stp/>
        <stp/>
        <stp>True</stp>
        <stp/>
        <stp/>
        <tr r="AA4" s="2"/>
      </tp>
      <tp>
        <v>1.0650999999999999</v>
        <stp/>
        <stp>StudyData</stp>
        <stp>Close(SF6) when (LocalMonth(SF6)=3 And LocalDay(SF6)=31 And LocalHour(SF6)=9 And LocalMinute(SF6)=15)</stp>
        <stp>Bar</stp>
        <stp/>
        <stp>Close</stp>
        <stp>A5C</stp>
        <stp>0</stp>
        <stp>all</stp>
        <stp/>
        <stp/>
        <stp>True</stp>
        <stp/>
        <stp/>
        <tr r="AA28" s="2"/>
      </tp>
      <tp>
        <v>1.0622</v>
        <stp/>
        <stp>StudyData</stp>
        <stp>Close(SF6) when (LocalMonth(SF6)=3 And LocalDay(SF6)=31 And LocalHour(SF6)=8 And LocalMinute(SF6)=15)</stp>
        <stp>Bar</stp>
        <stp/>
        <stp>Close</stp>
        <stp>A5C</stp>
        <stp>0</stp>
        <stp>all</stp>
        <stp/>
        <stp/>
        <stp>True</stp>
        <stp/>
        <stp/>
        <tr r="AA16" s="2"/>
      </tp>
      <tp>
        <v>1.0616000000000001</v>
        <stp/>
        <stp>StudyData</stp>
        <stp>Close(SF6) when (LocalMonth(SF6)=3 And LocalDay(SF6)=31 And LocalHour(SF6)=8 And LocalMinute(SF6)=10)</stp>
        <stp>Bar</stp>
        <stp/>
        <stp>Close</stp>
        <stp>A5C</stp>
        <stp>0</stp>
        <stp>all</stp>
        <stp/>
        <stp/>
        <stp>True</stp>
        <stp/>
        <stp/>
        <tr r="AA15" s="2"/>
      </tp>
      <tp>
        <v>1.0648</v>
        <stp/>
        <stp>StudyData</stp>
        <stp>Close(SF6) when (LocalMonth(SF6)=3 And LocalDay(SF6)=31 And LocalHour(SF6)=9 And LocalMinute(SF6)=10)</stp>
        <stp>Bar</stp>
        <stp/>
        <stp>Close</stp>
        <stp>A5C</stp>
        <stp>0</stp>
        <stp>all</stp>
        <stp/>
        <stp/>
        <stp>True</stp>
        <stp/>
        <stp/>
        <tr r="AA27" s="2"/>
      </tp>
      <tp>
        <v>0.38819444444444445</v>
        <stp/>
        <stp>ContractData</stp>
        <stp>DA6</stp>
        <stp>HIghTime</stp>
        <stp/>
        <stp>T</stp>
        <tr r="D48" s="1"/>
      </tp>
      <tp>
        <v>1683.1</v>
        <stp/>
        <stp>StudyData</stp>
        <stp>Close(GCE) when (LocalMonth(GCE)=3 And LocalDay(GCE)=31 And LocalHour(GCE)=7 And LocalMinute(GCE)=20)</stp>
        <stp>Bar</stp>
        <stp/>
        <stp>Close</stp>
        <stp>A5C</stp>
        <stp>0</stp>
        <stp>all</stp>
        <stp/>
        <stp/>
        <stp>True</stp>
        <stp/>
        <stp/>
        <tr r="AJ5" s="2"/>
      </tp>
      <tp>
        <v>1684.5</v>
        <stp/>
        <stp>StudyData</stp>
        <stp>Close(GCE) when (LocalMonth(GCE)=3 And LocalDay(GCE)=31 And LocalHour(GCE)=7 And LocalMinute(GCE)=25)</stp>
        <stp>Bar</stp>
        <stp/>
        <stp>Close</stp>
        <stp>A5C</stp>
        <stp>0</stp>
        <stp>all</stp>
        <stp/>
        <stp/>
        <stp>True</stp>
        <stp/>
        <stp/>
        <tr r="AJ6" s="2"/>
      </tp>
      <tp>
        <v>1687.6</v>
        <stp/>
        <stp>StudyData</stp>
        <stp>Close(GCE) when (LocalMonth(GCE)=3 And LocalDay(GCE)=31 And LocalHour(GCE)=8 And LocalMinute(GCE)=25)</stp>
        <stp>Bar</stp>
        <stp/>
        <stp>Close</stp>
        <stp>A5C</stp>
        <stp>0</stp>
        <stp>all</stp>
        <stp/>
        <stp/>
        <stp>True</stp>
        <stp/>
        <stp/>
        <tr r="AJ18" s="2"/>
      </tp>
      <tp>
        <v>1697.3</v>
        <stp/>
        <stp>StudyData</stp>
        <stp>Close(GCE) when (LocalMonth(GCE)=3 And LocalDay(GCE)=31 And LocalHour(GCE)=9 And LocalMinute(GCE)=25)</stp>
        <stp>Bar</stp>
        <stp/>
        <stp>Close</stp>
        <stp>A5C</stp>
        <stp>0</stp>
        <stp>all</stp>
        <stp/>
        <stp/>
        <stp>True</stp>
        <stp/>
        <stp/>
        <tr r="AJ30" s="2"/>
      </tp>
      <tp>
        <v>1697.3</v>
        <stp/>
        <stp>StudyData</stp>
        <stp>Close(GCE) when (LocalMonth(GCE)=3 And LocalDay(GCE)=31 And LocalHour(GCE)=9 And LocalMinute(GCE)=20)</stp>
        <stp>Bar</stp>
        <stp/>
        <stp>Close</stp>
        <stp>A5C</stp>
        <stp>0</stp>
        <stp>all</stp>
        <stp/>
        <stp/>
        <stp>True</stp>
        <stp/>
        <stp/>
        <tr r="AJ29" s="2"/>
      </tp>
      <tp>
        <v>1687.8</v>
        <stp/>
        <stp>StudyData</stp>
        <stp>Close(GCE) when (LocalMonth(GCE)=3 And LocalDay(GCE)=31 And LocalHour(GCE)=8 And LocalMinute(GCE)=20)</stp>
        <stp>Bar</stp>
        <stp/>
        <stp>Close</stp>
        <stp>A5C</stp>
        <stp>0</stp>
        <stp>all</stp>
        <stp/>
        <stp/>
        <stp>True</stp>
        <stp/>
        <stp/>
        <tr r="AJ17" s="2"/>
      </tp>
      <tp>
        <v>1686</v>
        <stp/>
        <stp>StudyData</stp>
        <stp>Close(GCE) when (LocalMonth(GCE)=3 And LocalDay(GCE)=31 And LocalHour(GCE)=7 And LocalMinute(GCE)=30)</stp>
        <stp>Bar</stp>
        <stp/>
        <stp>Close</stp>
        <stp>A5C</stp>
        <stp>0</stp>
        <stp>all</stp>
        <stp/>
        <stp/>
        <stp>True</stp>
        <stp/>
        <stp/>
        <tr r="AJ7" s="2"/>
      </tp>
      <tp>
        <v>1687.9</v>
        <stp/>
        <stp>StudyData</stp>
        <stp>Close(GCE) when (LocalMonth(GCE)=3 And LocalDay(GCE)=31 And LocalHour(GCE)=7 And LocalMinute(GCE)=35)</stp>
        <stp>Bar</stp>
        <stp/>
        <stp>Close</stp>
        <stp>A5C</stp>
        <stp>0</stp>
        <stp>all</stp>
        <stp/>
        <stp/>
        <stp>True</stp>
        <stp/>
        <stp/>
        <tr r="AJ8" s="2"/>
      </tp>
      <tp>
        <v>1691.7</v>
        <stp/>
        <stp>StudyData</stp>
        <stp>Close(GCE) when (LocalMonth(GCE)=3 And LocalDay(GCE)=31 And LocalHour(GCE)=8 And LocalMinute(GCE)=35)</stp>
        <stp>Bar</stp>
        <stp/>
        <stp>Close</stp>
        <stp>A5C</stp>
        <stp>0</stp>
        <stp>all</stp>
        <stp/>
        <stp/>
        <stp>True</stp>
        <stp/>
        <stp/>
        <tr r="AJ20" s="2"/>
      </tp>
      <tp>
        <v>1699.1</v>
        <stp/>
        <stp>StudyData</stp>
        <stp>Close(GCE) when (LocalMonth(GCE)=3 And LocalDay(GCE)=31 And LocalHour(GCE)=9 And LocalMinute(GCE)=35)</stp>
        <stp>Bar</stp>
        <stp/>
        <stp>Close</stp>
        <stp>A5C</stp>
        <stp>0</stp>
        <stp>all</stp>
        <stp/>
        <stp/>
        <stp>True</stp>
        <stp/>
        <stp/>
        <tr r="AJ32" s="2"/>
      </tp>
      <tp>
        <v>1696.8</v>
        <stp/>
        <stp>StudyData</stp>
        <stp>Close(GCE) when (LocalMonth(GCE)=3 And LocalDay(GCE)=31 And LocalHour(GCE)=9 And LocalMinute(GCE)=30)</stp>
        <stp>Bar</stp>
        <stp/>
        <stp>Close</stp>
        <stp>A5C</stp>
        <stp>0</stp>
        <stp>all</stp>
        <stp/>
        <stp/>
        <stp>True</stp>
        <stp/>
        <stp/>
        <tr r="AJ31" s="2"/>
      </tp>
      <tp>
        <v>1691.2</v>
        <stp/>
        <stp>StudyData</stp>
        <stp>Close(GCE) when (LocalMonth(GCE)=3 And LocalDay(GCE)=31 And LocalHour(GCE)=8 And LocalMinute(GCE)=30)</stp>
        <stp>Bar</stp>
        <stp/>
        <stp>Close</stp>
        <stp>A5C</stp>
        <stp>0</stp>
        <stp>all</stp>
        <stp/>
        <stp/>
        <stp>True</stp>
        <stp/>
        <stp/>
        <tr r="AJ19" s="2"/>
      </tp>
      <tp>
        <v>1684.5</v>
        <stp/>
        <stp>StudyData</stp>
        <stp>Close(GCE) when (LocalMonth(GCE)=3 And LocalDay(GCE)=31 And LocalHour(GCE)=7 And LocalMinute(GCE)=10)</stp>
        <stp>Bar</stp>
        <stp/>
        <stp>Close</stp>
        <stp>A5C</stp>
        <stp>0</stp>
        <stp>all</stp>
        <stp/>
        <stp/>
        <stp>True</stp>
        <stp/>
        <stp/>
        <tr r="AJ3" s="2"/>
      </tp>
      <tp>
        <v>1686.1</v>
        <stp/>
        <stp>StudyData</stp>
        <stp>Close(GCE) when (LocalMonth(GCE)=3 And LocalDay(GCE)=31 And LocalHour(GCE)=7 And LocalMinute(GCE)=15)</stp>
        <stp>Bar</stp>
        <stp/>
        <stp>Close</stp>
        <stp>A5C</stp>
        <stp>0</stp>
        <stp>all</stp>
        <stp/>
        <stp/>
        <stp>True</stp>
        <stp/>
        <stp/>
        <tr r="AJ4" s="2"/>
      </tp>
      <tp>
        <v>1687.9</v>
        <stp/>
        <stp>StudyData</stp>
        <stp>Close(GCE) when (LocalMonth(GCE)=3 And LocalDay(GCE)=31 And LocalHour(GCE)=8 And LocalMinute(GCE)=15)</stp>
        <stp>Bar</stp>
        <stp/>
        <stp>Close</stp>
        <stp>A5C</stp>
        <stp>0</stp>
        <stp>all</stp>
        <stp/>
        <stp/>
        <stp>True</stp>
        <stp/>
        <stp/>
        <tr r="AJ16" s="2"/>
      </tp>
      <tp>
        <v>1699.3</v>
        <stp/>
        <stp>StudyData</stp>
        <stp>Close(GCE) when (LocalMonth(GCE)=3 And LocalDay(GCE)=31 And LocalHour(GCE)=9 And LocalMinute(GCE)=15)</stp>
        <stp>Bar</stp>
        <stp/>
        <stp>Close</stp>
        <stp>A5C</stp>
        <stp>0</stp>
        <stp>all</stp>
        <stp/>
        <stp/>
        <stp>True</stp>
        <stp/>
        <stp/>
        <tr r="AJ28" s="2"/>
      </tp>
      <tp>
        <v>1698.1</v>
        <stp/>
        <stp>StudyData</stp>
        <stp>Close(GCE) when (LocalMonth(GCE)=3 And LocalDay(GCE)=31 And LocalHour(GCE)=9 And LocalMinute(GCE)=10)</stp>
        <stp>Bar</stp>
        <stp/>
        <stp>Close</stp>
        <stp>A5C</stp>
        <stp>0</stp>
        <stp>all</stp>
        <stp/>
        <stp/>
        <stp>True</stp>
        <stp/>
        <stp/>
        <tr r="AJ27" s="2"/>
      </tp>
      <tp>
        <v>1687.3</v>
        <stp/>
        <stp>StudyData</stp>
        <stp>Close(GCE) when (LocalMonth(GCE)=3 And LocalDay(GCE)=31 And LocalHour(GCE)=8 And LocalMinute(GCE)=10)</stp>
        <stp>Bar</stp>
        <stp/>
        <stp>Close</stp>
        <stp>A5C</stp>
        <stp>0</stp>
        <stp>all</stp>
        <stp/>
        <stp/>
        <stp>True</stp>
        <stp/>
        <stp/>
        <tr r="AJ15" s="2"/>
      </tp>
      <tp>
        <v>1688.9</v>
        <stp/>
        <stp>StudyData</stp>
        <stp>Close(GCE) when (LocalMonth(GCE)=3 And LocalDay(GCE)=31 And LocalHour(GCE)=7 And LocalMinute(GCE)=40)</stp>
        <stp>Bar</stp>
        <stp/>
        <stp>Close</stp>
        <stp>A5C</stp>
        <stp>0</stp>
        <stp>all</stp>
        <stp/>
        <stp/>
        <stp>True</stp>
        <stp/>
        <stp/>
        <tr r="AJ9" s="2"/>
      </tp>
      <tp>
        <v>1686.9</v>
        <stp/>
        <stp>StudyData</stp>
        <stp>Close(GCE) when (LocalMonth(GCE)=3 And LocalDay(GCE)=31 And LocalHour(GCE)=7 And LocalMinute(GCE)=45)</stp>
        <stp>Bar</stp>
        <stp/>
        <stp>Close</stp>
        <stp>A5C</stp>
        <stp>0</stp>
        <stp>all</stp>
        <stp/>
        <stp/>
        <stp>True</stp>
        <stp/>
        <stp/>
        <tr r="AJ10" s="2"/>
      </tp>
      <tp>
        <v>1692.2</v>
        <stp/>
        <stp>StudyData</stp>
        <stp>Close(GCE) when (LocalMonth(GCE)=3 And LocalDay(GCE)=31 And LocalHour(GCE)=8 And LocalMinute(GCE)=45)</stp>
        <stp>Bar</stp>
        <stp/>
        <stp>Close</stp>
        <stp>A5C</stp>
        <stp>0</stp>
        <stp>all</stp>
        <stp/>
        <stp/>
        <stp>True</stp>
        <stp/>
        <stp/>
        <tr r="AJ22" s="2"/>
      </tp>
      <tp>
        <v>1702.9</v>
        <stp/>
        <stp>StudyData</stp>
        <stp>Close(GCE) when (LocalMonth(GCE)=3 And LocalDay(GCE)=31 And LocalHour(GCE)=9 And LocalMinute(GCE)=45)</stp>
        <stp>Bar</stp>
        <stp/>
        <stp>Close</stp>
        <stp>A5C</stp>
        <stp>0</stp>
        <stp>all</stp>
        <stp/>
        <stp/>
        <stp>True</stp>
        <stp/>
        <stp/>
        <tr r="AJ34" s="2"/>
      </tp>
      <tp>
        <v>1699.1</v>
        <stp/>
        <stp>StudyData</stp>
        <stp>Close(GCE) when (LocalMonth(GCE)=3 And LocalDay(GCE)=31 And LocalHour(GCE)=9 And LocalMinute(GCE)=40)</stp>
        <stp>Bar</stp>
        <stp/>
        <stp>Close</stp>
        <stp>A5C</stp>
        <stp>0</stp>
        <stp>all</stp>
        <stp/>
        <stp/>
        <stp>True</stp>
        <stp/>
        <stp/>
        <tr r="AJ33" s="2"/>
      </tp>
      <tp>
        <v>1690.4</v>
        <stp/>
        <stp>StudyData</stp>
        <stp>Close(GCE) when (LocalMonth(GCE)=3 And LocalDay(GCE)=31 And LocalHour(GCE)=8 And LocalMinute(GCE)=40)</stp>
        <stp>Bar</stp>
        <stp/>
        <stp>Close</stp>
        <stp>A5C</stp>
        <stp>0</stp>
        <stp>all</stp>
        <stp/>
        <stp/>
        <stp>True</stp>
        <stp/>
        <stp/>
        <tr r="AJ21" s="2"/>
      </tp>
      <tp>
        <v>1687.3</v>
        <stp/>
        <stp>StudyData</stp>
        <stp>Close(GCE) when (LocalMonth(GCE)=3 And LocalDay(GCE)=31 And LocalHour(GCE)=7 And LocalMinute(GCE)=50)</stp>
        <stp>Bar</stp>
        <stp/>
        <stp>Close</stp>
        <stp>A5C</stp>
        <stp>0</stp>
        <stp>all</stp>
        <stp/>
        <stp/>
        <stp>True</stp>
        <stp/>
        <stp/>
        <tr r="AJ11" s="2"/>
      </tp>
      <tp>
        <v>1687.4</v>
        <stp/>
        <stp>StudyData</stp>
        <stp>Close(GCE) when (LocalMonth(GCE)=3 And LocalDay(GCE)=31 And LocalHour(GCE)=7 And LocalMinute(GCE)=55)</stp>
        <stp>Bar</stp>
        <stp/>
        <stp>Close</stp>
        <stp>A5C</stp>
        <stp>0</stp>
        <stp>all</stp>
        <stp/>
        <stp/>
        <stp>True</stp>
        <stp/>
        <stp/>
        <tr r="AJ12" s="2"/>
      </tp>
      <tp>
        <v>1697.6</v>
        <stp/>
        <stp>StudyData</stp>
        <stp>Close(GCE) when (LocalMonth(GCE)=3 And LocalDay(GCE)=31 And LocalHour(GCE)=8 And LocalMinute(GCE)=55)</stp>
        <stp>Bar</stp>
        <stp/>
        <stp>Close</stp>
        <stp>A5C</stp>
        <stp>0</stp>
        <stp>all</stp>
        <stp/>
        <stp/>
        <stp>True</stp>
        <stp/>
        <stp/>
        <tr r="AJ24" s="2"/>
      </tp>
      <tp>
        <v>1704.5</v>
        <stp/>
        <stp>StudyData</stp>
        <stp>Close(GCE) when (LocalMonth(GCE)=3 And LocalDay(GCE)=31 And LocalHour(GCE)=9 And LocalMinute(GCE)=55)</stp>
        <stp>Bar</stp>
        <stp/>
        <stp>Close</stp>
        <stp>A5C</stp>
        <stp>0</stp>
        <stp>all</stp>
        <stp/>
        <stp/>
        <stp>True</stp>
        <stp/>
        <stp/>
        <tr r="AJ36" s="2"/>
      </tp>
      <tp>
        <v>1704.7</v>
        <stp/>
        <stp>StudyData</stp>
        <stp>Close(GCE) when (LocalMonth(GCE)=3 And LocalDay(GCE)=31 And LocalHour(GCE)=9 And LocalMinute(GCE)=50)</stp>
        <stp>Bar</stp>
        <stp/>
        <stp>Close</stp>
        <stp>A5C</stp>
        <stp>0</stp>
        <stp>all</stp>
        <stp/>
        <stp/>
        <stp>True</stp>
        <stp/>
        <stp/>
        <tr r="AJ35" s="2"/>
      </tp>
      <tp>
        <v>1696.5</v>
        <stp/>
        <stp>StudyData</stp>
        <stp>Close(GCE) when (LocalMonth(GCE)=3 And LocalDay(GCE)=31 And LocalHour(GCE)=8 And LocalMinute(GCE)=50)</stp>
        <stp>Bar</stp>
        <stp/>
        <stp>Close</stp>
        <stp>A5C</stp>
        <stp>0</stp>
        <stp>all</stp>
        <stp/>
        <stp/>
        <stp>True</stp>
        <stp/>
        <stp/>
        <tr r="AJ23" s="2"/>
      </tp>
      <tp>
        <v>0.76095000000000002</v>
        <stp/>
        <stp>StudyData</stp>
        <stp>Close(DA6) when (LocalMonth(DA6)=3 And LocalDay(DA6)=31 And LocalHour(DA6)=7 And LocalMinute(DA6)=10)</stp>
        <stp>Bar</stp>
        <stp/>
        <stp>Close</stp>
        <stp>A5C</stp>
        <stp>0</stp>
        <stp>all</stp>
        <stp/>
        <stp/>
        <stp>True</stp>
        <stp/>
        <stp/>
        <tr r="U3" s="2"/>
      </tp>
      <tp>
        <v>0.76139999999999997</v>
        <stp/>
        <stp>StudyData</stp>
        <stp>Close(DA6) when (LocalMonth(DA6)=3 And LocalDay(DA6)=31 And LocalHour(DA6)=7 And LocalMinute(DA6)=15)</stp>
        <stp>Bar</stp>
        <stp/>
        <stp>Close</stp>
        <stp>A5C</stp>
        <stp>0</stp>
        <stp>all</stp>
        <stp/>
        <stp/>
        <stp>True</stp>
        <stp/>
        <stp/>
        <tr r="U4" s="2"/>
      </tp>
      <tp>
        <v>0.76380000000000003</v>
        <stp/>
        <stp>StudyData</stp>
        <stp>Close(DA6) when (LocalMonth(DA6)=3 And LocalDay(DA6)=31 And LocalHour(DA6)=9 And LocalMinute(DA6)=15)</stp>
        <stp>Bar</stp>
        <stp/>
        <stp>Close</stp>
        <stp>A5C</stp>
        <stp>0</stp>
        <stp>all</stp>
        <stp/>
        <stp/>
        <stp>True</stp>
        <stp/>
        <stp/>
        <tr r="U28" s="2"/>
      </tp>
      <tp>
        <v>0.76085000000000003</v>
        <stp/>
        <stp>StudyData</stp>
        <stp>Close(DA6) when (LocalMonth(DA6)=3 And LocalDay(DA6)=31 And LocalHour(DA6)=8 And LocalMinute(DA6)=15)</stp>
        <stp>Bar</stp>
        <stp/>
        <stp>Close</stp>
        <stp>A5C</stp>
        <stp>0</stp>
        <stp>all</stp>
        <stp/>
        <stp/>
        <stp>True</stp>
        <stp/>
        <stp/>
        <tr r="U16" s="2"/>
      </tp>
      <tp>
        <v>0.76070000000000004</v>
        <stp/>
        <stp>StudyData</stp>
        <stp>Close(DA6) when (LocalMonth(DA6)=3 And LocalDay(DA6)=31 And LocalHour(DA6)=8 And LocalMinute(DA6)=10)</stp>
        <stp>Bar</stp>
        <stp/>
        <stp>Close</stp>
        <stp>A5C</stp>
        <stp>0</stp>
        <stp>all</stp>
        <stp/>
        <stp/>
        <stp>True</stp>
        <stp/>
        <stp/>
        <tr r="U15" s="2"/>
      </tp>
      <tp>
        <v>0.76329999999999998</v>
        <stp/>
        <stp>StudyData</stp>
        <stp>Close(DA6) when (LocalMonth(DA6)=3 And LocalDay(DA6)=31 And LocalHour(DA6)=9 And LocalMinute(DA6)=10)</stp>
        <stp>Bar</stp>
        <stp/>
        <stp>Close</stp>
        <stp>A5C</stp>
        <stp>0</stp>
        <stp>all</stp>
        <stp/>
        <stp/>
        <stp>True</stp>
        <stp/>
        <stp/>
        <tr r="U27" s="2"/>
      </tp>
      <tp>
        <v>0.7611</v>
        <stp/>
        <stp>StudyData</stp>
        <stp>Close(DA6) when (LocalMonth(DA6)=3 And LocalDay(DA6)=31 And LocalHour(DA6)=7 And LocalMinute(DA6)=20)</stp>
        <stp>Bar</stp>
        <stp/>
        <stp>Close</stp>
        <stp>A5C</stp>
        <stp>0</stp>
        <stp>all</stp>
        <stp/>
        <stp/>
        <stp>True</stp>
        <stp/>
        <stp/>
        <tr r="U5" s="2"/>
      </tp>
      <tp>
        <v>0.76105</v>
        <stp/>
        <stp>StudyData</stp>
        <stp>Close(DA6) when (LocalMonth(DA6)=3 And LocalDay(DA6)=31 And LocalHour(DA6)=7 And LocalMinute(DA6)=25)</stp>
        <stp>Bar</stp>
        <stp/>
        <stp>Close</stp>
        <stp>A5C</stp>
        <stp>0</stp>
        <stp>all</stp>
        <stp/>
        <stp/>
        <stp>True</stp>
        <stp/>
        <stp/>
        <tr r="U6" s="2"/>
      </tp>
      <tp>
        <v>0.76349999999999996</v>
        <stp/>
        <stp>StudyData</stp>
        <stp>Close(DA6) when (LocalMonth(DA6)=3 And LocalDay(DA6)=31 And LocalHour(DA6)=9 And LocalMinute(DA6)=25)</stp>
        <stp>Bar</stp>
        <stp/>
        <stp>Close</stp>
        <stp>A5C</stp>
        <stp>0</stp>
        <stp>all</stp>
        <stp/>
        <stp/>
        <stp>True</stp>
        <stp/>
        <stp/>
        <tr r="U30" s="2"/>
      </tp>
      <tp>
        <v>0.76105</v>
        <stp/>
        <stp>StudyData</stp>
        <stp>Close(DA6) when (LocalMonth(DA6)=3 And LocalDay(DA6)=31 And LocalHour(DA6)=8 And LocalMinute(DA6)=25)</stp>
        <stp>Bar</stp>
        <stp/>
        <stp>Close</stp>
        <stp>A5C</stp>
        <stp>0</stp>
        <stp>all</stp>
        <stp/>
        <stp/>
        <stp>True</stp>
        <stp/>
        <stp/>
        <tr r="U18" s="2"/>
      </tp>
      <tp>
        <v>0.76105</v>
        <stp/>
        <stp>StudyData</stp>
        <stp>Close(DA6) when (LocalMonth(DA6)=3 And LocalDay(DA6)=31 And LocalHour(DA6)=8 And LocalMinute(DA6)=20)</stp>
        <stp>Bar</stp>
        <stp/>
        <stp>Close</stp>
        <stp>A5C</stp>
        <stp>0</stp>
        <stp>all</stp>
        <stp/>
        <stp/>
        <stp>True</stp>
        <stp/>
        <stp/>
        <tr r="U17" s="2"/>
      </tp>
      <tp>
        <v>0.76354999999999995</v>
        <stp/>
        <stp>StudyData</stp>
        <stp>Close(DA6) when (LocalMonth(DA6)=3 And LocalDay(DA6)=31 And LocalHour(DA6)=9 And LocalMinute(DA6)=20)</stp>
        <stp>Bar</stp>
        <stp/>
        <stp>Close</stp>
        <stp>A5C</stp>
        <stp>0</stp>
        <stp>all</stp>
        <stp/>
        <stp/>
        <stp>True</stp>
        <stp/>
        <stp/>
        <tr r="U29" s="2"/>
      </tp>
      <tp>
        <v>0.76124999999999998</v>
        <stp/>
        <stp>StudyData</stp>
        <stp>Close(DA6) when (LocalMonth(DA6)=3 And LocalDay(DA6)=31 And LocalHour(DA6)=7 And LocalMinute(DA6)=30)</stp>
        <stp>Bar</stp>
        <stp/>
        <stp>Close</stp>
        <stp>A5C</stp>
        <stp>0</stp>
        <stp>all</stp>
        <stp/>
        <stp/>
        <stp>True</stp>
        <stp/>
        <stp/>
        <tr r="U7" s="2"/>
      </tp>
      <tp>
        <v>0.76139999999999997</v>
        <stp/>
        <stp>StudyData</stp>
        <stp>Close(DA6) when (LocalMonth(DA6)=3 And LocalDay(DA6)=31 And LocalHour(DA6)=7 And LocalMinute(DA6)=35)</stp>
        <stp>Bar</stp>
        <stp/>
        <stp>Close</stp>
        <stp>A5C</stp>
        <stp>0</stp>
        <stp>all</stp>
        <stp/>
        <stp/>
        <stp>True</stp>
        <stp/>
        <stp/>
        <tr r="U8" s="2"/>
      </tp>
      <tp>
        <v>0.76280000000000003</v>
        <stp/>
        <stp>StudyData</stp>
        <stp>Close(DA6) when (LocalMonth(DA6)=3 And LocalDay(DA6)=31 And LocalHour(DA6)=9 And LocalMinute(DA6)=35)</stp>
        <stp>Bar</stp>
        <stp/>
        <stp>Close</stp>
        <stp>A5C</stp>
        <stp>0</stp>
        <stp>all</stp>
        <stp/>
        <stp/>
        <stp>True</stp>
        <stp/>
        <stp/>
        <tr r="U32" s="2"/>
      </tp>
      <tp>
        <v>0.76154999999999995</v>
        <stp/>
        <stp>StudyData</stp>
        <stp>Close(DA6) when (LocalMonth(DA6)=3 And LocalDay(DA6)=31 And LocalHour(DA6)=8 And LocalMinute(DA6)=35)</stp>
        <stp>Bar</stp>
        <stp/>
        <stp>Close</stp>
        <stp>A5C</stp>
        <stp>0</stp>
        <stp>all</stp>
        <stp/>
        <stp/>
        <stp>True</stp>
        <stp/>
        <stp/>
        <tr r="U20" s="2"/>
      </tp>
      <tp>
        <v>0.76144999999999996</v>
        <stp/>
        <stp>StudyData</stp>
        <stp>Close(DA6) when (LocalMonth(DA6)=3 And LocalDay(DA6)=31 And LocalHour(DA6)=8 And LocalMinute(DA6)=30)</stp>
        <stp>Bar</stp>
        <stp/>
        <stp>Close</stp>
        <stp>A5C</stp>
        <stp>0</stp>
        <stp>all</stp>
        <stp/>
        <stp/>
        <stp>True</stp>
        <stp/>
        <stp/>
        <tr r="U19" s="2"/>
      </tp>
      <tp>
        <v>0.76315</v>
        <stp/>
        <stp>StudyData</stp>
        <stp>Close(DA6) when (LocalMonth(DA6)=3 And LocalDay(DA6)=31 And LocalHour(DA6)=9 And LocalMinute(DA6)=30)</stp>
        <stp>Bar</stp>
        <stp/>
        <stp>Close</stp>
        <stp>A5C</stp>
        <stp>0</stp>
        <stp>all</stp>
        <stp/>
        <stp/>
        <stp>True</stp>
        <stp/>
        <stp/>
        <tr r="U31" s="2"/>
      </tp>
      <tp>
        <v>0.76175000000000004</v>
        <stp/>
        <stp>StudyData</stp>
        <stp>Close(DA6) when (LocalMonth(DA6)=3 And LocalDay(DA6)=31 And LocalHour(DA6)=7 And LocalMinute(DA6)=40)</stp>
        <stp>Bar</stp>
        <stp/>
        <stp>Close</stp>
        <stp>A5C</stp>
        <stp>0</stp>
        <stp>all</stp>
        <stp/>
        <stp/>
        <stp>True</stp>
        <stp/>
        <stp/>
        <tr r="U9" s="2"/>
      </tp>
      <tp>
        <v>0.7611</v>
        <stp/>
        <stp>StudyData</stp>
        <stp>Close(DA6) when (LocalMonth(DA6)=3 And LocalDay(DA6)=31 And LocalHour(DA6)=7 And LocalMinute(DA6)=45)</stp>
        <stp>Bar</stp>
        <stp/>
        <stp>Close</stp>
        <stp>A5C</stp>
        <stp>0</stp>
        <stp>all</stp>
        <stp/>
        <stp/>
        <stp>True</stp>
        <stp/>
        <stp/>
        <tr r="U10" s="2"/>
      </tp>
      <tp>
        <v>0.76265000000000005</v>
        <stp/>
        <stp>StudyData</stp>
        <stp>Close(DA6) when (LocalMonth(DA6)=3 And LocalDay(DA6)=31 And LocalHour(DA6)=9 And LocalMinute(DA6)=45)</stp>
        <stp>Bar</stp>
        <stp/>
        <stp>Close</stp>
        <stp>A5C</stp>
        <stp>0</stp>
        <stp>all</stp>
        <stp/>
        <stp/>
        <stp>True</stp>
        <stp/>
        <stp/>
        <tr r="U34" s="2"/>
      </tp>
      <tp>
        <v>0.76129999999999998</v>
        <stp/>
        <stp>StudyData</stp>
        <stp>Close(DA6) when (LocalMonth(DA6)=3 And LocalDay(DA6)=31 And LocalHour(DA6)=8 And LocalMinute(DA6)=45)</stp>
        <stp>Bar</stp>
        <stp/>
        <stp>Close</stp>
        <stp>A5C</stp>
        <stp>0</stp>
        <stp>all</stp>
        <stp/>
        <stp/>
        <stp>True</stp>
        <stp/>
        <stp/>
        <tr r="U22" s="2"/>
      </tp>
      <tp>
        <v>0.76144999999999996</v>
        <stp/>
        <stp>StudyData</stp>
        <stp>Close(DA6) when (LocalMonth(DA6)=3 And LocalDay(DA6)=31 And LocalHour(DA6)=8 And LocalMinute(DA6)=40)</stp>
        <stp>Bar</stp>
        <stp/>
        <stp>Close</stp>
        <stp>A5C</stp>
        <stp>0</stp>
        <stp>all</stp>
        <stp/>
        <stp/>
        <stp>True</stp>
        <stp/>
        <stp/>
        <tr r="U21" s="2"/>
      </tp>
      <tp>
        <v>0.76239999999999997</v>
        <stp/>
        <stp>StudyData</stp>
        <stp>Close(DA6) when (LocalMonth(DA6)=3 And LocalDay(DA6)=31 And LocalHour(DA6)=9 And LocalMinute(DA6)=40)</stp>
        <stp>Bar</stp>
        <stp/>
        <stp>Close</stp>
        <stp>A5C</stp>
        <stp>0</stp>
        <stp>all</stp>
        <stp/>
        <stp/>
        <stp>True</stp>
        <stp/>
        <stp/>
        <tr r="U33" s="2"/>
      </tp>
      <tp>
        <v>0.76114999999999999</v>
        <stp/>
        <stp>StudyData</stp>
        <stp>Close(DA6) when (LocalMonth(DA6)=3 And LocalDay(DA6)=31 And LocalHour(DA6)=7 And LocalMinute(DA6)=50)</stp>
        <stp>Bar</stp>
        <stp/>
        <stp>Close</stp>
        <stp>A5C</stp>
        <stp>0</stp>
        <stp>all</stp>
        <stp/>
        <stp/>
        <stp>True</stp>
        <stp/>
        <stp/>
        <tr r="U11" s="2"/>
      </tp>
      <tp>
        <v>0.76105</v>
        <stp/>
        <stp>StudyData</stp>
        <stp>Close(DA6) when (LocalMonth(DA6)=3 And LocalDay(DA6)=31 And LocalHour(DA6)=7 And LocalMinute(DA6)=55)</stp>
        <stp>Bar</stp>
        <stp/>
        <stp>Close</stp>
        <stp>A5C</stp>
        <stp>0</stp>
        <stp>all</stp>
        <stp/>
        <stp/>
        <stp>True</stp>
        <stp/>
        <stp/>
        <tr r="U12" s="2"/>
      </tp>
      <tp>
        <v>0.76180000000000003</v>
        <stp/>
        <stp>StudyData</stp>
        <stp>Close(DA6) when (LocalMonth(DA6)=3 And LocalDay(DA6)=31 And LocalHour(DA6)=9 And LocalMinute(DA6)=55)</stp>
        <stp>Bar</stp>
        <stp/>
        <stp>Close</stp>
        <stp>A5C</stp>
        <stp>0</stp>
        <stp>all</stp>
        <stp/>
        <stp/>
        <stp>True</stp>
        <stp/>
        <stp/>
        <tr r="U36" s="2"/>
      </tp>
      <tp>
        <v>0.76219999999999999</v>
        <stp/>
        <stp>StudyData</stp>
        <stp>Close(DA6) when (LocalMonth(DA6)=3 And LocalDay(DA6)=31 And LocalHour(DA6)=8 And LocalMinute(DA6)=55)</stp>
        <stp>Bar</stp>
        <stp/>
        <stp>Close</stp>
        <stp>A5C</stp>
        <stp>0</stp>
        <stp>all</stp>
        <stp/>
        <stp/>
        <stp>True</stp>
        <stp/>
        <stp/>
        <tr r="U24" s="2"/>
      </tp>
      <tp>
        <v>0.76154999999999995</v>
        <stp/>
        <stp>StudyData</stp>
        <stp>Close(DA6) when (LocalMonth(DA6)=3 And LocalDay(DA6)=31 And LocalHour(DA6)=8 And LocalMinute(DA6)=50)</stp>
        <stp>Bar</stp>
        <stp/>
        <stp>Close</stp>
        <stp>A5C</stp>
        <stp>0</stp>
        <stp>all</stp>
        <stp/>
        <stp/>
        <stp>True</stp>
        <stp/>
        <stp/>
        <tr r="U23" s="2"/>
      </tp>
      <tp>
        <v>0.76200000000000001</v>
        <stp/>
        <stp>StudyData</stp>
        <stp>Close(DA6) when (LocalMonth(DA6)=3 And LocalDay(DA6)=31 And LocalHour(DA6)=9 And LocalMinute(DA6)=50)</stp>
        <stp>Bar</stp>
        <stp/>
        <stp>Close</stp>
        <stp>A5C</stp>
        <stp>0</stp>
        <stp>all</stp>
        <stp/>
        <stp/>
        <stp>True</stp>
        <stp/>
        <stp/>
        <tr r="U35" s="2"/>
      </tp>
      <tp>
        <v>1.1748000000000001</v>
        <stp/>
        <stp>StudyData</stp>
        <stp>Close(EU6) when (LocalMonth(EU6)=3 And LocalDay(EU6)=31 And LocalHour(EU6)=7 And LocalMinute(EU6)=40)</stp>
        <stp>Bar</stp>
        <stp/>
        <stp>Close</stp>
        <stp>A5C</stp>
        <stp>0</stp>
        <stp>all</stp>
        <stp/>
        <stp/>
        <stp>True</stp>
        <stp/>
        <stp/>
        <tr r="O9" s="2"/>
      </tp>
      <tp>
        <v>1.1742999999999999</v>
        <stp/>
        <stp>StudyData</stp>
        <stp>Close(EU6) when (LocalMonth(EU6)=3 And LocalDay(EU6)=31 And LocalHour(EU6)=7 And LocalMinute(EU6)=45)</stp>
        <stp>Bar</stp>
        <stp/>
        <stp>Close</stp>
        <stp>A5C</stp>
        <stp>0</stp>
        <stp>all</stp>
        <stp/>
        <stp/>
        <stp>True</stp>
        <stp/>
        <stp/>
        <tr r="O10" s="2"/>
      </tp>
      <tp>
        <v>1.1759999999999999</v>
        <stp/>
        <stp>StudyData</stp>
        <stp>Close(EU6) when (LocalMonth(EU6)=3 And LocalDay(EU6)=31 And LocalHour(EU6)=9 And LocalMinute(EU6)=45)</stp>
        <stp>Bar</stp>
        <stp/>
        <stp>Close</stp>
        <stp>A5C</stp>
        <stp>0</stp>
        <stp>all</stp>
        <stp/>
        <stp/>
        <stp>True</stp>
        <stp/>
        <stp/>
        <tr r="O34" s="2"/>
      </tp>
      <tp>
        <v>1.1749000000000001</v>
        <stp/>
        <stp>StudyData</stp>
        <stp>Close(EU6) when (LocalMonth(EU6)=3 And LocalDay(EU6)=31 And LocalHour(EU6)=8 And LocalMinute(EU6)=45)</stp>
        <stp>Bar</stp>
        <stp/>
        <stp>Close</stp>
        <stp>A5C</stp>
        <stp>0</stp>
        <stp>all</stp>
        <stp/>
        <stp/>
        <stp>True</stp>
        <stp/>
        <stp/>
        <tr r="O22" s="2"/>
      </tp>
      <tp>
        <v>1.1748499999999999</v>
        <stp/>
        <stp>StudyData</stp>
        <stp>Close(EU6) when (LocalMonth(EU6)=3 And LocalDay(EU6)=31 And LocalHour(EU6)=8 And LocalMinute(EU6)=40)</stp>
        <stp>Bar</stp>
        <stp/>
        <stp>Close</stp>
        <stp>A5C</stp>
        <stp>0</stp>
        <stp>all</stp>
        <stp/>
        <stp/>
        <stp>True</stp>
        <stp/>
        <stp/>
        <tr r="O21" s="2"/>
      </tp>
      <tp>
        <v>1.1758</v>
        <stp/>
        <stp>StudyData</stp>
        <stp>Close(EU6) when (LocalMonth(EU6)=3 And LocalDay(EU6)=31 And LocalHour(EU6)=9 And LocalMinute(EU6)=40)</stp>
        <stp>Bar</stp>
        <stp/>
        <stp>Close</stp>
        <stp>A5C</stp>
        <stp>0</stp>
        <stp>all</stp>
        <stp/>
        <stp/>
        <stp>True</stp>
        <stp/>
        <stp/>
        <tr r="O33" s="2"/>
      </tp>
      <tp>
        <v>1.1742999999999999</v>
        <stp/>
        <stp>StudyData</stp>
        <stp>Close(EU6) when (LocalMonth(EU6)=3 And LocalDay(EU6)=31 And LocalHour(EU6)=7 And LocalMinute(EU6)=50)</stp>
        <stp>Bar</stp>
        <stp/>
        <stp>Close</stp>
        <stp>A5C</stp>
        <stp>0</stp>
        <stp>all</stp>
        <stp/>
        <stp/>
        <stp>True</stp>
        <stp/>
        <stp/>
        <tr r="O11" s="2"/>
      </tp>
      <tp>
        <v>1.1742999999999999</v>
        <stp/>
        <stp>StudyData</stp>
        <stp>Close(EU6) when (LocalMonth(EU6)=3 And LocalDay(EU6)=31 And LocalHour(EU6)=7 And LocalMinute(EU6)=55)</stp>
        <stp>Bar</stp>
        <stp/>
        <stp>Close</stp>
        <stp>A5C</stp>
        <stp>0</stp>
        <stp>all</stp>
        <stp/>
        <stp/>
        <stp>True</stp>
        <stp/>
        <stp/>
        <tr r="O12" s="2"/>
      </tp>
      <tp>
        <v>1.1769000000000001</v>
        <stp/>
        <stp>StudyData</stp>
        <stp>Close(EU6) when (LocalMonth(EU6)=3 And LocalDay(EU6)=31 And LocalHour(EU6)=9 And LocalMinute(EU6)=55)</stp>
        <stp>Bar</stp>
        <stp/>
        <stp>Close</stp>
        <stp>A5C</stp>
        <stp>0</stp>
        <stp>all</stp>
        <stp/>
        <stp/>
        <stp>True</stp>
        <stp/>
        <stp/>
        <tr r="O36" s="2"/>
      </tp>
      <tp>
        <v>1.1752499999999999</v>
        <stp/>
        <stp>StudyData</stp>
        <stp>Close(EU6) when (LocalMonth(EU6)=3 And LocalDay(EU6)=31 And LocalHour(EU6)=8 And LocalMinute(EU6)=55)</stp>
        <stp>Bar</stp>
        <stp/>
        <stp>Close</stp>
        <stp>A5C</stp>
        <stp>0</stp>
        <stp>all</stp>
        <stp/>
        <stp/>
        <stp>True</stp>
        <stp/>
        <stp/>
        <tr r="O24" s="2"/>
      </tp>
      <tp>
        <v>1.1748499999999999</v>
        <stp/>
        <stp>StudyData</stp>
        <stp>Close(EU6) when (LocalMonth(EU6)=3 And LocalDay(EU6)=31 And LocalHour(EU6)=8 And LocalMinute(EU6)=50)</stp>
        <stp>Bar</stp>
        <stp/>
        <stp>Close</stp>
        <stp>A5C</stp>
        <stp>0</stp>
        <stp>all</stp>
        <stp/>
        <stp/>
        <stp>True</stp>
        <stp/>
        <stp/>
        <tr r="O23" s="2"/>
      </tp>
      <tp>
        <v>1.17605</v>
        <stp/>
        <stp>StudyData</stp>
        <stp>Close(EU6) when (LocalMonth(EU6)=3 And LocalDay(EU6)=31 And LocalHour(EU6)=9 And LocalMinute(EU6)=50)</stp>
        <stp>Bar</stp>
        <stp/>
        <stp>Close</stp>
        <stp>A5C</stp>
        <stp>0</stp>
        <stp>all</stp>
        <stp/>
        <stp/>
        <stp>True</stp>
        <stp/>
        <stp/>
        <tr r="O35" s="2"/>
      </tp>
      <tp>
        <v>1.1741999999999999</v>
        <stp/>
        <stp>StudyData</stp>
        <stp>Close(EU6) when (LocalMonth(EU6)=3 And LocalDay(EU6)=31 And LocalHour(EU6)=7 And LocalMinute(EU6)=10)</stp>
        <stp>Bar</stp>
        <stp/>
        <stp>Close</stp>
        <stp>A5C</stp>
        <stp>0</stp>
        <stp>all</stp>
        <stp/>
        <stp/>
        <stp>True</stp>
        <stp/>
        <stp/>
        <tr r="O3" s="2"/>
      </tp>
      <tp>
        <v>1.17465</v>
        <stp/>
        <stp>StudyData</stp>
        <stp>Close(EU6) when (LocalMonth(EU6)=3 And LocalDay(EU6)=31 And LocalHour(EU6)=7 And LocalMinute(EU6)=15)</stp>
        <stp>Bar</stp>
        <stp/>
        <stp>Close</stp>
        <stp>A5C</stp>
        <stp>0</stp>
        <stp>all</stp>
        <stp/>
        <stp/>
        <stp>True</stp>
        <stp/>
        <stp/>
        <tr r="O4" s="2"/>
      </tp>
      <tp>
        <v>1.17635</v>
        <stp/>
        <stp>StudyData</stp>
        <stp>Close(EU6) when (LocalMonth(EU6)=3 And LocalDay(EU6)=31 And LocalHour(EU6)=9 And LocalMinute(EU6)=15)</stp>
        <stp>Bar</stp>
        <stp/>
        <stp>Close</stp>
        <stp>A5C</stp>
        <stp>0</stp>
        <stp>all</stp>
        <stp/>
        <stp/>
        <stp>True</stp>
        <stp/>
        <stp/>
        <tr r="O28" s="2"/>
      </tp>
      <tp>
        <v>1.1740999999999999</v>
        <stp/>
        <stp>StudyData</stp>
        <stp>Close(EU6) when (LocalMonth(EU6)=3 And LocalDay(EU6)=31 And LocalHour(EU6)=8 And LocalMinute(EU6)=15)</stp>
        <stp>Bar</stp>
        <stp/>
        <stp>Close</stp>
        <stp>A5C</stp>
        <stp>0</stp>
        <stp>all</stp>
        <stp/>
        <stp/>
        <stp>True</stp>
        <stp/>
        <stp/>
        <tr r="O16" s="2"/>
      </tp>
      <tp>
        <v>1.1740999999999999</v>
        <stp/>
        <stp>StudyData</stp>
        <stp>Close(EU6) when (LocalMonth(EU6)=3 And LocalDay(EU6)=31 And LocalHour(EU6)=8 And LocalMinute(EU6)=10)</stp>
        <stp>Bar</stp>
        <stp/>
        <stp>Close</stp>
        <stp>A5C</stp>
        <stp>0</stp>
        <stp>all</stp>
        <stp/>
        <stp/>
        <stp>True</stp>
        <stp/>
        <stp/>
        <tr r="O15" s="2"/>
      </tp>
      <tp>
        <v>1.17615</v>
        <stp/>
        <stp>StudyData</stp>
        <stp>Close(EU6) when (LocalMonth(EU6)=3 And LocalDay(EU6)=31 And LocalHour(EU6)=9 And LocalMinute(EU6)=10)</stp>
        <stp>Bar</stp>
        <stp/>
        <stp>Close</stp>
        <stp>A5C</stp>
        <stp>0</stp>
        <stp>all</stp>
        <stp/>
        <stp/>
        <stp>True</stp>
        <stp/>
        <stp/>
        <tr r="O27" s="2"/>
      </tp>
      <tp>
        <v>1.17455</v>
        <stp/>
        <stp>StudyData</stp>
        <stp>Close(EU6) when (LocalMonth(EU6)=3 And LocalDay(EU6)=31 And LocalHour(EU6)=7 And LocalMinute(EU6)=20)</stp>
        <stp>Bar</stp>
        <stp/>
        <stp>Close</stp>
        <stp>A5C</stp>
        <stp>0</stp>
        <stp>all</stp>
        <stp/>
        <stp/>
        <stp>True</stp>
        <stp/>
        <stp/>
        <tr r="O5" s="2"/>
      </tp>
      <tp>
        <v>1.1745000000000001</v>
        <stp/>
        <stp>StudyData</stp>
        <stp>Close(EU6) when (LocalMonth(EU6)=3 And LocalDay(EU6)=31 And LocalHour(EU6)=7 And LocalMinute(EU6)=25)</stp>
        <stp>Bar</stp>
        <stp/>
        <stp>Close</stp>
        <stp>A5C</stp>
        <stp>0</stp>
        <stp>all</stp>
        <stp/>
        <stp/>
        <stp>True</stp>
        <stp/>
        <stp/>
        <tr r="O6" s="2"/>
      </tp>
      <tp>
        <v>1.17615</v>
        <stp/>
        <stp>StudyData</stp>
        <stp>Close(EU6) when (LocalMonth(EU6)=3 And LocalDay(EU6)=31 And LocalHour(EU6)=9 And LocalMinute(EU6)=25)</stp>
        <stp>Bar</stp>
        <stp/>
        <stp>Close</stp>
        <stp>A5C</stp>
        <stp>0</stp>
        <stp>all</stp>
        <stp/>
        <stp/>
        <stp>True</stp>
        <stp/>
        <stp/>
        <tr r="O30" s="2"/>
      </tp>
      <tp>
        <v>1.1745000000000001</v>
        <stp/>
        <stp>StudyData</stp>
        <stp>Close(EU6) when (LocalMonth(EU6)=3 And LocalDay(EU6)=31 And LocalHour(EU6)=8 And LocalMinute(EU6)=25)</stp>
        <stp>Bar</stp>
        <stp/>
        <stp>Close</stp>
        <stp>A5C</stp>
        <stp>0</stp>
        <stp>all</stp>
        <stp/>
        <stp/>
        <stp>True</stp>
        <stp/>
        <stp/>
        <tr r="O18" s="2"/>
      </tp>
      <tp>
        <v>1.17425</v>
        <stp/>
        <stp>StudyData</stp>
        <stp>Close(EU6) when (LocalMonth(EU6)=3 And LocalDay(EU6)=31 And LocalHour(EU6)=8 And LocalMinute(EU6)=20)</stp>
        <stp>Bar</stp>
        <stp/>
        <stp>Close</stp>
        <stp>A5C</stp>
        <stp>0</stp>
        <stp>all</stp>
        <stp/>
        <stp/>
        <stp>True</stp>
        <stp/>
        <stp/>
        <tr r="O17" s="2"/>
      </tp>
      <tp>
        <v>1.1759999999999999</v>
        <stp/>
        <stp>StudyData</stp>
        <stp>Close(EU6) when (LocalMonth(EU6)=3 And LocalDay(EU6)=31 And LocalHour(EU6)=9 And LocalMinute(EU6)=20)</stp>
        <stp>Bar</stp>
        <stp/>
        <stp>Close</stp>
        <stp>A5C</stp>
        <stp>0</stp>
        <stp>all</stp>
        <stp/>
        <stp/>
        <stp>True</stp>
        <stp/>
        <stp/>
        <tr r="O29" s="2"/>
      </tp>
      <tp>
        <v>1.17465</v>
        <stp/>
        <stp>StudyData</stp>
        <stp>Close(EU6) when (LocalMonth(EU6)=3 And LocalDay(EU6)=31 And LocalHour(EU6)=7 And LocalMinute(EU6)=30)</stp>
        <stp>Bar</stp>
        <stp/>
        <stp>Close</stp>
        <stp>A5C</stp>
        <stp>0</stp>
        <stp>all</stp>
        <stp/>
        <stp/>
        <stp>True</stp>
        <stp/>
        <stp/>
        <tr r="O7" s="2"/>
      </tp>
      <tp>
        <v>1.1744000000000001</v>
        <stp/>
        <stp>StudyData</stp>
        <stp>Close(EU6) when (LocalMonth(EU6)=3 And LocalDay(EU6)=31 And LocalHour(EU6)=7 And LocalMinute(EU6)=35)</stp>
        <stp>Bar</stp>
        <stp/>
        <stp>Close</stp>
        <stp>A5C</stp>
        <stp>0</stp>
        <stp>all</stp>
        <stp/>
        <stp/>
        <stp>True</stp>
        <stp/>
        <stp/>
        <tr r="O8" s="2"/>
      </tp>
      <tp>
        <v>1.1759999999999999</v>
        <stp/>
        <stp>StudyData</stp>
        <stp>Close(EU6) when (LocalMonth(EU6)=3 And LocalDay(EU6)=31 And LocalHour(EU6)=9 And LocalMinute(EU6)=35)</stp>
        <stp>Bar</stp>
        <stp/>
        <stp>Close</stp>
        <stp>A5C</stp>
        <stp>0</stp>
        <stp>all</stp>
        <stp/>
        <stp/>
        <stp>True</stp>
        <stp/>
        <stp/>
        <tr r="O32" s="2"/>
      </tp>
      <tp>
        <v>1.1749000000000001</v>
        <stp/>
        <stp>StudyData</stp>
        <stp>Close(EU6) when (LocalMonth(EU6)=3 And LocalDay(EU6)=31 And LocalHour(EU6)=8 And LocalMinute(EU6)=35)</stp>
        <stp>Bar</stp>
        <stp/>
        <stp>Close</stp>
        <stp>A5C</stp>
        <stp>0</stp>
        <stp>all</stp>
        <stp/>
        <stp/>
        <stp>True</stp>
        <stp/>
        <stp/>
        <tr r="O20" s="2"/>
      </tp>
      <tp>
        <v>1.1748499999999999</v>
        <stp/>
        <stp>StudyData</stp>
        <stp>Close(EU6) when (LocalMonth(EU6)=3 And LocalDay(EU6)=31 And LocalHour(EU6)=8 And LocalMinute(EU6)=30)</stp>
        <stp>Bar</stp>
        <stp/>
        <stp>Close</stp>
        <stp>A5C</stp>
        <stp>0</stp>
        <stp>all</stp>
        <stp/>
        <stp/>
        <stp>True</stp>
        <stp/>
        <stp/>
        <tr r="O19" s="2"/>
      </tp>
      <tp>
        <v>1.17635</v>
        <stp/>
        <stp>StudyData</stp>
        <stp>Close(EU6) when (LocalMonth(EU6)=3 And LocalDay(EU6)=31 And LocalHour(EU6)=9 And LocalMinute(EU6)=30)</stp>
        <stp>Bar</stp>
        <stp/>
        <stp>Close</stp>
        <stp>A5C</stp>
        <stp>0</stp>
        <stp>all</stp>
        <stp/>
        <stp/>
        <stp>True</stp>
        <stp/>
        <stp/>
        <tr r="O31" s="2"/>
      </tp>
      <tp>
        <v>1.3763000000000001</v>
        <stp/>
        <stp>StudyData</stp>
        <stp>Close(BP6) when (LocalMonth(BP6)=3 And LocalDay(BP6)=31 And LocalHour(BP6)=7 And LocalMinute(BP6)=10)</stp>
        <stp>Bar</stp>
        <stp/>
        <stp>Close</stp>
        <stp>A5C</stp>
        <stp>0</stp>
        <stp>all</stp>
        <stp/>
        <stp/>
        <stp>True</stp>
        <stp/>
        <stp/>
        <tr r="J3" s="2"/>
      </tp>
      <tp>
        <v>1.3767</v>
        <stp/>
        <stp>StudyData</stp>
        <stp>Close(BP6) when (LocalMonth(BP6)=3 And LocalDay(BP6)=31 And LocalHour(BP6)=7 And LocalMinute(BP6)=15)</stp>
        <stp>Bar</stp>
        <stp/>
        <stp>Close</stp>
        <stp>A5C</stp>
        <stp>0</stp>
        <stp>all</stp>
        <stp/>
        <stp/>
        <stp>True</stp>
        <stp/>
        <stp/>
        <tr r="J4" s="2"/>
      </tp>
      <tp>
        <v>1.3809</v>
        <stp/>
        <stp>StudyData</stp>
        <stp>Close(BP6) when (LocalMonth(BP6)=3 And LocalDay(BP6)=31 And LocalHour(BP6)=9 And LocalMinute(BP6)=15)</stp>
        <stp>Bar</stp>
        <stp/>
        <stp>Close</stp>
        <stp>A5C</stp>
        <stp>0</stp>
        <stp>all</stp>
        <stp/>
        <stp/>
        <stp>True</stp>
        <stp/>
        <stp/>
        <tr r="J28" s="2"/>
      </tp>
      <tp>
        <v>1.3766</v>
        <stp/>
        <stp>StudyData</stp>
        <stp>Close(BP6) when (LocalMonth(BP6)=3 And LocalDay(BP6)=31 And LocalHour(BP6)=8 And LocalMinute(BP6)=15)</stp>
        <stp>Bar</stp>
        <stp/>
        <stp>Close</stp>
        <stp>A5C</stp>
        <stp>0</stp>
        <stp>all</stp>
        <stp/>
        <stp/>
        <stp>True</stp>
        <stp/>
        <stp/>
        <tr r="J16" s="2"/>
      </tp>
      <tp>
        <v>1.3767</v>
        <stp/>
        <stp>StudyData</stp>
        <stp>Close(BP6) when (LocalMonth(BP6)=3 And LocalDay(BP6)=31 And LocalHour(BP6)=8 And LocalMinute(BP6)=10)</stp>
        <stp>Bar</stp>
        <stp/>
        <stp>Close</stp>
        <stp>A5C</stp>
        <stp>0</stp>
        <stp>all</stp>
        <stp/>
        <stp/>
        <stp>True</stp>
        <stp/>
        <stp/>
        <tr r="J15" s="2"/>
      </tp>
      <tp>
        <v>1.3802000000000001</v>
        <stp/>
        <stp>StudyData</stp>
        <stp>Close(BP6) when (LocalMonth(BP6)=3 And LocalDay(BP6)=31 And LocalHour(BP6)=9 And LocalMinute(BP6)=10)</stp>
        <stp>Bar</stp>
        <stp/>
        <stp>Close</stp>
        <stp>A5C</stp>
        <stp>0</stp>
        <stp>all</stp>
        <stp/>
        <stp/>
        <stp>True</stp>
        <stp/>
        <stp/>
        <tr r="J27" s="2"/>
      </tp>
      <tp>
        <v>1.3771</v>
        <stp/>
        <stp>StudyData</stp>
        <stp>Close(BP6) when (LocalMonth(BP6)=3 And LocalDay(BP6)=31 And LocalHour(BP6)=7 And LocalMinute(BP6)=30)</stp>
        <stp>Bar</stp>
        <stp/>
        <stp>Close</stp>
        <stp>A5C</stp>
        <stp>0</stp>
        <stp>all</stp>
        <stp/>
        <stp/>
        <stp>True</stp>
        <stp/>
        <stp/>
        <tr r="J7" s="2"/>
      </tp>
      <tp>
        <v>1.3773</v>
        <stp/>
        <stp>StudyData</stp>
        <stp>Close(BP6) when (LocalMonth(BP6)=3 And LocalDay(BP6)=31 And LocalHour(BP6)=7 And LocalMinute(BP6)=35)</stp>
        <stp>Bar</stp>
        <stp/>
        <stp>Close</stp>
        <stp>A5C</stp>
        <stp>0</stp>
        <stp>all</stp>
        <stp/>
        <stp/>
        <stp>True</stp>
        <stp/>
        <stp/>
        <tr r="J8" s="2"/>
      </tp>
      <tp>
        <v>1.3796999999999999</v>
        <stp/>
        <stp>StudyData</stp>
        <stp>Close(BP6) when (LocalMonth(BP6)=3 And LocalDay(BP6)=31 And LocalHour(BP6)=9 And LocalMinute(BP6)=35)</stp>
        <stp>Bar</stp>
        <stp/>
        <stp>Close</stp>
        <stp>A5C</stp>
        <stp>0</stp>
        <stp>all</stp>
        <stp/>
        <stp/>
        <stp>True</stp>
        <stp/>
        <stp/>
        <tr r="J32" s="2"/>
      </tp>
      <tp>
        <v>1.3777999999999999</v>
        <stp/>
        <stp>StudyData</stp>
        <stp>Close(BP6) when (LocalMonth(BP6)=3 And LocalDay(BP6)=31 And LocalHour(BP6)=8 And LocalMinute(BP6)=35)</stp>
        <stp>Bar</stp>
        <stp/>
        <stp>Close</stp>
        <stp>A5C</stp>
        <stp>0</stp>
        <stp>all</stp>
        <stp/>
        <stp/>
        <stp>True</stp>
        <stp/>
        <stp/>
        <tr r="J20" s="2"/>
      </tp>
      <tp>
        <v>1.3775999999999999</v>
        <stp/>
        <stp>StudyData</stp>
        <stp>Close(BP6) when (LocalMonth(BP6)=3 And LocalDay(BP6)=31 And LocalHour(BP6)=8 And LocalMinute(BP6)=30)</stp>
        <stp>Bar</stp>
        <stp/>
        <stp>Close</stp>
        <stp>A5C</stp>
        <stp>0</stp>
        <stp>all</stp>
        <stp/>
        <stp/>
        <stp>True</stp>
        <stp/>
        <stp/>
        <tr r="J19" s="2"/>
      </tp>
      <tp>
        <v>1.3807</v>
        <stp/>
        <stp>StudyData</stp>
        <stp>Close(BP6) when (LocalMonth(BP6)=3 And LocalDay(BP6)=31 And LocalHour(BP6)=9 And LocalMinute(BP6)=30)</stp>
        <stp>Bar</stp>
        <stp/>
        <stp>Close</stp>
        <stp>A5C</stp>
        <stp>0</stp>
        <stp>all</stp>
        <stp/>
        <stp/>
        <stp>True</stp>
        <stp/>
        <stp/>
        <tr r="J31" s="2"/>
      </tp>
      <tp>
        <v>1.3768</v>
        <stp/>
        <stp>StudyData</stp>
        <stp>Close(BP6) when (LocalMonth(BP6)=3 And LocalDay(BP6)=31 And LocalHour(BP6)=7 And LocalMinute(BP6)=20)</stp>
        <stp>Bar</stp>
        <stp/>
        <stp>Close</stp>
        <stp>A5C</stp>
        <stp>0</stp>
        <stp>all</stp>
        <stp/>
        <stp/>
        <stp>True</stp>
        <stp/>
        <stp/>
        <tr r="J5" s="2"/>
      </tp>
      <tp>
        <v>1.3769</v>
        <stp/>
        <stp>StudyData</stp>
        <stp>Close(BP6) when (LocalMonth(BP6)=3 And LocalDay(BP6)=31 And LocalHour(BP6)=7 And LocalMinute(BP6)=25)</stp>
        <stp>Bar</stp>
        <stp/>
        <stp>Close</stp>
        <stp>A5C</stp>
        <stp>0</stp>
        <stp>all</stp>
        <stp/>
        <stp/>
        <stp>True</stp>
        <stp/>
        <stp/>
        <tr r="J6" s="2"/>
      </tp>
      <tp>
        <v>1.3807</v>
        <stp/>
        <stp>StudyData</stp>
        <stp>Close(BP6) when (LocalMonth(BP6)=3 And LocalDay(BP6)=31 And LocalHour(BP6)=9 And LocalMinute(BP6)=25)</stp>
        <stp>Bar</stp>
        <stp/>
        <stp>Close</stp>
        <stp>A5C</stp>
        <stp>0</stp>
        <stp>all</stp>
        <stp/>
        <stp/>
        <stp>True</stp>
        <stp/>
        <stp/>
        <tr r="J30" s="2"/>
      </tp>
      <tp>
        <v>1.3771</v>
        <stp/>
        <stp>StudyData</stp>
        <stp>Close(BP6) when (LocalMonth(BP6)=3 And LocalDay(BP6)=31 And LocalHour(BP6)=8 And LocalMinute(BP6)=25)</stp>
        <stp>Bar</stp>
        <stp/>
        <stp>Close</stp>
        <stp>A5C</stp>
        <stp>0</stp>
        <stp>all</stp>
        <stp/>
        <stp/>
        <stp>True</stp>
        <stp/>
        <stp/>
        <tr r="J18" s="2"/>
      </tp>
      <tp>
        <v>1.3771</v>
        <stp/>
        <stp>StudyData</stp>
        <stp>Close(BP6) when (LocalMonth(BP6)=3 And LocalDay(BP6)=31 And LocalHour(BP6)=8 And LocalMinute(BP6)=20)</stp>
        <stp>Bar</stp>
        <stp/>
        <stp>Close</stp>
        <stp>A5C</stp>
        <stp>0</stp>
        <stp>all</stp>
        <stp/>
        <stp/>
        <stp>True</stp>
        <stp/>
        <stp/>
        <tr r="J17" s="2"/>
      </tp>
      <tp>
        <v>1.3801000000000001</v>
        <stp/>
        <stp>StudyData</stp>
        <stp>Close(BP6) when (LocalMonth(BP6)=3 And LocalDay(BP6)=31 And LocalHour(BP6)=9 And LocalMinute(BP6)=20)</stp>
        <stp>Bar</stp>
        <stp/>
        <stp>Close</stp>
        <stp>A5C</stp>
        <stp>0</stp>
        <stp>all</stp>
        <stp/>
        <stp/>
        <stp>True</stp>
        <stp/>
        <stp/>
        <tr r="J29" s="2"/>
      </tp>
      <tp>
        <v>1.377</v>
        <stp/>
        <stp>StudyData</stp>
        <stp>Close(BP6) when (LocalMonth(BP6)=3 And LocalDay(BP6)=31 And LocalHour(BP6)=7 And LocalMinute(BP6)=50)</stp>
        <stp>Bar</stp>
        <stp/>
        <stp>Close</stp>
        <stp>A5C</stp>
        <stp>0</stp>
        <stp>all</stp>
        <stp/>
        <stp/>
        <stp>True</stp>
        <stp/>
        <stp/>
        <tr r="J11" s="2"/>
      </tp>
      <tp>
        <v>1.377</v>
        <stp/>
        <stp>StudyData</stp>
        <stp>Close(BP6) when (LocalMonth(BP6)=3 And LocalDay(BP6)=31 And LocalHour(BP6)=7 And LocalMinute(BP6)=55)</stp>
        <stp>Bar</stp>
        <stp/>
        <stp>Close</stp>
        <stp>A5C</stp>
        <stp>0</stp>
        <stp>all</stp>
        <stp/>
        <stp/>
        <stp>True</stp>
        <stp/>
        <stp/>
        <tr r="J12" s="2"/>
      </tp>
      <tp>
        <v>1.3798999999999999</v>
        <stp/>
        <stp>StudyData</stp>
        <stp>Close(BP6) when (LocalMonth(BP6)=3 And LocalDay(BP6)=31 And LocalHour(BP6)=9 And LocalMinute(BP6)=55)</stp>
        <stp>Bar</stp>
        <stp/>
        <stp>Close</stp>
        <stp>A5C</stp>
        <stp>0</stp>
        <stp>all</stp>
        <stp/>
        <stp/>
        <stp>True</stp>
        <stp/>
        <stp/>
        <tr r="J36" s="2"/>
      </tp>
      <tp>
        <v>1.3786</v>
        <stp/>
        <stp>StudyData</stp>
        <stp>Close(BP6) when (LocalMonth(BP6)=3 And LocalDay(BP6)=31 And LocalHour(BP6)=8 And LocalMinute(BP6)=55)</stp>
        <stp>Bar</stp>
        <stp/>
        <stp>Close</stp>
        <stp>A5C</stp>
        <stp>0</stp>
        <stp>all</stp>
        <stp/>
        <stp/>
        <stp>True</stp>
        <stp/>
        <stp/>
        <tr r="J24" s="2"/>
      </tp>
      <tp>
        <v>1.3782000000000001</v>
        <stp/>
        <stp>StudyData</stp>
        <stp>Close(BP6) when (LocalMonth(BP6)=3 And LocalDay(BP6)=31 And LocalHour(BP6)=8 And LocalMinute(BP6)=50)</stp>
        <stp>Bar</stp>
        <stp/>
        <stp>Close</stp>
        <stp>A5C</stp>
        <stp>0</stp>
        <stp>all</stp>
        <stp/>
        <stp/>
        <stp>True</stp>
        <stp/>
        <stp/>
        <tr r="J23" s="2"/>
      </tp>
      <tp>
        <v>1.3798999999999999</v>
        <stp/>
        <stp>StudyData</stp>
        <stp>Close(BP6) when (LocalMonth(BP6)=3 And LocalDay(BP6)=31 And LocalHour(BP6)=9 And LocalMinute(BP6)=50)</stp>
        <stp>Bar</stp>
        <stp/>
        <stp>Close</stp>
        <stp>A5C</stp>
        <stp>0</stp>
        <stp>all</stp>
        <stp/>
        <stp/>
        <stp>True</stp>
        <stp/>
        <stp/>
        <tr r="J35" s="2"/>
      </tp>
      <tp>
        <v>1.3776999999999999</v>
        <stp/>
        <stp>StudyData</stp>
        <stp>Close(BP6) when (LocalMonth(BP6)=3 And LocalDay(BP6)=31 And LocalHour(BP6)=7 And LocalMinute(BP6)=40)</stp>
        <stp>Bar</stp>
        <stp/>
        <stp>Close</stp>
        <stp>A5C</stp>
        <stp>0</stp>
        <stp>all</stp>
        <stp/>
        <stp/>
        <stp>True</stp>
        <stp/>
        <stp/>
        <tr r="J9" s="2"/>
      </tp>
      <tp>
        <v>1.3773</v>
        <stp/>
        <stp>StudyData</stp>
        <stp>Close(BP6) when (LocalMonth(BP6)=3 And LocalDay(BP6)=31 And LocalHour(BP6)=7 And LocalMinute(BP6)=45)</stp>
        <stp>Bar</stp>
        <stp/>
        <stp>Close</stp>
        <stp>A5C</stp>
        <stp>0</stp>
        <stp>all</stp>
        <stp/>
        <stp/>
        <stp>True</stp>
        <stp/>
        <stp/>
        <tr r="J10" s="2"/>
      </tp>
      <tp>
        <v>1.38</v>
        <stp/>
        <stp>StudyData</stp>
        <stp>Close(BP6) when (LocalMonth(BP6)=3 And LocalDay(BP6)=31 And LocalHour(BP6)=9 And LocalMinute(BP6)=45)</stp>
        <stp>Bar</stp>
        <stp/>
        <stp>Close</stp>
        <stp>A5C</stp>
        <stp>0</stp>
        <stp>all</stp>
        <stp/>
        <stp/>
        <stp>True</stp>
        <stp/>
        <stp/>
        <tr r="J34" s="2"/>
      </tp>
      <tp>
        <v>1.3777999999999999</v>
        <stp/>
        <stp>StudyData</stp>
        <stp>Close(BP6) when (LocalMonth(BP6)=3 And LocalDay(BP6)=31 And LocalHour(BP6)=8 And LocalMinute(BP6)=45)</stp>
        <stp>Bar</stp>
        <stp/>
        <stp>Close</stp>
        <stp>A5C</stp>
        <stp>0</stp>
        <stp>all</stp>
        <stp/>
        <stp/>
        <stp>True</stp>
        <stp/>
        <stp/>
        <tr r="J22" s="2"/>
      </tp>
      <tp>
        <v>1.3776999999999999</v>
        <stp/>
        <stp>StudyData</stp>
        <stp>Close(BP6) when (LocalMonth(BP6)=3 And LocalDay(BP6)=31 And LocalHour(BP6)=8 And LocalMinute(BP6)=40)</stp>
        <stp>Bar</stp>
        <stp/>
        <stp>Close</stp>
        <stp>A5C</stp>
        <stp>0</stp>
        <stp>all</stp>
        <stp/>
        <stp/>
        <stp>True</stp>
        <stp/>
        <stp/>
        <tr r="J21" s="2"/>
      </tp>
      <tp>
        <v>1.3792</v>
        <stp/>
        <stp>StudyData</stp>
        <stp>Close(BP6) when (LocalMonth(BP6)=3 And LocalDay(BP6)=31 And LocalHour(BP6)=9 And LocalMinute(BP6)=40)</stp>
        <stp>Bar</stp>
        <stp/>
        <stp>Close</stp>
        <stp>A5C</stp>
        <stp>0</stp>
        <stp>all</stp>
        <stp/>
        <stp/>
        <stp>True</stp>
        <stp/>
        <stp/>
        <tr r="J33" s="2"/>
      </tp>
      <tp>
        <v>0.79315000000000002</v>
        <stp/>
        <stp>StudyData</stp>
        <stp>Close(CA6) when (LocalMonth(CA6)=3 And LocalDay(CA6)=31 And LocalHour(CA6)=7 And LocalMinute(CA6)=10)</stp>
        <stp>Bar</stp>
        <stp/>
        <stp>Close</stp>
        <stp>A5C</stp>
        <stp>0</stp>
        <stp>all</stp>
        <stp/>
        <stp/>
        <stp>True</stp>
        <stp/>
        <stp/>
        <tr r="X3" s="2"/>
      </tp>
      <tp>
        <v>0.79335</v>
        <stp/>
        <stp>StudyData</stp>
        <stp>Close(CA6) when (LocalMonth(CA6)=3 And LocalDay(CA6)=31 And LocalHour(CA6)=7 And LocalMinute(CA6)=15)</stp>
        <stp>Bar</stp>
        <stp/>
        <stp>Close</stp>
        <stp>A5C</stp>
        <stp>0</stp>
        <stp>all</stp>
        <stp/>
        <stp/>
        <stp>True</stp>
        <stp/>
        <stp/>
        <tr r="X4" s="2"/>
      </tp>
      <tp>
        <v>0.7974</v>
        <stp/>
        <stp>StudyData</stp>
        <stp>Close(CA6) when (LocalMonth(CA6)=3 And LocalDay(CA6)=31 And LocalHour(CA6)=9 And LocalMinute(CA6)=15)</stp>
        <stp>Bar</stp>
        <stp/>
        <stp>Close</stp>
        <stp>A5C</stp>
        <stp>0</stp>
        <stp>all</stp>
        <stp/>
        <stp/>
        <stp>True</stp>
        <stp/>
        <stp/>
        <tr r="X28" s="2"/>
      </tp>
      <tp>
        <v>0.79369999999999996</v>
        <stp/>
        <stp>StudyData</stp>
        <stp>Close(CA6) when (LocalMonth(CA6)=3 And LocalDay(CA6)=31 And LocalHour(CA6)=8 And LocalMinute(CA6)=15)</stp>
        <stp>Bar</stp>
        <stp/>
        <stp>Close</stp>
        <stp>A5C</stp>
        <stp>0</stp>
        <stp>all</stp>
        <stp/>
        <stp/>
        <stp>True</stp>
        <stp/>
        <stp/>
        <tr r="X16" s="2"/>
      </tp>
      <tp>
        <v>0.79384999999999994</v>
        <stp/>
        <stp>StudyData</stp>
        <stp>Close(CA6) when (LocalMonth(CA6)=3 And LocalDay(CA6)=31 And LocalHour(CA6)=8 And LocalMinute(CA6)=10)</stp>
        <stp>Bar</stp>
        <stp/>
        <stp>Close</stp>
        <stp>A5C</stp>
        <stp>0</stp>
        <stp>all</stp>
        <stp/>
        <stp/>
        <stp>True</stp>
        <stp/>
        <stp/>
        <tr r="X15" s="2"/>
      </tp>
      <tp>
        <v>0.79715000000000003</v>
        <stp/>
        <stp>StudyData</stp>
        <stp>Close(CA6) when (LocalMonth(CA6)=3 And LocalDay(CA6)=31 And LocalHour(CA6)=9 And LocalMinute(CA6)=10)</stp>
        <stp>Bar</stp>
        <stp/>
        <stp>Close</stp>
        <stp>A5C</stp>
        <stp>0</stp>
        <stp>all</stp>
        <stp/>
        <stp/>
        <stp>True</stp>
        <stp/>
        <stp/>
        <tr r="X27" s="2"/>
      </tp>
      <tp>
        <v>0.79344999999999999</v>
        <stp/>
        <stp>StudyData</stp>
        <stp>Close(CA6) when (LocalMonth(CA6)=3 And LocalDay(CA6)=31 And LocalHour(CA6)=7 And LocalMinute(CA6)=20)</stp>
        <stp>Bar</stp>
        <stp/>
        <stp>Close</stp>
        <stp>A5C</stp>
        <stp>0</stp>
        <stp>all</stp>
        <stp/>
        <stp/>
        <stp>True</stp>
        <stp/>
        <stp/>
        <tr r="X5" s="2"/>
      </tp>
      <tp>
        <v>0.79325000000000001</v>
        <stp/>
        <stp>StudyData</stp>
        <stp>Close(CA6) when (LocalMonth(CA6)=3 And LocalDay(CA6)=31 And LocalHour(CA6)=7 And LocalMinute(CA6)=25)</stp>
        <stp>Bar</stp>
        <stp/>
        <stp>Close</stp>
        <stp>A5C</stp>
        <stp>0</stp>
        <stp>all</stp>
        <stp/>
        <stp/>
        <stp>True</stp>
        <stp/>
        <stp/>
        <tr r="X6" s="2"/>
      </tp>
      <tp>
        <v>0.79700000000000004</v>
        <stp/>
        <stp>StudyData</stp>
        <stp>Close(CA6) when (LocalMonth(CA6)=3 And LocalDay(CA6)=31 And LocalHour(CA6)=9 And LocalMinute(CA6)=25)</stp>
        <stp>Bar</stp>
        <stp/>
        <stp>Close</stp>
        <stp>A5C</stp>
        <stp>0</stp>
        <stp>all</stp>
        <stp/>
        <stp/>
        <stp>True</stp>
        <stp/>
        <stp/>
        <tr r="X30" s="2"/>
      </tp>
      <tp>
        <v>0.79405000000000003</v>
        <stp/>
        <stp>StudyData</stp>
        <stp>Close(CA6) when (LocalMonth(CA6)=3 And LocalDay(CA6)=31 And LocalHour(CA6)=8 And LocalMinute(CA6)=25)</stp>
        <stp>Bar</stp>
        <stp/>
        <stp>Close</stp>
        <stp>A5C</stp>
        <stp>0</stp>
        <stp>all</stp>
        <stp/>
        <stp/>
        <stp>True</stp>
        <stp/>
        <stp/>
        <tr r="X18" s="2"/>
      </tp>
      <tp>
        <v>0.79400000000000004</v>
        <stp/>
        <stp>StudyData</stp>
        <stp>Close(CA6) when (LocalMonth(CA6)=3 And LocalDay(CA6)=31 And LocalHour(CA6)=8 And LocalMinute(CA6)=20)</stp>
        <stp>Bar</stp>
        <stp/>
        <stp>Close</stp>
        <stp>A5C</stp>
        <stp>0</stp>
        <stp>all</stp>
        <stp/>
        <stp/>
        <stp>True</stp>
        <stp/>
        <stp/>
        <tr r="X17" s="2"/>
      </tp>
      <tp>
        <v>0.79679999999999995</v>
        <stp/>
        <stp>StudyData</stp>
        <stp>Close(CA6) when (LocalMonth(CA6)=3 And LocalDay(CA6)=31 And LocalHour(CA6)=9 And LocalMinute(CA6)=20)</stp>
        <stp>Bar</stp>
        <stp/>
        <stp>Close</stp>
        <stp>A5C</stp>
        <stp>0</stp>
        <stp>all</stp>
        <stp/>
        <stp/>
        <stp>True</stp>
        <stp/>
        <stp/>
        <tr r="X29" s="2"/>
      </tp>
      <tp>
        <v>0.79379999999999995</v>
        <stp/>
        <stp>StudyData</stp>
        <stp>Close(CA6) when (LocalMonth(CA6)=3 And LocalDay(CA6)=31 And LocalHour(CA6)=7 And LocalMinute(CA6)=30)</stp>
        <stp>Bar</stp>
        <stp/>
        <stp>Close</stp>
        <stp>A5C</stp>
        <stp>0</stp>
        <stp>all</stp>
        <stp/>
        <stp/>
        <stp>True</stp>
        <stp/>
        <stp/>
        <tr r="X7" s="2"/>
      </tp>
      <tp>
        <v>0.79405000000000003</v>
        <stp/>
        <stp>StudyData</stp>
        <stp>Close(CA6) when (LocalMonth(CA6)=3 And LocalDay(CA6)=31 And LocalHour(CA6)=7 And LocalMinute(CA6)=35)</stp>
        <stp>Bar</stp>
        <stp/>
        <stp>Close</stp>
        <stp>A5C</stp>
        <stp>0</stp>
        <stp>all</stp>
        <stp/>
        <stp/>
        <stp>True</stp>
        <stp/>
        <stp/>
        <tr r="X8" s="2"/>
      </tp>
      <tp>
        <v>0.79635</v>
        <stp/>
        <stp>StudyData</stp>
        <stp>Close(CA6) when (LocalMonth(CA6)=3 And LocalDay(CA6)=31 And LocalHour(CA6)=9 And LocalMinute(CA6)=35)</stp>
        <stp>Bar</stp>
        <stp/>
        <stp>Close</stp>
        <stp>A5C</stp>
        <stp>0</stp>
        <stp>all</stp>
        <stp/>
        <stp/>
        <stp>True</stp>
        <stp/>
        <stp/>
        <tr r="X32" s="2"/>
      </tp>
      <tp>
        <v>0.79459999999999997</v>
        <stp/>
        <stp>StudyData</stp>
        <stp>Close(CA6) when (LocalMonth(CA6)=3 And LocalDay(CA6)=31 And LocalHour(CA6)=8 And LocalMinute(CA6)=35)</stp>
        <stp>Bar</stp>
        <stp/>
        <stp>Close</stp>
        <stp>A5C</stp>
        <stp>0</stp>
        <stp>all</stp>
        <stp/>
        <stp/>
        <stp>True</stp>
        <stp/>
        <stp/>
        <tr r="X20" s="2"/>
      </tp>
      <tp>
        <v>0.7944</v>
        <stp/>
        <stp>StudyData</stp>
        <stp>Close(CA6) when (LocalMonth(CA6)=3 And LocalDay(CA6)=31 And LocalHour(CA6)=8 And LocalMinute(CA6)=30)</stp>
        <stp>Bar</stp>
        <stp/>
        <stp>Close</stp>
        <stp>A5C</stp>
        <stp>0</stp>
        <stp>all</stp>
        <stp/>
        <stp/>
        <stp>True</stp>
        <stp/>
        <stp/>
        <tr r="X19" s="2"/>
      </tp>
      <tp>
        <v>0.79684999999999995</v>
        <stp/>
        <stp>StudyData</stp>
        <stp>Close(CA6) when (LocalMonth(CA6)=3 And LocalDay(CA6)=31 And LocalHour(CA6)=9 And LocalMinute(CA6)=30)</stp>
        <stp>Bar</stp>
        <stp/>
        <stp>Close</stp>
        <stp>A5C</stp>
        <stp>0</stp>
        <stp>all</stp>
        <stp/>
        <stp/>
        <stp>True</stp>
        <stp/>
        <stp/>
        <tr r="X31" s="2"/>
      </tp>
      <tp>
        <v>0.79425000000000001</v>
        <stp/>
        <stp>StudyData</stp>
        <stp>Close(CA6) when (LocalMonth(CA6)=3 And LocalDay(CA6)=31 And LocalHour(CA6)=7 And LocalMinute(CA6)=40)</stp>
        <stp>Bar</stp>
        <stp/>
        <stp>Close</stp>
        <stp>A5C</stp>
        <stp>0</stp>
        <stp>all</stp>
        <stp/>
        <stp/>
        <stp>True</stp>
        <stp/>
        <stp/>
        <tr r="X9" s="2"/>
      </tp>
      <tp>
        <v>0.79379999999999995</v>
        <stp/>
        <stp>StudyData</stp>
        <stp>Close(CA6) when (LocalMonth(CA6)=3 And LocalDay(CA6)=31 And LocalHour(CA6)=7 And LocalMinute(CA6)=45)</stp>
        <stp>Bar</stp>
        <stp/>
        <stp>Close</stp>
        <stp>A5C</stp>
        <stp>0</stp>
        <stp>all</stp>
        <stp/>
        <stp/>
        <stp>True</stp>
        <stp/>
        <stp/>
        <tr r="X10" s="2"/>
      </tp>
      <tp>
        <v>0.7964</v>
        <stp/>
        <stp>StudyData</stp>
        <stp>Close(CA6) when (LocalMonth(CA6)=3 And LocalDay(CA6)=31 And LocalHour(CA6)=9 And LocalMinute(CA6)=45)</stp>
        <stp>Bar</stp>
        <stp/>
        <stp>Close</stp>
        <stp>A5C</stp>
        <stp>0</stp>
        <stp>all</stp>
        <stp/>
        <stp/>
        <stp>True</stp>
        <stp/>
        <stp/>
        <tr r="X34" s="2"/>
      </tp>
      <tp>
        <v>0.79535</v>
        <stp/>
        <stp>StudyData</stp>
        <stp>Close(CA6) when (LocalMonth(CA6)=3 And LocalDay(CA6)=31 And LocalHour(CA6)=8 And LocalMinute(CA6)=45)</stp>
        <stp>Bar</stp>
        <stp/>
        <stp>Close</stp>
        <stp>A5C</stp>
        <stp>0</stp>
        <stp>all</stp>
        <stp/>
        <stp/>
        <stp>True</stp>
        <stp/>
        <stp/>
        <tr r="X22" s="2"/>
      </tp>
      <tp>
        <v>0.79490000000000005</v>
        <stp/>
        <stp>StudyData</stp>
        <stp>Close(CA6) when (LocalMonth(CA6)=3 And LocalDay(CA6)=31 And LocalHour(CA6)=8 And LocalMinute(CA6)=40)</stp>
        <stp>Bar</stp>
        <stp/>
        <stp>Close</stp>
        <stp>A5C</stp>
        <stp>0</stp>
        <stp>all</stp>
        <stp/>
        <stp/>
        <stp>True</stp>
        <stp/>
        <stp/>
        <tr r="X21" s="2"/>
      </tp>
      <tp>
        <v>0.79620000000000002</v>
        <stp/>
        <stp>StudyData</stp>
        <stp>Close(CA6) when (LocalMonth(CA6)=3 And LocalDay(CA6)=31 And LocalHour(CA6)=9 And LocalMinute(CA6)=40)</stp>
        <stp>Bar</stp>
        <stp/>
        <stp>Close</stp>
        <stp>A5C</stp>
        <stp>0</stp>
        <stp>all</stp>
        <stp/>
        <stp/>
        <stp>True</stp>
        <stp/>
        <stp/>
        <tr r="X33" s="2"/>
      </tp>
      <tp>
        <v>0.79384999999999994</v>
        <stp/>
        <stp>StudyData</stp>
        <stp>Close(CA6) when (LocalMonth(CA6)=3 And LocalDay(CA6)=31 And LocalHour(CA6)=7 And LocalMinute(CA6)=50)</stp>
        <stp>Bar</stp>
        <stp/>
        <stp>Close</stp>
        <stp>A5C</stp>
        <stp>0</stp>
        <stp>all</stp>
        <stp/>
        <stp/>
        <stp>True</stp>
        <stp/>
        <stp/>
        <tr r="X11" s="2"/>
      </tp>
      <tp>
        <v>0.79400000000000004</v>
        <stp/>
        <stp>StudyData</stp>
        <stp>Close(CA6) when (LocalMonth(CA6)=3 And LocalDay(CA6)=31 And LocalHour(CA6)=7 And LocalMinute(CA6)=55)</stp>
        <stp>Bar</stp>
        <stp/>
        <stp>Close</stp>
        <stp>A5C</stp>
        <stp>0</stp>
        <stp>all</stp>
        <stp/>
        <stp/>
        <stp>True</stp>
        <stp/>
        <stp/>
        <tr r="X12" s="2"/>
      </tp>
      <tp>
        <v>0.79584999999999995</v>
        <stp/>
        <stp>StudyData</stp>
        <stp>Close(CA6) when (LocalMonth(CA6)=3 And LocalDay(CA6)=31 And LocalHour(CA6)=9 And LocalMinute(CA6)=55)</stp>
        <stp>Bar</stp>
        <stp/>
        <stp>Close</stp>
        <stp>A5C</stp>
        <stp>0</stp>
        <stp>all</stp>
        <stp/>
        <stp/>
        <stp>True</stp>
        <stp/>
        <stp/>
        <tr r="X36" s="2"/>
      </tp>
      <tp>
        <v>0.79535</v>
        <stp/>
        <stp>StudyData</stp>
        <stp>Close(CA6) when (LocalMonth(CA6)=3 And LocalDay(CA6)=31 And LocalHour(CA6)=8 And LocalMinute(CA6)=55)</stp>
        <stp>Bar</stp>
        <stp/>
        <stp>Close</stp>
        <stp>A5C</stp>
        <stp>0</stp>
        <stp>all</stp>
        <stp/>
        <stp/>
        <stp>True</stp>
        <stp/>
        <stp/>
        <tr r="X24" s="2"/>
      </tp>
      <tp>
        <v>0.79525000000000001</v>
        <stp/>
        <stp>StudyData</stp>
        <stp>Close(CA6) when (LocalMonth(CA6)=3 And LocalDay(CA6)=31 And LocalHour(CA6)=8 And LocalMinute(CA6)=50)</stp>
        <stp>Bar</stp>
        <stp/>
        <stp>Close</stp>
        <stp>A5C</stp>
        <stp>0</stp>
        <stp>all</stp>
        <stp/>
        <stp/>
        <stp>True</stp>
        <stp/>
        <stp/>
        <tr r="X23" s="2"/>
      </tp>
      <tp>
        <v>0.79554999999999998</v>
        <stp/>
        <stp>StudyData</stp>
        <stp>Close(CA6) when (LocalMonth(CA6)=3 And LocalDay(CA6)=31 And LocalHour(CA6)=9 And LocalMinute(CA6)=50)</stp>
        <stp>Bar</stp>
        <stp/>
        <stp>Close</stp>
        <stp>A5C</stp>
        <stp>0</stp>
        <stp>all</stp>
        <stp/>
        <stp/>
        <stp>True</stp>
        <stp/>
        <stp/>
        <tr r="X35" s="2"/>
      </tp>
      <tp>
        <v>0.70020000000000004</v>
        <stp/>
        <stp>StudyData</stp>
        <stp>Close(NE6) when (LocalMonth(NE6)=3 And LocalDay(NE6)=31 And LocalHour(NE6)=7 And LocalMinute(NE6)=40)</stp>
        <stp>Bar</stp>
        <stp/>
        <stp>Close</stp>
        <stp>A5C</stp>
        <stp>0</stp>
        <stp>all</stp>
        <stp/>
        <stp/>
        <stp>True</stp>
        <stp/>
        <stp/>
        <tr r="AD9" s="2"/>
      </tp>
      <tp>
        <v>0.69950000000000001</v>
        <stp/>
        <stp>StudyData</stp>
        <stp>Close(NE6) when (LocalMonth(NE6)=3 And LocalDay(NE6)=31 And LocalHour(NE6)=7 And LocalMinute(NE6)=45)</stp>
        <stp>Bar</stp>
        <stp/>
        <stp>Close</stp>
        <stp>A5C</stp>
        <stp>0</stp>
        <stp>all</stp>
        <stp/>
        <stp/>
        <stp>True</stp>
        <stp/>
        <stp/>
        <tr r="AD10" s="2"/>
      </tp>
      <tp>
        <v>0.70130000000000003</v>
        <stp/>
        <stp>StudyData</stp>
        <stp>Close(NE6) when (LocalMonth(NE6)=3 And LocalDay(NE6)=31 And LocalHour(NE6)=9 And LocalMinute(NE6)=45)</stp>
        <stp>Bar</stp>
        <stp/>
        <stp>Close</stp>
        <stp>A5C</stp>
        <stp>0</stp>
        <stp>all</stp>
        <stp/>
        <stp/>
        <stp>True</stp>
        <stp/>
        <stp/>
        <tr r="AD34" s="2"/>
      </tp>
      <tp>
        <v>0.69989999999999997</v>
        <stp/>
        <stp>StudyData</stp>
        <stp>Close(NE6) when (LocalMonth(NE6)=3 And LocalDay(NE6)=31 And LocalHour(NE6)=8 And LocalMinute(NE6)=45)</stp>
        <stp>Bar</stp>
        <stp/>
        <stp>Close</stp>
        <stp>A5C</stp>
        <stp>0</stp>
        <stp>all</stp>
        <stp/>
        <stp/>
        <stp>True</stp>
        <stp/>
        <stp/>
        <tr r="AD22" s="2"/>
      </tp>
      <tp>
        <v>0.70009999999999994</v>
        <stp/>
        <stp>StudyData</stp>
        <stp>Close(NE6) when (LocalMonth(NE6)=3 And LocalDay(NE6)=31 And LocalHour(NE6)=8 And LocalMinute(NE6)=40)</stp>
        <stp>Bar</stp>
        <stp/>
        <stp>Close</stp>
        <stp>A5C</stp>
        <stp>0</stp>
        <stp>all</stp>
        <stp/>
        <stp/>
        <stp>True</stp>
        <stp/>
        <stp/>
        <tr r="AD21" s="2"/>
      </tp>
      <tp>
        <v>0.70109999999999995</v>
        <stp/>
        <stp>StudyData</stp>
        <stp>Close(NE6) when (LocalMonth(NE6)=3 And LocalDay(NE6)=31 And LocalHour(NE6)=9 And LocalMinute(NE6)=40)</stp>
        <stp>Bar</stp>
        <stp/>
        <stp>Close</stp>
        <stp>A5C</stp>
        <stp>0</stp>
        <stp>all</stp>
        <stp/>
        <stp/>
        <stp>True</stp>
        <stp/>
        <stp/>
        <tr r="AD33" s="2"/>
      </tp>
      <tp>
        <v>0.69950000000000001</v>
        <stp/>
        <stp>StudyData</stp>
        <stp>Close(NE6) when (LocalMonth(NE6)=3 And LocalDay(NE6)=31 And LocalHour(NE6)=7 And LocalMinute(NE6)=50)</stp>
        <stp>Bar</stp>
        <stp/>
        <stp>Close</stp>
        <stp>A5C</stp>
        <stp>0</stp>
        <stp>all</stp>
        <stp/>
        <stp/>
        <stp>True</stp>
        <stp/>
        <stp/>
        <tr r="AD11" s="2"/>
      </tp>
      <tp>
        <v>0.6996</v>
        <stp/>
        <stp>StudyData</stp>
        <stp>Close(NE6) when (LocalMonth(NE6)=3 And LocalDay(NE6)=31 And LocalHour(NE6)=7 And LocalMinute(NE6)=55)</stp>
        <stp>Bar</stp>
        <stp/>
        <stp>Close</stp>
        <stp>A5C</stp>
        <stp>0</stp>
        <stp>all</stp>
        <stp/>
        <stp/>
        <stp>True</stp>
        <stp/>
        <stp/>
        <tr r="AD12" s="2"/>
      </tp>
      <tp>
        <v>0.70040000000000002</v>
        <stp/>
        <stp>StudyData</stp>
        <stp>Close(NE6) when (LocalMonth(NE6)=3 And LocalDay(NE6)=31 And LocalHour(NE6)=9 And LocalMinute(NE6)=55)</stp>
        <stp>Bar</stp>
        <stp/>
        <stp>Close</stp>
        <stp>A5C</stp>
        <stp>0</stp>
        <stp>all</stp>
        <stp/>
        <stp/>
        <stp>True</stp>
        <stp/>
        <stp/>
        <tr r="AD36" s="2"/>
      </tp>
      <tp>
        <v>0.7006</v>
        <stp/>
        <stp>StudyData</stp>
        <stp>Close(NE6) when (LocalMonth(NE6)=3 And LocalDay(NE6)=31 And LocalHour(NE6)=8 And LocalMinute(NE6)=55)</stp>
        <stp>Bar</stp>
        <stp/>
        <stp>Close</stp>
        <stp>A5C</stp>
        <stp>0</stp>
        <stp>all</stp>
        <stp/>
        <stp/>
        <stp>True</stp>
        <stp/>
        <stp/>
        <tr r="AD24" s="2"/>
      </tp>
      <tp>
        <v>0.70009999999999994</v>
        <stp/>
        <stp>StudyData</stp>
        <stp>Close(NE6) when (LocalMonth(NE6)=3 And LocalDay(NE6)=31 And LocalHour(NE6)=8 And LocalMinute(NE6)=50)</stp>
        <stp>Bar</stp>
        <stp/>
        <stp>Close</stp>
        <stp>A5C</stp>
        <stp>0</stp>
        <stp>all</stp>
        <stp/>
        <stp/>
        <stp>True</stp>
        <stp/>
        <stp/>
        <tr r="AD23" s="2"/>
      </tp>
      <tp>
        <v>0.70069999999999999</v>
        <stp/>
        <stp>StudyData</stp>
        <stp>Close(NE6) when (LocalMonth(NE6)=3 And LocalDay(NE6)=31 And LocalHour(NE6)=9 And LocalMinute(NE6)=50)</stp>
        <stp>Bar</stp>
        <stp/>
        <stp>Close</stp>
        <stp>A5C</stp>
        <stp>0</stp>
        <stp>all</stp>
        <stp/>
        <stp/>
        <stp>True</stp>
        <stp/>
        <stp/>
        <tr r="AD35" s="2"/>
      </tp>
      <tp>
        <v>0.69910000000000005</v>
        <stp/>
        <stp>StudyData</stp>
        <stp>Close(NE6) when (LocalMonth(NE6)=3 And LocalDay(NE6)=31 And LocalHour(NE6)=7 And LocalMinute(NE6)=10)</stp>
        <stp>Bar</stp>
        <stp/>
        <stp>Close</stp>
        <stp>A5C</stp>
        <stp>0</stp>
        <stp>all</stp>
        <stp/>
        <stp/>
        <stp>True</stp>
        <stp/>
        <stp/>
        <tr r="AD3" s="2"/>
      </tp>
      <tp>
        <v>0.69940000000000002</v>
        <stp/>
        <stp>StudyData</stp>
        <stp>Close(NE6) when (LocalMonth(NE6)=3 And LocalDay(NE6)=31 And LocalHour(NE6)=7 And LocalMinute(NE6)=15)</stp>
        <stp>Bar</stp>
        <stp/>
        <stp>Close</stp>
        <stp>A5C</stp>
        <stp>0</stp>
        <stp>all</stp>
        <stp/>
        <stp/>
        <stp>True</stp>
        <stp/>
        <stp/>
        <tr r="AD4" s="2"/>
      </tp>
      <tp>
        <v>0.70209999999999995</v>
        <stp/>
        <stp>StudyData</stp>
        <stp>Close(NE6) when (LocalMonth(NE6)=3 And LocalDay(NE6)=31 And LocalHour(NE6)=9 And LocalMinute(NE6)=15)</stp>
        <stp>Bar</stp>
        <stp/>
        <stp>Close</stp>
        <stp>A5C</stp>
        <stp>0</stp>
        <stp>all</stp>
        <stp/>
        <stp/>
        <stp>True</stp>
        <stp/>
        <stp/>
        <tr r="AD28" s="2"/>
      </tp>
      <tp>
        <v>0.69940000000000002</v>
        <stp/>
        <stp>StudyData</stp>
        <stp>Close(NE6) when (LocalMonth(NE6)=3 And LocalDay(NE6)=31 And LocalHour(NE6)=8 And LocalMinute(NE6)=15)</stp>
        <stp>Bar</stp>
        <stp/>
        <stp>Close</stp>
        <stp>A5C</stp>
        <stp>0</stp>
        <stp>all</stp>
        <stp/>
        <stp/>
        <stp>True</stp>
        <stp/>
        <stp/>
        <tr r="AD16" s="2"/>
      </tp>
      <tp>
        <v>0.69940000000000002</v>
        <stp/>
        <stp>StudyData</stp>
        <stp>Close(NE6) when (LocalMonth(NE6)=3 And LocalDay(NE6)=31 And LocalHour(NE6)=8 And LocalMinute(NE6)=10)</stp>
        <stp>Bar</stp>
        <stp/>
        <stp>Close</stp>
        <stp>A5C</stp>
        <stp>0</stp>
        <stp>all</stp>
        <stp/>
        <stp/>
        <stp>True</stp>
        <stp/>
        <stp/>
        <tr r="AD15" s="2"/>
      </tp>
      <tp>
        <v>0.70140000000000002</v>
        <stp/>
        <stp>StudyData</stp>
        <stp>Close(NE6) when (LocalMonth(NE6)=3 And LocalDay(NE6)=31 And LocalHour(NE6)=9 And LocalMinute(NE6)=10)</stp>
        <stp>Bar</stp>
        <stp/>
        <stp>Close</stp>
        <stp>A5C</stp>
        <stp>0</stp>
        <stp>all</stp>
        <stp/>
        <stp/>
        <stp>True</stp>
        <stp/>
        <stp/>
        <tr r="AD27" s="2"/>
      </tp>
      <tp>
        <v>0.69920000000000004</v>
        <stp/>
        <stp>StudyData</stp>
        <stp>Close(NE6) when (LocalMonth(NE6)=3 And LocalDay(NE6)=31 And LocalHour(NE6)=7 And LocalMinute(NE6)=20)</stp>
        <stp>Bar</stp>
        <stp/>
        <stp>Close</stp>
        <stp>A5C</stp>
        <stp>0</stp>
        <stp>all</stp>
        <stp/>
        <stp/>
        <stp>True</stp>
        <stp/>
        <stp/>
        <tr r="AD5" s="2"/>
      </tp>
      <tp>
        <v>0.69910000000000005</v>
        <stp/>
        <stp>StudyData</stp>
        <stp>Close(NE6) when (LocalMonth(NE6)=3 And LocalDay(NE6)=31 And LocalHour(NE6)=7 And LocalMinute(NE6)=25)</stp>
        <stp>Bar</stp>
        <stp/>
        <stp>Close</stp>
        <stp>A5C</stp>
        <stp>0</stp>
        <stp>all</stp>
        <stp/>
        <stp/>
        <stp>True</stp>
        <stp/>
        <stp/>
        <tr r="AD6" s="2"/>
      </tp>
      <tp>
        <v>0.70230000000000004</v>
        <stp/>
        <stp>StudyData</stp>
        <stp>Close(NE6) when (LocalMonth(NE6)=3 And LocalDay(NE6)=31 And LocalHour(NE6)=9 And LocalMinute(NE6)=25)</stp>
        <stp>Bar</stp>
        <stp/>
        <stp>Close</stp>
        <stp>A5C</stp>
        <stp>0</stp>
        <stp>all</stp>
        <stp/>
        <stp/>
        <stp>True</stp>
        <stp/>
        <stp/>
        <tr r="AD30" s="2"/>
      </tp>
      <tp>
        <v>0.69969999999999999</v>
        <stp/>
        <stp>StudyData</stp>
        <stp>Close(NE6) when (LocalMonth(NE6)=3 And LocalDay(NE6)=31 And LocalHour(NE6)=8 And LocalMinute(NE6)=25)</stp>
        <stp>Bar</stp>
        <stp/>
        <stp>Close</stp>
        <stp>A5C</stp>
        <stp>0</stp>
        <stp>all</stp>
        <stp/>
        <stp/>
        <stp>True</stp>
        <stp/>
        <stp/>
        <tr r="AD18" s="2"/>
      </tp>
      <tp>
        <v>0.69969999999999999</v>
        <stp/>
        <stp>StudyData</stp>
        <stp>Close(NE6) when (LocalMonth(NE6)=3 And LocalDay(NE6)=31 And LocalHour(NE6)=8 And LocalMinute(NE6)=20)</stp>
        <stp>Bar</stp>
        <stp/>
        <stp>Close</stp>
        <stp>A5C</stp>
        <stp>0</stp>
        <stp>all</stp>
        <stp/>
        <stp/>
        <stp>True</stp>
        <stp/>
        <stp/>
        <tr r="AD17" s="2"/>
      </tp>
      <tp>
        <v>0.70179999999999998</v>
        <stp/>
        <stp>StudyData</stp>
        <stp>Close(NE6) when (LocalMonth(NE6)=3 And LocalDay(NE6)=31 And LocalHour(NE6)=9 And LocalMinute(NE6)=20)</stp>
        <stp>Bar</stp>
        <stp/>
        <stp>Close</stp>
        <stp>A5C</stp>
        <stp>0</stp>
        <stp>all</stp>
        <stp/>
        <stp/>
        <stp>True</stp>
        <stp/>
        <stp/>
        <tr r="AD29" s="2"/>
      </tp>
      <tp>
        <v>0.69930000000000003</v>
        <stp/>
        <stp>StudyData</stp>
        <stp>Close(NE6) when (LocalMonth(NE6)=3 And LocalDay(NE6)=31 And LocalHour(NE6)=7 And LocalMinute(NE6)=30)</stp>
        <stp>Bar</stp>
        <stp/>
        <stp>Close</stp>
        <stp>A5C</stp>
        <stp>0</stp>
        <stp>all</stp>
        <stp/>
        <stp/>
        <stp>True</stp>
        <stp/>
        <stp/>
        <tr r="AD7" s="2"/>
      </tp>
      <tp>
        <v>0.69989999999999997</v>
        <stp/>
        <stp>StudyData</stp>
        <stp>Close(NE6) when (LocalMonth(NE6)=3 And LocalDay(NE6)=31 And LocalHour(NE6)=7 And LocalMinute(NE6)=35)</stp>
        <stp>Bar</stp>
        <stp/>
        <stp>Close</stp>
        <stp>A5C</stp>
        <stp>0</stp>
        <stp>all</stp>
        <stp/>
        <stp/>
        <stp>True</stp>
        <stp/>
        <stp/>
        <tr r="AD8" s="2"/>
      </tp>
      <tp>
        <v>0.70169999999999999</v>
        <stp/>
        <stp>StudyData</stp>
        <stp>Close(NE6) when (LocalMonth(NE6)=3 And LocalDay(NE6)=31 And LocalHour(NE6)=9 And LocalMinute(NE6)=35)</stp>
        <stp>Bar</stp>
        <stp/>
        <stp>Close</stp>
        <stp>A5C</stp>
        <stp>0</stp>
        <stp>all</stp>
        <stp/>
        <stp/>
        <stp>True</stp>
        <stp/>
        <stp/>
        <tr r="AD32" s="2"/>
      </tp>
      <tp>
        <v>0.70020000000000004</v>
        <stp/>
        <stp>StudyData</stp>
        <stp>Close(NE6) when (LocalMonth(NE6)=3 And LocalDay(NE6)=31 And LocalHour(NE6)=8 And LocalMinute(NE6)=35)</stp>
        <stp>Bar</stp>
        <stp/>
        <stp>Close</stp>
        <stp>A5C</stp>
        <stp>0</stp>
        <stp>all</stp>
        <stp/>
        <stp/>
        <stp>True</stp>
        <stp/>
        <stp/>
        <tr r="AD20" s="2"/>
      </tp>
      <tp>
        <v>0.70009999999999994</v>
        <stp/>
        <stp>StudyData</stp>
        <stp>Close(NE6) when (LocalMonth(NE6)=3 And LocalDay(NE6)=31 And LocalHour(NE6)=8 And LocalMinute(NE6)=30)</stp>
        <stp>Bar</stp>
        <stp/>
        <stp>Close</stp>
        <stp>A5C</stp>
        <stp>0</stp>
        <stp>all</stp>
        <stp/>
        <stp/>
        <stp>True</stp>
        <stp/>
        <stp/>
        <tr r="AD19" s="2"/>
      </tp>
      <tp>
        <v>0.70199999999999996</v>
        <stp/>
        <stp>StudyData</stp>
        <stp>Close(NE6) when (LocalMonth(NE6)=3 And LocalDay(NE6)=31 And LocalHour(NE6)=9 And LocalMinute(NE6)=30)</stp>
        <stp>Bar</stp>
        <stp/>
        <stp>Close</stp>
        <stp>A5C</stp>
        <stp>0</stp>
        <stp>all</stp>
        <stp/>
        <stp/>
        <stp>True</stp>
        <stp/>
        <stp/>
        <tr r="AD31" s="2"/>
      </tp>
      <tp>
        <v>9.0314999999999996E-3</v>
        <stp/>
        <stp>StudyData</stp>
        <stp>Close(JY6) when (LocalMonth(JY6)=3 And LocalDay(JY6)=31 And LocalHour(JY6)=7 And LocalMinute(JY6)=10)</stp>
        <stp>Bar</stp>
        <stp/>
        <stp>Close</stp>
        <stp>A5C</stp>
        <stp>0</stp>
        <stp>all</stp>
        <stp/>
        <stp/>
        <stp>True</stp>
        <stp/>
        <stp/>
        <tr r="R3" s="2"/>
      </tp>
      <tp>
        <v>9.0355000000000001E-3</v>
        <stp/>
        <stp>StudyData</stp>
        <stp>Close(JY6) when (LocalMonth(JY6)=3 And LocalDay(JY6)=31 And LocalHour(JY6)=7 And LocalMinute(JY6)=15)</stp>
        <stp>Bar</stp>
        <stp/>
        <stp>Close</stp>
        <stp>A5C</stp>
        <stp>0</stp>
        <stp>all</stp>
        <stp/>
        <stp/>
        <stp>True</stp>
        <stp/>
        <stp/>
        <tr r="R4" s="2"/>
      </tp>
      <tp>
        <v>9.0445000000000005E-3</v>
        <stp/>
        <stp>StudyData</stp>
        <stp>Close(JY6) when (LocalMonth(JY6)=3 And LocalDay(JY6)=31 And LocalHour(JY6)=9 And LocalMinute(JY6)=15)</stp>
        <stp>Bar</stp>
        <stp/>
        <stp>Close</stp>
        <stp>A5C</stp>
        <stp>0</stp>
        <stp>all</stp>
        <stp/>
        <stp/>
        <stp>True</stp>
        <stp/>
        <stp/>
        <tr r="R28" s="2"/>
      </tp>
      <tp>
        <v>9.0314999999999996E-3</v>
        <stp/>
        <stp>StudyData</stp>
        <stp>Close(JY6) when (LocalMonth(JY6)=3 And LocalDay(JY6)=31 And LocalHour(JY6)=8 And LocalMinute(JY6)=15)</stp>
        <stp>Bar</stp>
        <stp/>
        <stp>Close</stp>
        <stp>A5C</stp>
        <stp>0</stp>
        <stp>all</stp>
        <stp/>
        <stp/>
        <stp>True</stp>
        <stp/>
        <stp/>
        <tr r="R16" s="2"/>
      </tp>
      <tp>
        <v>9.0310000000000008E-3</v>
        <stp/>
        <stp>StudyData</stp>
        <stp>Close(JY6) when (LocalMonth(JY6)=3 And LocalDay(JY6)=31 And LocalHour(JY6)=8 And LocalMinute(JY6)=10)</stp>
        <stp>Bar</stp>
        <stp/>
        <stp>Close</stp>
        <stp>A5C</stp>
        <stp>0</stp>
        <stp>all</stp>
        <stp/>
        <stp/>
        <stp>True</stp>
        <stp/>
        <stp/>
        <tr r="R15" s="2"/>
      </tp>
      <tp>
        <v>9.0425000000000002E-3</v>
        <stp/>
        <stp>StudyData</stp>
        <stp>Close(JY6) when (LocalMonth(JY6)=3 And LocalDay(JY6)=31 And LocalHour(JY6)=9 And LocalMinute(JY6)=10)</stp>
        <stp>Bar</stp>
        <stp/>
        <stp>Close</stp>
        <stp>A5C</stp>
        <stp>0</stp>
        <stp>all</stp>
        <stp/>
        <stp/>
        <stp>True</stp>
        <stp/>
        <stp/>
        <tr r="R27" s="2"/>
      </tp>
      <tp>
        <v>9.0340000000000004E-3</v>
        <stp/>
        <stp>StudyData</stp>
        <stp>Close(JY6) when (LocalMonth(JY6)=3 And LocalDay(JY6)=31 And LocalHour(JY6)=7 And LocalMinute(JY6)=20)</stp>
        <stp>Bar</stp>
        <stp/>
        <stp>Close</stp>
        <stp>A5C</stp>
        <stp>0</stp>
        <stp>all</stp>
        <stp/>
        <stp/>
        <stp>True</stp>
        <stp/>
        <stp/>
        <tr r="R5" s="2"/>
      </tp>
      <tp>
        <v>9.0345000000000009E-3</v>
        <stp/>
        <stp>StudyData</stp>
        <stp>Close(JY6) when (LocalMonth(JY6)=3 And LocalDay(JY6)=31 And LocalHour(JY6)=7 And LocalMinute(JY6)=25)</stp>
        <stp>Bar</stp>
        <stp/>
        <stp>Close</stp>
        <stp>A5C</stp>
        <stp>0</stp>
        <stp>all</stp>
        <stp/>
        <stp/>
        <stp>True</stp>
        <stp/>
        <stp/>
        <tr r="R6" s="2"/>
      </tp>
      <tp>
        <v>9.0460000000000002E-3</v>
        <stp/>
        <stp>StudyData</stp>
        <stp>Close(JY6) when (LocalMonth(JY6)=3 And LocalDay(JY6)=31 And LocalHour(JY6)=9 And LocalMinute(JY6)=25)</stp>
        <stp>Bar</stp>
        <stp/>
        <stp>Close</stp>
        <stp>A5C</stp>
        <stp>0</stp>
        <stp>all</stp>
        <stp/>
        <stp/>
        <stp>True</stp>
        <stp/>
        <stp/>
        <tr r="R30" s="2"/>
      </tp>
      <tp>
        <v>9.0314999999999996E-3</v>
        <stp/>
        <stp>StudyData</stp>
        <stp>Close(JY6) when (LocalMonth(JY6)=3 And LocalDay(JY6)=31 And LocalHour(JY6)=8 And LocalMinute(JY6)=25)</stp>
        <stp>Bar</stp>
        <stp/>
        <stp>Close</stp>
        <stp>A5C</stp>
        <stp>0</stp>
        <stp>all</stp>
        <stp/>
        <stp/>
        <stp>True</stp>
        <stp/>
        <stp/>
        <tr r="R18" s="2"/>
      </tp>
      <tp>
        <v>9.0320000000000001E-3</v>
        <stp/>
        <stp>StudyData</stp>
        <stp>Close(JY6) when (LocalMonth(JY6)=3 And LocalDay(JY6)=31 And LocalHour(JY6)=8 And LocalMinute(JY6)=20)</stp>
        <stp>Bar</stp>
        <stp/>
        <stp>Close</stp>
        <stp>A5C</stp>
        <stp>0</stp>
        <stp>all</stp>
        <stp/>
        <stp/>
        <stp>True</stp>
        <stp/>
        <stp/>
        <tr r="R17" s="2"/>
      </tp>
      <tp>
        <v>9.0445000000000005E-3</v>
        <stp/>
        <stp>StudyData</stp>
        <stp>Close(JY6) when (LocalMonth(JY6)=3 And LocalDay(JY6)=31 And LocalHour(JY6)=9 And LocalMinute(JY6)=20)</stp>
        <stp>Bar</stp>
        <stp/>
        <stp>Close</stp>
        <stp>A5C</stp>
        <stp>0</stp>
        <stp>all</stp>
        <stp/>
        <stp/>
        <stp>True</stp>
        <stp/>
        <stp/>
        <tr r="R29" s="2"/>
      </tp>
      <tp>
        <v>9.0369999999999999E-3</v>
        <stp/>
        <stp>StudyData</stp>
        <stp>Close(JY6) when (LocalMonth(JY6)=3 And LocalDay(JY6)=31 And LocalHour(JY6)=7 And LocalMinute(JY6)=30)</stp>
        <stp>Bar</stp>
        <stp/>
        <stp>Close</stp>
        <stp>A5C</stp>
        <stp>0</stp>
        <stp>all</stp>
        <stp/>
        <stp/>
        <stp>True</stp>
        <stp/>
        <stp/>
        <tr r="R7" s="2"/>
      </tp>
      <tp>
        <v>9.0375000000000004E-3</v>
        <stp/>
        <stp>StudyData</stp>
        <stp>Close(JY6) when (LocalMonth(JY6)=3 And LocalDay(JY6)=31 And LocalHour(JY6)=7 And LocalMinute(JY6)=35)</stp>
        <stp>Bar</stp>
        <stp/>
        <stp>Close</stp>
        <stp>A5C</stp>
        <stp>0</stp>
        <stp>all</stp>
        <stp/>
        <stp/>
        <stp>True</stp>
        <stp/>
        <stp/>
        <tr r="R8" s="2"/>
      </tp>
      <tp>
        <v>9.0414999999999992E-3</v>
        <stp/>
        <stp>StudyData</stp>
        <stp>Close(JY6) when (LocalMonth(JY6)=3 And LocalDay(JY6)=31 And LocalHour(JY6)=9 And LocalMinute(JY6)=35)</stp>
        <stp>Bar</stp>
        <stp/>
        <stp>Close</stp>
        <stp>A5C</stp>
        <stp>0</stp>
        <stp>all</stp>
        <stp/>
        <stp/>
        <stp>True</stp>
        <stp/>
        <stp/>
        <tr r="R32" s="2"/>
      </tp>
      <tp>
        <v>9.0329999999999994E-3</v>
        <stp/>
        <stp>StudyData</stp>
        <stp>Close(JY6) when (LocalMonth(JY6)=3 And LocalDay(JY6)=31 And LocalHour(JY6)=8 And LocalMinute(JY6)=35)</stp>
        <stp>Bar</stp>
        <stp/>
        <stp>Close</stp>
        <stp>A5C</stp>
        <stp>0</stp>
        <stp>all</stp>
        <stp/>
        <stp/>
        <stp>True</stp>
        <stp/>
        <stp/>
        <tr r="R20" s="2"/>
      </tp>
      <tp>
        <v>9.0329999999999994E-3</v>
        <stp/>
        <stp>StudyData</stp>
        <stp>Close(JY6) when (LocalMonth(JY6)=3 And LocalDay(JY6)=31 And LocalHour(JY6)=8 And LocalMinute(JY6)=30)</stp>
        <stp>Bar</stp>
        <stp/>
        <stp>Close</stp>
        <stp>A5C</stp>
        <stp>0</stp>
        <stp>all</stp>
        <stp/>
        <stp/>
        <stp>True</stp>
        <stp/>
        <stp/>
        <tr r="R19" s="2"/>
      </tp>
      <tp>
        <v>9.0434999999999995E-3</v>
        <stp/>
        <stp>StudyData</stp>
        <stp>Close(JY6) when (LocalMonth(JY6)=3 And LocalDay(JY6)=31 And LocalHour(JY6)=9 And LocalMinute(JY6)=30)</stp>
        <stp>Bar</stp>
        <stp/>
        <stp>Close</stp>
        <stp>A5C</stp>
        <stp>0</stp>
        <stp>all</stp>
        <stp/>
        <stp/>
        <stp>True</stp>
        <stp/>
        <stp/>
        <tr r="R31" s="2"/>
      </tp>
      <tp>
        <v>9.0404999999999999E-3</v>
        <stp/>
        <stp>StudyData</stp>
        <stp>Close(JY6) when (LocalMonth(JY6)=3 And LocalDay(JY6)=31 And LocalHour(JY6)=7 And LocalMinute(JY6)=40)</stp>
        <stp>Bar</stp>
        <stp/>
        <stp>Close</stp>
        <stp>A5C</stp>
        <stp>0</stp>
        <stp>all</stp>
        <stp/>
        <stp/>
        <stp>True</stp>
        <stp/>
        <stp/>
        <tr r="R9" s="2"/>
      </tp>
      <tp>
        <v>9.0355000000000001E-3</v>
        <stp/>
        <stp>StudyData</stp>
        <stp>Close(JY6) when (LocalMonth(JY6)=3 And LocalDay(JY6)=31 And LocalHour(JY6)=7 And LocalMinute(JY6)=45)</stp>
        <stp>Bar</stp>
        <stp/>
        <stp>Close</stp>
        <stp>A5C</stp>
        <stp>0</stp>
        <stp>all</stp>
        <stp/>
        <stp/>
        <stp>True</stp>
        <stp/>
        <stp/>
        <tr r="R10" s="2"/>
      </tp>
      <tp>
        <v>9.0419999999999997E-3</v>
        <stp/>
        <stp>StudyData</stp>
        <stp>Close(JY6) when (LocalMonth(JY6)=3 And LocalDay(JY6)=31 And LocalHour(JY6)=9 And LocalMinute(JY6)=45)</stp>
        <stp>Bar</stp>
        <stp/>
        <stp>Close</stp>
        <stp>A5C</stp>
        <stp>0</stp>
        <stp>all</stp>
        <stp/>
        <stp/>
        <stp>True</stp>
        <stp/>
        <stp/>
        <tr r="R34" s="2"/>
      </tp>
      <tp>
        <v>9.0340000000000004E-3</v>
        <stp/>
        <stp>StudyData</stp>
        <stp>Close(JY6) when (LocalMonth(JY6)=3 And LocalDay(JY6)=31 And LocalHour(JY6)=8 And LocalMinute(JY6)=45)</stp>
        <stp>Bar</stp>
        <stp/>
        <stp>Close</stp>
        <stp>A5C</stp>
        <stp>0</stp>
        <stp>all</stp>
        <stp/>
        <stp/>
        <stp>True</stp>
        <stp/>
        <stp/>
        <tr r="R22" s="2"/>
      </tp>
      <tp>
        <v>9.0340000000000004E-3</v>
        <stp/>
        <stp>StudyData</stp>
        <stp>Close(JY6) when (LocalMonth(JY6)=3 And LocalDay(JY6)=31 And LocalHour(JY6)=8 And LocalMinute(JY6)=40)</stp>
        <stp>Bar</stp>
        <stp/>
        <stp>Close</stp>
        <stp>A5C</stp>
        <stp>0</stp>
        <stp>all</stp>
        <stp/>
        <stp/>
        <stp>True</stp>
        <stp/>
        <stp/>
        <tr r="R21" s="2"/>
      </tp>
      <tp>
        <v>9.0395000000000007E-3</v>
        <stp/>
        <stp>StudyData</stp>
        <stp>Close(JY6) when (LocalMonth(JY6)=3 And LocalDay(JY6)=31 And LocalHour(JY6)=9 And LocalMinute(JY6)=40)</stp>
        <stp>Bar</stp>
        <stp/>
        <stp>Close</stp>
        <stp>A5C</stp>
        <stp>0</stp>
        <stp>all</stp>
        <stp/>
        <stp/>
        <stp>True</stp>
        <stp/>
        <stp/>
        <tr r="R33" s="2"/>
      </tp>
      <tp>
        <v>9.0379999999999992E-3</v>
        <stp/>
        <stp>StudyData</stp>
        <stp>Close(JY6) when (LocalMonth(JY6)=3 And LocalDay(JY6)=31 And LocalHour(JY6)=7 And LocalMinute(JY6)=50)</stp>
        <stp>Bar</stp>
        <stp/>
        <stp>Close</stp>
        <stp>A5C</stp>
        <stp>0</stp>
        <stp>all</stp>
        <stp/>
        <stp/>
        <stp>True</stp>
        <stp/>
        <stp/>
        <tr r="R11" s="2"/>
      </tp>
      <tp>
        <v>9.0390000000000002E-3</v>
        <stp/>
        <stp>StudyData</stp>
        <stp>Close(JY6) when (LocalMonth(JY6)=3 And LocalDay(JY6)=31 And LocalHour(JY6)=7 And LocalMinute(JY6)=55)</stp>
        <stp>Bar</stp>
        <stp/>
        <stp>Close</stp>
        <stp>A5C</stp>
        <stp>0</stp>
        <stp>all</stp>
        <stp/>
        <stp/>
        <stp>True</stp>
        <stp/>
        <stp/>
        <tr r="R12" s="2"/>
      </tp>
      <tp>
        <v>9.0539999999999995E-3</v>
        <stp/>
        <stp>StudyData</stp>
        <stp>Close(JY6) when (LocalMonth(JY6)=3 And LocalDay(JY6)=31 And LocalHour(JY6)=9 And LocalMinute(JY6)=55)</stp>
        <stp>Bar</stp>
        <stp/>
        <stp>Close</stp>
        <stp>A5C</stp>
        <stp>0</stp>
        <stp>all</stp>
        <stp/>
        <stp/>
        <stp>True</stp>
        <stp/>
        <stp/>
        <tr r="R36" s="2"/>
      </tp>
      <tp>
        <v>9.0364999999999994E-3</v>
        <stp/>
        <stp>StudyData</stp>
        <stp>Close(JY6) when (LocalMonth(JY6)=3 And LocalDay(JY6)=31 And LocalHour(JY6)=8 And LocalMinute(JY6)=55)</stp>
        <stp>Bar</stp>
        <stp/>
        <stp>Close</stp>
        <stp>A5C</stp>
        <stp>0</stp>
        <stp>all</stp>
        <stp/>
        <stp/>
        <stp>True</stp>
        <stp/>
        <stp/>
        <tr r="R24" s="2"/>
      </tp>
      <tp>
        <v>9.0340000000000004E-3</v>
        <stp/>
        <stp>StudyData</stp>
        <stp>Close(JY6) when (LocalMonth(JY6)=3 And LocalDay(JY6)=31 And LocalHour(JY6)=8 And LocalMinute(JY6)=50)</stp>
        <stp>Bar</stp>
        <stp/>
        <stp>Close</stp>
        <stp>A5C</stp>
        <stp>0</stp>
        <stp>all</stp>
        <stp/>
        <stp/>
        <stp>True</stp>
        <stp/>
        <stp/>
        <tr r="R23" s="2"/>
      </tp>
      <tp>
        <v>9.0475E-3</v>
        <stp/>
        <stp>StudyData</stp>
        <stp>Close(JY6) when (LocalMonth(JY6)=3 And LocalDay(JY6)=31 And LocalHour(JY6)=9 And LocalMinute(JY6)=50)</stp>
        <stp>Bar</stp>
        <stp/>
        <stp>Close</stp>
        <stp>A5C</stp>
        <stp>0</stp>
        <stp>all</stp>
        <stp/>
        <stp/>
        <stp>True</stp>
        <stp/>
        <stp/>
        <tr r="R35" s="2"/>
      </tp>
      <tp t="s">
        <v/>
        <stp/>
        <stp>StudyData</stp>
        <stp>Close(BP6) when (LocalMonth(BP6)=3 And LocalDay(BP6)=31 And LocalHour(BP6)=13 And LocalMinute(BP6)=0)</stp>
        <stp>Bar</stp>
        <stp/>
        <stp>Close</stp>
        <stp>A5C</stp>
        <stp>0</stp>
        <stp>all</stp>
        <stp/>
        <stp/>
        <stp>True</stp>
        <stp/>
        <stp/>
        <tr r="J73" s="2"/>
      </tp>
      <tp t="s">
        <v/>
        <stp/>
        <stp>StudyData</stp>
        <stp>Close(BP6) when (LocalMonth(BP6)=3 And LocalDay(BP6)=31 And LocalHour(BP6)=13 And LocalMinute(BP6)=5)</stp>
        <stp>Bar</stp>
        <stp/>
        <stp>Close</stp>
        <stp>A5C</stp>
        <stp>0</stp>
        <stp>all</stp>
        <stp/>
        <stp/>
        <stp>True</stp>
        <stp/>
        <stp/>
        <tr r="J74" s="2"/>
      </tp>
      <tp t="s">
        <v/>
        <stp/>
        <stp>StudyData</stp>
        <stp>Close(CA6) when (LocalMonth(CA6)=3 And LocalDay(CA6)=31 And LocalHour(CA6)=13 And LocalMinute(CA6)=0)</stp>
        <stp>Bar</stp>
        <stp/>
        <stp>Close</stp>
        <stp>A5C</stp>
        <stp>0</stp>
        <stp>all</stp>
        <stp/>
        <stp/>
        <stp>True</stp>
        <stp/>
        <stp/>
        <tr r="X73" s="2"/>
      </tp>
      <tp t="s">
        <v/>
        <stp/>
        <stp>StudyData</stp>
        <stp>Close(CA6) when (LocalMonth(CA6)=3 And LocalDay(CA6)=31 And LocalHour(CA6)=13 And LocalMinute(CA6)=5)</stp>
        <stp>Bar</stp>
        <stp/>
        <stp>Close</stp>
        <stp>A5C</stp>
        <stp>0</stp>
        <stp>all</stp>
        <stp/>
        <stp/>
        <stp>True</stp>
        <stp/>
        <stp/>
        <tr r="X74" s="2"/>
      </tp>
      <tp t="s">
        <v/>
        <stp/>
        <stp>StudyData</stp>
        <stp>Close(DA6) when (LocalMonth(DA6)=3 And LocalDay(DA6)=31 And LocalHour(DA6)=13 And LocalMinute(DA6)=0)</stp>
        <stp>Bar</stp>
        <stp/>
        <stp>Close</stp>
        <stp>A5C</stp>
        <stp>0</stp>
        <stp>all</stp>
        <stp/>
        <stp/>
        <stp>True</stp>
        <stp/>
        <stp/>
        <tr r="U73" s="2"/>
      </tp>
      <tp t="s">
        <v/>
        <stp/>
        <stp>StudyData</stp>
        <stp>Close(DA6) when (LocalMonth(DA6)=3 And LocalDay(DA6)=31 And LocalHour(DA6)=13 And LocalMinute(DA6)=5)</stp>
        <stp>Bar</stp>
        <stp/>
        <stp>Close</stp>
        <stp>A5C</stp>
        <stp>0</stp>
        <stp>all</stp>
        <stp/>
        <stp/>
        <stp>True</stp>
        <stp/>
        <stp/>
        <tr r="U74" s="2"/>
      </tp>
      <tp t="s">
        <v/>
        <stp/>
        <stp>StudyData</stp>
        <stp>Close(EU6) when (LocalMonth(EU6)=3 And LocalDay(EU6)=31 And LocalHour(EU6)=13 And LocalMinute(EU6)=5)</stp>
        <stp>Bar</stp>
        <stp/>
        <stp>Close</stp>
        <stp>A5C</stp>
        <stp>0</stp>
        <stp>all</stp>
        <stp/>
        <stp/>
        <stp>True</stp>
        <stp/>
        <stp/>
        <tr r="O74" s="2"/>
      </tp>
      <tp t="s">
        <v/>
        <stp/>
        <stp>StudyData</stp>
        <stp>Close(EU6) when (LocalMonth(EU6)=3 And LocalDay(EU6)=31 And LocalHour(EU6)=13 And LocalMinute(EU6)=0)</stp>
        <stp>Bar</stp>
        <stp/>
        <stp>Close</stp>
        <stp>A5C</stp>
        <stp>0</stp>
        <stp>all</stp>
        <stp/>
        <stp/>
        <stp>True</stp>
        <stp/>
        <stp/>
        <tr r="O73" s="2"/>
      </tp>
      <tp t="s">
        <v/>
        <stp/>
        <stp>StudyData</stp>
        <stp>Close(JY6) when (LocalMonth(JY6)=3 And LocalDay(JY6)=31 And LocalHour(JY6)=13 And LocalMinute(JY6)=0)</stp>
        <stp>Bar</stp>
        <stp/>
        <stp>Close</stp>
        <stp>A5C</stp>
        <stp>0</stp>
        <stp>all</stp>
        <stp/>
        <stp/>
        <stp>True</stp>
        <stp/>
        <stp/>
        <tr r="R73" s="2"/>
      </tp>
      <tp t="s">
        <v/>
        <stp/>
        <stp>StudyData</stp>
        <stp>Close(JY6) when (LocalMonth(JY6)=3 And LocalDay(JY6)=31 And LocalHour(JY6)=13 And LocalMinute(JY6)=5)</stp>
        <stp>Bar</stp>
        <stp/>
        <stp>Close</stp>
        <stp>A5C</stp>
        <stp>0</stp>
        <stp>all</stp>
        <stp/>
        <stp/>
        <stp>True</stp>
        <stp/>
        <stp/>
        <tr r="R74" s="2"/>
      </tp>
      <tp t="s">
        <v/>
        <stp/>
        <stp>StudyData</stp>
        <stp>Close(NE6) when (LocalMonth(NE6)=3 And LocalDay(NE6)=31 And LocalHour(NE6)=13 And LocalMinute(NE6)=5)</stp>
        <stp>Bar</stp>
        <stp/>
        <stp>Close</stp>
        <stp>A5C</stp>
        <stp>0</stp>
        <stp>all</stp>
        <stp/>
        <stp/>
        <stp>True</stp>
        <stp/>
        <stp/>
        <tr r="AD74" s="2"/>
      </tp>
      <tp t="s">
        <v/>
        <stp/>
        <stp>StudyData</stp>
        <stp>Close(NE6) when (LocalMonth(NE6)=3 And LocalDay(NE6)=31 And LocalHour(NE6)=13 And LocalMinute(NE6)=0)</stp>
        <stp>Bar</stp>
        <stp/>
        <stp>Close</stp>
        <stp>A5C</stp>
        <stp>0</stp>
        <stp>all</stp>
        <stp/>
        <stp/>
        <stp>True</stp>
        <stp/>
        <stp/>
        <tr r="AD73" s="2"/>
      </tp>
      <tp t="s">
        <v/>
        <stp/>
        <stp>StudyData</stp>
        <stp>Close(SF6) when (LocalMonth(SF6)=3 And LocalDay(SF6)=31 And LocalHour(SF6)=13 And LocalMinute(SF6)=5)</stp>
        <stp>Bar</stp>
        <stp/>
        <stp>Close</stp>
        <stp>A5C</stp>
        <stp>0</stp>
        <stp>all</stp>
        <stp/>
        <stp/>
        <stp>True</stp>
        <stp/>
        <stp/>
        <tr r="AA74" s="2"/>
      </tp>
      <tp t="s">
        <v/>
        <stp/>
        <stp>StudyData</stp>
        <stp>Close(SF6) when (LocalMonth(SF6)=3 And LocalDay(SF6)=31 And LocalHour(SF6)=13 And LocalMinute(SF6)=0)</stp>
        <stp>Bar</stp>
        <stp/>
        <stp>Close</stp>
        <stp>A5C</stp>
        <stp>0</stp>
        <stp>all</stp>
        <stp/>
        <stp/>
        <stp>True</stp>
        <stp/>
        <stp/>
        <tr r="AA73" s="2"/>
      </tp>
      <tp>
        <v>-1.5657905897</v>
        <stp/>
        <stp>StudyData</stp>
        <stp>Correlation(EB,NE6,Period:=10,InputChoice1:=Close,InputChoice2:=Close)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12" s="1"/>
      </tp>
      <tp t="s">
        <v>Japanese Yen (Globex), Jun 21</v>
        <stp/>
        <stp>ContractData</stp>
        <stp>JY6</stp>
        <stp>LongDescription</stp>
        <tr r="I7" s="1"/>
        <tr r="B27" s="1"/>
      </tp>
      <tp>
        <v>0.41458333333333336</v>
        <stp/>
        <stp>ContractData</stp>
        <stp>EU6</stp>
        <stp>HIghTime</stp>
        <stp/>
        <stp>T</stp>
        <tr r="D22" s="1"/>
      </tp>
      <tp t="s">
        <v/>
        <stp/>
        <stp>StudyData</stp>
        <stp>Close(BP6) when (LocalMonth(BP6)=3 And LocalDay(BP6)=31 And LocalHour(BP6)=12 And LocalMinute(BP6)=0)</stp>
        <stp>Bar</stp>
        <stp/>
        <stp>Close</stp>
        <stp>A5C</stp>
        <stp>0</stp>
        <stp>all</stp>
        <stp/>
        <stp/>
        <stp>True</stp>
        <stp/>
        <stp/>
        <tr r="J61" s="2"/>
      </tp>
      <tp t="s">
        <v/>
        <stp/>
        <stp>StudyData</stp>
        <stp>Close(BP6) when (LocalMonth(BP6)=3 And LocalDay(BP6)=31 And LocalHour(BP6)=12 And LocalMinute(BP6)=5)</stp>
        <stp>Bar</stp>
        <stp/>
        <stp>Close</stp>
        <stp>A5C</stp>
        <stp>0</stp>
        <stp>all</stp>
        <stp/>
        <stp/>
        <stp>True</stp>
        <stp/>
        <stp/>
        <tr r="J62" s="2"/>
      </tp>
      <tp t="s">
        <v/>
        <stp/>
        <stp>StudyData</stp>
        <stp>Close(CA6) when (LocalMonth(CA6)=3 And LocalDay(CA6)=31 And LocalHour(CA6)=12 And LocalMinute(CA6)=0)</stp>
        <stp>Bar</stp>
        <stp/>
        <stp>Close</stp>
        <stp>A5C</stp>
        <stp>0</stp>
        <stp>all</stp>
        <stp/>
        <stp/>
        <stp>True</stp>
        <stp/>
        <stp/>
        <tr r="X61" s="2"/>
      </tp>
      <tp t="s">
        <v/>
        <stp/>
        <stp>StudyData</stp>
        <stp>Close(CA6) when (LocalMonth(CA6)=3 And LocalDay(CA6)=31 And LocalHour(CA6)=12 And LocalMinute(CA6)=5)</stp>
        <stp>Bar</stp>
        <stp/>
        <stp>Close</stp>
        <stp>A5C</stp>
        <stp>0</stp>
        <stp>all</stp>
        <stp/>
        <stp/>
        <stp>True</stp>
        <stp/>
        <stp/>
        <tr r="X62" s="2"/>
      </tp>
      <tp t="s">
        <v/>
        <stp/>
        <stp>StudyData</stp>
        <stp>Close(DA6) when (LocalMonth(DA6)=3 And LocalDay(DA6)=31 And LocalHour(DA6)=12 And LocalMinute(DA6)=0)</stp>
        <stp>Bar</stp>
        <stp/>
        <stp>Close</stp>
        <stp>A5C</stp>
        <stp>0</stp>
        <stp>all</stp>
        <stp/>
        <stp/>
        <stp>True</stp>
        <stp/>
        <stp/>
        <tr r="U61" s="2"/>
      </tp>
      <tp t="s">
        <v/>
        <stp/>
        <stp>StudyData</stp>
        <stp>Close(DA6) when (LocalMonth(DA6)=3 And LocalDay(DA6)=31 And LocalHour(DA6)=12 And LocalMinute(DA6)=5)</stp>
        <stp>Bar</stp>
        <stp/>
        <stp>Close</stp>
        <stp>A5C</stp>
        <stp>0</stp>
        <stp>all</stp>
        <stp/>
        <stp/>
        <stp>True</stp>
        <stp/>
        <stp/>
        <tr r="U62" s="2"/>
      </tp>
      <tp t="s">
        <v/>
        <stp/>
        <stp>StudyData</stp>
        <stp>Close(EU6) when (LocalMonth(EU6)=3 And LocalDay(EU6)=31 And LocalHour(EU6)=12 And LocalMinute(EU6)=5)</stp>
        <stp>Bar</stp>
        <stp/>
        <stp>Close</stp>
        <stp>A5C</stp>
        <stp>0</stp>
        <stp>all</stp>
        <stp/>
        <stp/>
        <stp>True</stp>
        <stp/>
        <stp/>
        <tr r="O62" s="2"/>
      </tp>
      <tp t="s">
        <v/>
        <stp/>
        <stp>StudyData</stp>
        <stp>Close(EU6) when (LocalMonth(EU6)=3 And LocalDay(EU6)=31 And LocalHour(EU6)=12 And LocalMinute(EU6)=0)</stp>
        <stp>Bar</stp>
        <stp/>
        <stp>Close</stp>
        <stp>A5C</stp>
        <stp>0</stp>
        <stp>all</stp>
        <stp/>
        <stp/>
        <stp>True</stp>
        <stp/>
        <stp/>
        <tr r="O61" s="2"/>
      </tp>
      <tp t="s">
        <v/>
        <stp/>
        <stp>StudyData</stp>
        <stp>Close(JY6) when (LocalMonth(JY6)=3 And LocalDay(JY6)=31 And LocalHour(JY6)=12 And LocalMinute(JY6)=0)</stp>
        <stp>Bar</stp>
        <stp/>
        <stp>Close</stp>
        <stp>A5C</stp>
        <stp>0</stp>
        <stp>all</stp>
        <stp/>
        <stp/>
        <stp>True</stp>
        <stp/>
        <stp/>
        <tr r="R61" s="2"/>
      </tp>
      <tp t="s">
        <v/>
        <stp/>
        <stp>StudyData</stp>
        <stp>Close(JY6) when (LocalMonth(JY6)=3 And LocalDay(JY6)=31 And LocalHour(JY6)=12 And LocalMinute(JY6)=5)</stp>
        <stp>Bar</stp>
        <stp/>
        <stp>Close</stp>
        <stp>A5C</stp>
        <stp>0</stp>
        <stp>all</stp>
        <stp/>
        <stp/>
        <stp>True</stp>
        <stp/>
        <stp/>
        <tr r="R62" s="2"/>
      </tp>
      <tp t="s">
        <v/>
        <stp/>
        <stp>StudyData</stp>
        <stp>Close(NE6) when (LocalMonth(NE6)=3 And LocalDay(NE6)=31 And LocalHour(NE6)=12 And LocalMinute(NE6)=5)</stp>
        <stp>Bar</stp>
        <stp/>
        <stp>Close</stp>
        <stp>A5C</stp>
        <stp>0</stp>
        <stp>all</stp>
        <stp/>
        <stp/>
        <stp>True</stp>
        <stp/>
        <stp/>
        <tr r="AD62" s="2"/>
      </tp>
      <tp t="s">
        <v/>
        <stp/>
        <stp>StudyData</stp>
        <stp>Close(NE6) when (LocalMonth(NE6)=3 And LocalDay(NE6)=31 And LocalHour(NE6)=12 And LocalMinute(NE6)=0)</stp>
        <stp>Bar</stp>
        <stp/>
        <stp>Close</stp>
        <stp>A5C</stp>
        <stp>0</stp>
        <stp>all</stp>
        <stp/>
        <stp/>
        <stp>True</stp>
        <stp/>
        <stp/>
        <tr r="AD61" s="2"/>
      </tp>
      <tp t="s">
        <v/>
        <stp/>
        <stp>StudyData</stp>
        <stp>Close(SF6) when (LocalMonth(SF6)=3 And LocalDay(SF6)=31 And LocalHour(SF6)=12 And LocalMinute(SF6)=5)</stp>
        <stp>Bar</stp>
        <stp/>
        <stp>Close</stp>
        <stp>A5C</stp>
        <stp>0</stp>
        <stp>all</stp>
        <stp/>
        <stp/>
        <stp>True</stp>
        <stp/>
        <stp/>
        <tr r="AA62" s="2"/>
      </tp>
      <tp t="s">
        <v/>
        <stp/>
        <stp>StudyData</stp>
        <stp>Close(SF6) when (LocalMonth(SF6)=3 And LocalDay(SF6)=31 And LocalHour(SF6)=12 And LocalMinute(SF6)=0)</stp>
        <stp>Bar</stp>
        <stp/>
        <stp>Close</stp>
        <stp>A5C</stp>
        <stp>0</stp>
        <stp>all</stp>
        <stp/>
        <stp/>
        <stp>True</stp>
        <stp/>
        <stp/>
        <tr r="AA61" s="2"/>
      </tp>
      <tp>
        <v>0.79649999999999999</v>
        <stp/>
        <stp>StudyData</stp>
        <stp>Close(CA6) when (LocalMonth(CA6)=3 And LocalDay(CA6)=31 And LocalHour(CA6)=9 And LocalMinute(CA6)=0)</stp>
        <stp>Bar</stp>
        <stp/>
        <stp>Close</stp>
        <stp>A5C</stp>
        <stp>0</stp>
        <stp>all</stp>
        <stp/>
        <stp/>
        <stp>True</stp>
        <stp/>
        <stp/>
        <tr r="X25" s="2"/>
      </tp>
      <tp>
        <v>0.79669999999999996</v>
        <stp/>
        <stp>StudyData</stp>
        <stp>Close(CA6) when (LocalMonth(CA6)=3 And LocalDay(CA6)=31 And LocalHour(CA6)=9 And LocalMinute(CA6)=5)</stp>
        <stp>Bar</stp>
        <stp/>
        <stp>Close</stp>
        <stp>A5C</stp>
        <stp>0</stp>
        <stp>all</stp>
        <stp/>
        <stp/>
        <stp>True</stp>
        <stp/>
        <stp/>
        <tr r="X26" s="2"/>
      </tp>
      <tp>
        <v>1.3794999999999999</v>
        <stp/>
        <stp>StudyData</stp>
        <stp>Close(BP6) when (LocalMonth(BP6)=3 And LocalDay(BP6)=31 And LocalHour(BP6)=9 And LocalMinute(BP6)=0)</stp>
        <stp>Bar</stp>
        <stp/>
        <stp>Close</stp>
        <stp>A5C</stp>
        <stp>0</stp>
        <stp>all</stp>
        <stp/>
        <stp/>
        <stp>True</stp>
        <stp/>
        <stp/>
        <tr r="J25" s="2"/>
      </tp>
      <tp>
        <v>1.3798999999999999</v>
        <stp/>
        <stp>StudyData</stp>
        <stp>Close(BP6) when (LocalMonth(BP6)=3 And LocalDay(BP6)=31 And LocalHour(BP6)=9 And LocalMinute(BP6)=5)</stp>
        <stp>Bar</stp>
        <stp/>
        <stp>Close</stp>
        <stp>A5C</stp>
        <stp>0</stp>
        <stp>all</stp>
        <stp/>
        <stp/>
        <stp>True</stp>
        <stp/>
        <stp/>
        <tr r="J26" s="2"/>
      </tp>
      <tp>
        <v>1.1759500000000001</v>
        <stp/>
        <stp>StudyData</stp>
        <stp>Close(EU6) when (LocalMonth(EU6)=3 And LocalDay(EU6)=31 And LocalHour(EU6)=9 And LocalMinute(EU6)=5)</stp>
        <stp>Bar</stp>
        <stp/>
        <stp>Close</stp>
        <stp>A5C</stp>
        <stp>0</stp>
        <stp>all</stp>
        <stp/>
        <stp/>
        <stp>True</stp>
        <stp/>
        <stp/>
        <tr r="O26" s="2"/>
      </tp>
      <tp>
        <v>1.1759500000000001</v>
        <stp/>
        <stp>StudyData</stp>
        <stp>Close(EU6) when (LocalMonth(EU6)=3 And LocalDay(EU6)=31 And LocalHour(EU6)=9 And LocalMinute(EU6)=0)</stp>
        <stp>Bar</stp>
        <stp/>
        <stp>Close</stp>
        <stp>A5C</stp>
        <stp>0</stp>
        <stp>all</stp>
        <stp/>
        <stp/>
        <stp>True</stp>
        <stp/>
        <stp/>
        <tr r="O25" s="2"/>
      </tp>
      <tp>
        <v>0.76290000000000002</v>
        <stp/>
        <stp>StudyData</stp>
        <stp>Close(DA6) when (LocalMonth(DA6)=3 And LocalDay(DA6)=31 And LocalHour(DA6)=9 And LocalMinute(DA6)=0)</stp>
        <stp>Bar</stp>
        <stp/>
        <stp>Close</stp>
        <stp>A5C</stp>
        <stp>0</stp>
        <stp>all</stp>
        <stp/>
        <stp/>
        <stp>True</stp>
        <stp/>
        <stp/>
        <tr r="U25" s="2"/>
      </tp>
      <tp>
        <v>0.76319999999999999</v>
        <stp/>
        <stp>StudyData</stp>
        <stp>Close(DA6) when (LocalMonth(DA6)=3 And LocalDay(DA6)=31 And LocalHour(DA6)=9 And LocalMinute(DA6)=5)</stp>
        <stp>Bar</stp>
        <stp/>
        <stp>Close</stp>
        <stp>A5C</stp>
        <stp>0</stp>
        <stp>all</stp>
        <stp/>
        <stp/>
        <stp>True</stp>
        <stp/>
        <stp/>
        <tr r="U26" s="2"/>
      </tp>
      <tp>
        <v>9.0349999999999996E-3</v>
        <stp/>
        <stp>StudyData</stp>
        <stp>Close(JY6) when (LocalMonth(JY6)=3 And LocalDay(JY6)=31 And LocalHour(JY6)=9 And LocalMinute(JY6)=0)</stp>
        <stp>Bar</stp>
        <stp/>
        <stp>Close</stp>
        <stp>A5C</stp>
        <stp>0</stp>
        <stp>all</stp>
        <stp/>
        <stp/>
        <stp>True</stp>
        <stp/>
        <stp/>
        <tr r="R25" s="2"/>
      </tp>
      <tp>
        <v>9.0375000000000004E-3</v>
        <stp/>
        <stp>StudyData</stp>
        <stp>Close(JY6) when (LocalMonth(JY6)=3 And LocalDay(JY6)=31 And LocalHour(JY6)=9 And LocalMinute(JY6)=5)</stp>
        <stp>Bar</stp>
        <stp/>
        <stp>Close</stp>
        <stp>A5C</stp>
        <stp>0</stp>
        <stp>all</stp>
        <stp/>
        <stp/>
        <stp>True</stp>
        <stp/>
        <stp/>
        <tr r="R26" s="2"/>
      </tp>
      <tp>
        <v>0.70130000000000003</v>
        <stp/>
        <stp>StudyData</stp>
        <stp>Close(NE6) when (LocalMonth(NE6)=3 And LocalDay(NE6)=31 And LocalHour(NE6)=9 And LocalMinute(NE6)=5)</stp>
        <stp>Bar</stp>
        <stp/>
        <stp>Close</stp>
        <stp>A5C</stp>
        <stp>0</stp>
        <stp>all</stp>
        <stp/>
        <stp/>
        <stp>True</stp>
        <stp/>
        <stp/>
        <tr r="AD26" s="2"/>
      </tp>
      <tp>
        <v>0.70089999999999997</v>
        <stp/>
        <stp>StudyData</stp>
        <stp>Close(NE6) when (LocalMonth(NE6)=3 And LocalDay(NE6)=31 And LocalHour(NE6)=9 And LocalMinute(NE6)=0)</stp>
        <stp>Bar</stp>
        <stp/>
        <stp>Close</stp>
        <stp>A5C</stp>
        <stp>0</stp>
        <stp>all</stp>
        <stp/>
        <stp/>
        <stp>True</stp>
        <stp/>
        <stp/>
        <tr r="AD25" s="2"/>
      </tp>
      <tp>
        <v>1.0646</v>
        <stp/>
        <stp>StudyData</stp>
        <stp>Close(SF6) when (LocalMonth(SF6)=3 And LocalDay(SF6)=31 And LocalHour(SF6)=9 And LocalMinute(SF6)=5)</stp>
        <stp>Bar</stp>
        <stp/>
        <stp>Close</stp>
        <stp>A5C</stp>
        <stp>0</stp>
        <stp>all</stp>
        <stp/>
        <stp/>
        <stp>True</stp>
        <stp/>
        <stp/>
        <tr r="AA26" s="2"/>
      </tp>
      <tp>
        <v>1.0644</v>
        <stp/>
        <stp>StudyData</stp>
        <stp>Close(SF6) when (LocalMonth(SF6)=3 And LocalDay(SF6)=31 And LocalHour(SF6)=9 And LocalMinute(SF6)=0)</stp>
        <stp>Bar</stp>
        <stp/>
        <stp>Close</stp>
        <stp>A5C</stp>
        <stp>0</stp>
        <stp>all</stp>
        <stp/>
        <stp/>
        <stp>True</stp>
        <stp/>
        <stp/>
        <tr r="AA25" s="2"/>
      </tp>
      <tp>
        <v>1.3803000000000001</v>
        <stp/>
        <stp>StudyData</stp>
        <stp>Close(BP6) when (LocalMonth(BP6)=3 And LocalDay(BP6)=31 And LocalHour(BP6)=11 And LocalMinute(BP6)=0)</stp>
        <stp>Bar</stp>
        <stp/>
        <stp>Close</stp>
        <stp>A5C</stp>
        <stp>0</stp>
        <stp>all</stp>
        <stp/>
        <stp/>
        <stp>True</stp>
        <stp/>
        <stp/>
        <tr r="J49" s="2"/>
      </tp>
      <tp>
        <v>1.3813</v>
        <stp/>
        <stp>StudyData</stp>
        <stp>Close(BP6) when (LocalMonth(BP6)=3 And LocalDay(BP6)=31 And LocalHour(BP6)=11 And LocalMinute(BP6)=5)</stp>
        <stp>Bar</stp>
        <stp/>
        <stp>Close</stp>
        <stp>A5C</stp>
        <stp>0</stp>
        <stp>all</stp>
        <stp/>
        <stp/>
        <stp>True</stp>
        <stp/>
        <stp/>
        <tr r="J50" s="2"/>
      </tp>
      <tp>
        <v>0.79544999999999999</v>
        <stp/>
        <stp>StudyData</stp>
        <stp>Close(CA6) when (LocalMonth(CA6)=3 And LocalDay(CA6)=31 And LocalHour(CA6)=11 And LocalMinute(CA6)=0)</stp>
        <stp>Bar</stp>
        <stp/>
        <stp>Close</stp>
        <stp>A5C</stp>
        <stp>0</stp>
        <stp>all</stp>
        <stp/>
        <stp/>
        <stp>True</stp>
        <stp/>
        <stp/>
        <tr r="X49" s="2"/>
      </tp>
      <tp>
        <v>0.79574999999999996</v>
        <stp/>
        <stp>StudyData</stp>
        <stp>Close(CA6) when (LocalMonth(CA6)=3 And LocalDay(CA6)=31 And LocalHour(CA6)=11 And LocalMinute(CA6)=5)</stp>
        <stp>Bar</stp>
        <stp/>
        <stp>Close</stp>
        <stp>A5C</stp>
        <stp>0</stp>
        <stp>all</stp>
        <stp/>
        <stp/>
        <stp>True</stp>
        <stp/>
        <stp/>
        <tr r="X50" s="2"/>
      </tp>
      <tp>
        <v>0.76195000000000002</v>
        <stp/>
        <stp>StudyData</stp>
        <stp>Close(DA6) when (LocalMonth(DA6)=3 And LocalDay(DA6)=31 And LocalHour(DA6)=11 And LocalMinute(DA6)=0)</stp>
        <stp>Bar</stp>
        <stp/>
        <stp>Close</stp>
        <stp>A5C</stp>
        <stp>0</stp>
        <stp>all</stp>
        <stp/>
        <stp/>
        <stp>True</stp>
        <stp/>
        <stp/>
        <tr r="U49" s="2"/>
      </tp>
      <tp>
        <v>0.76214999999999999</v>
        <stp/>
        <stp>StudyData</stp>
        <stp>Close(DA6) when (LocalMonth(DA6)=3 And LocalDay(DA6)=31 And LocalHour(DA6)=11 And LocalMinute(DA6)=5)</stp>
        <stp>Bar</stp>
        <stp/>
        <stp>Close</stp>
        <stp>A5C</stp>
        <stp>0</stp>
        <stp>all</stp>
        <stp/>
        <stp/>
        <stp>True</stp>
        <stp/>
        <stp/>
        <tr r="U50" s="2"/>
      </tp>
      <tp>
        <v>1.1769499999999999</v>
        <stp/>
        <stp>StudyData</stp>
        <stp>Close(EU6) when (LocalMonth(EU6)=3 And LocalDay(EU6)=31 And LocalHour(EU6)=11 And LocalMinute(EU6)=5)</stp>
        <stp>Bar</stp>
        <stp/>
        <stp>Close</stp>
        <stp>A5C</stp>
        <stp>0</stp>
        <stp>all</stp>
        <stp/>
        <stp/>
        <stp>True</stp>
        <stp/>
        <stp/>
        <tr r="O50" s="2"/>
      </tp>
      <tp>
        <v>1.17645</v>
        <stp/>
        <stp>StudyData</stp>
        <stp>Close(EU6) when (LocalMonth(EU6)=3 And LocalDay(EU6)=31 And LocalHour(EU6)=11 And LocalMinute(EU6)=0)</stp>
        <stp>Bar</stp>
        <stp/>
        <stp>Close</stp>
        <stp>A5C</stp>
        <stp>0</stp>
        <stp>all</stp>
        <stp/>
        <stp/>
        <stp>True</stp>
        <stp/>
        <stp/>
        <tr r="O49" s="2"/>
      </tp>
      <tp>
        <v>9.0495000000000003E-3</v>
        <stp/>
        <stp>StudyData</stp>
        <stp>Close(JY6) when (LocalMonth(JY6)=3 And LocalDay(JY6)=31 And LocalHour(JY6)=11 And LocalMinute(JY6)=0)</stp>
        <stp>Bar</stp>
        <stp/>
        <stp>Close</stp>
        <stp>A5C</stp>
        <stp>0</stp>
        <stp>all</stp>
        <stp/>
        <stp/>
        <stp>True</stp>
        <stp/>
        <stp/>
        <tr r="R49" s="2"/>
      </tp>
      <tp>
        <v>9.0500000000000008E-3</v>
        <stp/>
        <stp>StudyData</stp>
        <stp>Close(JY6) when (LocalMonth(JY6)=3 And LocalDay(JY6)=31 And LocalHour(JY6)=11 And LocalMinute(JY6)=5)</stp>
        <stp>Bar</stp>
        <stp/>
        <stp>Close</stp>
        <stp>A5C</stp>
        <stp>0</stp>
        <stp>all</stp>
        <stp/>
        <stp/>
        <stp>True</stp>
        <stp/>
        <stp/>
        <tr r="R50" s="2"/>
      </tp>
      <tp>
        <v>0.6996</v>
        <stp/>
        <stp>StudyData</stp>
        <stp>Close(NE6) when (LocalMonth(NE6)=3 And LocalDay(NE6)=31 And LocalHour(NE6)=11 And LocalMinute(NE6)=5)</stp>
        <stp>Bar</stp>
        <stp/>
        <stp>Close</stp>
        <stp>A5C</stp>
        <stp>0</stp>
        <stp>all</stp>
        <stp/>
        <stp/>
        <stp>True</stp>
        <stp/>
        <stp/>
        <tr r="AD50" s="2"/>
      </tp>
      <tp>
        <v>0.69930000000000003</v>
        <stp/>
        <stp>StudyData</stp>
        <stp>Close(NE6) when (LocalMonth(NE6)=3 And LocalDay(NE6)=31 And LocalHour(NE6)=11 And LocalMinute(NE6)=0)</stp>
        <stp>Bar</stp>
        <stp/>
        <stp>Close</stp>
        <stp>A5C</stp>
        <stp>0</stp>
        <stp>all</stp>
        <stp/>
        <stp/>
        <stp>True</stp>
        <stp/>
        <stp/>
        <tr r="AD49" s="2"/>
      </tp>
      <tp>
        <v>1.0647</v>
        <stp/>
        <stp>StudyData</stp>
        <stp>Close(SF6) when (LocalMonth(SF6)=3 And LocalDay(SF6)=31 And LocalHour(SF6)=11 And LocalMinute(SF6)=5)</stp>
        <stp>Bar</stp>
        <stp/>
        <stp>Close</stp>
        <stp>A5C</stp>
        <stp>0</stp>
        <stp>all</stp>
        <stp/>
        <stp/>
        <stp>True</stp>
        <stp/>
        <stp/>
        <tr r="AA50" s="2"/>
      </tp>
      <tp>
        <v>1.0643</v>
        <stp/>
        <stp>StudyData</stp>
        <stp>Close(SF6) when (LocalMonth(SF6)=3 And LocalDay(SF6)=31 And LocalHour(SF6)=11 And LocalMinute(SF6)=0)</stp>
        <stp>Bar</stp>
        <stp/>
        <stp>Close</stp>
        <stp>A5C</stp>
        <stp>0</stp>
        <stp>all</stp>
        <stp/>
        <stp/>
        <stp>True</stp>
        <stp/>
        <stp/>
        <tr r="AA49" s="2"/>
      </tp>
      <tp>
        <v>0.79410000000000003</v>
        <stp/>
        <stp>StudyData</stp>
        <stp>Close(CA6) when (LocalMonth(CA6)=3 And LocalDay(CA6)=31 And LocalHour(CA6)=8 And LocalMinute(CA6)=0)</stp>
        <stp>Bar</stp>
        <stp/>
        <stp>Close</stp>
        <stp>A5C</stp>
        <stp>0</stp>
        <stp>all</stp>
        <stp/>
        <stp/>
        <stp>True</stp>
        <stp/>
        <stp/>
        <tr r="X13" s="2"/>
      </tp>
      <tp>
        <v>0.79390000000000005</v>
        <stp/>
        <stp>StudyData</stp>
        <stp>Close(CA6) when (LocalMonth(CA6)=3 And LocalDay(CA6)=31 And LocalHour(CA6)=8 And LocalMinute(CA6)=5)</stp>
        <stp>Bar</stp>
        <stp/>
        <stp>Close</stp>
        <stp>A5C</stp>
        <stp>0</stp>
        <stp>all</stp>
        <stp/>
        <stp/>
        <stp>True</stp>
        <stp/>
        <stp/>
        <tr r="X14" s="2"/>
      </tp>
      <tp>
        <v>1.3773</v>
        <stp/>
        <stp>StudyData</stp>
        <stp>Close(BP6) when (LocalMonth(BP6)=3 And LocalDay(BP6)=31 And LocalHour(BP6)=8 And LocalMinute(BP6)=0)</stp>
        <stp>Bar</stp>
        <stp/>
        <stp>Close</stp>
        <stp>A5C</stp>
        <stp>0</stp>
        <stp>all</stp>
        <stp/>
        <stp/>
        <stp>True</stp>
        <stp/>
        <stp/>
        <tr r="J13" s="2"/>
      </tp>
      <tp>
        <v>1.3765000000000001</v>
        <stp/>
        <stp>StudyData</stp>
        <stp>Close(BP6) when (LocalMonth(BP6)=3 And LocalDay(BP6)=31 And LocalHour(BP6)=8 And LocalMinute(BP6)=5)</stp>
        <stp>Bar</stp>
        <stp/>
        <stp>Close</stp>
        <stp>A5C</stp>
        <stp>0</stp>
        <stp>all</stp>
        <stp/>
        <stp/>
        <stp>True</stp>
        <stp/>
        <stp/>
        <tr r="J14" s="2"/>
      </tp>
      <tp>
        <v>1.1739999999999999</v>
        <stp/>
        <stp>StudyData</stp>
        <stp>Close(EU6) when (LocalMonth(EU6)=3 And LocalDay(EU6)=31 And LocalHour(EU6)=8 And LocalMinute(EU6)=5)</stp>
        <stp>Bar</stp>
        <stp/>
        <stp>Close</stp>
        <stp>A5C</stp>
        <stp>0</stp>
        <stp>all</stp>
        <stp/>
        <stp/>
        <stp>True</stp>
        <stp/>
        <stp/>
        <tr r="O14" s="2"/>
      </tp>
      <tp>
        <v>1.1742999999999999</v>
        <stp/>
        <stp>StudyData</stp>
        <stp>Close(EU6) when (LocalMonth(EU6)=3 And LocalDay(EU6)=31 And LocalHour(EU6)=8 And LocalMinute(EU6)=0)</stp>
        <stp>Bar</stp>
        <stp/>
        <stp>Close</stp>
        <stp>A5C</stp>
        <stp>0</stp>
        <stp>all</stp>
        <stp/>
        <stp/>
        <stp>True</stp>
        <stp/>
        <stp/>
        <tr r="O13" s="2"/>
      </tp>
      <tp>
        <v>0.76105</v>
        <stp/>
        <stp>StudyData</stp>
        <stp>Close(DA6) when (LocalMonth(DA6)=3 And LocalDay(DA6)=31 And LocalHour(DA6)=8 And LocalMinute(DA6)=0)</stp>
        <stp>Bar</stp>
        <stp/>
        <stp>Close</stp>
        <stp>A5C</stp>
        <stp>0</stp>
        <stp>all</stp>
        <stp/>
        <stp/>
        <stp>True</stp>
        <stp/>
        <stp/>
        <tr r="U13" s="2"/>
      </tp>
      <tp>
        <v>0.76085000000000003</v>
        <stp/>
        <stp>StudyData</stp>
        <stp>Close(DA6) when (LocalMonth(DA6)=3 And LocalDay(DA6)=31 And LocalHour(DA6)=8 And LocalMinute(DA6)=5)</stp>
        <stp>Bar</stp>
        <stp/>
        <stp>Close</stp>
        <stp>A5C</stp>
        <stp>0</stp>
        <stp>all</stp>
        <stp/>
        <stp/>
        <stp>True</stp>
        <stp/>
        <stp/>
        <tr r="U14" s="2"/>
      </tp>
      <tp>
        <v>9.0334999999999999E-3</v>
        <stp/>
        <stp>StudyData</stp>
        <stp>Close(JY6) when (LocalMonth(JY6)=3 And LocalDay(JY6)=31 And LocalHour(JY6)=8 And LocalMinute(JY6)=0)</stp>
        <stp>Bar</stp>
        <stp/>
        <stp>Close</stp>
        <stp>A5C</stp>
        <stp>0</stp>
        <stp>all</stp>
        <stp/>
        <stp/>
        <stp>True</stp>
        <stp/>
        <stp/>
        <tr r="R13" s="2"/>
      </tp>
      <tp>
        <v>9.0329999999999994E-3</v>
        <stp/>
        <stp>StudyData</stp>
        <stp>Close(JY6) when (LocalMonth(JY6)=3 And LocalDay(JY6)=31 And LocalHour(JY6)=8 And LocalMinute(JY6)=5)</stp>
        <stp>Bar</stp>
        <stp/>
        <stp>Close</stp>
        <stp>A5C</stp>
        <stp>0</stp>
        <stp>all</stp>
        <stp/>
        <stp/>
        <stp>True</stp>
        <stp/>
        <stp/>
        <tr r="R14" s="2"/>
      </tp>
      <tp>
        <v>0.6996</v>
        <stp/>
        <stp>StudyData</stp>
        <stp>Close(NE6) when (LocalMonth(NE6)=3 And LocalDay(NE6)=31 And LocalHour(NE6)=8 And LocalMinute(NE6)=5)</stp>
        <stp>Bar</stp>
        <stp/>
        <stp>Close</stp>
        <stp>A5C</stp>
        <stp>0</stp>
        <stp>all</stp>
        <stp/>
        <stp/>
        <stp>True</stp>
        <stp/>
        <stp/>
        <tr r="AD14" s="2"/>
      </tp>
      <tp>
        <v>0.69979999999999998</v>
        <stp/>
        <stp>StudyData</stp>
        <stp>Close(NE6) when (LocalMonth(NE6)=3 And LocalDay(NE6)=31 And LocalHour(NE6)=8 And LocalMinute(NE6)=0)</stp>
        <stp>Bar</stp>
        <stp/>
        <stp>Close</stp>
        <stp>A5C</stp>
        <stp>0</stp>
        <stp>all</stp>
        <stp/>
        <stp/>
        <stp>True</stp>
        <stp/>
        <stp/>
        <tr r="AD13" s="2"/>
      </tp>
      <tp>
        <v>1.0612999999999999</v>
        <stp/>
        <stp>StudyData</stp>
        <stp>Close(SF6) when (LocalMonth(SF6)=3 And LocalDay(SF6)=31 And LocalHour(SF6)=8 And LocalMinute(SF6)=5)</stp>
        <stp>Bar</stp>
        <stp/>
        <stp>Close</stp>
        <stp>A5C</stp>
        <stp>0</stp>
        <stp>all</stp>
        <stp/>
        <stp/>
        <stp>True</stp>
        <stp/>
        <stp/>
        <tr r="AA14" s="2"/>
      </tp>
      <tp>
        <v>1.0613999999999999</v>
        <stp/>
        <stp>StudyData</stp>
        <stp>Close(SF6) when (LocalMonth(SF6)=3 And LocalDay(SF6)=31 And LocalHour(SF6)=8 And LocalMinute(SF6)=0)</stp>
        <stp>Bar</stp>
        <stp/>
        <stp>Close</stp>
        <stp>A5C</stp>
        <stp>0</stp>
        <stp>all</stp>
        <stp/>
        <stp/>
        <stp>True</stp>
        <stp/>
        <stp/>
        <tr r="AA13" s="2"/>
      </tp>
      <tp>
        <v>0.85209999999999997</v>
        <stp/>
        <stp>StudyData</stp>
        <stp>EBM21</stp>
        <stp>Bar</stp>
        <stp/>
        <stp>Close</stp>
        <stp>D</stp>
        <stp/>
        <stp/>
        <stp/>
        <stp/>
        <stp/>
        <stp>T</stp>
        <tr r="AI43" s="1"/>
      </tp>
      <tp>
        <v>0.79169999999999996</v>
        <stp/>
        <stp>StudyData</stp>
        <stp>CA6</stp>
        <stp>Bar</stp>
        <stp/>
        <stp>Close</stp>
        <stp>D</stp>
        <stp>-1</stp>
        <stp>primaryOnly</stp>
        <tr r="H6" s="2"/>
      </tp>
      <tp>
        <v>1.3794</v>
        <stp/>
        <stp>StudyData</stp>
        <stp>Close(BP6) when (LocalMonth(BP6)=3 And LocalDay(BP6)=31 And LocalHour(BP6)=10 And LocalMinute(BP6)=0)</stp>
        <stp>Bar</stp>
        <stp/>
        <stp>Close</stp>
        <stp>A5C</stp>
        <stp>0</stp>
        <stp>all</stp>
        <stp/>
        <stp/>
        <stp>True</stp>
        <stp/>
        <stp/>
        <tr r="J37" s="2"/>
      </tp>
      <tp>
        <v>1.3785000000000001</v>
        <stp/>
        <stp>StudyData</stp>
        <stp>Close(BP6) when (LocalMonth(BP6)=3 And LocalDay(BP6)=31 And LocalHour(BP6)=10 And LocalMinute(BP6)=5)</stp>
        <stp>Bar</stp>
        <stp/>
        <stp>Close</stp>
        <stp>A5C</stp>
        <stp>0</stp>
        <stp>all</stp>
        <stp/>
        <stp/>
        <stp>True</stp>
        <stp/>
        <stp/>
        <tr r="J38" s="2"/>
      </tp>
      <tp>
        <v>0.7954</v>
        <stp/>
        <stp>StudyData</stp>
        <stp>Close(CA6) when (LocalMonth(CA6)=3 And LocalDay(CA6)=31 And LocalHour(CA6)=10 And LocalMinute(CA6)=0)</stp>
        <stp>Bar</stp>
        <stp/>
        <stp>Close</stp>
        <stp>A5C</stp>
        <stp>0</stp>
        <stp>all</stp>
        <stp/>
        <stp/>
        <stp>True</stp>
        <stp/>
        <stp/>
        <tr r="X37" s="2"/>
      </tp>
      <tp>
        <v>0.79525000000000001</v>
        <stp/>
        <stp>StudyData</stp>
        <stp>Close(CA6) when (LocalMonth(CA6)=3 And LocalDay(CA6)=31 And LocalHour(CA6)=10 And LocalMinute(CA6)=5)</stp>
        <stp>Bar</stp>
        <stp/>
        <stp>Close</stp>
        <stp>A5C</stp>
        <stp>0</stp>
        <stp>all</stp>
        <stp/>
        <stp/>
        <stp>True</stp>
        <stp/>
        <stp/>
        <tr r="X38" s="2"/>
      </tp>
      <tp>
        <v>0.76170000000000004</v>
        <stp/>
        <stp>StudyData</stp>
        <stp>Close(DA6) when (LocalMonth(DA6)=3 And LocalDay(DA6)=31 And LocalHour(DA6)=10 And LocalMinute(DA6)=0)</stp>
        <stp>Bar</stp>
        <stp/>
        <stp>Close</stp>
        <stp>A5C</stp>
        <stp>0</stp>
        <stp>all</stp>
        <stp/>
        <stp/>
        <stp>True</stp>
        <stp/>
        <stp/>
        <tr r="U37" s="2"/>
      </tp>
      <tp>
        <v>0.76175000000000004</v>
        <stp/>
        <stp>StudyData</stp>
        <stp>Close(DA6) when (LocalMonth(DA6)=3 And LocalDay(DA6)=31 And LocalHour(DA6)=10 And LocalMinute(DA6)=5)</stp>
        <stp>Bar</stp>
        <stp/>
        <stp>Close</stp>
        <stp>A5C</stp>
        <stp>0</stp>
        <stp>all</stp>
        <stp/>
        <stp/>
        <stp>True</stp>
        <stp/>
        <stp/>
        <tr r="U38" s="2"/>
      </tp>
      <tp>
        <v>1.1758999999999999</v>
        <stp/>
        <stp>StudyData</stp>
        <stp>Close(EU6) when (LocalMonth(EU6)=3 And LocalDay(EU6)=31 And LocalHour(EU6)=10 And LocalMinute(EU6)=5)</stp>
        <stp>Bar</stp>
        <stp/>
        <stp>Close</stp>
        <stp>A5C</stp>
        <stp>0</stp>
        <stp>all</stp>
        <stp/>
        <stp/>
        <stp>True</stp>
        <stp/>
        <stp/>
        <tr r="O38" s="2"/>
      </tp>
      <tp>
        <v>1.17685</v>
        <stp/>
        <stp>StudyData</stp>
        <stp>Close(EU6) when (LocalMonth(EU6)=3 And LocalDay(EU6)=31 And LocalHour(EU6)=10 And LocalMinute(EU6)=0)</stp>
        <stp>Bar</stp>
        <stp/>
        <stp>Close</stp>
        <stp>A5C</stp>
        <stp>0</stp>
        <stp>all</stp>
        <stp/>
        <stp/>
        <stp>True</stp>
        <stp/>
        <stp/>
        <tr r="O37" s="2"/>
      </tp>
      <tp>
        <v>9.0539999999999995E-3</v>
        <stp/>
        <stp>StudyData</stp>
        <stp>Close(JY6) when (LocalMonth(JY6)=3 And LocalDay(JY6)=31 And LocalHour(JY6)=10 And LocalMinute(JY6)=0)</stp>
        <stp>Bar</stp>
        <stp/>
        <stp>Close</stp>
        <stp>A5C</stp>
        <stp>0</stp>
        <stp>all</stp>
        <stp/>
        <stp/>
        <stp>True</stp>
        <stp/>
        <stp/>
        <tr r="R37" s="2"/>
      </tp>
      <tp>
        <v>9.0570000000000008E-3</v>
        <stp/>
        <stp>StudyData</stp>
        <stp>Close(JY6) when (LocalMonth(JY6)=3 And LocalDay(JY6)=31 And LocalHour(JY6)=10 And LocalMinute(JY6)=5)</stp>
        <stp>Bar</stp>
        <stp/>
        <stp>Close</stp>
        <stp>A5C</stp>
        <stp>0</stp>
        <stp>all</stp>
        <stp/>
        <stp/>
        <stp>True</stp>
        <stp/>
        <stp/>
        <tr r="R38" s="2"/>
      </tp>
      <tp>
        <v>0.69969999999999999</v>
        <stp/>
        <stp>StudyData</stp>
        <stp>Close(NE6) when (LocalMonth(NE6)=3 And LocalDay(NE6)=31 And LocalHour(NE6)=10 And LocalMinute(NE6)=5)</stp>
        <stp>Bar</stp>
        <stp/>
        <stp>Close</stp>
        <stp>A5C</stp>
        <stp>0</stp>
        <stp>all</stp>
        <stp/>
        <stp/>
        <stp>True</stp>
        <stp/>
        <stp/>
        <tr r="AD38" s="2"/>
      </tp>
      <tp>
        <v>0.69979999999999998</v>
        <stp/>
        <stp>StudyData</stp>
        <stp>Close(NE6) when (LocalMonth(NE6)=3 And LocalDay(NE6)=31 And LocalHour(NE6)=10 And LocalMinute(NE6)=0)</stp>
        <stp>Bar</stp>
        <stp/>
        <stp>Close</stp>
        <stp>A5C</stp>
        <stp>0</stp>
        <stp>all</stp>
        <stp/>
        <stp/>
        <stp>True</stp>
        <stp/>
        <stp/>
        <tr r="AD37" s="2"/>
      </tp>
      <tp>
        <v>1.0632999999999999</v>
        <stp/>
        <stp>StudyData</stp>
        <stp>Close(SF6) when (LocalMonth(SF6)=3 And LocalDay(SF6)=31 And LocalHour(SF6)=10 And LocalMinute(SF6)=5)</stp>
        <stp>Bar</stp>
        <stp/>
        <stp>Close</stp>
        <stp>A5C</stp>
        <stp>0</stp>
        <stp>all</stp>
        <stp/>
        <stp/>
        <stp>True</stp>
        <stp/>
        <stp/>
        <tr r="AA38" s="2"/>
      </tp>
      <tp>
        <v>1.0639000000000001</v>
        <stp/>
        <stp>StudyData</stp>
        <stp>Close(SF6) when (LocalMonth(SF6)=3 And LocalDay(SF6)=31 And LocalHour(SF6)=10 And LocalMinute(SF6)=0)</stp>
        <stp>Bar</stp>
        <stp/>
        <stp>Close</stp>
        <stp>A5C</stp>
        <stp>0</stp>
        <stp>all</stp>
        <stp/>
        <stp/>
        <stp>True</stp>
        <stp/>
        <stp/>
        <tr r="AA37" s="2"/>
      </tp>
      <tp>
        <v>1.0636000000000001</v>
        <stp/>
        <stp>ContractData</stp>
        <stp>SF6</stp>
        <stp>Y_CLose</stp>
        <stp/>
        <stp>T</stp>
        <tr r="AE17" s="1"/>
      </tp>
      <tp>
        <v>9.0694999999999994E-3</v>
        <stp/>
        <stp>ContractData</stp>
        <stp>JY6</stp>
        <stp>Y_CLose</stp>
        <stp/>
        <stp>T</stp>
        <tr r="F30" s="1"/>
      </tp>
      <tp>
        <v>0.11699000000000001</v>
        <stp/>
        <stp>ContractData</stp>
        <stp>NK6</stp>
        <stp>Y_CLose</stp>
        <stp/>
        <stp>T</stp>
        <tr r="AE43" s="1"/>
      </tp>
      <tp>
        <v>0.69810000000000005</v>
        <stp/>
        <stp>ContractData</stp>
        <stp>NE6</stp>
        <stp>Y_CLose</stp>
        <stp/>
        <stp>T</stp>
        <tr r="AE30" s="1"/>
      </tp>
      <tp>
        <v>0.79210000000000003</v>
        <stp/>
        <stp>ContractData</stp>
        <stp>CA6</stp>
        <stp>Y_CLose</stp>
        <stp/>
        <stp>T</stp>
        <tr r="AE4" s="1"/>
      </tp>
      <tp>
        <v>1.3742000000000001</v>
        <stp/>
        <stp>ContractData</stp>
        <stp>BP6</stp>
        <stp>Y_CLose</stp>
        <stp/>
        <stp>T</stp>
        <tr r="F4" s="1"/>
      </tp>
      <tp>
        <v>1.1735500000000001</v>
        <stp/>
        <stp>ContractData</stp>
        <stp>EU6</stp>
        <stp>Y_CLose</stp>
        <stp/>
        <stp>T</stp>
        <tr r="F17" s="1"/>
      </tp>
      <tp t="s">
        <v>Gold (Globex), Jun 21</v>
        <stp/>
        <stp>ContractData</stp>
        <stp>GCE</stp>
        <stp>LongDescription</stp>
        <tr r="I13" s="1"/>
      </tp>
      <tp>
        <v>0.75980000000000003</v>
        <stp/>
        <stp>ContractData</stp>
        <stp>DA6</stp>
        <stp>Y_CLose</stp>
        <stp/>
        <stp>T</stp>
        <tr r="F43" s="1"/>
      </tp>
      <tp>
        <v>0.79344999999999999</v>
        <stp/>
        <stp>StudyData</stp>
        <stp>Close(CA6) when (LocalMonth(CA6)=3 And LocalDay(CA6)=31 And LocalHour(CA6)=7 And LocalMinute(CA6)=0)</stp>
        <stp>Bar</stp>
        <stp/>
        <stp>Close</stp>
        <stp>A5C</stp>
        <stp>0</stp>
        <stp>all</stp>
        <stp/>
        <stp/>
        <stp>True</stp>
        <stp/>
        <stp/>
        <tr r="X1" s="2"/>
      </tp>
      <tp>
        <v>0.79310000000000003</v>
        <stp/>
        <stp>StudyData</stp>
        <stp>Close(CA6) when (LocalMonth(CA6)=3 And LocalDay(CA6)=31 And LocalHour(CA6)=7 And LocalMinute(CA6)=5)</stp>
        <stp>Bar</stp>
        <stp/>
        <stp>Close</stp>
        <stp>A5C</stp>
        <stp>0</stp>
        <stp>all</stp>
        <stp/>
        <stp/>
        <stp>True</stp>
        <stp/>
        <stp/>
        <tr r="X2" s="2"/>
      </tp>
      <tp>
        <v>1.3771</v>
        <stp/>
        <stp>StudyData</stp>
        <stp>Close(BP6) when (LocalMonth(BP6)=3 And LocalDay(BP6)=31 And LocalHour(BP6)=7 And LocalMinute(BP6)=0)</stp>
        <stp>Bar</stp>
        <stp/>
        <stp>Close</stp>
        <stp>A5C</stp>
        <stp>0</stp>
        <stp>all</stp>
        <stp/>
        <stp/>
        <stp>True</stp>
        <stp/>
        <stp/>
        <tr r="J1" s="2"/>
      </tp>
      <tp>
        <v>1.3767</v>
        <stp/>
        <stp>StudyData</stp>
        <stp>Close(BP6) when (LocalMonth(BP6)=3 And LocalDay(BP6)=31 And LocalHour(BP6)=7 And LocalMinute(BP6)=5)</stp>
        <stp>Bar</stp>
        <stp/>
        <stp>Close</stp>
        <stp>A5C</stp>
        <stp>0</stp>
        <stp>all</stp>
        <stp/>
        <stp/>
        <stp>True</stp>
        <stp/>
        <stp/>
        <tr r="J2" s="2"/>
      </tp>
      <tp>
        <v>1.1739999999999999</v>
        <stp/>
        <stp>StudyData</stp>
        <stp>Close(EU6) when (LocalMonth(EU6)=3 And LocalDay(EU6)=31 And LocalHour(EU6)=7 And LocalMinute(EU6)=5)</stp>
        <stp>Bar</stp>
        <stp/>
        <stp>Close</stp>
        <stp>A5C</stp>
        <stp>0</stp>
        <stp>all</stp>
        <stp/>
        <stp/>
        <stp>True</stp>
        <stp/>
        <stp/>
        <tr r="O2" s="2"/>
      </tp>
      <tp>
        <v>1.17465</v>
        <stp/>
        <stp>StudyData</stp>
        <stp>Close(EU6) when (LocalMonth(EU6)=3 And LocalDay(EU6)=31 And LocalHour(EU6)=7 And LocalMinute(EU6)=0)</stp>
        <stp>Bar</stp>
        <stp/>
        <stp>Close</stp>
        <stp>A5C</stp>
        <stp>0</stp>
        <stp>all</stp>
        <stp/>
        <stp/>
        <stp>True</stp>
        <stp/>
        <stp/>
        <tr r="O1" s="2"/>
      </tp>
      <tp>
        <v>0.76134999999999997</v>
        <stp/>
        <stp>StudyData</stp>
        <stp>Close(DA6) when (LocalMonth(DA6)=3 And LocalDay(DA6)=31 And LocalHour(DA6)=7 And LocalMinute(DA6)=0)</stp>
        <stp>Bar</stp>
        <stp/>
        <stp>Close</stp>
        <stp>A5C</stp>
        <stp>0</stp>
        <stp>all</stp>
        <stp/>
        <stp/>
        <stp>True</stp>
        <stp/>
        <stp/>
        <tr r="U1" s="2"/>
      </tp>
      <tp>
        <v>0.76090000000000002</v>
        <stp/>
        <stp>StudyData</stp>
        <stp>Close(DA6) when (LocalMonth(DA6)=3 And LocalDay(DA6)=31 And LocalHour(DA6)=7 And LocalMinute(DA6)=5)</stp>
        <stp>Bar</stp>
        <stp/>
        <stp>Close</stp>
        <stp>A5C</stp>
        <stp>0</stp>
        <stp>all</stp>
        <stp/>
        <stp/>
        <stp>True</stp>
        <stp/>
        <stp/>
        <tr r="U2" s="2"/>
      </tp>
      <tp>
        <v>9.0329999999999994E-3</v>
        <stp/>
        <stp>StudyData</stp>
        <stp>Close(JY6) when (LocalMonth(JY6)=3 And LocalDay(JY6)=31 And LocalHour(JY6)=7 And LocalMinute(JY6)=0)</stp>
        <stp>Bar</stp>
        <stp/>
        <stp>Close</stp>
        <stp>A5C</stp>
        <stp>0</stp>
        <stp>all</stp>
        <stp/>
        <stp/>
        <stp>True</stp>
        <stp/>
        <stp/>
        <tr r="R1" s="2"/>
      </tp>
      <tp>
        <v>9.0320000000000001E-3</v>
        <stp/>
        <stp>StudyData</stp>
        <stp>Close(JY6) when (LocalMonth(JY6)=3 And LocalDay(JY6)=31 And LocalHour(JY6)=7 And LocalMinute(JY6)=5)</stp>
        <stp>Bar</stp>
        <stp/>
        <stp>Close</stp>
        <stp>A5C</stp>
        <stp>0</stp>
        <stp>all</stp>
        <stp/>
        <stp/>
        <stp>True</stp>
        <stp/>
        <stp/>
        <tr r="R2" s="2"/>
      </tp>
      <tp>
        <v>0.69910000000000005</v>
        <stp/>
        <stp>StudyData</stp>
        <stp>Close(NE6) when (LocalMonth(NE6)=3 And LocalDay(NE6)=31 And LocalHour(NE6)=7 And LocalMinute(NE6)=5)</stp>
        <stp>Bar</stp>
        <stp/>
        <stp>Close</stp>
        <stp>A5C</stp>
        <stp>0</stp>
        <stp>all</stp>
        <stp/>
        <stp/>
        <stp>True</stp>
        <stp/>
        <stp/>
        <tr r="AD2" s="2"/>
      </tp>
      <tp>
        <v>0.69940000000000002</v>
        <stp/>
        <stp>StudyData</stp>
        <stp>Close(NE6) when (LocalMonth(NE6)=3 And LocalDay(NE6)=31 And LocalHour(NE6)=7 And LocalMinute(NE6)=0)</stp>
        <stp>Bar</stp>
        <stp/>
        <stp>Close</stp>
        <stp>A5C</stp>
        <stp>0</stp>
        <stp>all</stp>
        <stp/>
        <stp/>
        <stp>True</stp>
        <stp/>
        <stp/>
        <tr r="AD1" s="2"/>
      </tp>
      <tp>
        <v>1.0610999999999999</v>
        <stp/>
        <stp>StudyData</stp>
        <stp>Close(SF6) when (LocalMonth(SF6)=3 And LocalDay(SF6)=31 And LocalHour(SF6)=7 And LocalMinute(SF6)=5)</stp>
        <stp>Bar</stp>
        <stp/>
        <stp>Close</stp>
        <stp>A5C</stp>
        <stp>0</stp>
        <stp>all</stp>
        <stp/>
        <stp/>
        <stp>True</stp>
        <stp/>
        <stp/>
        <tr r="AA2" s="2"/>
      </tp>
      <tp>
        <v>1.0613999999999999</v>
        <stp/>
        <stp>StudyData</stp>
        <stp>Close(SF6) when (LocalMonth(SF6)=3 And LocalDay(SF6)=31 And LocalHour(SF6)=7 And LocalMinute(SF6)=0)</stp>
        <stp>Bar</stp>
        <stp/>
        <stp>Close</stp>
        <stp>A5C</stp>
        <stp>0</stp>
        <stp>all</stp>
        <stp/>
        <stp/>
        <stp>True</stp>
        <stp/>
        <stp/>
        <tr r="AA1" s="2"/>
      </tp>
      <tp>
        <v>10646</v>
        <stp/>
        <stp>ContractData</stp>
        <stp>SF6</stp>
        <stp>LastQuoteToday</stp>
        <stp/>
        <stp>D</stp>
        <tr r="L10" s="1"/>
      </tp>
      <tp>
        <v>79575</v>
        <stp/>
        <stp>ContractData</stp>
        <stp>CA6</stp>
        <stp>LastQuoteToday</stp>
        <stp/>
        <stp>D</stp>
        <tr r="L9" s="1"/>
      </tp>
      <tp>
        <v>13811</v>
        <stp/>
        <stp>ContractData</stp>
        <stp>BP6</stp>
        <stp>LastQuoteToday</stp>
        <stp/>
        <stp>D</stp>
        <tr r="L5" s="1"/>
      </tp>
      <tp>
        <v>117680</v>
        <stp/>
        <stp>ContractData</stp>
        <stp>EU6</stp>
        <stp>LastQuoteToday</stp>
        <stp/>
        <stp>D</stp>
        <tr r="L6" s="1"/>
      </tp>
      <tp>
        <v>76215</v>
        <stp/>
        <stp>ContractData</stp>
        <stp>DA6</stp>
        <stp>LastQuoteToday</stp>
        <stp/>
        <stp>D</stp>
        <tr r="L8" s="1"/>
      </tp>
      <tp>
        <v>90495</v>
        <stp/>
        <stp>ContractData</stp>
        <stp>JY6</stp>
        <stp>LastQuoteToday</stp>
        <stp/>
        <stp>D</stp>
        <tr r="L7" s="1"/>
      </tp>
      <tp>
        <v>6997</v>
        <stp/>
        <stp>ContractData</stp>
        <stp>NE6</stp>
        <stp>LastQuoteToday</stp>
        <stp/>
        <stp>D</stp>
        <tr r="L11" s="1"/>
      </tp>
      <tp>
        <v>-43.802295149700001</v>
        <stp/>
        <stp>StudyData</stp>
        <stp>Correlation(EB,CA6,Period:=10,InputChoice1:=Close,InputChoice2:=Close)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12" s="1"/>
      </tp>
      <tp t="s">
        <v>Euro FX (Globex), Jun 21</v>
        <stp/>
        <stp>ContractData</stp>
        <stp>EU6</stp>
        <stp>LongDescription</stp>
        <tr r="I6" s="1"/>
        <tr r="B14" s="1"/>
      </tp>
      <tp>
        <v>0.79305555555555551</v>
        <stp/>
        <stp>ContractData</stp>
        <stp>JY6</stp>
        <stp>HIghTime</stp>
        <stp/>
        <stp>T</stp>
        <tr r="D35" s="1"/>
      </tp>
      <tp>
        <v>0.6976</v>
        <stp/>
        <stp>StudyData</stp>
        <stp>NE6</stp>
        <stp>Bar</stp>
        <stp/>
        <stp>Close</stp>
        <stp>D</stp>
        <stp>-1</stp>
        <stp>primaryOnly</stp>
        <tr r="H8" s="2"/>
      </tp>
      <tp t="s">
        <v>Australian Dollar (Globex), Jun 21</v>
        <stp/>
        <stp>ContractData</stp>
        <stp>DA6</stp>
        <stp>LongDescription</stp>
        <tr r="I8" s="1"/>
        <tr r="B40" s="1"/>
      </tp>
      <tp t="s">
        <v>Canadian Dollar (Globex), Jun 21</v>
        <stp/>
        <stp>ContractData</stp>
        <stp>CA6</stp>
        <stp>LongDescription</stp>
        <tr r="I9" s="1"/>
        <tr r="AA2" s="1"/>
      </tp>
      <tp>
        <v>7.1199999999999999E-2</v>
        <stp/>
        <stp>StudyData</stp>
        <stp>ENK</stp>
        <stp>ATR</stp>
        <stp>MAType=Simple,Period=5</stp>
        <stp>ATR</stp>
        <stp>ADC</stp>
        <stp>0</stp>
        <stp>ALL</stp>
        <stp/>
        <stp/>
        <stp/>
        <stp>T</stp>
        <tr r="T52" s="1"/>
      </tp>
      <tp>
        <v>5.0500000000000003E-2</v>
        <stp/>
        <stp>StudyData</stp>
        <stp>ENK</stp>
        <stp>ATR</stp>
        <stp>MAType=Simple,Period=1</stp>
        <stp>ATR</stp>
        <stp>ADC</stp>
        <stp>0</stp>
        <stp>ALL</stp>
        <stp/>
        <stp/>
        <stp/>
        <stp>T</stp>
        <tr r="S52" s="1"/>
      </tp>
      <tp t="s">
        <v>British Pound (Globex), Jun 21</v>
        <stp/>
        <stp>ContractData</stp>
        <stp>BP6</stp>
        <stp>LongDescription</stp>
        <tr r="I5" s="1"/>
        <tr r="B2" s="1"/>
      </tp>
      <tp>
        <v>-62.160844881199999</v>
        <stp/>
        <stp>StudyData</stp>
        <stp>Correlation(EB,GCE,Period:=10,InputChoice1:=Close,InputChoice2:=Close)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12" s="1"/>
      </tp>
      <tp>
        <v>6.7250000000000004E-2</v>
        <stp/>
        <stp>ContractData</stp>
        <stp>SA6M21</stp>
        <stp>LAstTrade</stp>
        <stp/>
        <stp>T</stp>
        <tr r="AJ60" s="1"/>
      </tp>
      <tp>
        <v>1.0646</v>
        <stp/>
        <stp>ContractData</stp>
        <stp>SF6M21</stp>
        <stp>LAstTrade</stp>
        <stp/>
        <stp>T</stp>
        <tr r="AJ54" s="1"/>
      </tp>
      <tp>
        <v>0.39444444444444443</v>
        <stp/>
        <stp>ContractData</stp>
        <stp>NE6</stp>
        <stp>HIghTime</stp>
        <stp/>
        <stp>T</stp>
        <tr r="AC35" s="1"/>
      </tp>
      <tp>
        <v>0.22361111111111112</v>
        <stp/>
        <stp>ContractData</stp>
        <stp>NK6</stp>
        <stp>HIghTime</stp>
        <stp/>
        <stp>T</stp>
        <tr r="AC48" s="1"/>
      </tp>
      <tp>
        <v>9.0685000000000002E-3</v>
        <stp/>
        <stp>StudyData</stp>
        <stp>JY6</stp>
        <stp>Bar</stp>
        <stp/>
        <stp>Close</stp>
        <stp>D</stp>
        <stp>-1</stp>
        <stp>primaryOnly</stp>
        <tr r="H4" s="2"/>
      </tp>
      <tp>
        <v>-39.502876414500001</v>
        <stp/>
        <stp>StudyData</stp>
        <stp>Correlation(EB,DA6,Period:=10,InputChoice1:=Close,InputChoice2:=Close)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12" s="1"/>
      </tp>
      <tp>
        <v>-315</v>
        <stp/>
        <stp>ContractData</stp>
        <stp>EB</stp>
        <stp>NetLastQuoteToday</stp>
        <stp/>
        <stp>D</stp>
        <tr r="M12" s="1"/>
      </tp>
      <tp>
        <v>-19.353279176099999</v>
        <stp/>
        <stp>StudyData</stp>
        <stp>Correlation(EB,EU6,Period:=10,InputChoice1:=Close,InputChoice2:=Close)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12" s="1"/>
      </tp>
      <tp>
        <v>0.85214999999999996</v>
        <stp/>
        <stp>StudyData</stp>
        <stp>Close(EB) when (LocalMonth(EB)=3 And LocalDay(EB)=31 And LocalHour(EB)=9 And LocalMinute(EB)=45)</stp>
        <stp>Bar</stp>
        <stp/>
        <stp>Close</stp>
        <stp>A5C</stp>
        <stp>0</stp>
        <stp>all</stp>
        <stp/>
        <stp/>
        <stp>True</stp>
        <stp/>
        <stp/>
        <tr r="AG34" s="2"/>
      </tp>
      <tp>
        <v>0.85235000000000005</v>
        <stp/>
        <stp>StudyData</stp>
        <stp>Close(EB) when (LocalMonth(EB)=3 And LocalDay(EB)=31 And LocalHour(EB)=9 And LocalMinute(EB)=40)</stp>
        <stp>Bar</stp>
        <stp/>
        <stp>Close</stp>
        <stp>A5C</stp>
        <stp>0</stp>
        <stp>all</stp>
        <stp/>
        <stp/>
        <stp>True</stp>
        <stp/>
        <stp/>
        <tr r="AG33" s="2"/>
      </tp>
      <tp>
        <v>0.85304999999999997</v>
        <stp/>
        <stp>StudyData</stp>
        <stp>Close(EB) when (LocalMonth(EB)=3 And LocalDay(EB)=31 And LocalHour(EB)=9 And LocalMinute(EB)=55)</stp>
        <stp>Bar</stp>
        <stp/>
        <stp>Close</stp>
        <stp>A5C</stp>
        <stp>0</stp>
        <stp>all</stp>
        <stp/>
        <stp/>
        <stp>True</stp>
        <stp/>
        <stp/>
        <tr r="AG36" s="2"/>
      </tp>
      <tp>
        <v>0.85229999999999995</v>
        <stp/>
        <stp>StudyData</stp>
        <stp>Close(EB) when (LocalMonth(EB)=3 And LocalDay(EB)=31 And LocalHour(EB)=9 And LocalMinute(EB)=50)</stp>
        <stp>Bar</stp>
        <stp/>
        <stp>Close</stp>
        <stp>A5C</stp>
        <stp>0</stp>
        <stp>all</stp>
        <stp/>
        <stp/>
        <stp>True</stp>
        <stp/>
        <stp/>
        <tr r="AG35" s="2"/>
      </tp>
      <tp>
        <v>0.85240000000000005</v>
        <stp/>
        <stp>StudyData</stp>
        <stp>Close(EB) when (LocalMonth(EB)=3 And LocalDay(EB)=31 And LocalHour(EB)=9 And LocalMinute(EB)=25)</stp>
        <stp>Bar</stp>
        <stp/>
        <stp>Close</stp>
        <stp>A5C</stp>
        <stp>0</stp>
        <stp>all</stp>
        <stp/>
        <stp/>
        <stp>True</stp>
        <stp/>
        <stp/>
        <tr r="AG30" s="2"/>
      </tp>
      <tp>
        <v>0.85204999999999997</v>
        <stp/>
        <stp>StudyData</stp>
        <stp>Close(EB) when (LocalMonth(EB)=3 And LocalDay(EB)=31 And LocalHour(EB)=9 And LocalMinute(EB)=20)</stp>
        <stp>Bar</stp>
        <stp/>
        <stp>Close</stp>
        <stp>A5C</stp>
        <stp>0</stp>
        <stp>all</stp>
        <stp/>
        <stp/>
        <stp>True</stp>
        <stp/>
        <stp/>
        <tr r="AG29" s="2"/>
      </tp>
      <tp>
        <v>0.85229999999999995</v>
        <stp/>
        <stp>StudyData</stp>
        <stp>Close(EB) when (LocalMonth(EB)=3 And LocalDay(EB)=31 And LocalHour(EB)=9 And LocalMinute(EB)=35)</stp>
        <stp>Bar</stp>
        <stp/>
        <stp>Close</stp>
        <stp>A5C</stp>
        <stp>0</stp>
        <stp>all</stp>
        <stp/>
        <stp/>
        <stp>True</stp>
        <stp/>
        <stp/>
        <tr r="AG32" s="2"/>
      </tp>
      <tp>
        <v>0.85185</v>
        <stp/>
        <stp>StudyData</stp>
        <stp>Close(EB) when (LocalMonth(EB)=3 And LocalDay(EB)=31 And LocalHour(EB)=9 And LocalMinute(EB)=30)</stp>
        <stp>Bar</stp>
        <stp/>
        <stp>Close</stp>
        <stp>A5C</stp>
        <stp>0</stp>
        <stp>all</stp>
        <stp/>
        <stp/>
        <stp>True</stp>
        <stp/>
        <stp/>
        <tr r="AG31" s="2"/>
      </tp>
      <tp>
        <v>0.85194999999999999</v>
        <stp/>
        <stp>StudyData</stp>
        <stp>Close(EB) when (LocalMonth(EB)=3 And LocalDay(EB)=31 And LocalHour(EB)=9 And LocalMinute(EB)=15)</stp>
        <stp>Bar</stp>
        <stp/>
        <stp>Close</stp>
        <stp>A5C</stp>
        <stp>0</stp>
        <stp>all</stp>
        <stp/>
        <stp/>
        <stp>True</stp>
        <stp/>
        <stp/>
        <tr r="AG28" s="2"/>
      </tp>
      <tp>
        <v>0.85219999999999996</v>
        <stp/>
        <stp>StudyData</stp>
        <stp>Close(EB) when (LocalMonth(EB)=3 And LocalDay(EB)=31 And LocalHour(EB)=9 And LocalMinute(EB)=10)</stp>
        <stp>Bar</stp>
        <stp/>
        <stp>Close</stp>
        <stp>A5C</stp>
        <stp>0</stp>
        <stp>all</stp>
        <stp/>
        <stp/>
        <stp>True</stp>
        <stp/>
        <stp/>
        <tr r="AG27" s="2"/>
      </tp>
      <tp t="s">
        <v/>
        <stp/>
        <stp>StudyData</stp>
        <stp>Close(GCE) when (LocalMonth(GCE)=3 And LocalDay(GCE)=31 And LocalHour(GCE)=14 And LocalMinute(GCE)=0)</stp>
        <stp>Bar</stp>
        <stp/>
        <stp>Close</stp>
        <stp>A5C</stp>
        <stp>0</stp>
        <stp>all</stp>
        <stp/>
        <stp/>
        <stp>True</stp>
        <stp/>
        <stp/>
        <tr r="AJ85" s="2"/>
      </tp>
      <tp t="s">
        <v/>
        <stp/>
        <stp>StudyData</stp>
        <stp>Close(GCE) when (LocalMonth(GCE)=3 And LocalDay(GCE)=31 And LocalHour(GCE)=14 And LocalMinute(GCE)=5)</stp>
        <stp>Bar</stp>
        <stp/>
        <stp>Close</stp>
        <stp>A5C</stp>
        <stp>0</stp>
        <stp>all</stp>
        <stp/>
        <stp/>
        <stp>True</stp>
        <stp/>
        <stp/>
        <tr r="AJ86" s="2"/>
      </tp>
      <tp>
        <v>0.8528</v>
        <stp/>
        <stp>StudyData</stp>
        <stp>Close(EB) when (LocalMonth(EB)=3 And LocalDay(EB)=31 And LocalHour(EB)=8 And LocalMinute(EB)=45)</stp>
        <stp>Bar</stp>
        <stp/>
        <stp>Close</stp>
        <stp>A5C</stp>
        <stp>0</stp>
        <stp>all</stp>
        <stp/>
        <stp/>
        <stp>True</stp>
        <stp/>
        <stp/>
        <tr r="AG22" s="2"/>
      </tp>
      <tp>
        <v>0.8528</v>
        <stp/>
        <stp>StudyData</stp>
        <stp>Close(EB) when (LocalMonth(EB)=3 And LocalDay(EB)=31 And LocalHour(EB)=8 And LocalMinute(EB)=40)</stp>
        <stp>Bar</stp>
        <stp/>
        <stp>Close</stp>
        <stp>A5C</stp>
        <stp>0</stp>
        <stp>all</stp>
        <stp/>
        <stp/>
        <stp>True</stp>
        <stp/>
        <stp/>
        <tr r="AG21" s="2"/>
      </tp>
      <tp>
        <v>0.8528</v>
        <stp/>
        <stp>StudyData</stp>
        <stp>Close(EB) when (LocalMonth(EB)=3 And LocalDay(EB)=31 And LocalHour(EB)=8 And LocalMinute(EB)=55)</stp>
        <stp>Bar</stp>
        <stp/>
        <stp>Close</stp>
        <stp>A5C</stp>
        <stp>0</stp>
        <stp>all</stp>
        <stp/>
        <stp/>
        <stp>True</stp>
        <stp/>
        <stp/>
        <tr r="AG24" s="2"/>
      </tp>
      <tp>
        <v>0.8528</v>
        <stp/>
        <stp>StudyData</stp>
        <stp>Close(EB) when (LocalMonth(EB)=3 And LocalDay(EB)=31 And LocalHour(EB)=8 And LocalMinute(EB)=50)</stp>
        <stp>Bar</stp>
        <stp/>
        <stp>Close</stp>
        <stp>A5C</stp>
        <stp>0</stp>
        <stp>all</stp>
        <stp/>
        <stp/>
        <stp>True</stp>
        <stp/>
        <stp/>
        <tr r="AG23" s="2"/>
      </tp>
      <tp>
        <v>0.85285</v>
        <stp/>
        <stp>StudyData</stp>
        <stp>Close(EB) when (LocalMonth(EB)=3 And LocalDay(EB)=31 And LocalHour(EB)=8 And LocalMinute(EB)=25)</stp>
        <stp>Bar</stp>
        <stp/>
        <stp>Close</stp>
        <stp>A5C</stp>
        <stp>0</stp>
        <stp>all</stp>
        <stp/>
        <stp/>
        <stp>True</stp>
        <stp/>
        <stp/>
        <tr r="AG18" s="2"/>
      </tp>
      <tp>
        <v>0.85285</v>
        <stp/>
        <stp>StudyData</stp>
        <stp>Close(EB) when (LocalMonth(EB)=3 And LocalDay(EB)=31 And LocalHour(EB)=8 And LocalMinute(EB)=20)</stp>
        <stp>Bar</stp>
        <stp/>
        <stp>Close</stp>
        <stp>A5C</stp>
        <stp>0</stp>
        <stp>all</stp>
        <stp/>
        <stp/>
        <stp>True</stp>
        <stp/>
        <stp/>
        <tr r="AG17" s="2"/>
      </tp>
      <tp>
        <v>0.8528</v>
        <stp/>
        <stp>StudyData</stp>
        <stp>Close(EB) when (LocalMonth(EB)=3 And LocalDay(EB)=31 And LocalHour(EB)=8 And LocalMinute(EB)=35)</stp>
        <stp>Bar</stp>
        <stp/>
        <stp>Close</stp>
        <stp>A5C</stp>
        <stp>0</stp>
        <stp>all</stp>
        <stp/>
        <stp/>
        <stp>True</stp>
        <stp/>
        <stp/>
        <tr r="AG20" s="2"/>
      </tp>
      <tp>
        <v>0.85285</v>
        <stp/>
        <stp>StudyData</stp>
        <stp>Close(EB) when (LocalMonth(EB)=3 And LocalDay(EB)=31 And LocalHour(EB)=8 And LocalMinute(EB)=30)</stp>
        <stp>Bar</stp>
        <stp/>
        <stp>Close</stp>
        <stp>A5C</stp>
        <stp>0</stp>
        <stp>all</stp>
        <stp/>
        <stp/>
        <stp>True</stp>
        <stp/>
        <stp/>
        <tr r="AG19" s="2"/>
      </tp>
      <tp>
        <v>0.8528</v>
        <stp/>
        <stp>StudyData</stp>
        <stp>Close(EB) when (LocalMonth(EB)=3 And LocalDay(EB)=31 And LocalHour(EB)=8 And LocalMinute(EB)=15)</stp>
        <stp>Bar</stp>
        <stp/>
        <stp>Close</stp>
        <stp>A5C</stp>
        <stp>0</stp>
        <stp>all</stp>
        <stp/>
        <stp/>
        <stp>True</stp>
        <stp/>
        <stp/>
        <tr r="AG16" s="2"/>
      </tp>
      <tp>
        <v>0.85275000000000001</v>
        <stp/>
        <stp>StudyData</stp>
        <stp>Close(EB) when (LocalMonth(EB)=3 And LocalDay(EB)=31 And LocalHour(EB)=8 And LocalMinute(EB)=10)</stp>
        <stp>Bar</stp>
        <stp/>
        <stp>Close</stp>
        <stp>A5C</stp>
        <stp>0</stp>
        <stp>all</stp>
        <stp/>
        <stp/>
        <stp>True</stp>
        <stp/>
        <stp/>
        <tr r="AG15" s="2"/>
      </tp>
      <tp>
        <v>5.1999999999999998E-3</v>
        <stp/>
        <stp>StudyData</stp>
        <stp>EU6</stp>
        <stp>ATR</stp>
        <stp>MAType=Simple,Period=5</stp>
        <stp>ATR</stp>
        <stp>ADC</stp>
        <stp>0</stp>
        <stp>ALL</stp>
        <stp/>
        <stp/>
        <stp/>
        <stp>T</stp>
        <tr r="Q32" s="1"/>
      </tp>
      <tp>
        <v>5.7000000000000002E-3</v>
        <stp/>
        <stp>StudyData</stp>
        <stp>EU6</stp>
        <stp>ATR</stp>
        <stp>MAType=Simple,Period=1</stp>
        <stp>ATR</stp>
        <stp>ADC</stp>
        <stp>0</stp>
        <stp>ALL</stp>
        <stp/>
        <stp/>
        <stp/>
        <stp>T</stp>
        <tr r="P32" s="1"/>
      </tp>
      <tp>
        <v>4.8500000000000001E-3</v>
        <stp/>
        <stp>StudyData</stp>
        <stp>DA6</stp>
        <stp>ATR</stp>
        <stp>MAType=Simple,Period=1</stp>
        <stp>ATR</stp>
        <stp>ADC</stp>
        <stp>0</stp>
        <stp>ALL</stp>
        <stp/>
        <stp/>
        <stp/>
        <stp>T</stp>
        <tr r="P36" s="1"/>
      </tp>
      <tp>
        <v>5.7000000000000002E-3</v>
        <stp/>
        <stp>StudyData</stp>
        <stp>DA6</stp>
        <stp>ATR</stp>
        <stp>MAType=Simple,Period=5</stp>
        <stp>ATR</stp>
        <stp>ADC</stp>
        <stp>0</stp>
        <stp>ALL</stp>
        <stp/>
        <stp/>
        <stp/>
        <stp>T</stp>
        <tr r="Q36" s="1"/>
      </tp>
      <tp>
        <v>5.7999999999999996E-3</v>
        <stp/>
        <stp>StudyData</stp>
        <stp>CA6</stp>
        <stp>ATR</stp>
        <stp>MAType=Simple,Period=1</stp>
        <stp>ATR</stp>
        <stp>ADC</stp>
        <stp>0</stp>
        <stp>ALL</stp>
        <stp/>
        <stp/>
        <stp/>
        <stp>T</stp>
        <tr r="P38" s="1"/>
      </tp>
      <tp>
        <v>4.4099999999999999E-3</v>
        <stp/>
        <stp>StudyData</stp>
        <stp>CA6</stp>
        <stp>ATR</stp>
        <stp>MAType=Simple,Period=5</stp>
        <stp>ATR</stp>
        <stp>ADC</stp>
        <stp>0</stp>
        <stp>ALL</stp>
        <stp/>
        <stp/>
        <stp/>
        <stp>T</stp>
        <tr r="Q38" s="1"/>
      </tp>
      <tp>
        <v>9.5999999999999992E-3</v>
        <stp/>
        <stp>StudyData</stp>
        <stp>BP6</stp>
        <stp>ATR</stp>
        <stp>MAType=Simple,Period=1</stp>
        <stp>ATR</stp>
        <stp>ADC</stp>
        <stp>0</stp>
        <stp>ALL</stp>
        <stp/>
        <stp/>
        <stp/>
        <stp>T</stp>
        <tr r="P30" s="1"/>
      </tp>
      <tp>
        <v>8.3999999999999995E-3</v>
        <stp/>
        <stp>StudyData</stp>
        <stp>BP6</stp>
        <stp>ATR</stp>
        <stp>MAType=Simple,Period=5</stp>
        <stp>ATR</stp>
        <stp>ADC</stp>
        <stp>0</stp>
        <stp>ALL</stp>
        <stp/>
        <stp/>
        <stp/>
        <stp>T</stp>
        <tr r="Q30" s="1"/>
      </tp>
      <tp>
        <v>5.4000000000000001E-4</v>
        <stp/>
        <stp>StudyData</stp>
        <stp>MX6</stp>
        <stp>ATR</stp>
        <stp>MAType=Simple,Period=1</stp>
        <stp>ATR</stp>
        <stp>ADC</stp>
        <stp>0</stp>
        <stp>ALL</stp>
        <stp/>
        <stp/>
        <stp/>
        <stp>T</stp>
        <tr r="P46" s="1"/>
      </tp>
      <tp>
        <v>5.44E-4</v>
        <stp/>
        <stp>StudyData</stp>
        <stp>MX6</stp>
        <stp>ATR</stp>
        <stp>MAType=Simple,Period=5</stp>
        <stp>ATR</stp>
        <stp>ADC</stp>
        <stp>0</stp>
        <stp>ALL</stp>
        <stp/>
        <stp/>
        <stp/>
        <stp>T</stp>
        <tr r="Q46" s="1"/>
      </tp>
      <tp>
        <v>5.1999999999999998E-3</v>
        <stp/>
        <stp>StudyData</stp>
        <stp>NE6</stp>
        <stp>ATR</stp>
        <stp>MAType=Simple,Period=5</stp>
        <stp>ATR</stp>
        <stp>ADC</stp>
        <stp>0</stp>
        <stp>ALL</stp>
        <stp/>
        <stp/>
        <stp/>
        <stp>T</stp>
        <tr r="Q42" s="1"/>
      </tp>
      <tp>
        <v>6.1000000000000004E-3</v>
        <stp/>
        <stp>StudyData</stp>
        <stp>NE6</stp>
        <stp>ATR</stp>
        <stp>MAType=Simple,Period=1</stp>
        <stp>ATR</stp>
        <stp>ADC</stp>
        <stp>0</stp>
        <stp>ALL</stp>
        <stp/>
        <stp/>
        <stp/>
        <stp>T</stp>
        <tr r="P42" s="1"/>
      </tp>
      <tp>
        <v>5.4000000000000001E-4</v>
        <stp/>
        <stp>StudyData</stp>
        <stp>NK6</stp>
        <stp>ATR</stp>
        <stp>MAType=Simple,Period=1</stp>
        <stp>ATR</stp>
        <stp>ADC</stp>
        <stp>0</stp>
        <stp>ALL</stp>
        <stp/>
        <stp/>
        <stp/>
        <stp>T</stp>
        <tr r="P44" s="1"/>
      </tp>
      <tp>
        <v>8.4599999999999996E-4</v>
        <stp/>
        <stp>StudyData</stp>
        <stp>NK6</stp>
        <stp>ATR</stp>
        <stp>MAType=Simple,Period=5</stp>
        <stp>ATR</stp>
        <stp>ADC</stp>
        <stp>0</stp>
        <stp>ALL</stp>
        <stp/>
        <stp/>
        <stp/>
        <stp>T</stp>
        <tr r="Q44" s="1"/>
      </tp>
      <tp>
        <v>5.7000000000000003E-5</v>
        <stp/>
        <stp>StudyData</stp>
        <stp>JY6</stp>
        <stp>ATR</stp>
        <stp>MAType=Simple,Period=1</stp>
        <stp>ATR</stp>
        <stp>ADC</stp>
        <stp>0</stp>
        <stp>ALL</stp>
        <stp/>
        <stp/>
        <stp/>
        <stp>T</stp>
        <tr r="P34" s="1"/>
      </tp>
      <tp>
        <v>5.1900000000000001E-5</v>
        <stp/>
        <stp>StudyData</stp>
        <stp>JY6</stp>
        <stp>ATR</stp>
        <stp>MAType=Simple,Period=5</stp>
        <stp>ATR</stp>
        <stp>ADC</stp>
        <stp>0</stp>
        <stp>ALL</stp>
        <stp/>
        <stp/>
        <stp/>
        <stp>T</stp>
        <tr r="Q34" s="1"/>
      </tp>
      <tp>
        <v>1E-3</v>
        <stp/>
        <stp>StudyData</stp>
        <stp>SA6</stp>
        <stp>ATR</stp>
        <stp>MAType=Simple,Period=1</stp>
        <stp>ATR</stp>
        <stp>ADC</stp>
        <stp>0</stp>
        <stp>ALL</stp>
        <stp/>
        <stp/>
        <stp/>
        <stp>T</stp>
        <tr r="P48" s="1"/>
      </tp>
      <tp>
        <v>4.96E-3</v>
        <stp/>
        <stp>StudyData</stp>
        <stp>SF6</stp>
        <stp>ATR</stp>
        <stp>MAType=Simple,Period=5</stp>
        <stp>ATR</stp>
        <stp>ADC</stp>
        <stp>0</stp>
        <stp>ALL</stp>
        <stp/>
        <stp/>
        <stp/>
        <stp>T</stp>
        <tr r="Q40" s="1"/>
      </tp>
      <tp>
        <v>8.1999999999999998E-4</v>
        <stp/>
        <stp>StudyData</stp>
        <stp>SA6</stp>
        <stp>ATR</stp>
        <stp>MAType=Simple,Period=5</stp>
        <stp>ATR</stp>
        <stp>ADC</stp>
        <stp>0</stp>
        <stp>ALL</stp>
        <stp/>
        <stp/>
        <stp/>
        <stp>T</stp>
        <tr r="Q48" s="1"/>
      </tp>
      <tp>
        <v>4.7999999999999996E-3</v>
        <stp/>
        <stp>StudyData</stp>
        <stp>SF6</stp>
        <stp>ATR</stp>
        <stp>MAType=Simple,Period=1</stp>
        <stp>ATR</stp>
        <stp>ADC</stp>
        <stp>0</stp>
        <stp>ALL</stp>
        <stp/>
        <stp/>
        <stp/>
        <stp>T</stp>
        <tr r="P40" s="1"/>
      </tp>
      <tp t="s">
        <v/>
        <stp/>
        <stp>StudyData</stp>
        <stp>Close(GCE) when (LocalMonth(GCE)=3 And LocalDay(GCE)=31 And LocalHour(GCE)=15 And LocalMinute(GCE)=0)</stp>
        <stp>Bar</stp>
        <stp/>
        <stp>Close</stp>
        <stp>A5C</stp>
        <stp>0</stp>
        <stp>all</stp>
        <stp/>
        <stp/>
        <stp>True</stp>
        <stp/>
        <stp/>
        <tr r="AJ97" s="2"/>
      </tp>
      <tp t="s">
        <v/>
        <stp/>
        <stp>StudyData</stp>
        <stp>Close(GCE) when (LocalMonth(GCE)=3 And LocalDay(GCE)=31 And LocalHour(GCE)=15 And LocalMinute(GCE)=5)</stp>
        <stp>Bar</stp>
        <stp/>
        <stp>Close</stp>
        <stp>A5C</stp>
        <stp>0</stp>
        <stp>all</stp>
        <stp/>
        <stp/>
        <stp>True</stp>
        <stp/>
        <stp/>
        <tr r="AJ98" s="2"/>
      </tp>
      <tp>
        <v>1.1736</v>
        <stp/>
        <stp>StudyData</stp>
        <stp>EU6M21</stp>
        <stp>Bar</stp>
        <stp/>
        <stp>Close</stp>
        <stp>D</stp>
        <stp>-1</stp>
        <stp/>
        <stp/>
        <stp/>
        <stp/>
        <stp>T</stp>
        <tr r="AI35" s="1"/>
        <tr r="AI35" s="1"/>
      </tp>
      <tp>
        <v>92.160287042099995</v>
        <stp/>
        <stp>StudyData</stp>
        <stp>Correlation(BP6,SF6,Period:=10,InputChoice1:=Close,InputChoice2:=Close)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5" s="1"/>
      </tp>
      <tp>
        <v>86.087502335899998</v>
        <stp/>
        <stp>StudyData</stp>
        <stp>Correlation(CA6,SF6,Period:=10,InputChoice1:=Close,InputChoice2:=Close)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9" s="1"/>
      </tp>
      <tp>
        <v>86.087502335899998</v>
        <stp/>
        <stp>StudyData</stp>
        <stp>Correlation(SF6,CA6,Period:=10,InputChoice1:=Close,InputChoice2:=Close)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10" s="1"/>
      </tp>
      <tp>
        <v>0.11644000000000002</v>
        <stp/>
        <stp>ContractData</stp>
        <stp>NK6</stp>
        <stp>Y_Low</stp>
        <stp/>
        <stp>T</stp>
        <tr r="AD43" s="1"/>
      </tp>
      <tp>
        <v>1687.9</v>
        <stp/>
        <stp>StudyData</stp>
        <stp>Close(GCE) when (LocalMonth(GCE)=3 And LocalDay(GCE)=31 And LocalHour(GCE)=8 And LocalMinute(GCE)=0)</stp>
        <stp>Bar</stp>
        <stp/>
        <stp>Close</stp>
        <stp>A5C</stp>
        <stp>0</stp>
        <stp>all</stp>
        <stp/>
        <stp/>
        <stp>True</stp>
        <stp/>
        <stp/>
        <tr r="AJ13" s="2"/>
      </tp>
      <tp>
        <v>1688.4</v>
        <stp/>
        <stp>StudyData</stp>
        <stp>Close(GCE) when (LocalMonth(GCE)=3 And LocalDay(GCE)=31 And LocalHour(GCE)=8 And LocalMinute(GCE)=5)</stp>
        <stp>Bar</stp>
        <stp/>
        <stp>Close</stp>
        <stp>A5C</stp>
        <stp>0</stp>
        <stp>all</stp>
        <stp/>
        <stp/>
        <stp>True</stp>
        <stp/>
        <stp/>
        <tr r="AJ14" s="2"/>
      </tp>
      <tp>
        <v>1703.6</v>
        <stp/>
        <stp>StudyData</stp>
        <stp>Close(GCE) when (LocalMonth(GCE)=3 And LocalDay(GCE)=31 And LocalHour(GCE)=10 And LocalMinute(GCE)=0)</stp>
        <stp>Bar</stp>
        <stp/>
        <stp>Close</stp>
        <stp>A5C</stp>
        <stp>0</stp>
        <stp>all</stp>
        <stp/>
        <stp/>
        <stp>True</stp>
        <stp/>
        <stp/>
        <tr r="AJ37" s="2"/>
      </tp>
      <tp>
        <v>1703.7</v>
        <stp/>
        <stp>StudyData</stp>
        <stp>Close(GCE) when (LocalMonth(GCE)=3 And LocalDay(GCE)=31 And LocalHour(GCE)=10 And LocalMinute(GCE)=5)</stp>
        <stp>Bar</stp>
        <stp/>
        <stp>Close</stp>
        <stp>A5C</stp>
        <stp>0</stp>
        <stp>all</stp>
        <stp/>
        <stp/>
        <stp>True</stp>
        <stp/>
        <stp/>
        <tr r="AJ38" s="2"/>
      </tp>
      <tp>
        <v>86.611681823599994</v>
        <stp/>
        <stp>StudyData</stp>
        <stp>Correlation(DA6,SF6,Period:=10,InputChoice1:=Close,InputChoice2:=Close)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8" s="1"/>
      </tp>
      <tp>
        <v>86.611681823599994</v>
        <stp/>
        <stp>StudyData</stp>
        <stp>Correlation(SF6,DA6,Period:=10,InputChoice1:=Close,InputChoice2:=Close)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10" s="1"/>
      </tp>
      <tp>
        <v>1695.2</v>
        <stp/>
        <stp>StudyData</stp>
        <stp>Close(GCE) when (LocalMonth(GCE)=3 And LocalDay(GCE)=31 And LocalHour(GCE)=9 And LocalMinute(GCE)=0)</stp>
        <stp>Bar</stp>
        <stp/>
        <stp>Close</stp>
        <stp>A5C</stp>
        <stp>0</stp>
        <stp>all</stp>
        <stp/>
        <stp/>
        <stp>True</stp>
        <stp/>
        <stp/>
        <tr r="AJ25" s="2"/>
      </tp>
      <tp>
        <v>1695.3</v>
        <stp/>
        <stp>StudyData</stp>
        <stp>Close(GCE) when (LocalMonth(GCE)=3 And LocalDay(GCE)=31 And LocalHour(GCE)=9 And LocalMinute(GCE)=5)</stp>
        <stp>Bar</stp>
        <stp/>
        <stp>Close</stp>
        <stp>A5C</stp>
        <stp>0</stp>
        <stp>all</stp>
        <stp/>
        <stp/>
        <stp>True</stp>
        <stp/>
        <stp/>
        <tr r="AJ26" s="2"/>
      </tp>
      <tp>
        <v>1709.2</v>
        <stp/>
        <stp>StudyData</stp>
        <stp>Close(GCE) when (LocalMonth(GCE)=3 And LocalDay(GCE)=31 And LocalHour(GCE)=11 And LocalMinute(GCE)=0)</stp>
        <stp>Bar</stp>
        <stp/>
        <stp>Close</stp>
        <stp>A5C</stp>
        <stp>0</stp>
        <stp>all</stp>
        <stp/>
        <stp/>
        <stp>True</stp>
        <stp/>
        <stp/>
        <tr r="AJ49" s="2"/>
      </tp>
      <tp>
        <v>1709.7</v>
        <stp/>
        <stp>StudyData</stp>
        <stp>Close(GCE) when (LocalMonth(GCE)=3 And LocalDay(GCE)=31 And LocalHour(GCE)=11 And LocalMinute(GCE)=5)</stp>
        <stp>Bar</stp>
        <stp/>
        <stp>Close</stp>
        <stp>A5C</stp>
        <stp>0</stp>
        <stp>all</stp>
        <stp/>
        <stp/>
        <stp>True</stp>
        <stp/>
        <stp/>
        <tr r="AJ50" s="2"/>
      </tp>
      <tp>
        <v>92.031710700700003</v>
        <stp/>
        <stp>StudyData</stp>
        <stp>Correlation(EU6,SF6,Period:=10,InputChoice1:=Close,InputChoice2:=Close)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6" s="1"/>
      </tp>
      <tp>
        <v>92.031710700700003</v>
        <stp/>
        <stp>StudyData</stp>
        <stp>Correlation(SF6,EU6,Period:=10,InputChoice1:=Close,InputChoice2:=Close)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10" s="1"/>
      </tp>
      <tp t="s">
        <v/>
        <stp/>
        <stp>StudyData</stp>
        <stp>Close(GCE) when (LocalMonth(GCE)=3 And LocalDay(GCE)=31 And LocalHour(GCE)=12 And LocalMinute(GCE)=0)</stp>
        <stp>Bar</stp>
        <stp/>
        <stp>Close</stp>
        <stp>A5C</stp>
        <stp>0</stp>
        <stp>all</stp>
        <stp/>
        <stp/>
        <stp>True</stp>
        <stp/>
        <stp/>
        <tr r="AJ61" s="2"/>
      </tp>
      <tp t="s">
        <v/>
        <stp/>
        <stp>StudyData</stp>
        <stp>Close(GCE) when (LocalMonth(GCE)=3 And LocalDay(GCE)=31 And LocalHour(GCE)=12 And LocalMinute(GCE)=5)</stp>
        <stp>Bar</stp>
        <stp/>
        <stp>Close</stp>
        <stp>A5C</stp>
        <stp>0</stp>
        <stp>all</stp>
        <stp/>
        <stp/>
        <stp>True</stp>
        <stp/>
        <stp/>
        <tr r="AJ62" s="2"/>
      </tp>
      <tp>
        <v>1.3725000000000001</v>
        <stp/>
        <stp>StudyData</stp>
        <stp>BP6M21</stp>
        <stp>Bar</stp>
        <stp/>
        <stp>Close</stp>
        <stp>D</stp>
        <stp>-1</stp>
        <stp/>
        <stp/>
        <stp/>
        <stp/>
        <stp>T</stp>
        <tr r="AI34" s="1"/>
        <tr r="AI34" s="1"/>
      </tp>
      <tp t="s">
        <v/>
        <stp/>
        <stp>StudyData</stp>
        <stp>Close(GCE) when (LocalMonth(GCE)=3 And LocalDay(GCE)=31 And LocalHour(GCE)=13 And LocalMinute(GCE)=0)</stp>
        <stp>Bar</stp>
        <stp/>
        <stp>Close</stp>
        <stp>A5C</stp>
        <stp>0</stp>
        <stp>all</stp>
        <stp/>
        <stp/>
        <stp>True</stp>
        <stp/>
        <stp/>
        <tr r="AJ73" s="2"/>
      </tp>
      <tp t="s">
        <v/>
        <stp/>
        <stp>StudyData</stp>
        <stp>Close(GCE) when (LocalMonth(GCE)=3 And LocalDay(GCE)=31 And LocalHour(GCE)=13 And LocalMinute(GCE)=5)</stp>
        <stp>Bar</stp>
        <stp/>
        <stp>Close</stp>
        <stp>A5C</stp>
        <stp>0</stp>
        <stp>all</stp>
        <stp/>
        <stp/>
        <stp>True</stp>
        <stp/>
        <stp/>
        <tr r="AJ74" s="2"/>
      </tp>
      <tp>
        <v>29.836564577200001</v>
        <stp/>
        <stp>StudyData</stp>
        <stp>Correlation(GCE,SF6,Period:=10,InputChoice1:=Close,InputChoice2:=Close)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13" s="1"/>
      </tp>
      <tp>
        <v>29.836564577200001</v>
        <stp/>
        <stp>StudyData</stp>
        <stp>Correlation(SF6,GCE,Period:=10,InputChoice1:=Close,InputChoice2:=Close)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10" s="1"/>
      </tp>
      <tp>
        <v>1.0616000000000001</v>
        <stp/>
        <stp>ContractData</stp>
        <stp>SF6</stp>
        <stp>Y_Low</stp>
        <stp/>
        <stp>T</stp>
        <tr r="AD17" s="1"/>
      </tp>
      <tp>
        <v>1.3725000000000001</v>
        <stp/>
        <stp>StudyData</stp>
        <stp>BP6</stp>
        <stp>Bar</stp>
        <stp/>
        <stp>Close</stp>
        <stp>D</stp>
        <stp>-1</stp>
        <tr r="H2" s="2"/>
      </tp>
      <tp>
        <v>1.17215</v>
        <stp/>
        <stp>ContractData</stp>
        <stp>EU6M21</stp>
        <stp>Low</stp>
        <stp/>
        <stp>T</stp>
        <tr r="AJ50" s="1"/>
      </tp>
      <tp>
        <v>0.75905000000000011</v>
        <stp/>
        <stp>ContractData</stp>
        <stp>DA6M21</stp>
        <stp>Low</stp>
        <stp/>
        <stp>T</stp>
        <tr r="AJ52" s="1"/>
      </tp>
      <tp>
        <v>0.79180000000000006</v>
        <stp/>
        <stp>ContractData</stp>
        <stp>CA6M21</stp>
        <stp>Low</stp>
        <stp/>
        <stp>T</stp>
        <tr r="AJ57" s="1"/>
        <tr r="AJ53" s="1"/>
      </tp>
      <tp>
        <v>1.3719000000000001</v>
        <stp/>
        <stp>ContractData</stp>
        <stp>BP6M21</stp>
        <stp>Low</stp>
        <stp/>
        <stp>T</stp>
        <tr r="AJ49" s="1"/>
      </tp>
      <tp>
        <v>4.8079999999999998E-2</v>
        <stp/>
        <stp>ContractData</stp>
        <stp>MX6M21</stp>
        <stp>Low</stp>
        <stp/>
        <stp>T</stp>
        <tr r="AJ59" s="1"/>
      </tp>
      <tp>
        <v>0.69630000000000003</v>
        <stp/>
        <stp>ContractData</stp>
        <stp>NE6M21</stp>
        <stp>Low</stp>
        <stp/>
        <stp>T</stp>
        <tr r="AJ55" s="1"/>
      </tp>
      <tp>
        <v>0.11687000000000002</v>
        <stp/>
        <stp>ContractData</stp>
        <stp>NK6M21</stp>
        <stp>Low</stp>
        <stp/>
        <stp>T</stp>
        <tr r="AJ56" s="1"/>
      </tp>
      <tp>
        <v>9.018E-3</v>
        <stp/>
        <stp>ContractData</stp>
        <stp>JY6M21</stp>
        <stp>Low</stp>
        <stp/>
        <stp>T</stp>
        <tr r="AJ51" s="1"/>
      </tp>
      <tp>
        <v>1.0606</v>
        <stp/>
        <stp>ContractData</stp>
        <stp>SF6M21</stp>
        <stp>Low</stp>
        <stp/>
        <stp>T</stp>
        <tr r="AJ54" s="1"/>
      </tp>
      <tp>
        <v>6.6250000000000003E-2</v>
        <stp/>
        <stp>ContractData</stp>
        <stp>SA6M21</stp>
        <stp>Low</stp>
        <stp/>
        <stp>T</stp>
        <tr r="AJ60" s="1"/>
      </tp>
      <tp>
        <v>0.69720000000000004</v>
        <stp/>
        <stp>ContractData</stp>
        <stp>NE6</stp>
        <stp>Y_Low</stp>
        <stp/>
        <stp>T</stp>
        <tr r="AD30" s="1"/>
      </tp>
      <tp>
        <v>17106</v>
        <stp/>
        <stp>ContractData</stp>
        <stp>GCE</stp>
        <stp>LastQuoteToday</stp>
        <stp/>
        <stp>D</stp>
        <tr r="L13" s="1"/>
      </tp>
      <tp>
        <v>-2.1513124311</v>
        <stp/>
        <stp>StudyData</stp>
        <stp>Correlation(JY6,SF6,Period:=10,InputChoice1:=Close,InputChoice2:=Close)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7" s="1"/>
      </tp>
      <tp>
        <v>-2.1513124311</v>
        <stp/>
        <stp>StudyData</stp>
        <stp>Correlation(SF6,JY6,Period:=10,InputChoice1:=Close,InputChoice2:=Close)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10" s="1"/>
      </tp>
      <tp>
        <v>1684.5</v>
        <stp/>
        <stp>StudyData</stp>
        <stp>Close(GCE) when (LocalMonth(GCE)=3 And LocalDay(GCE)=31 And LocalHour(GCE)=7 And LocalMinute(GCE)=0)</stp>
        <stp>Bar</stp>
        <stp/>
        <stp>Close</stp>
        <stp>A5C</stp>
        <stp>0</stp>
        <stp>all</stp>
        <stp/>
        <stp/>
        <stp>True</stp>
        <stp/>
        <stp/>
        <tr r="AJ1" s="2"/>
      </tp>
      <tp>
        <v>1684.1</v>
        <stp/>
        <stp>StudyData</stp>
        <stp>Close(GCE) when (LocalMonth(GCE)=3 And LocalDay(GCE)=31 And LocalHour(GCE)=7 And LocalMinute(GCE)=5)</stp>
        <stp>Bar</stp>
        <stp/>
        <stp>Close</stp>
        <stp>A5C</stp>
        <stp>0</stp>
        <stp>all</stp>
        <stp/>
        <stp/>
        <stp>True</stp>
        <stp/>
        <stp/>
        <tr r="AJ2" s="2"/>
      </tp>
      <tp>
        <v>9.0500000000000008E-3</v>
        <stp/>
        <stp>StudyData</stp>
        <stp>JY6M21</stp>
        <stp>Bar</stp>
        <stp/>
        <stp>Close</stp>
        <stp>D</stp>
        <stp/>
        <stp/>
        <stp/>
        <stp/>
        <stp/>
        <stp>T</stp>
        <tr r="AI36" s="1"/>
      </tp>
      <tp>
        <v>4.8559999999999999E-2</v>
        <stp/>
        <stp>StudyData</stp>
        <stp>MX6M21</stp>
        <stp>Bar</stp>
        <stp/>
        <stp>Close</stp>
        <stp>D</stp>
        <stp/>
        <stp/>
        <stp/>
        <stp/>
        <stp/>
        <stp>T</stp>
        <tr r="AI42" s="1"/>
      </tp>
      <tp t="s">
        <v/>
        <stp/>
        <stp>StudyData</stp>
        <stp>Close(SF6) when (LocalMonth(SF6)=3 And LocalDay(SF6)=31 And LocalHour(SF6)=12 And LocalMinute(SF6)=55)</stp>
        <stp>Bar</stp>
        <stp/>
        <stp>Close</stp>
        <stp>A5C</stp>
        <stp>0</stp>
        <stp>all</stp>
        <stp/>
        <stp/>
        <stp>True</stp>
        <stp/>
        <stp/>
        <tr r="AA72" s="2"/>
      </tp>
      <tp t="s">
        <v/>
        <stp/>
        <stp>StudyData</stp>
        <stp>Close(SF6) when (LocalMonth(SF6)=3 And LocalDay(SF6)=31 And LocalHour(SF6)=13 And LocalMinute(SF6)=55)</stp>
        <stp>Bar</stp>
        <stp/>
        <stp>Close</stp>
        <stp>A5C</stp>
        <stp>0</stp>
        <stp>all</stp>
        <stp/>
        <stp/>
        <stp>True</stp>
        <stp/>
        <stp/>
        <tr r="AA84" s="2"/>
      </tp>
      <tp>
        <v>1.0636000000000001</v>
        <stp/>
        <stp>StudyData</stp>
        <stp>Close(SF6) when (LocalMonth(SF6)=3 And LocalDay(SF6)=31 And LocalHour(SF6)=10 And LocalMinute(SF6)=55)</stp>
        <stp>Bar</stp>
        <stp/>
        <stp>Close</stp>
        <stp>A5C</stp>
        <stp>0</stp>
        <stp>all</stp>
        <stp/>
        <stp/>
        <stp>True</stp>
        <stp/>
        <stp/>
        <tr r="AA48" s="2"/>
      </tp>
      <tp t="s">
        <v/>
        <stp/>
        <stp>StudyData</stp>
        <stp>Close(SF6) when (LocalMonth(SF6)=3 And LocalDay(SF6)=31 And LocalHour(SF6)=11 And LocalMinute(SF6)=55)</stp>
        <stp>Bar</stp>
        <stp/>
        <stp>Close</stp>
        <stp>A5C</stp>
        <stp>0</stp>
        <stp>all</stp>
        <stp/>
        <stp/>
        <stp>True</stp>
        <stp/>
        <stp/>
        <tr r="AA60" s="2"/>
      </tp>
      <tp t="s">
        <v/>
        <stp/>
        <stp>StudyData</stp>
        <stp>Close(SF6) when (LocalMonth(SF6)=3 And LocalDay(SF6)=31 And LocalHour(SF6)=14 And LocalMinute(SF6)=50)</stp>
        <stp>Bar</stp>
        <stp/>
        <stp>Close</stp>
        <stp>A5C</stp>
        <stp>0</stp>
        <stp>all</stp>
        <stp/>
        <stp/>
        <stp>True</stp>
        <stp/>
        <stp/>
        <tr r="AA95" s="2"/>
      </tp>
      <tp t="s">
        <v/>
        <stp/>
        <stp>StudyData</stp>
        <stp>Close(SF6) when (LocalMonth(SF6)=3 And LocalDay(SF6)=31 And LocalHour(SF6)=13 And LocalMinute(SF6)=50)</stp>
        <stp>Bar</stp>
        <stp/>
        <stp>Close</stp>
        <stp>A5C</stp>
        <stp>0</stp>
        <stp>all</stp>
        <stp/>
        <stp/>
        <stp>True</stp>
        <stp/>
        <stp/>
        <tr r="AA83" s="2"/>
      </tp>
      <tp t="s">
        <v/>
        <stp/>
        <stp>StudyData</stp>
        <stp>Close(SF6) when (LocalMonth(SF6)=3 And LocalDay(SF6)=31 And LocalHour(SF6)=12 And LocalMinute(SF6)=50)</stp>
        <stp>Bar</stp>
        <stp/>
        <stp>Close</stp>
        <stp>A5C</stp>
        <stp>0</stp>
        <stp>all</stp>
        <stp/>
        <stp/>
        <stp>True</stp>
        <stp/>
        <stp/>
        <tr r="AA71" s="2"/>
      </tp>
      <tp t="s">
        <v/>
        <stp/>
        <stp>StudyData</stp>
        <stp>Close(SF6) when (LocalMonth(SF6)=3 And LocalDay(SF6)=31 And LocalHour(SF6)=11 And LocalMinute(SF6)=50)</stp>
        <stp>Bar</stp>
        <stp/>
        <stp>Close</stp>
        <stp>A5C</stp>
        <stp>0</stp>
        <stp>all</stp>
        <stp/>
        <stp/>
        <stp>True</stp>
        <stp/>
        <stp/>
        <tr r="AA59" s="2"/>
      </tp>
      <tp t="s">
        <v/>
        <stp/>
        <stp>StudyData</stp>
        <stp>Close(SF6) when (LocalMonth(SF6)=3 And LocalDay(SF6)=31 And LocalHour(SF6)=14 And LocalMinute(SF6)=55)</stp>
        <stp>Bar</stp>
        <stp/>
        <stp>Close</stp>
        <stp>A5C</stp>
        <stp>0</stp>
        <stp>all</stp>
        <stp/>
        <stp/>
        <stp>True</stp>
        <stp/>
        <stp/>
        <tr r="AA96" s="2"/>
      </tp>
      <tp>
        <v>1.0637000000000001</v>
        <stp/>
        <stp>StudyData</stp>
        <stp>Close(SF6) when (LocalMonth(SF6)=3 And LocalDay(SF6)=31 And LocalHour(SF6)=10 And LocalMinute(SF6)=50)</stp>
        <stp>Bar</stp>
        <stp/>
        <stp>Close</stp>
        <stp>A5C</stp>
        <stp>0</stp>
        <stp>all</stp>
        <stp/>
        <stp/>
        <stp>True</stp>
        <stp/>
        <stp/>
        <tr r="AA47" s="2"/>
      </tp>
      <tp t="s">
        <v/>
        <stp/>
        <stp>StudyData</stp>
        <stp>Close(SF6) when (LocalMonth(SF6)=3 And LocalDay(SF6)=31 And LocalHour(SF6)=12 And LocalMinute(SF6)=45)</stp>
        <stp>Bar</stp>
        <stp/>
        <stp>Close</stp>
        <stp>A5C</stp>
        <stp>0</stp>
        <stp>all</stp>
        <stp/>
        <stp/>
        <stp>True</stp>
        <stp/>
        <stp/>
        <tr r="AA70" s="2"/>
      </tp>
      <tp t="s">
        <v/>
        <stp/>
        <stp>StudyData</stp>
        <stp>Close(SF6) when (LocalMonth(SF6)=3 And LocalDay(SF6)=31 And LocalHour(SF6)=13 And LocalMinute(SF6)=45)</stp>
        <stp>Bar</stp>
        <stp/>
        <stp>Close</stp>
        <stp>A5C</stp>
        <stp>0</stp>
        <stp>all</stp>
        <stp/>
        <stp/>
        <stp>True</stp>
        <stp/>
        <stp/>
        <tr r="AA82" s="2"/>
      </tp>
      <tp>
        <v>1.0629</v>
        <stp/>
        <stp>StudyData</stp>
        <stp>Close(SF6) when (LocalMonth(SF6)=3 And LocalDay(SF6)=31 And LocalHour(SF6)=10 And LocalMinute(SF6)=45)</stp>
        <stp>Bar</stp>
        <stp/>
        <stp>Close</stp>
        <stp>A5C</stp>
        <stp>0</stp>
        <stp>all</stp>
        <stp/>
        <stp/>
        <stp>True</stp>
        <stp/>
        <stp/>
        <tr r="AA46" s="2"/>
      </tp>
      <tp t="s">
        <v/>
        <stp/>
        <stp>StudyData</stp>
        <stp>Close(SF6) when (LocalMonth(SF6)=3 And LocalDay(SF6)=31 And LocalHour(SF6)=11 And LocalMinute(SF6)=45)</stp>
        <stp>Bar</stp>
        <stp/>
        <stp>Close</stp>
        <stp>A5C</stp>
        <stp>0</stp>
        <stp>all</stp>
        <stp/>
        <stp/>
        <stp>True</stp>
        <stp/>
        <stp/>
        <tr r="AA58" s="2"/>
      </tp>
      <tp t="s">
        <v/>
        <stp/>
        <stp>StudyData</stp>
        <stp>Close(SF6) when (LocalMonth(SF6)=3 And LocalDay(SF6)=31 And LocalHour(SF6)=14 And LocalMinute(SF6)=40)</stp>
        <stp>Bar</stp>
        <stp/>
        <stp>Close</stp>
        <stp>A5C</stp>
        <stp>0</stp>
        <stp>all</stp>
        <stp/>
        <stp/>
        <stp>True</stp>
        <stp/>
        <stp/>
        <tr r="AA93" s="2"/>
      </tp>
      <tp t="s">
        <v/>
        <stp/>
        <stp>StudyData</stp>
        <stp>Close(SF6) when (LocalMonth(SF6)=3 And LocalDay(SF6)=31 And LocalHour(SF6)=13 And LocalMinute(SF6)=40)</stp>
        <stp>Bar</stp>
        <stp/>
        <stp>Close</stp>
        <stp>A5C</stp>
        <stp>0</stp>
        <stp>all</stp>
        <stp/>
        <stp/>
        <stp>True</stp>
        <stp/>
        <stp/>
        <tr r="AA81" s="2"/>
      </tp>
      <tp t="s">
        <v/>
        <stp/>
        <stp>StudyData</stp>
        <stp>Close(SF6) when (LocalMonth(SF6)=3 And LocalDay(SF6)=31 And LocalHour(SF6)=12 And LocalMinute(SF6)=40)</stp>
        <stp>Bar</stp>
        <stp/>
        <stp>Close</stp>
        <stp>A5C</stp>
        <stp>0</stp>
        <stp>all</stp>
        <stp/>
        <stp/>
        <stp>True</stp>
        <stp/>
        <stp/>
        <tr r="AA69" s="2"/>
      </tp>
      <tp t="s">
        <v/>
        <stp/>
        <stp>StudyData</stp>
        <stp>Close(SF6) when (LocalMonth(SF6)=3 And LocalDay(SF6)=31 And LocalHour(SF6)=11 And LocalMinute(SF6)=40)</stp>
        <stp>Bar</stp>
        <stp/>
        <stp>Close</stp>
        <stp>A5C</stp>
        <stp>0</stp>
        <stp>all</stp>
        <stp/>
        <stp/>
        <stp>True</stp>
        <stp/>
        <stp/>
        <tr r="AA57" s="2"/>
      </tp>
      <tp t="s">
        <v/>
        <stp/>
        <stp>StudyData</stp>
        <stp>Close(SF6) when (LocalMonth(SF6)=3 And LocalDay(SF6)=31 And LocalHour(SF6)=14 And LocalMinute(SF6)=45)</stp>
        <stp>Bar</stp>
        <stp/>
        <stp>Close</stp>
        <stp>A5C</stp>
        <stp>0</stp>
        <stp>all</stp>
        <stp/>
        <stp/>
        <stp>True</stp>
        <stp/>
        <stp/>
        <tr r="AA94" s="2"/>
      </tp>
      <tp>
        <v>1.0634999999999999</v>
        <stp/>
        <stp>StudyData</stp>
        <stp>Close(SF6) when (LocalMonth(SF6)=3 And LocalDay(SF6)=31 And LocalHour(SF6)=10 And LocalMinute(SF6)=40)</stp>
        <stp>Bar</stp>
        <stp/>
        <stp>Close</stp>
        <stp>A5C</stp>
        <stp>0</stp>
        <stp>all</stp>
        <stp/>
        <stp/>
        <stp>True</stp>
        <stp/>
        <stp/>
        <tr r="AA45" s="2"/>
      </tp>
      <tp t="s">
        <v/>
        <stp/>
        <stp>StudyData</stp>
        <stp>Close(SF6) when (LocalMonth(SF6)=3 And LocalDay(SF6)=31 And LocalHour(SF6)=12 And LocalMinute(SF6)=35)</stp>
        <stp>Bar</stp>
        <stp/>
        <stp>Close</stp>
        <stp>A5C</stp>
        <stp>0</stp>
        <stp>all</stp>
        <stp/>
        <stp/>
        <stp>True</stp>
        <stp/>
        <stp/>
        <tr r="AA68" s="2"/>
      </tp>
      <tp t="s">
        <v/>
        <stp/>
        <stp>StudyData</stp>
        <stp>Close(SF6) when (LocalMonth(SF6)=3 And LocalDay(SF6)=31 And LocalHour(SF6)=13 And LocalMinute(SF6)=35)</stp>
        <stp>Bar</stp>
        <stp/>
        <stp>Close</stp>
        <stp>A5C</stp>
        <stp>0</stp>
        <stp>all</stp>
        <stp/>
        <stp/>
        <stp>True</stp>
        <stp/>
        <stp/>
        <tr r="AA80" s="2"/>
      </tp>
      <tp>
        <v>1.0629</v>
        <stp/>
        <stp>StudyData</stp>
        <stp>Close(SF6) when (LocalMonth(SF6)=3 And LocalDay(SF6)=31 And LocalHour(SF6)=10 And LocalMinute(SF6)=35)</stp>
        <stp>Bar</stp>
        <stp/>
        <stp>Close</stp>
        <stp>A5C</stp>
        <stp>0</stp>
        <stp>all</stp>
        <stp/>
        <stp/>
        <stp>True</stp>
        <stp/>
        <stp/>
        <tr r="AA44" s="2"/>
      </tp>
      <tp t="s">
        <v/>
        <stp/>
        <stp>StudyData</stp>
        <stp>Close(SF6) when (LocalMonth(SF6)=3 And LocalDay(SF6)=31 And LocalHour(SF6)=11 And LocalMinute(SF6)=35)</stp>
        <stp>Bar</stp>
        <stp/>
        <stp>Close</stp>
        <stp>A5C</stp>
        <stp>0</stp>
        <stp>all</stp>
        <stp/>
        <stp/>
        <stp>True</stp>
        <stp/>
        <stp/>
        <tr r="AA56" s="2"/>
      </tp>
      <tp t="s">
        <v/>
        <stp/>
        <stp>StudyData</stp>
        <stp>Close(SF6) when (LocalMonth(SF6)=3 And LocalDay(SF6)=31 And LocalHour(SF6)=14 And LocalMinute(SF6)=30)</stp>
        <stp>Bar</stp>
        <stp/>
        <stp>Close</stp>
        <stp>A5C</stp>
        <stp>0</stp>
        <stp>all</stp>
        <stp/>
        <stp/>
        <stp>True</stp>
        <stp/>
        <stp/>
        <tr r="AA91" s="2"/>
      </tp>
      <tp t="s">
        <v/>
        <stp/>
        <stp>StudyData</stp>
        <stp>Close(SF6) when (LocalMonth(SF6)=3 And LocalDay(SF6)=31 And LocalHour(SF6)=13 And LocalMinute(SF6)=30)</stp>
        <stp>Bar</stp>
        <stp/>
        <stp>Close</stp>
        <stp>A5C</stp>
        <stp>0</stp>
        <stp>all</stp>
        <stp/>
        <stp/>
        <stp>True</stp>
        <stp/>
        <stp/>
        <tr r="AA79" s="2"/>
      </tp>
      <tp t="s">
        <v/>
        <stp/>
        <stp>StudyData</stp>
        <stp>Close(SF6) when (LocalMonth(SF6)=3 And LocalDay(SF6)=31 And LocalHour(SF6)=12 And LocalMinute(SF6)=30)</stp>
        <stp>Bar</stp>
        <stp/>
        <stp>Close</stp>
        <stp>A5C</stp>
        <stp>0</stp>
        <stp>all</stp>
        <stp/>
        <stp/>
        <stp>True</stp>
        <stp/>
        <stp/>
        <tr r="AA67" s="2"/>
      </tp>
      <tp t="s">
        <v/>
        <stp/>
        <stp>StudyData</stp>
        <stp>Close(SF6) when (LocalMonth(SF6)=3 And LocalDay(SF6)=31 And LocalHour(SF6)=11 And LocalMinute(SF6)=30)</stp>
        <stp>Bar</stp>
        <stp/>
        <stp>Close</stp>
        <stp>A5C</stp>
        <stp>0</stp>
        <stp>all</stp>
        <stp/>
        <stp/>
        <stp>True</stp>
        <stp/>
        <stp/>
        <tr r="AA55" s="2"/>
      </tp>
      <tp t="s">
        <v/>
        <stp/>
        <stp>StudyData</stp>
        <stp>Close(SF6) when (LocalMonth(SF6)=3 And LocalDay(SF6)=31 And LocalHour(SF6)=14 And LocalMinute(SF6)=35)</stp>
        <stp>Bar</stp>
        <stp/>
        <stp>Close</stp>
        <stp>A5C</stp>
        <stp>0</stp>
        <stp>all</stp>
        <stp/>
        <stp/>
        <stp>True</stp>
        <stp/>
        <stp/>
        <tr r="AA92" s="2"/>
      </tp>
      <tp>
        <v>1.0630999999999999</v>
        <stp/>
        <stp>StudyData</stp>
        <stp>Close(SF6) when (LocalMonth(SF6)=3 And LocalDay(SF6)=31 And LocalHour(SF6)=10 And LocalMinute(SF6)=30)</stp>
        <stp>Bar</stp>
        <stp/>
        <stp>Close</stp>
        <stp>A5C</stp>
        <stp>0</stp>
        <stp>all</stp>
        <stp/>
        <stp/>
        <stp>True</stp>
        <stp/>
        <stp/>
        <tr r="AA43" s="2"/>
      </tp>
      <tp t="s">
        <v/>
        <stp/>
        <stp>StudyData</stp>
        <stp>Close(SF6) when (LocalMonth(SF6)=3 And LocalDay(SF6)=31 And LocalHour(SF6)=12 And LocalMinute(SF6)=25)</stp>
        <stp>Bar</stp>
        <stp/>
        <stp>Close</stp>
        <stp>A5C</stp>
        <stp>0</stp>
        <stp>all</stp>
        <stp/>
        <stp/>
        <stp>True</stp>
        <stp/>
        <stp/>
        <tr r="AA66" s="2"/>
      </tp>
      <tp t="s">
        <v/>
        <stp/>
        <stp>StudyData</stp>
        <stp>Close(SF6) when (LocalMonth(SF6)=3 And LocalDay(SF6)=31 And LocalHour(SF6)=13 And LocalMinute(SF6)=25)</stp>
        <stp>Bar</stp>
        <stp/>
        <stp>Close</stp>
        <stp>A5C</stp>
        <stp>0</stp>
        <stp>all</stp>
        <stp/>
        <stp/>
        <stp>True</stp>
        <stp/>
        <stp/>
        <tr r="AA78" s="2"/>
      </tp>
      <tp>
        <v>1.0629999999999999</v>
        <stp/>
        <stp>StudyData</stp>
        <stp>Close(SF6) when (LocalMonth(SF6)=3 And LocalDay(SF6)=31 And LocalHour(SF6)=10 And LocalMinute(SF6)=25)</stp>
        <stp>Bar</stp>
        <stp/>
        <stp>Close</stp>
        <stp>A5C</stp>
        <stp>0</stp>
        <stp>all</stp>
        <stp/>
        <stp/>
        <stp>True</stp>
        <stp/>
        <stp/>
        <tr r="AA42" s="2"/>
      </tp>
      <tp t="s">
        <v/>
        <stp/>
        <stp>StudyData</stp>
        <stp>Close(SF6) when (LocalMonth(SF6)=3 And LocalDay(SF6)=31 And LocalHour(SF6)=11 And LocalMinute(SF6)=25)</stp>
        <stp>Bar</stp>
        <stp/>
        <stp>Close</stp>
        <stp>A5C</stp>
        <stp>0</stp>
        <stp>all</stp>
        <stp/>
        <stp/>
        <stp>True</stp>
        <stp/>
        <stp/>
        <tr r="AA54" s="2"/>
      </tp>
      <tp t="s">
        <v/>
        <stp/>
        <stp>StudyData</stp>
        <stp>Close(SF6) when (LocalMonth(SF6)=3 And LocalDay(SF6)=31 And LocalHour(SF6)=14 And LocalMinute(SF6)=20)</stp>
        <stp>Bar</stp>
        <stp/>
        <stp>Close</stp>
        <stp>A5C</stp>
        <stp>0</stp>
        <stp>all</stp>
        <stp/>
        <stp/>
        <stp>True</stp>
        <stp/>
        <stp/>
        <tr r="AA89" s="2"/>
      </tp>
      <tp t="s">
        <v/>
        <stp/>
        <stp>StudyData</stp>
        <stp>Close(SF6) when (LocalMonth(SF6)=3 And LocalDay(SF6)=31 And LocalHour(SF6)=13 And LocalMinute(SF6)=20)</stp>
        <stp>Bar</stp>
        <stp/>
        <stp>Close</stp>
        <stp>A5C</stp>
        <stp>0</stp>
        <stp>all</stp>
        <stp/>
        <stp/>
        <stp>True</stp>
        <stp/>
        <stp/>
        <tr r="AA77" s="2"/>
      </tp>
      <tp t="s">
        <v/>
        <stp/>
        <stp>StudyData</stp>
        <stp>Close(SF6) when (LocalMonth(SF6)=3 And LocalDay(SF6)=31 And LocalHour(SF6)=12 And LocalMinute(SF6)=20)</stp>
        <stp>Bar</stp>
        <stp/>
        <stp>Close</stp>
        <stp>A5C</stp>
        <stp>0</stp>
        <stp>all</stp>
        <stp/>
        <stp/>
        <stp>True</stp>
        <stp/>
        <stp/>
        <tr r="AA65" s="2"/>
      </tp>
      <tp t="s">
        <v/>
        <stp/>
        <stp>StudyData</stp>
        <stp>Close(SF6) when (LocalMonth(SF6)=3 And LocalDay(SF6)=31 And LocalHour(SF6)=11 And LocalMinute(SF6)=20)</stp>
        <stp>Bar</stp>
        <stp/>
        <stp>Close</stp>
        <stp>A5C</stp>
        <stp>0</stp>
        <stp>all</stp>
        <stp/>
        <stp/>
        <stp>True</stp>
        <stp/>
        <stp/>
        <tr r="AA53" s="2"/>
      </tp>
      <tp t="s">
        <v/>
        <stp/>
        <stp>StudyData</stp>
        <stp>Close(SF6) when (LocalMonth(SF6)=3 And LocalDay(SF6)=31 And LocalHour(SF6)=14 And LocalMinute(SF6)=25)</stp>
        <stp>Bar</stp>
        <stp/>
        <stp>Close</stp>
        <stp>A5C</stp>
        <stp>0</stp>
        <stp>all</stp>
        <stp/>
        <stp/>
        <stp>True</stp>
        <stp/>
        <stp/>
        <tr r="AA90" s="2"/>
      </tp>
      <tp>
        <v>1.0631999999999999</v>
        <stp/>
        <stp>StudyData</stp>
        <stp>Close(SF6) when (LocalMonth(SF6)=3 And LocalDay(SF6)=31 And LocalHour(SF6)=10 And LocalMinute(SF6)=20)</stp>
        <stp>Bar</stp>
        <stp/>
        <stp>Close</stp>
        <stp>A5C</stp>
        <stp>0</stp>
        <stp>all</stp>
        <stp/>
        <stp/>
        <stp>True</stp>
        <stp/>
        <stp/>
        <tr r="AA41" s="2"/>
      </tp>
      <tp t="s">
        <v/>
        <stp/>
        <stp>StudyData</stp>
        <stp>Close(SF6) when (LocalMonth(SF6)=3 And LocalDay(SF6)=31 And LocalHour(SF6)=12 And LocalMinute(SF6)=15)</stp>
        <stp>Bar</stp>
        <stp/>
        <stp>Close</stp>
        <stp>A5C</stp>
        <stp>0</stp>
        <stp>all</stp>
        <stp/>
        <stp/>
        <stp>True</stp>
        <stp/>
        <stp/>
        <tr r="AA64" s="2"/>
      </tp>
      <tp t="s">
        <v/>
        <stp/>
        <stp>StudyData</stp>
        <stp>Close(SF6) when (LocalMonth(SF6)=3 And LocalDay(SF6)=31 And LocalHour(SF6)=13 And LocalMinute(SF6)=15)</stp>
        <stp>Bar</stp>
        <stp/>
        <stp>Close</stp>
        <stp>A5C</stp>
        <stp>0</stp>
        <stp>all</stp>
        <stp/>
        <stp/>
        <stp>True</stp>
        <stp/>
        <stp/>
        <tr r="AA76" s="2"/>
      </tp>
      <tp>
        <v>1.0630999999999999</v>
        <stp/>
        <stp>StudyData</stp>
        <stp>Close(SF6) when (LocalMonth(SF6)=3 And LocalDay(SF6)=31 And LocalHour(SF6)=10 And LocalMinute(SF6)=15)</stp>
        <stp>Bar</stp>
        <stp/>
        <stp>Close</stp>
        <stp>A5C</stp>
        <stp>0</stp>
        <stp>all</stp>
        <stp/>
        <stp/>
        <stp>True</stp>
        <stp/>
        <stp/>
        <tr r="AA40" s="2"/>
      </tp>
      <tp t="s">
        <v/>
        <stp/>
        <stp>StudyData</stp>
        <stp>Close(SF6) when (LocalMonth(SF6)=3 And LocalDay(SF6)=31 And LocalHour(SF6)=15 And LocalMinute(SF6)=10)</stp>
        <stp>Bar</stp>
        <stp/>
        <stp>Close</stp>
        <stp>A5C</stp>
        <stp>0</stp>
        <stp>all</stp>
        <stp/>
        <stp/>
        <stp>True</stp>
        <stp/>
        <stp/>
        <tr r="AA99" s="2"/>
      </tp>
      <tp>
        <v>1.0646</v>
        <stp/>
        <stp>StudyData</stp>
        <stp>Close(SF6) when (LocalMonth(SF6)=3 And LocalDay(SF6)=31 And LocalHour(SF6)=11 And LocalMinute(SF6)=15)</stp>
        <stp>Bar</stp>
        <stp/>
        <stp>Close</stp>
        <stp>A5C</stp>
        <stp>0</stp>
        <stp>all</stp>
        <stp/>
        <stp/>
        <stp>True</stp>
        <stp/>
        <stp/>
        <tr r="AA52" s="2"/>
      </tp>
      <tp t="s">
        <v/>
        <stp/>
        <stp>StudyData</stp>
        <stp>Close(SF6) when (LocalMonth(SF6)=3 And LocalDay(SF6)=31 And LocalHour(SF6)=14 And LocalMinute(SF6)=10)</stp>
        <stp>Bar</stp>
        <stp/>
        <stp>Close</stp>
        <stp>A5C</stp>
        <stp>0</stp>
        <stp>all</stp>
        <stp/>
        <stp/>
        <stp>True</stp>
        <stp/>
        <stp/>
        <tr r="AA87" s="2"/>
      </tp>
      <tp t="s">
        <v/>
        <stp/>
        <stp>StudyData</stp>
        <stp>Close(SF6) when (LocalMonth(SF6)=3 And LocalDay(SF6)=31 And LocalHour(SF6)=13 And LocalMinute(SF6)=10)</stp>
        <stp>Bar</stp>
        <stp/>
        <stp>Close</stp>
        <stp>A5C</stp>
        <stp>0</stp>
        <stp>all</stp>
        <stp/>
        <stp/>
        <stp>True</stp>
        <stp/>
        <stp/>
        <tr r="AA75" s="2"/>
      </tp>
      <tp t="s">
        <v/>
        <stp/>
        <stp>StudyData</stp>
        <stp>Close(SF6) when (LocalMonth(SF6)=3 And LocalDay(SF6)=31 And LocalHour(SF6)=12 And LocalMinute(SF6)=10)</stp>
        <stp>Bar</stp>
        <stp/>
        <stp>Close</stp>
        <stp>A5C</stp>
        <stp>0</stp>
        <stp>all</stp>
        <stp/>
        <stp/>
        <stp>True</stp>
        <stp/>
        <stp/>
        <tr r="AA63" s="2"/>
      </tp>
      <tp>
        <v>1.0645</v>
        <stp/>
        <stp>StudyData</stp>
        <stp>Close(SF6) when (LocalMonth(SF6)=3 And LocalDay(SF6)=31 And LocalHour(SF6)=11 And LocalMinute(SF6)=10)</stp>
        <stp>Bar</stp>
        <stp/>
        <stp>Close</stp>
        <stp>A5C</stp>
        <stp>0</stp>
        <stp>all</stp>
        <stp/>
        <stp/>
        <stp>True</stp>
        <stp/>
        <stp/>
        <tr r="AA51" s="2"/>
      </tp>
      <tp t="s">
        <v/>
        <stp/>
        <stp>StudyData</stp>
        <stp>Close(SF6) when (LocalMonth(SF6)=3 And LocalDay(SF6)=31 And LocalHour(SF6)=14 And LocalMinute(SF6)=15)</stp>
        <stp>Bar</stp>
        <stp/>
        <stp>Close</stp>
        <stp>A5C</stp>
        <stp>0</stp>
        <stp>all</stp>
        <stp/>
        <stp/>
        <stp>True</stp>
        <stp/>
        <stp/>
        <tr r="AA88" s="2"/>
      </tp>
      <tp>
        <v>1.0636000000000001</v>
        <stp/>
        <stp>StudyData</stp>
        <stp>Close(SF6) when (LocalMonth(SF6)=3 And LocalDay(SF6)=31 And LocalHour(SF6)=10 And LocalMinute(SF6)=10)</stp>
        <stp>Bar</stp>
        <stp/>
        <stp>Close</stp>
        <stp>A5C</stp>
        <stp>0</stp>
        <stp>all</stp>
        <stp/>
        <stp/>
        <stp>True</stp>
        <stp/>
        <stp/>
        <tr r="AA39" s="2"/>
      </tp>
      <tp>
        <v>0.69969999999999999</v>
        <stp/>
        <stp>StudyData</stp>
        <stp>NE6M21</stp>
        <stp>Bar</stp>
        <stp/>
        <stp>Close</stp>
        <stp>D</stp>
        <stp/>
        <stp/>
        <stp/>
        <stp/>
        <stp/>
        <stp>T</stp>
        <tr r="AI40" s="1"/>
      </tp>
      <tp>
        <v>0.11736000000000001</v>
        <stp/>
        <stp>StudyData</stp>
        <stp>NK6M21</stp>
        <stp>Bar</stp>
        <stp/>
        <stp>Close</stp>
        <stp>D</stp>
        <stp/>
        <stp/>
        <stp/>
        <stp/>
        <stp/>
        <stp>T</stp>
        <tr r="AI41" s="1"/>
      </tp>
      <tp>
        <v>0.79574999999999996</v>
        <stp/>
        <stp>StudyData</stp>
        <stp>CA6M21</stp>
        <stp>Bar</stp>
        <stp/>
        <stp>Close</stp>
        <stp>D</stp>
        <stp/>
        <stp/>
        <stp/>
        <stp/>
        <stp/>
        <stp>T</stp>
        <tr r="AI38" s="1"/>
      </tp>
      <tp>
        <v>1.3812</v>
        <stp/>
        <stp>StudyData</stp>
        <stp>BP6M21</stp>
        <stp>Bar</stp>
        <stp/>
        <stp>Close</stp>
        <stp>D</stp>
        <stp/>
        <stp/>
        <stp/>
        <stp/>
        <stp/>
        <stp>T</stp>
        <tr r="AI34" s="1"/>
      </tp>
      <tp>
        <v>1.1768000000000001</v>
        <stp/>
        <stp>StudyData</stp>
        <stp>EU6M21</stp>
        <stp>Bar</stp>
        <stp/>
        <stp>Close</stp>
        <stp>D</stp>
        <stp/>
        <stp/>
        <stp/>
        <stp/>
        <stp/>
        <stp>T</stp>
        <tr r="AI35" s="1"/>
      </tp>
      <tp>
        <v>0.76219999999999999</v>
        <stp/>
        <stp>StudyData</stp>
        <stp>DA6M21</stp>
        <stp>Bar</stp>
        <stp/>
        <stp>Close</stp>
        <stp>D</stp>
        <stp/>
        <stp/>
        <stp/>
        <stp/>
        <stp/>
        <stp>T</stp>
        <tr r="AI37" s="1"/>
      </tp>
      <tp t="s">
        <v/>
        <stp/>
        <stp>StudyData</stp>
        <stp>Close(EU6) when (LocalMonth(EU6)=3 And LocalDay(EU6)=31 And LocalHour(EU6)=12 And LocalMinute(EU6)=45)</stp>
        <stp>Bar</stp>
        <stp/>
        <stp>Close</stp>
        <stp>A5C</stp>
        <stp>0</stp>
        <stp>all</stp>
        <stp/>
        <stp/>
        <stp>True</stp>
        <stp/>
        <stp/>
        <tr r="O70" s="2"/>
      </tp>
      <tp t="s">
        <v/>
        <stp/>
        <stp>StudyData</stp>
        <stp>Close(EU6) when (LocalMonth(EU6)=3 And LocalDay(EU6)=31 And LocalHour(EU6)=13 And LocalMinute(EU6)=45)</stp>
        <stp>Bar</stp>
        <stp/>
        <stp>Close</stp>
        <stp>A5C</stp>
        <stp>0</stp>
        <stp>all</stp>
        <stp/>
        <stp/>
        <stp>True</stp>
        <stp/>
        <stp/>
        <tr r="O82" s="2"/>
      </tp>
      <tp>
        <v>1.1752499999999999</v>
        <stp/>
        <stp>StudyData</stp>
        <stp>Close(EU6) when (LocalMonth(EU6)=3 And LocalDay(EU6)=31 And LocalHour(EU6)=10 And LocalMinute(EU6)=45)</stp>
        <stp>Bar</stp>
        <stp/>
        <stp>Close</stp>
        <stp>A5C</stp>
        <stp>0</stp>
        <stp>all</stp>
        <stp/>
        <stp/>
        <stp>True</stp>
        <stp/>
        <stp/>
        <tr r="O46" s="2"/>
      </tp>
      <tp t="s">
        <v/>
        <stp/>
        <stp>StudyData</stp>
        <stp>Close(EU6) when (LocalMonth(EU6)=3 And LocalDay(EU6)=31 And LocalHour(EU6)=11 And LocalMinute(EU6)=45)</stp>
        <stp>Bar</stp>
        <stp/>
        <stp>Close</stp>
        <stp>A5C</stp>
        <stp>0</stp>
        <stp>all</stp>
        <stp/>
        <stp/>
        <stp>True</stp>
        <stp/>
        <stp/>
        <tr r="O58" s="2"/>
      </tp>
      <tp t="s">
        <v/>
        <stp/>
        <stp>StudyData</stp>
        <stp>Close(EU6) when (LocalMonth(EU6)=3 And LocalDay(EU6)=31 And LocalHour(EU6)=14 And LocalMinute(EU6)=40)</stp>
        <stp>Bar</stp>
        <stp/>
        <stp>Close</stp>
        <stp>A5C</stp>
        <stp>0</stp>
        <stp>all</stp>
        <stp/>
        <stp/>
        <stp>True</stp>
        <stp/>
        <stp/>
        <tr r="O93" s="2"/>
      </tp>
      <tp t="s">
        <v/>
        <stp/>
        <stp>StudyData</stp>
        <stp>Close(EU6) when (LocalMonth(EU6)=3 And LocalDay(EU6)=31 And LocalHour(EU6)=13 And LocalMinute(EU6)=40)</stp>
        <stp>Bar</stp>
        <stp/>
        <stp>Close</stp>
        <stp>A5C</stp>
        <stp>0</stp>
        <stp>all</stp>
        <stp/>
        <stp/>
        <stp>True</stp>
        <stp/>
        <stp/>
        <tr r="O81" s="2"/>
      </tp>
      <tp t="s">
        <v/>
        <stp/>
        <stp>StudyData</stp>
        <stp>Close(EU6) when (LocalMonth(EU6)=3 And LocalDay(EU6)=31 And LocalHour(EU6)=12 And LocalMinute(EU6)=40)</stp>
        <stp>Bar</stp>
        <stp/>
        <stp>Close</stp>
        <stp>A5C</stp>
        <stp>0</stp>
        <stp>all</stp>
        <stp/>
        <stp/>
        <stp>True</stp>
        <stp/>
        <stp/>
        <tr r="O69" s="2"/>
      </tp>
      <tp t="s">
        <v/>
        <stp/>
        <stp>StudyData</stp>
        <stp>Close(EU6) when (LocalMonth(EU6)=3 And LocalDay(EU6)=31 And LocalHour(EU6)=11 And LocalMinute(EU6)=40)</stp>
        <stp>Bar</stp>
        <stp/>
        <stp>Close</stp>
        <stp>A5C</stp>
        <stp>0</stp>
        <stp>all</stp>
        <stp/>
        <stp/>
        <stp>True</stp>
        <stp/>
        <stp/>
        <tr r="O57" s="2"/>
      </tp>
      <tp t="s">
        <v/>
        <stp/>
        <stp>StudyData</stp>
        <stp>Close(EU6) when (LocalMonth(EU6)=3 And LocalDay(EU6)=31 And LocalHour(EU6)=14 And LocalMinute(EU6)=45)</stp>
        <stp>Bar</stp>
        <stp/>
        <stp>Close</stp>
        <stp>A5C</stp>
        <stp>0</stp>
        <stp>all</stp>
        <stp/>
        <stp/>
        <stp>True</stp>
        <stp/>
        <stp/>
        <tr r="O94" s="2"/>
      </tp>
      <tp>
        <v>1.1753499999999999</v>
        <stp/>
        <stp>StudyData</stp>
        <stp>Close(EU6) when (LocalMonth(EU6)=3 And LocalDay(EU6)=31 And LocalHour(EU6)=10 And LocalMinute(EU6)=40)</stp>
        <stp>Bar</stp>
        <stp/>
        <stp>Close</stp>
        <stp>A5C</stp>
        <stp>0</stp>
        <stp>all</stp>
        <stp/>
        <stp/>
        <stp>True</stp>
        <stp/>
        <stp/>
        <tr r="O45" s="2"/>
      </tp>
      <tp t="s">
        <v/>
        <stp/>
        <stp>StudyData</stp>
        <stp>Close(EU6) when (LocalMonth(EU6)=3 And LocalDay(EU6)=31 And LocalHour(EU6)=12 And LocalMinute(EU6)=55)</stp>
        <stp>Bar</stp>
        <stp/>
        <stp>Close</stp>
        <stp>A5C</stp>
        <stp>0</stp>
        <stp>all</stp>
        <stp/>
        <stp/>
        <stp>True</stp>
        <stp/>
        <stp/>
        <tr r="O72" s="2"/>
      </tp>
      <tp t="s">
        <v/>
        <stp/>
        <stp>StudyData</stp>
        <stp>Close(EU6) when (LocalMonth(EU6)=3 And LocalDay(EU6)=31 And LocalHour(EU6)=13 And LocalMinute(EU6)=55)</stp>
        <stp>Bar</stp>
        <stp/>
        <stp>Close</stp>
        <stp>A5C</stp>
        <stp>0</stp>
        <stp>all</stp>
        <stp/>
        <stp/>
        <stp>True</stp>
        <stp/>
        <stp/>
        <tr r="O84" s="2"/>
      </tp>
      <tp>
        <v>1.1758999999999999</v>
        <stp/>
        <stp>StudyData</stp>
        <stp>Close(EU6) when (LocalMonth(EU6)=3 And LocalDay(EU6)=31 And LocalHour(EU6)=10 And LocalMinute(EU6)=55)</stp>
        <stp>Bar</stp>
        <stp/>
        <stp>Close</stp>
        <stp>A5C</stp>
        <stp>0</stp>
        <stp>all</stp>
        <stp/>
        <stp/>
        <stp>True</stp>
        <stp/>
        <stp/>
        <tr r="O48" s="2"/>
      </tp>
      <tp t="s">
        <v/>
        <stp/>
        <stp>StudyData</stp>
        <stp>Close(EU6) when (LocalMonth(EU6)=3 And LocalDay(EU6)=31 And LocalHour(EU6)=11 And LocalMinute(EU6)=55)</stp>
        <stp>Bar</stp>
        <stp/>
        <stp>Close</stp>
        <stp>A5C</stp>
        <stp>0</stp>
        <stp>all</stp>
        <stp/>
        <stp/>
        <stp>True</stp>
        <stp/>
        <stp/>
        <tr r="O60" s="2"/>
      </tp>
      <tp t="s">
        <v/>
        <stp/>
        <stp>StudyData</stp>
        <stp>Close(EU6) when (LocalMonth(EU6)=3 And LocalDay(EU6)=31 And LocalHour(EU6)=14 And LocalMinute(EU6)=50)</stp>
        <stp>Bar</stp>
        <stp/>
        <stp>Close</stp>
        <stp>A5C</stp>
        <stp>0</stp>
        <stp>all</stp>
        <stp/>
        <stp/>
        <stp>True</stp>
        <stp/>
        <stp/>
        <tr r="O95" s="2"/>
      </tp>
      <tp t="s">
        <v/>
        <stp/>
        <stp>StudyData</stp>
        <stp>Close(EU6) when (LocalMonth(EU6)=3 And LocalDay(EU6)=31 And LocalHour(EU6)=13 And LocalMinute(EU6)=50)</stp>
        <stp>Bar</stp>
        <stp/>
        <stp>Close</stp>
        <stp>A5C</stp>
        <stp>0</stp>
        <stp>all</stp>
        <stp/>
        <stp/>
        <stp>True</stp>
        <stp/>
        <stp/>
        <tr r="O83" s="2"/>
      </tp>
      <tp t="s">
        <v/>
        <stp/>
        <stp>StudyData</stp>
        <stp>Close(EU6) when (LocalMonth(EU6)=3 And LocalDay(EU6)=31 And LocalHour(EU6)=12 And LocalMinute(EU6)=50)</stp>
        <stp>Bar</stp>
        <stp/>
        <stp>Close</stp>
        <stp>A5C</stp>
        <stp>0</stp>
        <stp>all</stp>
        <stp/>
        <stp/>
        <stp>True</stp>
        <stp/>
        <stp/>
        <tr r="O71" s="2"/>
      </tp>
      <tp t="s">
        <v/>
        <stp/>
        <stp>StudyData</stp>
        <stp>Close(EU6) when (LocalMonth(EU6)=3 And LocalDay(EU6)=31 And LocalHour(EU6)=11 And LocalMinute(EU6)=50)</stp>
        <stp>Bar</stp>
        <stp/>
        <stp>Close</stp>
        <stp>A5C</stp>
        <stp>0</stp>
        <stp>all</stp>
        <stp/>
        <stp/>
        <stp>True</stp>
        <stp/>
        <stp/>
        <tr r="O59" s="2"/>
      </tp>
      <tp t="s">
        <v/>
        <stp/>
        <stp>StudyData</stp>
        <stp>Close(EU6) when (LocalMonth(EU6)=3 And LocalDay(EU6)=31 And LocalHour(EU6)=14 And LocalMinute(EU6)=55)</stp>
        <stp>Bar</stp>
        <stp/>
        <stp>Close</stp>
        <stp>A5C</stp>
        <stp>0</stp>
        <stp>all</stp>
        <stp/>
        <stp/>
        <stp>True</stp>
        <stp/>
        <stp/>
        <tr r="O96" s="2"/>
      </tp>
      <tp>
        <v>1.1758999999999999</v>
        <stp/>
        <stp>StudyData</stp>
        <stp>Close(EU6) when (LocalMonth(EU6)=3 And LocalDay(EU6)=31 And LocalHour(EU6)=10 And LocalMinute(EU6)=50)</stp>
        <stp>Bar</stp>
        <stp/>
        <stp>Close</stp>
        <stp>A5C</stp>
        <stp>0</stp>
        <stp>all</stp>
        <stp/>
        <stp/>
        <stp>True</stp>
        <stp/>
        <stp/>
        <tr r="O47" s="2"/>
      </tp>
      <tp t="s">
        <v/>
        <stp/>
        <stp>StudyData</stp>
        <stp>Close(EU6) when (LocalMonth(EU6)=3 And LocalDay(EU6)=31 And LocalHour(EU6)=12 And LocalMinute(EU6)=15)</stp>
        <stp>Bar</stp>
        <stp/>
        <stp>Close</stp>
        <stp>A5C</stp>
        <stp>0</stp>
        <stp>all</stp>
        <stp/>
        <stp/>
        <stp>True</stp>
        <stp/>
        <stp/>
        <tr r="O64" s="2"/>
      </tp>
      <tp t="s">
        <v/>
        <stp/>
        <stp>StudyData</stp>
        <stp>Close(EU6) when (LocalMonth(EU6)=3 And LocalDay(EU6)=31 And LocalHour(EU6)=13 And LocalMinute(EU6)=15)</stp>
        <stp>Bar</stp>
        <stp/>
        <stp>Close</stp>
        <stp>A5C</stp>
        <stp>0</stp>
        <stp>all</stp>
        <stp/>
        <stp/>
        <stp>True</stp>
        <stp/>
        <stp/>
        <tr r="O76" s="2"/>
      </tp>
      <tp>
        <v>1.1754</v>
        <stp/>
        <stp>StudyData</stp>
        <stp>Close(EU6) when (LocalMonth(EU6)=3 And LocalDay(EU6)=31 And LocalHour(EU6)=10 And LocalMinute(EU6)=15)</stp>
        <stp>Bar</stp>
        <stp/>
        <stp>Close</stp>
        <stp>A5C</stp>
        <stp>0</stp>
        <stp>all</stp>
        <stp/>
        <stp/>
        <stp>True</stp>
        <stp/>
        <stp/>
        <tr r="O40" s="2"/>
      </tp>
      <tp t="s">
        <v/>
        <stp/>
        <stp>StudyData</stp>
        <stp>Close(EU6) when (LocalMonth(EU6)=3 And LocalDay(EU6)=31 And LocalHour(EU6)=15 And LocalMinute(EU6)=10)</stp>
        <stp>Bar</stp>
        <stp/>
        <stp>Close</stp>
        <stp>A5C</stp>
        <stp>0</stp>
        <stp>all</stp>
        <stp/>
        <stp/>
        <stp>True</stp>
        <stp/>
        <stp/>
        <tr r="O99" s="2"/>
      </tp>
      <tp>
        <v>1.1768000000000001</v>
        <stp/>
        <stp>StudyData</stp>
        <stp>Close(EU6) when (LocalMonth(EU6)=3 And LocalDay(EU6)=31 And LocalHour(EU6)=11 And LocalMinute(EU6)=15)</stp>
        <stp>Bar</stp>
        <stp/>
        <stp>Close</stp>
        <stp>A5C</stp>
        <stp>0</stp>
        <stp>all</stp>
        <stp/>
        <stp/>
        <stp>True</stp>
        <stp/>
        <stp/>
        <tr r="O52" s="2"/>
      </tp>
      <tp t="s">
        <v/>
        <stp/>
        <stp>StudyData</stp>
        <stp>Close(EU6) when (LocalMonth(EU6)=3 And LocalDay(EU6)=31 And LocalHour(EU6)=14 And LocalMinute(EU6)=10)</stp>
        <stp>Bar</stp>
        <stp/>
        <stp>Close</stp>
        <stp>A5C</stp>
        <stp>0</stp>
        <stp>all</stp>
        <stp/>
        <stp/>
        <stp>True</stp>
        <stp/>
        <stp/>
        <tr r="O87" s="2"/>
      </tp>
      <tp t="s">
        <v/>
        <stp/>
        <stp>StudyData</stp>
        <stp>Close(EU6) when (LocalMonth(EU6)=3 And LocalDay(EU6)=31 And LocalHour(EU6)=13 And LocalMinute(EU6)=10)</stp>
        <stp>Bar</stp>
        <stp/>
        <stp>Close</stp>
        <stp>A5C</stp>
        <stp>0</stp>
        <stp>all</stp>
        <stp/>
        <stp/>
        <stp>True</stp>
        <stp/>
        <stp/>
        <tr r="O75" s="2"/>
      </tp>
      <tp t="s">
        <v/>
        <stp/>
        <stp>StudyData</stp>
        <stp>Close(EU6) when (LocalMonth(EU6)=3 And LocalDay(EU6)=31 And LocalHour(EU6)=12 And LocalMinute(EU6)=10)</stp>
        <stp>Bar</stp>
        <stp/>
        <stp>Close</stp>
        <stp>A5C</stp>
        <stp>0</stp>
        <stp>all</stp>
        <stp/>
        <stp/>
        <stp>True</stp>
        <stp/>
        <stp/>
        <tr r="O63" s="2"/>
      </tp>
      <tp>
        <v>1.17665</v>
        <stp/>
        <stp>StudyData</stp>
        <stp>Close(EU6) when (LocalMonth(EU6)=3 And LocalDay(EU6)=31 And LocalHour(EU6)=11 And LocalMinute(EU6)=10)</stp>
        <stp>Bar</stp>
        <stp/>
        <stp>Close</stp>
        <stp>A5C</stp>
        <stp>0</stp>
        <stp>all</stp>
        <stp/>
        <stp/>
        <stp>True</stp>
        <stp/>
        <stp/>
        <tr r="O51" s="2"/>
      </tp>
      <tp t="s">
        <v/>
        <stp/>
        <stp>StudyData</stp>
        <stp>Close(EU6) when (LocalMonth(EU6)=3 And LocalDay(EU6)=31 And LocalHour(EU6)=14 And LocalMinute(EU6)=15)</stp>
        <stp>Bar</stp>
        <stp/>
        <stp>Close</stp>
        <stp>A5C</stp>
        <stp>0</stp>
        <stp>all</stp>
        <stp/>
        <stp/>
        <stp>True</stp>
        <stp/>
        <stp/>
        <tr r="O88" s="2"/>
      </tp>
      <tp>
        <v>1.1760999999999999</v>
        <stp/>
        <stp>StudyData</stp>
        <stp>Close(EU6) when (LocalMonth(EU6)=3 And LocalDay(EU6)=31 And LocalHour(EU6)=10 And LocalMinute(EU6)=10)</stp>
        <stp>Bar</stp>
        <stp/>
        <stp>Close</stp>
        <stp>A5C</stp>
        <stp>0</stp>
        <stp>all</stp>
        <stp/>
        <stp/>
        <stp>True</stp>
        <stp/>
        <stp/>
        <tr r="O39" s="2"/>
      </tp>
      <tp t="s">
        <v/>
        <stp/>
        <stp>StudyData</stp>
        <stp>Close(EU6) when (LocalMonth(EU6)=3 And LocalDay(EU6)=31 And LocalHour(EU6)=12 And LocalMinute(EU6)=25)</stp>
        <stp>Bar</stp>
        <stp/>
        <stp>Close</stp>
        <stp>A5C</stp>
        <stp>0</stp>
        <stp>all</stp>
        <stp/>
        <stp/>
        <stp>True</stp>
        <stp/>
        <stp/>
        <tr r="O66" s="2"/>
      </tp>
      <tp t="s">
        <v/>
        <stp/>
        <stp>StudyData</stp>
        <stp>Close(EU6) when (LocalMonth(EU6)=3 And LocalDay(EU6)=31 And LocalHour(EU6)=13 And LocalMinute(EU6)=25)</stp>
        <stp>Bar</stp>
        <stp/>
        <stp>Close</stp>
        <stp>A5C</stp>
        <stp>0</stp>
        <stp>all</stp>
        <stp/>
        <stp/>
        <stp>True</stp>
        <stp/>
        <stp/>
        <tr r="O78" s="2"/>
      </tp>
      <tp>
        <v>1.1754</v>
        <stp/>
        <stp>StudyData</stp>
        <stp>Close(EU6) when (LocalMonth(EU6)=3 And LocalDay(EU6)=31 And LocalHour(EU6)=10 And LocalMinute(EU6)=25)</stp>
        <stp>Bar</stp>
        <stp/>
        <stp>Close</stp>
        <stp>A5C</stp>
        <stp>0</stp>
        <stp>all</stp>
        <stp/>
        <stp/>
        <stp>True</stp>
        <stp/>
        <stp/>
        <tr r="O42" s="2"/>
      </tp>
      <tp t="s">
        <v/>
        <stp/>
        <stp>StudyData</stp>
        <stp>Close(EU6) when (LocalMonth(EU6)=3 And LocalDay(EU6)=31 And LocalHour(EU6)=11 And LocalMinute(EU6)=25)</stp>
        <stp>Bar</stp>
        <stp/>
        <stp>Close</stp>
        <stp>A5C</stp>
        <stp>0</stp>
        <stp>all</stp>
        <stp/>
        <stp/>
        <stp>True</stp>
        <stp/>
        <stp/>
        <tr r="O54" s="2"/>
      </tp>
      <tp t="s">
        <v/>
        <stp/>
        <stp>StudyData</stp>
        <stp>Close(EU6) when (LocalMonth(EU6)=3 And LocalDay(EU6)=31 And LocalHour(EU6)=14 And LocalMinute(EU6)=20)</stp>
        <stp>Bar</stp>
        <stp/>
        <stp>Close</stp>
        <stp>A5C</stp>
        <stp>0</stp>
        <stp>all</stp>
        <stp/>
        <stp/>
        <stp>True</stp>
        <stp/>
        <stp/>
        <tr r="O89" s="2"/>
      </tp>
      <tp t="s">
        <v/>
        <stp/>
        <stp>StudyData</stp>
        <stp>Close(EU6) when (LocalMonth(EU6)=3 And LocalDay(EU6)=31 And LocalHour(EU6)=13 And LocalMinute(EU6)=20)</stp>
        <stp>Bar</stp>
        <stp/>
        <stp>Close</stp>
        <stp>A5C</stp>
        <stp>0</stp>
        <stp>all</stp>
        <stp/>
        <stp/>
        <stp>True</stp>
        <stp/>
        <stp/>
        <tr r="O77" s="2"/>
      </tp>
      <tp t="s">
        <v/>
        <stp/>
        <stp>StudyData</stp>
        <stp>Close(EU6) when (LocalMonth(EU6)=3 And LocalDay(EU6)=31 And LocalHour(EU6)=12 And LocalMinute(EU6)=20)</stp>
        <stp>Bar</stp>
        <stp/>
        <stp>Close</stp>
        <stp>A5C</stp>
        <stp>0</stp>
        <stp>all</stp>
        <stp/>
        <stp/>
        <stp>True</stp>
        <stp/>
        <stp/>
        <tr r="O65" s="2"/>
      </tp>
      <tp t="s">
        <v/>
        <stp/>
        <stp>StudyData</stp>
        <stp>Close(EU6) when (LocalMonth(EU6)=3 And LocalDay(EU6)=31 And LocalHour(EU6)=11 And LocalMinute(EU6)=20)</stp>
        <stp>Bar</stp>
        <stp/>
        <stp>Close</stp>
        <stp>A5C</stp>
        <stp>0</stp>
        <stp>all</stp>
        <stp/>
        <stp/>
        <stp>True</stp>
        <stp/>
        <stp/>
        <tr r="O53" s="2"/>
      </tp>
      <tp t="s">
        <v/>
        <stp/>
        <stp>StudyData</stp>
        <stp>Close(EU6) when (LocalMonth(EU6)=3 And LocalDay(EU6)=31 And LocalHour(EU6)=14 And LocalMinute(EU6)=25)</stp>
        <stp>Bar</stp>
        <stp/>
        <stp>Close</stp>
        <stp>A5C</stp>
        <stp>0</stp>
        <stp>all</stp>
        <stp/>
        <stp/>
        <stp>True</stp>
        <stp/>
        <stp/>
        <tr r="O90" s="2"/>
      </tp>
      <tp>
        <v>1.1754</v>
        <stp/>
        <stp>StudyData</stp>
        <stp>Close(EU6) when (LocalMonth(EU6)=3 And LocalDay(EU6)=31 And LocalHour(EU6)=10 And LocalMinute(EU6)=20)</stp>
        <stp>Bar</stp>
        <stp/>
        <stp>Close</stp>
        <stp>A5C</stp>
        <stp>0</stp>
        <stp>all</stp>
        <stp/>
        <stp/>
        <stp>True</stp>
        <stp/>
        <stp/>
        <tr r="O41" s="2"/>
      </tp>
      <tp t="s">
        <v/>
        <stp/>
        <stp>StudyData</stp>
        <stp>Close(EU6) when (LocalMonth(EU6)=3 And LocalDay(EU6)=31 And LocalHour(EU6)=12 And LocalMinute(EU6)=35)</stp>
        <stp>Bar</stp>
        <stp/>
        <stp>Close</stp>
        <stp>A5C</stp>
        <stp>0</stp>
        <stp>all</stp>
        <stp/>
        <stp/>
        <stp>True</stp>
        <stp/>
        <stp/>
        <tr r="O68" s="2"/>
      </tp>
      <tp t="s">
        <v/>
        <stp/>
        <stp>StudyData</stp>
        <stp>Close(EU6) when (LocalMonth(EU6)=3 And LocalDay(EU6)=31 And LocalHour(EU6)=13 And LocalMinute(EU6)=35)</stp>
        <stp>Bar</stp>
        <stp/>
        <stp>Close</stp>
        <stp>A5C</stp>
        <stp>0</stp>
        <stp>all</stp>
        <stp/>
        <stp/>
        <stp>True</stp>
        <stp/>
        <stp/>
        <tr r="O80" s="2"/>
      </tp>
      <tp>
        <v>1.1749499999999999</v>
        <stp/>
        <stp>StudyData</stp>
        <stp>Close(EU6) when (LocalMonth(EU6)=3 And LocalDay(EU6)=31 And LocalHour(EU6)=10 And LocalMinute(EU6)=35)</stp>
        <stp>Bar</stp>
        <stp/>
        <stp>Close</stp>
        <stp>A5C</stp>
        <stp>0</stp>
        <stp>all</stp>
        <stp/>
        <stp/>
        <stp>True</stp>
        <stp/>
        <stp/>
        <tr r="O44" s="2"/>
      </tp>
      <tp t="s">
        <v/>
        <stp/>
        <stp>StudyData</stp>
        <stp>Close(EU6) when (LocalMonth(EU6)=3 And LocalDay(EU6)=31 And LocalHour(EU6)=11 And LocalMinute(EU6)=35)</stp>
        <stp>Bar</stp>
        <stp/>
        <stp>Close</stp>
        <stp>A5C</stp>
        <stp>0</stp>
        <stp>all</stp>
        <stp/>
        <stp/>
        <stp>True</stp>
        <stp/>
        <stp/>
        <tr r="O56" s="2"/>
      </tp>
      <tp t="s">
        <v/>
        <stp/>
        <stp>StudyData</stp>
        <stp>Close(EU6) when (LocalMonth(EU6)=3 And LocalDay(EU6)=31 And LocalHour(EU6)=14 And LocalMinute(EU6)=30)</stp>
        <stp>Bar</stp>
        <stp/>
        <stp>Close</stp>
        <stp>A5C</stp>
        <stp>0</stp>
        <stp>all</stp>
        <stp/>
        <stp/>
        <stp>True</stp>
        <stp/>
        <stp/>
        <tr r="O91" s="2"/>
      </tp>
      <tp t="s">
        <v/>
        <stp/>
        <stp>StudyData</stp>
        <stp>Close(EU6) when (LocalMonth(EU6)=3 And LocalDay(EU6)=31 And LocalHour(EU6)=13 And LocalMinute(EU6)=30)</stp>
        <stp>Bar</stp>
        <stp/>
        <stp>Close</stp>
        <stp>A5C</stp>
        <stp>0</stp>
        <stp>all</stp>
        <stp/>
        <stp/>
        <stp>True</stp>
        <stp/>
        <stp/>
        <tr r="O79" s="2"/>
      </tp>
      <tp t="s">
        <v/>
        <stp/>
        <stp>StudyData</stp>
        <stp>Close(EU6) when (LocalMonth(EU6)=3 And LocalDay(EU6)=31 And LocalHour(EU6)=12 And LocalMinute(EU6)=30)</stp>
        <stp>Bar</stp>
        <stp/>
        <stp>Close</stp>
        <stp>A5C</stp>
        <stp>0</stp>
        <stp>all</stp>
        <stp/>
        <stp/>
        <stp>True</stp>
        <stp/>
        <stp/>
        <tr r="O67" s="2"/>
      </tp>
      <tp t="s">
        <v/>
        <stp/>
        <stp>StudyData</stp>
        <stp>Close(EU6) when (LocalMonth(EU6)=3 And LocalDay(EU6)=31 And LocalHour(EU6)=11 And LocalMinute(EU6)=30)</stp>
        <stp>Bar</stp>
        <stp/>
        <stp>Close</stp>
        <stp>A5C</stp>
        <stp>0</stp>
        <stp>all</stp>
        <stp/>
        <stp/>
        <stp>True</stp>
        <stp/>
        <stp/>
        <tr r="O55" s="2"/>
      </tp>
      <tp t="s">
        <v/>
        <stp/>
        <stp>StudyData</stp>
        <stp>Close(EU6) when (LocalMonth(EU6)=3 And LocalDay(EU6)=31 And LocalHour(EU6)=14 And LocalMinute(EU6)=35)</stp>
        <stp>Bar</stp>
        <stp/>
        <stp>Close</stp>
        <stp>A5C</stp>
        <stp>0</stp>
        <stp>all</stp>
        <stp/>
        <stp/>
        <stp>True</stp>
        <stp/>
        <stp/>
        <tr r="O92" s="2"/>
      </tp>
      <tp>
        <v>1.1750499999999999</v>
        <stp/>
        <stp>StudyData</stp>
        <stp>Close(EU6) when (LocalMonth(EU6)=3 And LocalDay(EU6)=31 And LocalHour(EU6)=10 And LocalMinute(EU6)=30)</stp>
        <stp>Bar</stp>
        <stp/>
        <stp>Close</stp>
        <stp>A5C</stp>
        <stp>0</stp>
        <stp>all</stp>
        <stp/>
        <stp/>
        <stp>True</stp>
        <stp/>
        <stp/>
        <tr r="O43" s="2"/>
      </tp>
      <tp t="s">
        <v/>
        <stp/>
        <stp>StudyData</stp>
        <stp>Close(DA6) when (LocalMonth(DA6)=3 And LocalDay(DA6)=31 And LocalHour(DA6)=12 And LocalMinute(DA6)=15)</stp>
        <stp>Bar</stp>
        <stp/>
        <stp>Close</stp>
        <stp>A5C</stp>
        <stp>0</stp>
        <stp>all</stp>
        <stp/>
        <stp/>
        <stp>True</stp>
        <stp/>
        <stp/>
        <tr r="U64" s="2"/>
      </tp>
      <tp t="s">
        <v/>
        <stp/>
        <stp>StudyData</stp>
        <stp>Close(DA6) when (LocalMonth(DA6)=3 And LocalDay(DA6)=31 And LocalHour(DA6)=13 And LocalMinute(DA6)=15)</stp>
        <stp>Bar</stp>
        <stp/>
        <stp>Close</stp>
        <stp>A5C</stp>
        <stp>0</stp>
        <stp>all</stp>
        <stp/>
        <stp/>
        <stp>True</stp>
        <stp/>
        <stp/>
        <tr r="U76" s="2"/>
      </tp>
      <tp>
        <v>0.76134999999999997</v>
        <stp/>
        <stp>StudyData</stp>
        <stp>Close(DA6) when (LocalMonth(DA6)=3 And LocalDay(DA6)=31 And LocalHour(DA6)=10 And LocalMinute(DA6)=15)</stp>
        <stp>Bar</stp>
        <stp/>
        <stp>Close</stp>
        <stp>A5C</stp>
        <stp>0</stp>
        <stp>all</stp>
        <stp/>
        <stp/>
        <stp>True</stp>
        <stp/>
        <stp/>
        <tr r="U40" s="2"/>
      </tp>
      <tp t="s">
        <v/>
        <stp/>
        <stp>StudyData</stp>
        <stp>Close(DA6) when (LocalMonth(DA6)=3 And LocalDay(DA6)=31 And LocalHour(DA6)=15 And LocalMinute(DA6)=10)</stp>
        <stp>Bar</stp>
        <stp/>
        <stp>Close</stp>
        <stp>A5C</stp>
        <stp>0</stp>
        <stp>all</stp>
        <stp/>
        <stp/>
        <stp>True</stp>
        <stp/>
        <stp/>
        <tr r="U99" s="2"/>
      </tp>
      <tp>
        <v>0.76219999999999999</v>
        <stp/>
        <stp>StudyData</stp>
        <stp>Close(DA6) when (LocalMonth(DA6)=3 And LocalDay(DA6)=31 And LocalHour(DA6)=11 And LocalMinute(DA6)=15)</stp>
        <stp>Bar</stp>
        <stp/>
        <stp>Close</stp>
        <stp>A5C</stp>
        <stp>0</stp>
        <stp>all</stp>
        <stp/>
        <stp/>
        <stp>True</stp>
        <stp/>
        <stp/>
        <tr r="U52" s="2"/>
      </tp>
      <tp t="s">
        <v/>
        <stp/>
        <stp>StudyData</stp>
        <stp>Close(DA6) when (LocalMonth(DA6)=3 And LocalDay(DA6)=31 And LocalHour(DA6)=14 And LocalMinute(DA6)=10)</stp>
        <stp>Bar</stp>
        <stp/>
        <stp>Close</stp>
        <stp>A5C</stp>
        <stp>0</stp>
        <stp>all</stp>
        <stp/>
        <stp/>
        <stp>True</stp>
        <stp/>
        <stp/>
        <tr r="U87" s="2"/>
      </tp>
      <tp t="s">
        <v/>
        <stp/>
        <stp>StudyData</stp>
        <stp>Close(DA6) when (LocalMonth(DA6)=3 And LocalDay(DA6)=31 And LocalHour(DA6)=13 And LocalMinute(DA6)=10)</stp>
        <stp>Bar</stp>
        <stp/>
        <stp>Close</stp>
        <stp>A5C</stp>
        <stp>0</stp>
        <stp>all</stp>
        <stp/>
        <stp/>
        <stp>True</stp>
        <stp/>
        <stp/>
        <tr r="U75" s="2"/>
      </tp>
      <tp t="s">
        <v/>
        <stp/>
        <stp>StudyData</stp>
        <stp>Close(DA6) when (LocalMonth(DA6)=3 And LocalDay(DA6)=31 And LocalHour(DA6)=12 And LocalMinute(DA6)=10)</stp>
        <stp>Bar</stp>
        <stp/>
        <stp>Close</stp>
        <stp>A5C</stp>
        <stp>0</stp>
        <stp>all</stp>
        <stp/>
        <stp/>
        <stp>True</stp>
        <stp/>
        <stp/>
        <tr r="U63" s="2"/>
      </tp>
      <tp>
        <v>0.76200000000000001</v>
        <stp/>
        <stp>StudyData</stp>
        <stp>Close(DA6) when (LocalMonth(DA6)=3 And LocalDay(DA6)=31 And LocalHour(DA6)=11 And LocalMinute(DA6)=10)</stp>
        <stp>Bar</stp>
        <stp/>
        <stp>Close</stp>
        <stp>A5C</stp>
        <stp>0</stp>
        <stp>all</stp>
        <stp/>
        <stp/>
        <stp>True</stp>
        <stp/>
        <stp/>
        <tr r="U51" s="2"/>
      </tp>
      <tp t="s">
        <v/>
        <stp/>
        <stp>StudyData</stp>
        <stp>Close(DA6) when (LocalMonth(DA6)=3 And LocalDay(DA6)=31 And LocalHour(DA6)=14 And LocalMinute(DA6)=15)</stp>
        <stp>Bar</stp>
        <stp/>
        <stp>Close</stp>
        <stp>A5C</stp>
        <stp>0</stp>
        <stp>all</stp>
        <stp/>
        <stp/>
        <stp>True</stp>
        <stp/>
        <stp/>
        <tr r="U88" s="2"/>
      </tp>
      <tp>
        <v>0.76175000000000004</v>
        <stp/>
        <stp>StudyData</stp>
        <stp>Close(DA6) when (LocalMonth(DA6)=3 And LocalDay(DA6)=31 And LocalHour(DA6)=10 And LocalMinute(DA6)=10)</stp>
        <stp>Bar</stp>
        <stp/>
        <stp>Close</stp>
        <stp>A5C</stp>
        <stp>0</stp>
        <stp>all</stp>
        <stp/>
        <stp/>
        <stp>True</stp>
        <stp/>
        <stp/>
        <tr r="U39" s="2"/>
      </tp>
      <tp t="s">
        <v/>
        <stp/>
        <stp>StudyData</stp>
        <stp>Close(DA6) when (LocalMonth(DA6)=3 And LocalDay(DA6)=31 And LocalHour(DA6)=12 And LocalMinute(DA6)=25)</stp>
        <stp>Bar</stp>
        <stp/>
        <stp>Close</stp>
        <stp>A5C</stp>
        <stp>0</stp>
        <stp>all</stp>
        <stp/>
        <stp/>
        <stp>True</stp>
        <stp/>
        <stp/>
        <tr r="U66" s="2"/>
      </tp>
      <tp t="s">
        <v/>
        <stp/>
        <stp>StudyData</stp>
        <stp>Close(DA6) when (LocalMonth(DA6)=3 And LocalDay(DA6)=31 And LocalHour(DA6)=13 And LocalMinute(DA6)=25)</stp>
        <stp>Bar</stp>
        <stp/>
        <stp>Close</stp>
        <stp>A5C</stp>
        <stp>0</stp>
        <stp>all</stp>
        <stp/>
        <stp/>
        <stp>True</stp>
        <stp/>
        <stp/>
        <tr r="U78" s="2"/>
      </tp>
      <tp>
        <v>0.76124999999999998</v>
        <stp/>
        <stp>StudyData</stp>
        <stp>Close(DA6) when (LocalMonth(DA6)=3 And LocalDay(DA6)=31 And LocalHour(DA6)=10 And LocalMinute(DA6)=25)</stp>
        <stp>Bar</stp>
        <stp/>
        <stp>Close</stp>
        <stp>A5C</stp>
        <stp>0</stp>
        <stp>all</stp>
        <stp/>
        <stp/>
        <stp>True</stp>
        <stp/>
        <stp/>
        <tr r="U42" s="2"/>
      </tp>
      <tp t="s">
        <v/>
        <stp/>
        <stp>StudyData</stp>
        <stp>Close(DA6) when (LocalMonth(DA6)=3 And LocalDay(DA6)=31 And LocalHour(DA6)=11 And LocalMinute(DA6)=25)</stp>
        <stp>Bar</stp>
        <stp/>
        <stp>Close</stp>
        <stp>A5C</stp>
        <stp>0</stp>
        <stp>all</stp>
        <stp/>
        <stp/>
        <stp>True</stp>
        <stp/>
        <stp/>
        <tr r="U54" s="2"/>
      </tp>
      <tp t="s">
        <v/>
        <stp/>
        <stp>StudyData</stp>
        <stp>Close(DA6) when (LocalMonth(DA6)=3 And LocalDay(DA6)=31 And LocalHour(DA6)=14 And LocalMinute(DA6)=20)</stp>
        <stp>Bar</stp>
        <stp/>
        <stp>Close</stp>
        <stp>A5C</stp>
        <stp>0</stp>
        <stp>all</stp>
        <stp/>
        <stp/>
        <stp>True</stp>
        <stp/>
        <stp/>
        <tr r="U89" s="2"/>
      </tp>
      <tp t="s">
        <v/>
        <stp/>
        <stp>StudyData</stp>
        <stp>Close(DA6) when (LocalMonth(DA6)=3 And LocalDay(DA6)=31 And LocalHour(DA6)=13 And LocalMinute(DA6)=20)</stp>
        <stp>Bar</stp>
        <stp/>
        <stp>Close</stp>
        <stp>A5C</stp>
        <stp>0</stp>
        <stp>all</stp>
        <stp/>
        <stp/>
        <stp>True</stp>
        <stp/>
        <stp/>
        <tr r="U77" s="2"/>
      </tp>
      <tp t="s">
        <v/>
        <stp/>
        <stp>StudyData</stp>
        <stp>Close(DA6) when (LocalMonth(DA6)=3 And LocalDay(DA6)=31 And LocalHour(DA6)=12 And LocalMinute(DA6)=20)</stp>
        <stp>Bar</stp>
        <stp/>
        <stp>Close</stp>
        <stp>A5C</stp>
        <stp>0</stp>
        <stp>all</stp>
        <stp/>
        <stp/>
        <stp>True</stp>
        <stp/>
        <stp/>
        <tr r="U65" s="2"/>
      </tp>
      <tp t="s">
        <v/>
        <stp/>
        <stp>StudyData</stp>
        <stp>Close(DA6) when (LocalMonth(DA6)=3 And LocalDay(DA6)=31 And LocalHour(DA6)=11 And LocalMinute(DA6)=20)</stp>
        <stp>Bar</stp>
        <stp/>
        <stp>Close</stp>
        <stp>A5C</stp>
        <stp>0</stp>
        <stp>all</stp>
        <stp/>
        <stp/>
        <stp>True</stp>
        <stp/>
        <stp/>
        <tr r="U53" s="2"/>
      </tp>
      <tp t="s">
        <v/>
        <stp/>
        <stp>StudyData</stp>
        <stp>Close(DA6) when (LocalMonth(DA6)=3 And LocalDay(DA6)=31 And LocalHour(DA6)=14 And LocalMinute(DA6)=25)</stp>
        <stp>Bar</stp>
        <stp/>
        <stp>Close</stp>
        <stp>A5C</stp>
        <stp>0</stp>
        <stp>all</stp>
        <stp/>
        <stp/>
        <stp>True</stp>
        <stp/>
        <stp/>
        <tr r="U90" s="2"/>
      </tp>
      <tp>
        <v>0.76119999999999999</v>
        <stp/>
        <stp>StudyData</stp>
        <stp>Close(DA6) when (LocalMonth(DA6)=3 And LocalDay(DA6)=31 And LocalHour(DA6)=10 And LocalMinute(DA6)=20)</stp>
        <stp>Bar</stp>
        <stp/>
        <stp>Close</stp>
        <stp>A5C</stp>
        <stp>0</stp>
        <stp>all</stp>
        <stp/>
        <stp/>
        <stp>True</stp>
        <stp/>
        <stp/>
        <tr r="U41" s="2"/>
      </tp>
      <tp t="s">
        <v/>
        <stp/>
        <stp>StudyData</stp>
        <stp>Close(DA6) when (LocalMonth(DA6)=3 And LocalDay(DA6)=31 And LocalHour(DA6)=12 And LocalMinute(DA6)=35)</stp>
        <stp>Bar</stp>
        <stp/>
        <stp>Close</stp>
        <stp>A5C</stp>
        <stp>0</stp>
        <stp>all</stp>
        <stp/>
        <stp/>
        <stp>True</stp>
        <stp/>
        <stp/>
        <tr r="U68" s="2"/>
      </tp>
      <tp t="s">
        <v/>
        <stp/>
        <stp>StudyData</stp>
        <stp>Close(DA6) when (LocalMonth(DA6)=3 And LocalDay(DA6)=31 And LocalHour(DA6)=13 And LocalMinute(DA6)=35)</stp>
        <stp>Bar</stp>
        <stp/>
        <stp>Close</stp>
        <stp>A5C</stp>
        <stp>0</stp>
        <stp>all</stp>
        <stp/>
        <stp/>
        <stp>True</stp>
        <stp/>
        <stp/>
        <tr r="U80" s="2"/>
      </tp>
      <tp>
        <v>0.76095000000000002</v>
        <stp/>
        <stp>StudyData</stp>
        <stp>Close(DA6) when (LocalMonth(DA6)=3 And LocalDay(DA6)=31 And LocalHour(DA6)=10 And LocalMinute(DA6)=35)</stp>
        <stp>Bar</stp>
        <stp/>
        <stp>Close</stp>
        <stp>A5C</stp>
        <stp>0</stp>
        <stp>all</stp>
        <stp/>
        <stp/>
        <stp>True</stp>
        <stp/>
        <stp/>
        <tr r="U44" s="2"/>
      </tp>
      <tp t="s">
        <v/>
        <stp/>
        <stp>StudyData</stp>
        <stp>Close(DA6) when (LocalMonth(DA6)=3 And LocalDay(DA6)=31 And LocalHour(DA6)=11 And LocalMinute(DA6)=35)</stp>
        <stp>Bar</stp>
        <stp/>
        <stp>Close</stp>
        <stp>A5C</stp>
        <stp>0</stp>
        <stp>all</stp>
        <stp/>
        <stp/>
        <stp>True</stp>
        <stp/>
        <stp/>
        <tr r="U56" s="2"/>
      </tp>
      <tp t="s">
        <v/>
        <stp/>
        <stp>StudyData</stp>
        <stp>Close(DA6) when (LocalMonth(DA6)=3 And LocalDay(DA6)=31 And LocalHour(DA6)=14 And LocalMinute(DA6)=30)</stp>
        <stp>Bar</stp>
        <stp/>
        <stp>Close</stp>
        <stp>A5C</stp>
        <stp>0</stp>
        <stp>all</stp>
        <stp/>
        <stp/>
        <stp>True</stp>
        <stp/>
        <stp/>
        <tr r="U91" s="2"/>
      </tp>
      <tp t="s">
        <v/>
        <stp/>
        <stp>StudyData</stp>
        <stp>Close(DA6) when (LocalMonth(DA6)=3 And LocalDay(DA6)=31 And LocalHour(DA6)=13 And LocalMinute(DA6)=30)</stp>
        <stp>Bar</stp>
        <stp/>
        <stp>Close</stp>
        <stp>A5C</stp>
        <stp>0</stp>
        <stp>all</stp>
        <stp/>
        <stp/>
        <stp>True</stp>
        <stp/>
        <stp/>
        <tr r="U79" s="2"/>
      </tp>
      <tp t="s">
        <v/>
        <stp/>
        <stp>StudyData</stp>
        <stp>Close(DA6) when (LocalMonth(DA6)=3 And LocalDay(DA6)=31 And LocalHour(DA6)=12 And LocalMinute(DA6)=30)</stp>
        <stp>Bar</stp>
        <stp/>
        <stp>Close</stp>
        <stp>A5C</stp>
        <stp>0</stp>
        <stp>all</stp>
        <stp/>
        <stp/>
        <stp>True</stp>
        <stp/>
        <stp/>
        <tr r="U67" s="2"/>
      </tp>
      <tp t="s">
        <v/>
        <stp/>
        <stp>StudyData</stp>
        <stp>Close(DA6) when (LocalMonth(DA6)=3 And LocalDay(DA6)=31 And LocalHour(DA6)=11 And LocalMinute(DA6)=30)</stp>
        <stp>Bar</stp>
        <stp/>
        <stp>Close</stp>
        <stp>A5C</stp>
        <stp>0</stp>
        <stp>all</stp>
        <stp/>
        <stp/>
        <stp>True</stp>
        <stp/>
        <stp/>
        <tr r="U55" s="2"/>
      </tp>
      <tp t="s">
        <v/>
        <stp/>
        <stp>StudyData</stp>
        <stp>Close(DA6) when (LocalMonth(DA6)=3 And LocalDay(DA6)=31 And LocalHour(DA6)=14 And LocalMinute(DA6)=35)</stp>
        <stp>Bar</stp>
        <stp/>
        <stp>Close</stp>
        <stp>A5C</stp>
        <stp>0</stp>
        <stp>all</stp>
        <stp/>
        <stp/>
        <stp>True</stp>
        <stp/>
        <stp/>
        <tr r="U92" s="2"/>
      </tp>
      <tp>
        <v>0.76095000000000002</v>
        <stp/>
        <stp>StudyData</stp>
        <stp>Close(DA6) when (LocalMonth(DA6)=3 And LocalDay(DA6)=31 And LocalHour(DA6)=10 And LocalMinute(DA6)=30)</stp>
        <stp>Bar</stp>
        <stp/>
        <stp>Close</stp>
        <stp>A5C</stp>
        <stp>0</stp>
        <stp>all</stp>
        <stp/>
        <stp/>
        <stp>True</stp>
        <stp/>
        <stp/>
        <tr r="U43" s="2"/>
      </tp>
      <tp t="s">
        <v/>
        <stp/>
        <stp>StudyData</stp>
        <stp>Close(DA6) when (LocalMonth(DA6)=3 And LocalDay(DA6)=31 And LocalHour(DA6)=12 And LocalMinute(DA6)=45)</stp>
        <stp>Bar</stp>
        <stp/>
        <stp>Close</stp>
        <stp>A5C</stp>
        <stp>0</stp>
        <stp>all</stp>
        <stp/>
        <stp/>
        <stp>True</stp>
        <stp/>
        <stp/>
        <tr r="U70" s="2"/>
      </tp>
      <tp t="s">
        <v/>
        <stp/>
        <stp>StudyData</stp>
        <stp>Close(DA6) when (LocalMonth(DA6)=3 And LocalDay(DA6)=31 And LocalHour(DA6)=13 And LocalMinute(DA6)=45)</stp>
        <stp>Bar</stp>
        <stp/>
        <stp>Close</stp>
        <stp>A5C</stp>
        <stp>0</stp>
        <stp>all</stp>
        <stp/>
        <stp/>
        <stp>True</stp>
        <stp/>
        <stp/>
        <tr r="U82" s="2"/>
      </tp>
      <tp>
        <v>0.76129999999999998</v>
        <stp/>
        <stp>StudyData</stp>
        <stp>Close(DA6) when (LocalMonth(DA6)=3 And LocalDay(DA6)=31 And LocalHour(DA6)=10 And LocalMinute(DA6)=45)</stp>
        <stp>Bar</stp>
        <stp/>
        <stp>Close</stp>
        <stp>A5C</stp>
        <stp>0</stp>
        <stp>all</stp>
        <stp/>
        <stp/>
        <stp>True</stp>
        <stp/>
        <stp/>
        <tr r="U46" s="2"/>
      </tp>
      <tp t="s">
        <v/>
        <stp/>
        <stp>StudyData</stp>
        <stp>Close(DA6) when (LocalMonth(DA6)=3 And LocalDay(DA6)=31 And LocalHour(DA6)=11 And LocalMinute(DA6)=45)</stp>
        <stp>Bar</stp>
        <stp/>
        <stp>Close</stp>
        <stp>A5C</stp>
        <stp>0</stp>
        <stp>all</stp>
        <stp/>
        <stp/>
        <stp>True</stp>
        <stp/>
        <stp/>
        <tr r="U58" s="2"/>
      </tp>
      <tp t="s">
        <v/>
        <stp/>
        <stp>StudyData</stp>
        <stp>Close(DA6) when (LocalMonth(DA6)=3 And LocalDay(DA6)=31 And LocalHour(DA6)=14 And LocalMinute(DA6)=40)</stp>
        <stp>Bar</stp>
        <stp/>
        <stp>Close</stp>
        <stp>A5C</stp>
        <stp>0</stp>
        <stp>all</stp>
        <stp/>
        <stp/>
        <stp>True</stp>
        <stp/>
        <stp/>
        <tr r="U93" s="2"/>
      </tp>
      <tp t="s">
        <v/>
        <stp/>
        <stp>StudyData</stp>
        <stp>Close(DA6) when (LocalMonth(DA6)=3 And LocalDay(DA6)=31 And LocalHour(DA6)=13 And LocalMinute(DA6)=40)</stp>
        <stp>Bar</stp>
        <stp/>
        <stp>Close</stp>
        <stp>A5C</stp>
        <stp>0</stp>
        <stp>all</stp>
        <stp/>
        <stp/>
        <stp>True</stp>
        <stp/>
        <stp/>
        <tr r="U81" s="2"/>
      </tp>
      <tp t="s">
        <v/>
        <stp/>
        <stp>StudyData</stp>
        <stp>Close(DA6) when (LocalMonth(DA6)=3 And LocalDay(DA6)=31 And LocalHour(DA6)=12 And LocalMinute(DA6)=40)</stp>
        <stp>Bar</stp>
        <stp/>
        <stp>Close</stp>
        <stp>A5C</stp>
        <stp>0</stp>
        <stp>all</stp>
        <stp/>
        <stp/>
        <stp>True</stp>
        <stp/>
        <stp/>
        <tr r="U69" s="2"/>
      </tp>
      <tp t="s">
        <v/>
        <stp/>
        <stp>StudyData</stp>
        <stp>Close(DA6) when (LocalMonth(DA6)=3 And LocalDay(DA6)=31 And LocalHour(DA6)=11 And LocalMinute(DA6)=40)</stp>
        <stp>Bar</stp>
        <stp/>
        <stp>Close</stp>
        <stp>A5C</stp>
        <stp>0</stp>
        <stp>all</stp>
        <stp/>
        <stp/>
        <stp>True</stp>
        <stp/>
        <stp/>
        <tr r="U57" s="2"/>
      </tp>
      <tp t="s">
        <v/>
        <stp/>
        <stp>StudyData</stp>
        <stp>Close(DA6) when (LocalMonth(DA6)=3 And LocalDay(DA6)=31 And LocalHour(DA6)=14 And LocalMinute(DA6)=45)</stp>
        <stp>Bar</stp>
        <stp/>
        <stp>Close</stp>
        <stp>A5C</stp>
        <stp>0</stp>
        <stp>all</stp>
        <stp/>
        <stp/>
        <stp>True</stp>
        <stp/>
        <stp/>
        <tr r="U94" s="2"/>
      </tp>
      <tp>
        <v>0.76124999999999998</v>
        <stp/>
        <stp>StudyData</stp>
        <stp>Close(DA6) when (LocalMonth(DA6)=3 And LocalDay(DA6)=31 And LocalHour(DA6)=10 And LocalMinute(DA6)=40)</stp>
        <stp>Bar</stp>
        <stp/>
        <stp>Close</stp>
        <stp>A5C</stp>
        <stp>0</stp>
        <stp>all</stp>
        <stp/>
        <stp/>
        <stp>True</stp>
        <stp/>
        <stp/>
        <tr r="U45" s="2"/>
      </tp>
      <tp t="s">
        <v/>
        <stp/>
        <stp>StudyData</stp>
        <stp>Close(DA6) when (LocalMonth(DA6)=3 And LocalDay(DA6)=31 And LocalHour(DA6)=12 And LocalMinute(DA6)=55)</stp>
        <stp>Bar</stp>
        <stp/>
        <stp>Close</stp>
        <stp>A5C</stp>
        <stp>0</stp>
        <stp>all</stp>
        <stp/>
        <stp/>
        <stp>True</stp>
        <stp/>
        <stp/>
        <tr r="U72" s="2"/>
      </tp>
      <tp t="s">
        <v/>
        <stp/>
        <stp>StudyData</stp>
        <stp>Close(DA6) when (LocalMonth(DA6)=3 And LocalDay(DA6)=31 And LocalHour(DA6)=13 And LocalMinute(DA6)=55)</stp>
        <stp>Bar</stp>
        <stp/>
        <stp>Close</stp>
        <stp>A5C</stp>
        <stp>0</stp>
        <stp>all</stp>
        <stp/>
        <stp/>
        <stp>True</stp>
        <stp/>
        <stp/>
        <tr r="U84" s="2"/>
      </tp>
      <tp>
        <v>0.76144999999999996</v>
        <stp/>
        <stp>StudyData</stp>
        <stp>Close(DA6) when (LocalMonth(DA6)=3 And LocalDay(DA6)=31 And LocalHour(DA6)=10 And LocalMinute(DA6)=55)</stp>
        <stp>Bar</stp>
        <stp/>
        <stp>Close</stp>
        <stp>A5C</stp>
        <stp>0</stp>
        <stp>all</stp>
        <stp/>
        <stp/>
        <stp>True</stp>
        <stp/>
        <stp/>
        <tr r="U48" s="2"/>
      </tp>
      <tp t="s">
        <v/>
        <stp/>
        <stp>StudyData</stp>
        <stp>Close(DA6) when (LocalMonth(DA6)=3 And LocalDay(DA6)=31 And LocalHour(DA6)=11 And LocalMinute(DA6)=55)</stp>
        <stp>Bar</stp>
        <stp/>
        <stp>Close</stp>
        <stp>A5C</stp>
        <stp>0</stp>
        <stp>all</stp>
        <stp/>
        <stp/>
        <stp>True</stp>
        <stp/>
        <stp/>
        <tr r="U60" s="2"/>
      </tp>
      <tp t="s">
        <v/>
        <stp/>
        <stp>StudyData</stp>
        <stp>Close(DA6) when (LocalMonth(DA6)=3 And LocalDay(DA6)=31 And LocalHour(DA6)=14 And LocalMinute(DA6)=50)</stp>
        <stp>Bar</stp>
        <stp/>
        <stp>Close</stp>
        <stp>A5C</stp>
        <stp>0</stp>
        <stp>all</stp>
        <stp/>
        <stp/>
        <stp>True</stp>
        <stp/>
        <stp/>
        <tr r="U95" s="2"/>
      </tp>
      <tp t="s">
        <v/>
        <stp/>
        <stp>StudyData</stp>
        <stp>Close(DA6) when (LocalMonth(DA6)=3 And LocalDay(DA6)=31 And LocalHour(DA6)=13 And LocalMinute(DA6)=50)</stp>
        <stp>Bar</stp>
        <stp/>
        <stp>Close</stp>
        <stp>A5C</stp>
        <stp>0</stp>
        <stp>all</stp>
        <stp/>
        <stp/>
        <stp>True</stp>
        <stp/>
        <stp/>
        <tr r="U83" s="2"/>
      </tp>
      <tp t="s">
        <v/>
        <stp/>
        <stp>StudyData</stp>
        <stp>Close(DA6) when (LocalMonth(DA6)=3 And LocalDay(DA6)=31 And LocalHour(DA6)=12 And LocalMinute(DA6)=50)</stp>
        <stp>Bar</stp>
        <stp/>
        <stp>Close</stp>
        <stp>A5C</stp>
        <stp>0</stp>
        <stp>all</stp>
        <stp/>
        <stp/>
        <stp>True</stp>
        <stp/>
        <stp/>
        <tr r="U71" s="2"/>
      </tp>
      <tp t="s">
        <v/>
        <stp/>
        <stp>StudyData</stp>
        <stp>Close(DA6) when (LocalMonth(DA6)=3 And LocalDay(DA6)=31 And LocalHour(DA6)=11 And LocalMinute(DA6)=50)</stp>
        <stp>Bar</stp>
        <stp/>
        <stp>Close</stp>
        <stp>A5C</stp>
        <stp>0</stp>
        <stp>all</stp>
        <stp/>
        <stp/>
        <stp>True</stp>
        <stp/>
        <stp/>
        <tr r="U59" s="2"/>
      </tp>
      <tp t="s">
        <v/>
        <stp/>
        <stp>StudyData</stp>
        <stp>Close(DA6) when (LocalMonth(DA6)=3 And LocalDay(DA6)=31 And LocalHour(DA6)=14 And LocalMinute(DA6)=55)</stp>
        <stp>Bar</stp>
        <stp/>
        <stp>Close</stp>
        <stp>A5C</stp>
        <stp>0</stp>
        <stp>all</stp>
        <stp/>
        <stp/>
        <stp>True</stp>
        <stp/>
        <stp/>
        <tr r="U96" s="2"/>
      </tp>
      <tp>
        <v>0.76160000000000005</v>
        <stp/>
        <stp>StudyData</stp>
        <stp>Close(DA6) when (LocalMonth(DA6)=3 And LocalDay(DA6)=31 And LocalHour(DA6)=10 And LocalMinute(DA6)=50)</stp>
        <stp>Bar</stp>
        <stp/>
        <stp>Close</stp>
        <stp>A5C</stp>
        <stp>0</stp>
        <stp>all</stp>
        <stp/>
        <stp/>
        <stp>True</stp>
        <stp/>
        <stp/>
        <tr r="U47" s="2"/>
      </tp>
      <tp t="s">
        <v/>
        <stp/>
        <stp>StudyData</stp>
        <stp>Close(GCE) when (LocalMonth(GCE)=3 And LocalDay(GCE)=31 And LocalHour(GCE)=11 And LocalMinute(GCE)=25)</stp>
        <stp>Bar</stp>
        <stp/>
        <stp>Close</stp>
        <stp>A5C</stp>
        <stp>0</stp>
        <stp>all</stp>
        <stp/>
        <stp/>
        <stp>True</stp>
        <stp/>
        <stp/>
        <tr r="AJ54" s="2"/>
      </tp>
      <tp t="s">
        <v/>
        <stp/>
        <stp>StudyData</stp>
        <stp>Close(GCE) when (LocalMonth(GCE)=3 And LocalDay(GCE)=31 And LocalHour(GCE)=14 And LocalMinute(GCE)=20)</stp>
        <stp>Bar</stp>
        <stp/>
        <stp>Close</stp>
        <stp>A5C</stp>
        <stp>0</stp>
        <stp>all</stp>
        <stp/>
        <stp/>
        <stp>True</stp>
        <stp/>
        <stp/>
        <tr r="AJ89" s="2"/>
      </tp>
      <tp>
        <v>1704.8</v>
        <stp/>
        <stp>StudyData</stp>
        <stp>Close(GCE) when (LocalMonth(GCE)=3 And LocalDay(GCE)=31 And LocalHour(GCE)=10 And LocalMinute(GCE)=25)</stp>
        <stp>Bar</stp>
        <stp/>
        <stp>Close</stp>
        <stp>A5C</stp>
        <stp>0</stp>
        <stp>all</stp>
        <stp/>
        <stp/>
        <stp>True</stp>
        <stp/>
        <stp/>
        <tr r="AJ42" s="2"/>
      </tp>
      <tp t="s">
        <v/>
        <stp/>
        <stp>StudyData</stp>
        <stp>Close(GCE) when (LocalMonth(GCE)=3 And LocalDay(GCE)=31 And LocalHour(GCE)=13 And LocalMinute(GCE)=25)</stp>
        <stp>Bar</stp>
        <stp/>
        <stp>Close</stp>
        <stp>A5C</stp>
        <stp>0</stp>
        <stp>all</stp>
        <stp/>
        <stp/>
        <stp>True</stp>
        <stp/>
        <stp/>
        <tr r="AJ78" s="2"/>
      </tp>
      <tp t="s">
        <v/>
        <stp/>
        <stp>StudyData</stp>
        <stp>Close(GCE) when (LocalMonth(GCE)=3 And LocalDay(GCE)=31 And LocalHour(GCE)=12 And LocalMinute(GCE)=25)</stp>
        <stp>Bar</stp>
        <stp/>
        <stp>Close</stp>
        <stp>A5C</stp>
        <stp>0</stp>
        <stp>all</stp>
        <stp/>
        <stp/>
        <stp>True</stp>
        <stp/>
        <stp/>
        <tr r="AJ66" s="2"/>
      </tp>
      <tp>
        <v>1704.6</v>
        <stp/>
        <stp>StudyData</stp>
        <stp>Close(GCE) when (LocalMonth(GCE)=3 And LocalDay(GCE)=31 And LocalHour(GCE)=10 And LocalMinute(GCE)=20)</stp>
        <stp>Bar</stp>
        <stp/>
        <stp>Close</stp>
        <stp>A5C</stp>
        <stp>0</stp>
        <stp>all</stp>
        <stp/>
        <stp/>
        <stp>True</stp>
        <stp/>
        <stp/>
        <tr r="AJ41" s="2"/>
      </tp>
      <tp t="s">
        <v/>
        <stp/>
        <stp>StudyData</stp>
        <stp>Close(GCE) when (LocalMonth(GCE)=3 And LocalDay(GCE)=31 And LocalHour(GCE)=11 And LocalMinute(GCE)=20)</stp>
        <stp>Bar</stp>
        <stp/>
        <stp>Close</stp>
        <stp>A5C</stp>
        <stp>0</stp>
        <stp>all</stp>
        <stp/>
        <stp/>
        <stp>True</stp>
        <stp/>
        <stp/>
        <tr r="AJ53" s="2"/>
      </tp>
      <tp t="s">
        <v/>
        <stp/>
        <stp>StudyData</stp>
        <stp>Close(GCE) when (LocalMonth(GCE)=3 And LocalDay(GCE)=31 And LocalHour(GCE)=14 And LocalMinute(GCE)=25)</stp>
        <stp>Bar</stp>
        <stp/>
        <stp>Close</stp>
        <stp>A5C</stp>
        <stp>0</stp>
        <stp>all</stp>
        <stp/>
        <stp/>
        <stp>True</stp>
        <stp/>
        <stp/>
        <tr r="AJ90" s="2"/>
      </tp>
      <tp t="s">
        <v/>
        <stp/>
        <stp>StudyData</stp>
        <stp>Close(GCE) when (LocalMonth(GCE)=3 And LocalDay(GCE)=31 And LocalHour(GCE)=12 And LocalMinute(GCE)=20)</stp>
        <stp>Bar</stp>
        <stp/>
        <stp>Close</stp>
        <stp>A5C</stp>
        <stp>0</stp>
        <stp>all</stp>
        <stp/>
        <stp/>
        <stp>True</stp>
        <stp/>
        <stp/>
        <tr r="AJ65" s="2"/>
      </tp>
      <tp t="s">
        <v/>
        <stp/>
        <stp>StudyData</stp>
        <stp>Close(GCE) when (LocalMonth(GCE)=3 And LocalDay(GCE)=31 And LocalHour(GCE)=13 And LocalMinute(GCE)=20)</stp>
        <stp>Bar</stp>
        <stp/>
        <stp>Close</stp>
        <stp>A5C</stp>
        <stp>0</stp>
        <stp>all</stp>
        <stp/>
        <stp/>
        <stp>True</stp>
        <stp/>
        <stp/>
        <tr r="AJ77" s="2"/>
      </tp>
      <tp t="s">
        <v/>
        <stp/>
        <stp>StudyData</stp>
        <stp>Close(GCE) when (LocalMonth(GCE)=3 And LocalDay(GCE)=31 And LocalHour(GCE)=11 And LocalMinute(GCE)=35)</stp>
        <stp>Bar</stp>
        <stp/>
        <stp>Close</stp>
        <stp>A5C</stp>
        <stp>0</stp>
        <stp>all</stp>
        <stp/>
        <stp/>
        <stp>True</stp>
        <stp/>
        <stp/>
        <tr r="AJ56" s="2"/>
      </tp>
      <tp t="s">
        <v/>
        <stp/>
        <stp>StudyData</stp>
        <stp>Close(GCE) when (LocalMonth(GCE)=3 And LocalDay(GCE)=31 And LocalHour(GCE)=14 And LocalMinute(GCE)=30)</stp>
        <stp>Bar</stp>
        <stp/>
        <stp>Close</stp>
        <stp>A5C</stp>
        <stp>0</stp>
        <stp>all</stp>
        <stp/>
        <stp/>
        <stp>True</stp>
        <stp/>
        <stp/>
        <tr r="AJ91" s="2"/>
      </tp>
      <tp>
        <v>1704.3</v>
        <stp/>
        <stp>StudyData</stp>
        <stp>Close(GCE) when (LocalMonth(GCE)=3 And LocalDay(GCE)=31 And LocalHour(GCE)=10 And LocalMinute(GCE)=35)</stp>
        <stp>Bar</stp>
        <stp/>
        <stp>Close</stp>
        <stp>A5C</stp>
        <stp>0</stp>
        <stp>all</stp>
        <stp/>
        <stp/>
        <stp>True</stp>
        <stp/>
        <stp/>
        <tr r="AJ44" s="2"/>
      </tp>
      <tp t="s">
        <v/>
        <stp/>
        <stp>StudyData</stp>
        <stp>Close(GCE) when (LocalMonth(GCE)=3 And LocalDay(GCE)=31 And LocalHour(GCE)=13 And LocalMinute(GCE)=35)</stp>
        <stp>Bar</stp>
        <stp/>
        <stp>Close</stp>
        <stp>A5C</stp>
        <stp>0</stp>
        <stp>all</stp>
        <stp/>
        <stp/>
        <stp>True</stp>
        <stp/>
        <stp/>
        <tr r="AJ80" s="2"/>
      </tp>
      <tp t="s">
        <v/>
        <stp/>
        <stp>StudyData</stp>
        <stp>Close(GCE) when (LocalMonth(GCE)=3 And LocalDay(GCE)=31 And LocalHour(GCE)=12 And LocalMinute(GCE)=35)</stp>
        <stp>Bar</stp>
        <stp/>
        <stp>Close</stp>
        <stp>A5C</stp>
        <stp>0</stp>
        <stp>all</stp>
        <stp/>
        <stp/>
        <stp>True</stp>
        <stp/>
        <stp/>
        <tr r="AJ68" s="2"/>
      </tp>
      <tp>
        <v>1704.2</v>
        <stp/>
        <stp>StudyData</stp>
        <stp>Close(GCE) when (LocalMonth(GCE)=3 And LocalDay(GCE)=31 And LocalHour(GCE)=10 And LocalMinute(GCE)=30)</stp>
        <stp>Bar</stp>
        <stp/>
        <stp>Close</stp>
        <stp>A5C</stp>
        <stp>0</stp>
        <stp>all</stp>
        <stp/>
        <stp/>
        <stp>True</stp>
        <stp/>
        <stp/>
        <tr r="AJ43" s="2"/>
      </tp>
      <tp t="s">
        <v/>
        <stp/>
        <stp>StudyData</stp>
        <stp>Close(GCE) when (LocalMonth(GCE)=3 And LocalDay(GCE)=31 And LocalHour(GCE)=11 And LocalMinute(GCE)=30)</stp>
        <stp>Bar</stp>
        <stp/>
        <stp>Close</stp>
        <stp>A5C</stp>
        <stp>0</stp>
        <stp>all</stp>
        <stp/>
        <stp/>
        <stp>True</stp>
        <stp/>
        <stp/>
        <tr r="AJ55" s="2"/>
      </tp>
      <tp t="s">
        <v/>
        <stp/>
        <stp>StudyData</stp>
        <stp>Close(GCE) when (LocalMonth(GCE)=3 And LocalDay(GCE)=31 And LocalHour(GCE)=14 And LocalMinute(GCE)=35)</stp>
        <stp>Bar</stp>
        <stp/>
        <stp>Close</stp>
        <stp>A5C</stp>
        <stp>0</stp>
        <stp>all</stp>
        <stp/>
        <stp/>
        <stp>True</stp>
        <stp/>
        <stp/>
        <tr r="AJ92" s="2"/>
      </tp>
      <tp t="s">
        <v/>
        <stp/>
        <stp>StudyData</stp>
        <stp>Close(GCE) when (LocalMonth(GCE)=3 And LocalDay(GCE)=31 And LocalHour(GCE)=12 And LocalMinute(GCE)=30)</stp>
        <stp>Bar</stp>
        <stp/>
        <stp>Close</stp>
        <stp>A5C</stp>
        <stp>0</stp>
        <stp>all</stp>
        <stp/>
        <stp/>
        <stp>True</stp>
        <stp/>
        <stp/>
        <tr r="AJ67" s="2"/>
      </tp>
      <tp t="s">
        <v/>
        <stp/>
        <stp>StudyData</stp>
        <stp>Close(GCE) when (LocalMonth(GCE)=3 And LocalDay(GCE)=31 And LocalHour(GCE)=13 And LocalMinute(GCE)=30)</stp>
        <stp>Bar</stp>
        <stp/>
        <stp>Close</stp>
        <stp>A5C</stp>
        <stp>0</stp>
        <stp>all</stp>
        <stp/>
        <stp/>
        <stp>True</stp>
        <stp/>
        <stp/>
        <tr r="AJ79" s="2"/>
      </tp>
      <tp>
        <v>1710.6</v>
        <stp/>
        <stp>StudyData</stp>
        <stp>Close(GCE) when (LocalMonth(GCE)=3 And LocalDay(GCE)=31 And LocalHour(GCE)=11 And LocalMinute(GCE)=15)</stp>
        <stp>Bar</stp>
        <stp/>
        <stp>Close</stp>
        <stp>A5C</stp>
        <stp>0</stp>
        <stp>all</stp>
        <stp/>
        <stp/>
        <stp>True</stp>
        <stp/>
        <stp/>
        <tr r="AJ52" s="2"/>
      </tp>
      <tp t="s">
        <v/>
        <stp/>
        <stp>StudyData</stp>
        <stp>Close(GCE) when (LocalMonth(GCE)=3 And LocalDay(GCE)=31 And LocalHour(GCE)=14 And LocalMinute(GCE)=10)</stp>
        <stp>Bar</stp>
        <stp/>
        <stp>Close</stp>
        <stp>A5C</stp>
        <stp>0</stp>
        <stp>all</stp>
        <stp/>
        <stp/>
        <stp>True</stp>
        <stp/>
        <stp/>
        <tr r="AJ87" s="2"/>
      </tp>
      <tp>
        <v>1704.5</v>
        <stp/>
        <stp>StudyData</stp>
        <stp>Close(GCE) when (LocalMonth(GCE)=3 And LocalDay(GCE)=31 And LocalHour(GCE)=10 And LocalMinute(GCE)=15)</stp>
        <stp>Bar</stp>
        <stp/>
        <stp>Close</stp>
        <stp>A5C</stp>
        <stp>0</stp>
        <stp>all</stp>
        <stp/>
        <stp/>
        <stp>True</stp>
        <stp/>
        <stp/>
        <tr r="AJ40" s="2"/>
      </tp>
      <tp t="s">
        <v/>
        <stp/>
        <stp>StudyData</stp>
        <stp>Close(GCE) when (LocalMonth(GCE)=3 And LocalDay(GCE)=31 And LocalHour(GCE)=15 And LocalMinute(GCE)=10)</stp>
        <stp>Bar</stp>
        <stp/>
        <stp>Close</stp>
        <stp>A5C</stp>
        <stp>0</stp>
        <stp>all</stp>
        <stp/>
        <stp/>
        <stp>True</stp>
        <stp/>
        <stp/>
        <tr r="AJ99" s="2"/>
      </tp>
      <tp t="s">
        <v/>
        <stp/>
        <stp>StudyData</stp>
        <stp>Close(GCE) when (LocalMonth(GCE)=3 And LocalDay(GCE)=31 And LocalHour(GCE)=13 And LocalMinute(GCE)=15)</stp>
        <stp>Bar</stp>
        <stp/>
        <stp>Close</stp>
        <stp>A5C</stp>
        <stp>0</stp>
        <stp>all</stp>
        <stp/>
        <stp/>
        <stp>True</stp>
        <stp/>
        <stp/>
        <tr r="AJ76" s="2"/>
      </tp>
      <tp t="s">
        <v/>
        <stp/>
        <stp>StudyData</stp>
        <stp>Close(GCE) when (LocalMonth(GCE)=3 And LocalDay(GCE)=31 And LocalHour(GCE)=12 And LocalMinute(GCE)=15)</stp>
        <stp>Bar</stp>
        <stp/>
        <stp>Close</stp>
        <stp>A5C</stp>
        <stp>0</stp>
        <stp>all</stp>
        <stp/>
        <stp/>
        <stp>True</stp>
        <stp/>
        <stp/>
        <tr r="AJ64" s="2"/>
      </tp>
      <tp>
        <v>1705.1</v>
        <stp/>
        <stp>StudyData</stp>
        <stp>Close(GCE) when (LocalMonth(GCE)=3 And LocalDay(GCE)=31 And LocalHour(GCE)=10 And LocalMinute(GCE)=10)</stp>
        <stp>Bar</stp>
        <stp/>
        <stp>Close</stp>
        <stp>A5C</stp>
        <stp>0</stp>
        <stp>all</stp>
        <stp/>
        <stp/>
        <stp>True</stp>
        <stp/>
        <stp/>
        <tr r="AJ39" s="2"/>
      </tp>
      <tp>
        <v>1710</v>
        <stp/>
        <stp>StudyData</stp>
        <stp>Close(GCE) when (LocalMonth(GCE)=3 And LocalDay(GCE)=31 And LocalHour(GCE)=11 And LocalMinute(GCE)=10)</stp>
        <stp>Bar</stp>
        <stp/>
        <stp>Close</stp>
        <stp>A5C</stp>
        <stp>0</stp>
        <stp>all</stp>
        <stp/>
        <stp/>
        <stp>True</stp>
        <stp/>
        <stp/>
        <tr r="AJ51" s="2"/>
      </tp>
      <tp t="s">
        <v/>
        <stp/>
        <stp>StudyData</stp>
        <stp>Close(GCE) when (LocalMonth(GCE)=3 And LocalDay(GCE)=31 And LocalHour(GCE)=14 And LocalMinute(GCE)=15)</stp>
        <stp>Bar</stp>
        <stp/>
        <stp>Close</stp>
        <stp>A5C</stp>
        <stp>0</stp>
        <stp>all</stp>
        <stp/>
        <stp/>
        <stp>True</stp>
        <stp/>
        <stp/>
        <tr r="AJ88" s="2"/>
      </tp>
      <tp t="s">
        <v/>
        <stp/>
        <stp>StudyData</stp>
        <stp>Close(GCE) when (LocalMonth(GCE)=3 And LocalDay(GCE)=31 And LocalHour(GCE)=12 And LocalMinute(GCE)=10)</stp>
        <stp>Bar</stp>
        <stp/>
        <stp>Close</stp>
        <stp>A5C</stp>
        <stp>0</stp>
        <stp>all</stp>
        <stp/>
        <stp/>
        <stp>True</stp>
        <stp/>
        <stp/>
        <tr r="AJ63" s="2"/>
      </tp>
      <tp t="s">
        <v/>
        <stp/>
        <stp>StudyData</stp>
        <stp>Close(GCE) when (LocalMonth(GCE)=3 And LocalDay(GCE)=31 And LocalHour(GCE)=13 And LocalMinute(GCE)=10)</stp>
        <stp>Bar</stp>
        <stp/>
        <stp>Close</stp>
        <stp>A5C</stp>
        <stp>0</stp>
        <stp>all</stp>
        <stp/>
        <stp/>
        <stp>True</stp>
        <stp/>
        <stp/>
        <tr r="AJ75" s="2"/>
      </tp>
      <tp t="s">
        <v/>
        <stp/>
        <stp>StudyData</stp>
        <stp>Close(GCE) when (LocalMonth(GCE)=3 And LocalDay(GCE)=31 And LocalHour(GCE)=11 And LocalMinute(GCE)=45)</stp>
        <stp>Bar</stp>
        <stp/>
        <stp>Close</stp>
        <stp>A5C</stp>
        <stp>0</stp>
        <stp>all</stp>
        <stp/>
        <stp/>
        <stp>True</stp>
        <stp/>
        <stp/>
        <tr r="AJ58" s="2"/>
      </tp>
      <tp t="s">
        <v/>
        <stp/>
        <stp>StudyData</stp>
        <stp>Close(GCE) when (LocalMonth(GCE)=3 And LocalDay(GCE)=31 And LocalHour(GCE)=14 And LocalMinute(GCE)=40)</stp>
        <stp>Bar</stp>
        <stp/>
        <stp>Close</stp>
        <stp>A5C</stp>
        <stp>0</stp>
        <stp>all</stp>
        <stp/>
        <stp/>
        <stp>True</stp>
        <stp/>
        <stp/>
        <tr r="AJ93" s="2"/>
      </tp>
      <tp>
        <v>1707.5</v>
        <stp/>
        <stp>StudyData</stp>
        <stp>Close(GCE) when (LocalMonth(GCE)=3 And LocalDay(GCE)=31 And LocalHour(GCE)=10 And LocalMinute(GCE)=45)</stp>
        <stp>Bar</stp>
        <stp/>
        <stp>Close</stp>
        <stp>A5C</stp>
        <stp>0</stp>
        <stp>all</stp>
        <stp/>
        <stp/>
        <stp>True</stp>
        <stp/>
        <stp/>
        <tr r="AJ46" s="2"/>
      </tp>
      <tp t="s">
        <v/>
        <stp/>
        <stp>StudyData</stp>
        <stp>Close(GCE) when (LocalMonth(GCE)=3 And LocalDay(GCE)=31 And LocalHour(GCE)=13 And LocalMinute(GCE)=45)</stp>
        <stp>Bar</stp>
        <stp/>
        <stp>Close</stp>
        <stp>A5C</stp>
        <stp>0</stp>
        <stp>all</stp>
        <stp/>
        <stp/>
        <stp>True</stp>
        <stp/>
        <stp/>
        <tr r="AJ82" s="2"/>
      </tp>
      <tp t="s">
        <v/>
        <stp/>
        <stp>StudyData</stp>
        <stp>Close(GCE) when (LocalMonth(GCE)=3 And LocalDay(GCE)=31 And LocalHour(GCE)=12 And LocalMinute(GCE)=45)</stp>
        <stp>Bar</stp>
        <stp/>
        <stp>Close</stp>
        <stp>A5C</stp>
        <stp>0</stp>
        <stp>all</stp>
        <stp/>
        <stp/>
        <stp>True</stp>
        <stp/>
        <stp/>
        <tr r="AJ70" s="2"/>
      </tp>
      <tp>
        <v>1705.3</v>
        <stp/>
        <stp>StudyData</stp>
        <stp>Close(GCE) when (LocalMonth(GCE)=3 And LocalDay(GCE)=31 And LocalHour(GCE)=10 And LocalMinute(GCE)=40)</stp>
        <stp>Bar</stp>
        <stp/>
        <stp>Close</stp>
        <stp>A5C</stp>
        <stp>0</stp>
        <stp>all</stp>
        <stp/>
        <stp/>
        <stp>True</stp>
        <stp/>
        <stp/>
        <tr r="AJ45" s="2"/>
      </tp>
      <tp t="s">
        <v/>
        <stp/>
        <stp>StudyData</stp>
        <stp>Close(GCE) when (LocalMonth(GCE)=3 And LocalDay(GCE)=31 And LocalHour(GCE)=11 And LocalMinute(GCE)=40)</stp>
        <stp>Bar</stp>
        <stp/>
        <stp>Close</stp>
        <stp>A5C</stp>
        <stp>0</stp>
        <stp>all</stp>
        <stp/>
        <stp/>
        <stp>True</stp>
        <stp/>
        <stp/>
        <tr r="AJ57" s="2"/>
      </tp>
      <tp t="s">
        <v/>
        <stp/>
        <stp>StudyData</stp>
        <stp>Close(GCE) when (LocalMonth(GCE)=3 And LocalDay(GCE)=31 And LocalHour(GCE)=14 And LocalMinute(GCE)=45)</stp>
        <stp>Bar</stp>
        <stp/>
        <stp>Close</stp>
        <stp>A5C</stp>
        <stp>0</stp>
        <stp>all</stp>
        <stp/>
        <stp/>
        <stp>True</stp>
        <stp/>
        <stp/>
        <tr r="AJ94" s="2"/>
      </tp>
      <tp t="s">
        <v/>
        <stp/>
        <stp>StudyData</stp>
        <stp>Close(GCE) when (LocalMonth(GCE)=3 And LocalDay(GCE)=31 And LocalHour(GCE)=12 And LocalMinute(GCE)=40)</stp>
        <stp>Bar</stp>
        <stp/>
        <stp>Close</stp>
        <stp>A5C</stp>
        <stp>0</stp>
        <stp>all</stp>
        <stp/>
        <stp/>
        <stp>True</stp>
        <stp/>
        <stp/>
        <tr r="AJ69" s="2"/>
      </tp>
      <tp t="s">
        <v/>
        <stp/>
        <stp>StudyData</stp>
        <stp>Close(GCE) when (LocalMonth(GCE)=3 And LocalDay(GCE)=31 And LocalHour(GCE)=13 And LocalMinute(GCE)=40)</stp>
        <stp>Bar</stp>
        <stp/>
        <stp>Close</stp>
        <stp>A5C</stp>
        <stp>0</stp>
        <stp>all</stp>
        <stp/>
        <stp/>
        <stp>True</stp>
        <stp/>
        <stp/>
        <tr r="AJ81" s="2"/>
      </tp>
      <tp t="s">
        <v/>
        <stp/>
        <stp>StudyData</stp>
        <stp>Close(GCE) when (LocalMonth(GCE)=3 And LocalDay(GCE)=31 And LocalHour(GCE)=11 And LocalMinute(GCE)=55)</stp>
        <stp>Bar</stp>
        <stp/>
        <stp>Close</stp>
        <stp>A5C</stp>
        <stp>0</stp>
        <stp>all</stp>
        <stp/>
        <stp/>
        <stp>True</stp>
        <stp/>
        <stp/>
        <tr r="AJ60" s="2"/>
      </tp>
      <tp t="s">
        <v/>
        <stp/>
        <stp>StudyData</stp>
        <stp>Close(GCE) when (LocalMonth(GCE)=3 And LocalDay(GCE)=31 And LocalHour(GCE)=14 And LocalMinute(GCE)=50)</stp>
        <stp>Bar</stp>
        <stp/>
        <stp>Close</stp>
        <stp>A5C</stp>
        <stp>0</stp>
        <stp>all</stp>
        <stp/>
        <stp/>
        <stp>True</stp>
        <stp/>
        <stp/>
        <tr r="AJ95" s="2"/>
      </tp>
      <tp>
        <v>1708.9</v>
        <stp/>
        <stp>StudyData</stp>
        <stp>Close(GCE) when (LocalMonth(GCE)=3 And LocalDay(GCE)=31 And LocalHour(GCE)=10 And LocalMinute(GCE)=55)</stp>
        <stp>Bar</stp>
        <stp/>
        <stp>Close</stp>
        <stp>A5C</stp>
        <stp>0</stp>
        <stp>all</stp>
        <stp/>
        <stp/>
        <stp>True</stp>
        <stp/>
        <stp/>
        <tr r="AJ48" s="2"/>
      </tp>
      <tp t="s">
        <v/>
        <stp/>
        <stp>StudyData</stp>
        <stp>Close(GCE) when (LocalMonth(GCE)=3 And LocalDay(GCE)=31 And LocalHour(GCE)=13 And LocalMinute(GCE)=55)</stp>
        <stp>Bar</stp>
        <stp/>
        <stp>Close</stp>
        <stp>A5C</stp>
        <stp>0</stp>
        <stp>all</stp>
        <stp/>
        <stp/>
        <stp>True</stp>
        <stp/>
        <stp/>
        <tr r="AJ84" s="2"/>
      </tp>
      <tp t="s">
        <v/>
        <stp/>
        <stp>StudyData</stp>
        <stp>Close(GCE) when (LocalMonth(GCE)=3 And LocalDay(GCE)=31 And LocalHour(GCE)=12 And LocalMinute(GCE)=55)</stp>
        <stp>Bar</stp>
        <stp/>
        <stp>Close</stp>
        <stp>A5C</stp>
        <stp>0</stp>
        <stp>all</stp>
        <stp/>
        <stp/>
        <stp>True</stp>
        <stp/>
        <stp/>
        <tr r="AJ72" s="2"/>
      </tp>
      <tp>
        <v>1708.5</v>
        <stp/>
        <stp>StudyData</stp>
        <stp>Close(GCE) when (LocalMonth(GCE)=3 And LocalDay(GCE)=31 And LocalHour(GCE)=10 And LocalMinute(GCE)=50)</stp>
        <stp>Bar</stp>
        <stp/>
        <stp>Close</stp>
        <stp>A5C</stp>
        <stp>0</stp>
        <stp>all</stp>
        <stp/>
        <stp/>
        <stp>True</stp>
        <stp/>
        <stp/>
        <tr r="AJ47" s="2"/>
      </tp>
      <tp t="s">
        <v/>
        <stp/>
        <stp>StudyData</stp>
        <stp>Close(GCE) when (LocalMonth(GCE)=3 And LocalDay(GCE)=31 And LocalHour(GCE)=11 And LocalMinute(GCE)=50)</stp>
        <stp>Bar</stp>
        <stp/>
        <stp>Close</stp>
        <stp>A5C</stp>
        <stp>0</stp>
        <stp>all</stp>
        <stp/>
        <stp/>
        <stp>True</stp>
        <stp/>
        <stp/>
        <tr r="AJ59" s="2"/>
      </tp>
      <tp t="s">
        <v/>
        <stp/>
        <stp>StudyData</stp>
        <stp>Close(GCE) when (LocalMonth(GCE)=3 And LocalDay(GCE)=31 And LocalHour(GCE)=14 And LocalMinute(GCE)=55)</stp>
        <stp>Bar</stp>
        <stp/>
        <stp>Close</stp>
        <stp>A5C</stp>
        <stp>0</stp>
        <stp>all</stp>
        <stp/>
        <stp/>
        <stp>True</stp>
        <stp/>
        <stp/>
        <tr r="AJ96" s="2"/>
      </tp>
      <tp t="s">
        <v/>
        <stp/>
        <stp>StudyData</stp>
        <stp>Close(GCE) when (LocalMonth(GCE)=3 And LocalDay(GCE)=31 And LocalHour(GCE)=12 And LocalMinute(GCE)=50)</stp>
        <stp>Bar</stp>
        <stp/>
        <stp>Close</stp>
        <stp>A5C</stp>
        <stp>0</stp>
        <stp>all</stp>
        <stp/>
        <stp/>
        <stp>True</stp>
        <stp/>
        <stp/>
        <tr r="AJ71" s="2"/>
      </tp>
      <tp t="s">
        <v/>
        <stp/>
        <stp>StudyData</stp>
        <stp>Close(GCE) when (LocalMonth(GCE)=3 And LocalDay(GCE)=31 And LocalHour(GCE)=13 And LocalMinute(GCE)=50)</stp>
        <stp>Bar</stp>
        <stp/>
        <stp>Close</stp>
        <stp>A5C</stp>
        <stp>0</stp>
        <stp>all</stp>
        <stp/>
        <stp/>
        <stp>True</stp>
        <stp/>
        <stp/>
        <tr r="AJ83" s="2"/>
      </tp>
      <tp t="s">
        <v/>
        <stp/>
        <stp>StudyData</stp>
        <stp>Close(CA6) when (LocalMonth(CA6)=3 And LocalDay(CA6)=31 And LocalHour(CA6)=12 And LocalMinute(CA6)=15)</stp>
        <stp>Bar</stp>
        <stp/>
        <stp>Close</stp>
        <stp>A5C</stp>
        <stp>0</stp>
        <stp>all</stp>
        <stp/>
        <stp/>
        <stp>True</stp>
        <stp/>
        <stp/>
        <tr r="X64" s="2"/>
      </tp>
      <tp t="s">
        <v/>
        <stp/>
        <stp>StudyData</stp>
        <stp>Close(CA6) when (LocalMonth(CA6)=3 And LocalDay(CA6)=31 And LocalHour(CA6)=13 And LocalMinute(CA6)=15)</stp>
        <stp>Bar</stp>
        <stp/>
        <stp>Close</stp>
        <stp>A5C</stp>
        <stp>0</stp>
        <stp>all</stp>
        <stp/>
        <stp/>
        <stp>True</stp>
        <stp/>
        <stp/>
        <tr r="X76" s="2"/>
      </tp>
      <tp>
        <v>0.79530000000000001</v>
        <stp/>
        <stp>StudyData</stp>
        <stp>Close(CA6) when (LocalMonth(CA6)=3 And LocalDay(CA6)=31 And LocalHour(CA6)=10 And LocalMinute(CA6)=15)</stp>
        <stp>Bar</stp>
        <stp/>
        <stp>Close</stp>
        <stp>A5C</stp>
        <stp>0</stp>
        <stp>all</stp>
        <stp/>
        <stp/>
        <stp>True</stp>
        <stp/>
        <stp/>
        <tr r="X40" s="2"/>
      </tp>
      <tp t="s">
        <v/>
        <stp/>
        <stp>StudyData</stp>
        <stp>Close(CA6) when (LocalMonth(CA6)=3 And LocalDay(CA6)=31 And LocalHour(CA6)=15 And LocalMinute(CA6)=10)</stp>
        <stp>Bar</stp>
        <stp/>
        <stp>Close</stp>
        <stp>A5C</stp>
        <stp>0</stp>
        <stp>all</stp>
        <stp/>
        <stp/>
        <stp>True</stp>
        <stp/>
        <stp/>
        <tr r="X99" s="2"/>
      </tp>
      <tp>
        <v>0.79574999999999996</v>
        <stp/>
        <stp>StudyData</stp>
        <stp>Close(CA6) when (LocalMonth(CA6)=3 And LocalDay(CA6)=31 And LocalHour(CA6)=11 And LocalMinute(CA6)=15)</stp>
        <stp>Bar</stp>
        <stp/>
        <stp>Close</stp>
        <stp>A5C</stp>
        <stp>0</stp>
        <stp>all</stp>
        <stp/>
        <stp/>
        <stp>True</stp>
        <stp/>
        <stp/>
        <tr r="X52" s="2"/>
      </tp>
      <tp t="s">
        <v/>
        <stp/>
        <stp>StudyData</stp>
        <stp>Close(CA6) when (LocalMonth(CA6)=3 And LocalDay(CA6)=31 And LocalHour(CA6)=14 And LocalMinute(CA6)=10)</stp>
        <stp>Bar</stp>
        <stp/>
        <stp>Close</stp>
        <stp>A5C</stp>
        <stp>0</stp>
        <stp>all</stp>
        <stp/>
        <stp/>
        <stp>True</stp>
        <stp/>
        <stp/>
        <tr r="X87" s="2"/>
      </tp>
      <tp t="s">
        <v/>
        <stp/>
        <stp>StudyData</stp>
        <stp>Close(CA6) when (LocalMonth(CA6)=3 And LocalDay(CA6)=31 And LocalHour(CA6)=13 And LocalMinute(CA6)=10)</stp>
        <stp>Bar</stp>
        <stp/>
        <stp>Close</stp>
        <stp>A5C</stp>
        <stp>0</stp>
        <stp>all</stp>
        <stp/>
        <stp/>
        <stp>True</stp>
        <stp/>
        <stp/>
        <tr r="X75" s="2"/>
      </tp>
      <tp t="s">
        <v/>
        <stp/>
        <stp>StudyData</stp>
        <stp>Close(CA6) when (LocalMonth(CA6)=3 And LocalDay(CA6)=31 And LocalHour(CA6)=12 And LocalMinute(CA6)=10)</stp>
        <stp>Bar</stp>
        <stp/>
        <stp>Close</stp>
        <stp>A5C</stp>
        <stp>0</stp>
        <stp>all</stp>
        <stp/>
        <stp/>
        <stp>True</stp>
        <stp/>
        <stp/>
        <tr r="X63" s="2"/>
      </tp>
      <tp>
        <v>0.79554999999999998</v>
        <stp/>
        <stp>StudyData</stp>
        <stp>Close(CA6) when (LocalMonth(CA6)=3 And LocalDay(CA6)=31 And LocalHour(CA6)=11 And LocalMinute(CA6)=10)</stp>
        <stp>Bar</stp>
        <stp/>
        <stp>Close</stp>
        <stp>A5C</stp>
        <stp>0</stp>
        <stp>all</stp>
        <stp/>
        <stp/>
        <stp>True</stp>
        <stp/>
        <stp/>
        <tr r="X51" s="2"/>
      </tp>
      <tp t="s">
        <v/>
        <stp/>
        <stp>StudyData</stp>
        <stp>Close(CA6) when (LocalMonth(CA6)=3 And LocalDay(CA6)=31 And LocalHour(CA6)=14 And LocalMinute(CA6)=15)</stp>
        <stp>Bar</stp>
        <stp/>
        <stp>Close</stp>
        <stp>A5C</stp>
        <stp>0</stp>
        <stp>all</stp>
        <stp/>
        <stp/>
        <stp>True</stp>
        <stp/>
        <stp/>
        <tr r="X88" s="2"/>
      </tp>
      <tp>
        <v>0.79544999999999999</v>
        <stp/>
        <stp>StudyData</stp>
        <stp>Close(CA6) when (LocalMonth(CA6)=3 And LocalDay(CA6)=31 And LocalHour(CA6)=10 And LocalMinute(CA6)=10)</stp>
        <stp>Bar</stp>
        <stp/>
        <stp>Close</stp>
        <stp>A5C</stp>
        <stp>0</stp>
        <stp>all</stp>
        <stp/>
        <stp/>
        <stp>True</stp>
        <stp/>
        <stp/>
        <tr r="X39" s="2"/>
      </tp>
      <tp t="s">
        <v/>
        <stp/>
        <stp>StudyData</stp>
        <stp>Close(CA6) when (LocalMonth(CA6)=3 And LocalDay(CA6)=31 And LocalHour(CA6)=12 And LocalMinute(CA6)=25)</stp>
        <stp>Bar</stp>
        <stp/>
        <stp>Close</stp>
        <stp>A5C</stp>
        <stp>0</stp>
        <stp>all</stp>
        <stp/>
        <stp/>
        <stp>True</stp>
        <stp/>
        <stp/>
        <tr r="X66" s="2"/>
      </tp>
      <tp t="s">
        <v/>
        <stp/>
        <stp>StudyData</stp>
        <stp>Close(CA6) when (LocalMonth(CA6)=3 And LocalDay(CA6)=31 And LocalHour(CA6)=13 And LocalMinute(CA6)=25)</stp>
        <stp>Bar</stp>
        <stp/>
        <stp>Close</stp>
        <stp>A5C</stp>
        <stp>0</stp>
        <stp>all</stp>
        <stp/>
        <stp/>
        <stp>True</stp>
        <stp/>
        <stp/>
        <tr r="X78" s="2"/>
      </tp>
      <tp>
        <v>0.79510000000000003</v>
        <stp/>
        <stp>StudyData</stp>
        <stp>Close(CA6) when (LocalMonth(CA6)=3 And LocalDay(CA6)=31 And LocalHour(CA6)=10 And LocalMinute(CA6)=25)</stp>
        <stp>Bar</stp>
        <stp/>
        <stp>Close</stp>
        <stp>A5C</stp>
        <stp>0</stp>
        <stp>all</stp>
        <stp/>
        <stp/>
        <stp>True</stp>
        <stp/>
        <stp/>
        <tr r="X42" s="2"/>
      </tp>
      <tp t="s">
        <v/>
        <stp/>
        <stp>StudyData</stp>
        <stp>Close(CA6) when (LocalMonth(CA6)=3 And LocalDay(CA6)=31 And LocalHour(CA6)=11 And LocalMinute(CA6)=25)</stp>
        <stp>Bar</stp>
        <stp/>
        <stp>Close</stp>
        <stp>A5C</stp>
        <stp>0</stp>
        <stp>all</stp>
        <stp/>
        <stp/>
        <stp>True</stp>
        <stp/>
        <stp/>
        <tr r="X54" s="2"/>
      </tp>
      <tp t="s">
        <v/>
        <stp/>
        <stp>StudyData</stp>
        <stp>Close(CA6) when (LocalMonth(CA6)=3 And LocalDay(CA6)=31 And LocalHour(CA6)=14 And LocalMinute(CA6)=20)</stp>
        <stp>Bar</stp>
        <stp/>
        <stp>Close</stp>
        <stp>A5C</stp>
        <stp>0</stp>
        <stp>all</stp>
        <stp/>
        <stp/>
        <stp>True</stp>
        <stp/>
        <stp/>
        <tr r="X89" s="2"/>
      </tp>
      <tp t="s">
        <v/>
        <stp/>
        <stp>StudyData</stp>
        <stp>Close(CA6) when (LocalMonth(CA6)=3 And LocalDay(CA6)=31 And LocalHour(CA6)=13 And LocalMinute(CA6)=20)</stp>
        <stp>Bar</stp>
        <stp/>
        <stp>Close</stp>
        <stp>A5C</stp>
        <stp>0</stp>
        <stp>all</stp>
        <stp/>
        <stp/>
        <stp>True</stp>
        <stp/>
        <stp/>
        <tr r="X77" s="2"/>
      </tp>
      <tp t="s">
        <v/>
        <stp/>
        <stp>StudyData</stp>
        <stp>Close(CA6) when (LocalMonth(CA6)=3 And LocalDay(CA6)=31 And LocalHour(CA6)=12 And LocalMinute(CA6)=20)</stp>
        <stp>Bar</stp>
        <stp/>
        <stp>Close</stp>
        <stp>A5C</stp>
        <stp>0</stp>
        <stp>all</stp>
        <stp/>
        <stp/>
        <stp>True</stp>
        <stp/>
        <stp/>
        <tr r="X65" s="2"/>
      </tp>
      <tp t="s">
        <v/>
        <stp/>
        <stp>StudyData</stp>
        <stp>Close(CA6) when (LocalMonth(CA6)=3 And LocalDay(CA6)=31 And LocalHour(CA6)=11 And LocalMinute(CA6)=20)</stp>
        <stp>Bar</stp>
        <stp/>
        <stp>Close</stp>
        <stp>A5C</stp>
        <stp>0</stp>
        <stp>all</stp>
        <stp/>
        <stp/>
        <stp>True</stp>
        <stp/>
        <stp/>
        <tr r="X53" s="2"/>
      </tp>
      <tp t="s">
        <v/>
        <stp/>
        <stp>StudyData</stp>
        <stp>Close(CA6) when (LocalMonth(CA6)=3 And LocalDay(CA6)=31 And LocalHour(CA6)=14 And LocalMinute(CA6)=25)</stp>
        <stp>Bar</stp>
        <stp/>
        <stp>Close</stp>
        <stp>A5C</stp>
        <stp>0</stp>
        <stp>all</stp>
        <stp/>
        <stp/>
        <stp>True</stp>
        <stp/>
        <stp/>
        <tr r="X90" s="2"/>
      </tp>
      <tp>
        <v>0.79505000000000003</v>
        <stp/>
        <stp>StudyData</stp>
        <stp>Close(CA6) when (LocalMonth(CA6)=3 And LocalDay(CA6)=31 And LocalHour(CA6)=10 And LocalMinute(CA6)=20)</stp>
        <stp>Bar</stp>
        <stp/>
        <stp>Close</stp>
        <stp>A5C</stp>
        <stp>0</stp>
        <stp>all</stp>
        <stp/>
        <stp/>
        <stp>True</stp>
        <stp/>
        <stp/>
        <tr r="X41" s="2"/>
      </tp>
      <tp t="s">
        <v/>
        <stp/>
        <stp>StudyData</stp>
        <stp>Close(CA6) when (LocalMonth(CA6)=3 And LocalDay(CA6)=31 And LocalHour(CA6)=12 And LocalMinute(CA6)=35)</stp>
        <stp>Bar</stp>
        <stp/>
        <stp>Close</stp>
        <stp>A5C</stp>
        <stp>0</stp>
        <stp>all</stp>
        <stp/>
        <stp/>
        <stp>True</stp>
        <stp/>
        <stp/>
        <tr r="X68" s="2"/>
      </tp>
      <tp t="s">
        <v/>
        <stp/>
        <stp>StudyData</stp>
        <stp>Close(CA6) when (LocalMonth(CA6)=3 And LocalDay(CA6)=31 And LocalHour(CA6)=13 And LocalMinute(CA6)=35)</stp>
        <stp>Bar</stp>
        <stp/>
        <stp>Close</stp>
        <stp>A5C</stp>
        <stp>0</stp>
        <stp>all</stp>
        <stp/>
        <stp/>
        <stp>True</stp>
        <stp/>
        <stp/>
        <tr r="X80" s="2"/>
      </tp>
      <tp>
        <v>0.79525000000000001</v>
        <stp/>
        <stp>StudyData</stp>
        <stp>Close(CA6) when (LocalMonth(CA6)=3 And LocalDay(CA6)=31 And LocalHour(CA6)=10 And LocalMinute(CA6)=35)</stp>
        <stp>Bar</stp>
        <stp/>
        <stp>Close</stp>
        <stp>A5C</stp>
        <stp>0</stp>
        <stp>all</stp>
        <stp/>
        <stp/>
        <stp>True</stp>
        <stp/>
        <stp/>
        <tr r="X44" s="2"/>
      </tp>
      <tp t="s">
        <v/>
        <stp/>
        <stp>StudyData</stp>
        <stp>Close(CA6) when (LocalMonth(CA6)=3 And LocalDay(CA6)=31 And LocalHour(CA6)=11 And LocalMinute(CA6)=35)</stp>
        <stp>Bar</stp>
        <stp/>
        <stp>Close</stp>
        <stp>A5C</stp>
        <stp>0</stp>
        <stp>all</stp>
        <stp/>
        <stp/>
        <stp>True</stp>
        <stp/>
        <stp/>
        <tr r="X56" s="2"/>
      </tp>
      <tp t="s">
        <v/>
        <stp/>
        <stp>StudyData</stp>
        <stp>Close(CA6) when (LocalMonth(CA6)=3 And LocalDay(CA6)=31 And LocalHour(CA6)=14 And LocalMinute(CA6)=30)</stp>
        <stp>Bar</stp>
        <stp/>
        <stp>Close</stp>
        <stp>A5C</stp>
        <stp>0</stp>
        <stp>all</stp>
        <stp/>
        <stp/>
        <stp>True</stp>
        <stp/>
        <stp/>
        <tr r="X91" s="2"/>
      </tp>
      <tp t="s">
        <v/>
        <stp/>
        <stp>StudyData</stp>
        <stp>Close(CA6) when (LocalMonth(CA6)=3 And LocalDay(CA6)=31 And LocalHour(CA6)=13 And LocalMinute(CA6)=30)</stp>
        <stp>Bar</stp>
        <stp/>
        <stp>Close</stp>
        <stp>A5C</stp>
        <stp>0</stp>
        <stp>all</stp>
        <stp/>
        <stp/>
        <stp>True</stp>
        <stp/>
        <stp/>
        <tr r="X79" s="2"/>
      </tp>
      <tp t="s">
        <v/>
        <stp/>
        <stp>StudyData</stp>
        <stp>Close(CA6) when (LocalMonth(CA6)=3 And LocalDay(CA6)=31 And LocalHour(CA6)=12 And LocalMinute(CA6)=30)</stp>
        <stp>Bar</stp>
        <stp/>
        <stp>Close</stp>
        <stp>A5C</stp>
        <stp>0</stp>
        <stp>all</stp>
        <stp/>
        <stp/>
        <stp>True</stp>
        <stp/>
        <stp/>
        <tr r="X67" s="2"/>
      </tp>
      <tp t="s">
        <v/>
        <stp/>
        <stp>StudyData</stp>
        <stp>Close(CA6) when (LocalMonth(CA6)=3 And LocalDay(CA6)=31 And LocalHour(CA6)=11 And LocalMinute(CA6)=30)</stp>
        <stp>Bar</stp>
        <stp/>
        <stp>Close</stp>
        <stp>A5C</stp>
        <stp>0</stp>
        <stp>all</stp>
        <stp/>
        <stp/>
        <stp>True</stp>
        <stp/>
        <stp/>
        <tr r="X55" s="2"/>
      </tp>
      <tp t="s">
        <v/>
        <stp/>
        <stp>StudyData</stp>
        <stp>Close(CA6) when (LocalMonth(CA6)=3 And LocalDay(CA6)=31 And LocalHour(CA6)=14 And LocalMinute(CA6)=35)</stp>
        <stp>Bar</stp>
        <stp/>
        <stp>Close</stp>
        <stp>A5C</stp>
        <stp>0</stp>
        <stp>all</stp>
        <stp/>
        <stp/>
        <stp>True</stp>
        <stp/>
        <stp/>
        <tr r="X92" s="2"/>
      </tp>
      <tp>
        <v>0.79515000000000002</v>
        <stp/>
        <stp>StudyData</stp>
        <stp>Close(CA6) when (LocalMonth(CA6)=3 And LocalDay(CA6)=31 And LocalHour(CA6)=10 And LocalMinute(CA6)=30)</stp>
        <stp>Bar</stp>
        <stp/>
        <stp>Close</stp>
        <stp>A5C</stp>
        <stp>0</stp>
        <stp>all</stp>
        <stp/>
        <stp/>
        <stp>True</stp>
        <stp/>
        <stp/>
        <tr r="X43" s="2"/>
      </tp>
      <tp t="s">
        <v/>
        <stp/>
        <stp>StudyData</stp>
        <stp>Close(CA6) when (LocalMonth(CA6)=3 And LocalDay(CA6)=31 And LocalHour(CA6)=12 And LocalMinute(CA6)=45)</stp>
        <stp>Bar</stp>
        <stp/>
        <stp>Close</stp>
        <stp>A5C</stp>
        <stp>0</stp>
        <stp>all</stp>
        <stp/>
        <stp/>
        <stp>True</stp>
        <stp/>
        <stp/>
        <tr r="X70" s="2"/>
      </tp>
      <tp t="s">
        <v/>
        <stp/>
        <stp>StudyData</stp>
        <stp>Close(CA6) when (LocalMonth(CA6)=3 And LocalDay(CA6)=31 And LocalHour(CA6)=13 And LocalMinute(CA6)=45)</stp>
        <stp>Bar</stp>
        <stp/>
        <stp>Close</stp>
        <stp>A5C</stp>
        <stp>0</stp>
        <stp>all</stp>
        <stp/>
        <stp/>
        <stp>True</stp>
        <stp/>
        <stp/>
        <tr r="X82" s="2"/>
      </tp>
      <tp>
        <v>0.79530000000000001</v>
        <stp/>
        <stp>StudyData</stp>
        <stp>Close(CA6) when (LocalMonth(CA6)=3 And LocalDay(CA6)=31 And LocalHour(CA6)=10 And LocalMinute(CA6)=45)</stp>
        <stp>Bar</stp>
        <stp/>
        <stp>Close</stp>
        <stp>A5C</stp>
        <stp>0</stp>
        <stp>all</stp>
        <stp/>
        <stp/>
        <stp>True</stp>
        <stp/>
        <stp/>
        <tr r="X46" s="2"/>
      </tp>
      <tp t="s">
        <v/>
        <stp/>
        <stp>StudyData</stp>
        <stp>Close(CA6) when (LocalMonth(CA6)=3 And LocalDay(CA6)=31 And LocalHour(CA6)=11 And LocalMinute(CA6)=45)</stp>
        <stp>Bar</stp>
        <stp/>
        <stp>Close</stp>
        <stp>A5C</stp>
        <stp>0</stp>
        <stp>all</stp>
        <stp/>
        <stp/>
        <stp>True</stp>
        <stp/>
        <stp/>
        <tr r="X58" s="2"/>
      </tp>
      <tp t="s">
        <v/>
        <stp/>
        <stp>StudyData</stp>
        <stp>Close(CA6) when (LocalMonth(CA6)=3 And LocalDay(CA6)=31 And LocalHour(CA6)=14 And LocalMinute(CA6)=40)</stp>
        <stp>Bar</stp>
        <stp/>
        <stp>Close</stp>
        <stp>A5C</stp>
        <stp>0</stp>
        <stp>all</stp>
        <stp/>
        <stp/>
        <stp>True</stp>
        <stp/>
        <stp/>
        <tr r="X93" s="2"/>
      </tp>
      <tp t="s">
        <v/>
        <stp/>
        <stp>StudyData</stp>
        <stp>Close(CA6) when (LocalMonth(CA6)=3 And LocalDay(CA6)=31 And LocalHour(CA6)=13 And LocalMinute(CA6)=40)</stp>
        <stp>Bar</stp>
        <stp/>
        <stp>Close</stp>
        <stp>A5C</stp>
        <stp>0</stp>
        <stp>all</stp>
        <stp/>
        <stp/>
        <stp>True</stp>
        <stp/>
        <stp/>
        <tr r="X81" s="2"/>
      </tp>
      <tp t="s">
        <v/>
        <stp/>
        <stp>StudyData</stp>
        <stp>Close(CA6) when (LocalMonth(CA6)=3 And LocalDay(CA6)=31 And LocalHour(CA6)=12 And LocalMinute(CA6)=40)</stp>
        <stp>Bar</stp>
        <stp/>
        <stp>Close</stp>
        <stp>A5C</stp>
        <stp>0</stp>
        <stp>all</stp>
        <stp/>
        <stp/>
        <stp>True</stp>
        <stp/>
        <stp/>
        <tr r="X69" s="2"/>
      </tp>
      <tp t="s">
        <v/>
        <stp/>
        <stp>StudyData</stp>
        <stp>Close(CA6) when (LocalMonth(CA6)=3 And LocalDay(CA6)=31 And LocalHour(CA6)=11 And LocalMinute(CA6)=40)</stp>
        <stp>Bar</stp>
        <stp/>
        <stp>Close</stp>
        <stp>A5C</stp>
        <stp>0</stp>
        <stp>all</stp>
        <stp/>
        <stp/>
        <stp>True</stp>
        <stp/>
        <stp/>
        <tr r="X57" s="2"/>
      </tp>
      <tp t="s">
        <v/>
        <stp/>
        <stp>StudyData</stp>
        <stp>Close(CA6) when (LocalMonth(CA6)=3 And LocalDay(CA6)=31 And LocalHour(CA6)=14 And LocalMinute(CA6)=45)</stp>
        <stp>Bar</stp>
        <stp/>
        <stp>Close</stp>
        <stp>A5C</stp>
        <stp>0</stp>
        <stp>all</stp>
        <stp/>
        <stp/>
        <stp>True</stp>
        <stp/>
        <stp/>
        <tr r="X94" s="2"/>
      </tp>
      <tp>
        <v>0.79510000000000003</v>
        <stp/>
        <stp>StudyData</stp>
        <stp>Close(CA6) when (LocalMonth(CA6)=3 And LocalDay(CA6)=31 And LocalHour(CA6)=10 And LocalMinute(CA6)=40)</stp>
        <stp>Bar</stp>
        <stp/>
        <stp>Close</stp>
        <stp>A5C</stp>
        <stp>0</stp>
        <stp>all</stp>
        <stp/>
        <stp/>
        <stp>True</stp>
        <stp/>
        <stp/>
        <tr r="X45" s="2"/>
      </tp>
      <tp t="s">
        <v/>
        <stp/>
        <stp>StudyData</stp>
        <stp>Close(CA6) when (LocalMonth(CA6)=3 And LocalDay(CA6)=31 And LocalHour(CA6)=12 And LocalMinute(CA6)=55)</stp>
        <stp>Bar</stp>
        <stp/>
        <stp>Close</stp>
        <stp>A5C</stp>
        <stp>0</stp>
        <stp>all</stp>
        <stp/>
        <stp/>
        <stp>True</stp>
        <stp/>
        <stp/>
        <tr r="X72" s="2"/>
      </tp>
      <tp t="s">
        <v/>
        <stp/>
        <stp>StudyData</stp>
        <stp>Close(CA6) when (LocalMonth(CA6)=3 And LocalDay(CA6)=31 And LocalHour(CA6)=13 And LocalMinute(CA6)=55)</stp>
        <stp>Bar</stp>
        <stp/>
        <stp>Close</stp>
        <stp>A5C</stp>
        <stp>0</stp>
        <stp>all</stp>
        <stp/>
        <stp/>
        <stp>True</stp>
        <stp/>
        <stp/>
        <tr r="X84" s="2"/>
      </tp>
      <tp>
        <v>0.79549999999999998</v>
        <stp/>
        <stp>StudyData</stp>
        <stp>Close(CA6) when (LocalMonth(CA6)=3 And LocalDay(CA6)=31 And LocalHour(CA6)=10 And LocalMinute(CA6)=55)</stp>
        <stp>Bar</stp>
        <stp/>
        <stp>Close</stp>
        <stp>A5C</stp>
        <stp>0</stp>
        <stp>all</stp>
        <stp/>
        <stp/>
        <stp>True</stp>
        <stp/>
        <stp/>
        <tr r="X48" s="2"/>
      </tp>
      <tp t="s">
        <v/>
        <stp/>
        <stp>StudyData</stp>
        <stp>Close(CA6) when (LocalMonth(CA6)=3 And LocalDay(CA6)=31 And LocalHour(CA6)=11 And LocalMinute(CA6)=55)</stp>
        <stp>Bar</stp>
        <stp/>
        <stp>Close</stp>
        <stp>A5C</stp>
        <stp>0</stp>
        <stp>all</stp>
        <stp/>
        <stp/>
        <stp>True</stp>
        <stp/>
        <stp/>
        <tr r="X60" s="2"/>
      </tp>
      <tp t="s">
        <v/>
        <stp/>
        <stp>StudyData</stp>
        <stp>Close(CA6) when (LocalMonth(CA6)=3 And LocalDay(CA6)=31 And LocalHour(CA6)=14 And LocalMinute(CA6)=50)</stp>
        <stp>Bar</stp>
        <stp/>
        <stp>Close</stp>
        <stp>A5C</stp>
        <stp>0</stp>
        <stp>all</stp>
        <stp/>
        <stp/>
        <stp>True</stp>
        <stp/>
        <stp/>
        <tr r="X95" s="2"/>
      </tp>
      <tp t="s">
        <v/>
        <stp/>
        <stp>StudyData</stp>
        <stp>Close(CA6) when (LocalMonth(CA6)=3 And LocalDay(CA6)=31 And LocalHour(CA6)=13 And LocalMinute(CA6)=50)</stp>
        <stp>Bar</stp>
        <stp/>
        <stp>Close</stp>
        <stp>A5C</stp>
        <stp>0</stp>
        <stp>all</stp>
        <stp/>
        <stp/>
        <stp>True</stp>
        <stp/>
        <stp/>
        <tr r="X83" s="2"/>
      </tp>
      <tp t="s">
        <v/>
        <stp/>
        <stp>StudyData</stp>
        <stp>Close(CA6) when (LocalMonth(CA6)=3 And LocalDay(CA6)=31 And LocalHour(CA6)=12 And LocalMinute(CA6)=50)</stp>
        <stp>Bar</stp>
        <stp/>
        <stp>Close</stp>
        <stp>A5C</stp>
        <stp>0</stp>
        <stp>all</stp>
        <stp/>
        <stp/>
        <stp>True</stp>
        <stp/>
        <stp/>
        <tr r="X71" s="2"/>
      </tp>
      <tp t="s">
        <v/>
        <stp/>
        <stp>StudyData</stp>
        <stp>Close(CA6) when (LocalMonth(CA6)=3 And LocalDay(CA6)=31 And LocalHour(CA6)=11 And LocalMinute(CA6)=50)</stp>
        <stp>Bar</stp>
        <stp/>
        <stp>Close</stp>
        <stp>A5C</stp>
        <stp>0</stp>
        <stp>all</stp>
        <stp/>
        <stp/>
        <stp>True</stp>
        <stp/>
        <stp/>
        <tr r="X59" s="2"/>
      </tp>
      <tp t="s">
        <v/>
        <stp/>
        <stp>StudyData</stp>
        <stp>Close(CA6) when (LocalMonth(CA6)=3 And LocalDay(CA6)=31 And LocalHour(CA6)=14 And LocalMinute(CA6)=55)</stp>
        <stp>Bar</stp>
        <stp/>
        <stp>Close</stp>
        <stp>A5C</stp>
        <stp>0</stp>
        <stp>all</stp>
        <stp/>
        <stp/>
        <stp>True</stp>
        <stp/>
        <stp/>
        <tr r="X96" s="2"/>
      </tp>
      <tp>
        <v>0.79549999999999998</v>
        <stp/>
        <stp>StudyData</stp>
        <stp>Close(CA6) when (LocalMonth(CA6)=3 And LocalDay(CA6)=31 And LocalHour(CA6)=10 And LocalMinute(CA6)=50)</stp>
        <stp>Bar</stp>
        <stp/>
        <stp>Close</stp>
        <stp>A5C</stp>
        <stp>0</stp>
        <stp>all</stp>
        <stp/>
        <stp/>
        <stp>True</stp>
        <stp/>
        <stp/>
        <tr r="X47" s="2"/>
      </tp>
      <tp t="s">
        <v/>
        <stp/>
        <stp>StudyData</stp>
        <stp>Close(BP6) when (LocalMonth(BP6)=3 And LocalDay(BP6)=31 And LocalHour(BP6)=12 And LocalMinute(BP6)=15)</stp>
        <stp>Bar</stp>
        <stp/>
        <stp>Close</stp>
        <stp>A5C</stp>
        <stp>0</stp>
        <stp>all</stp>
        <stp/>
        <stp/>
        <stp>True</stp>
        <stp/>
        <stp/>
        <tr r="J64" s="2"/>
      </tp>
      <tp t="s">
        <v/>
        <stp/>
        <stp>StudyData</stp>
        <stp>Close(BP6) when (LocalMonth(BP6)=3 And LocalDay(BP6)=31 And LocalHour(BP6)=13 And LocalMinute(BP6)=15)</stp>
        <stp>Bar</stp>
        <stp/>
        <stp>Close</stp>
        <stp>A5C</stp>
        <stp>0</stp>
        <stp>all</stp>
        <stp/>
        <stp/>
        <stp>True</stp>
        <stp/>
        <stp/>
        <tr r="J76" s="2"/>
      </tp>
      <tp>
        <v>1.3784000000000001</v>
        <stp/>
        <stp>StudyData</stp>
        <stp>Close(BP6) when (LocalMonth(BP6)=3 And LocalDay(BP6)=31 And LocalHour(BP6)=10 And LocalMinute(BP6)=15)</stp>
        <stp>Bar</stp>
        <stp/>
        <stp>Close</stp>
        <stp>A5C</stp>
        <stp>0</stp>
        <stp>all</stp>
        <stp/>
        <stp/>
        <stp>True</stp>
        <stp/>
        <stp/>
        <tr r="J40" s="2"/>
      </tp>
      <tp t="s">
        <v/>
        <stp/>
        <stp>StudyData</stp>
        <stp>Close(BP6) when (LocalMonth(BP6)=3 And LocalDay(BP6)=31 And LocalHour(BP6)=15 And LocalMinute(BP6)=10)</stp>
        <stp>Bar</stp>
        <stp/>
        <stp>Close</stp>
        <stp>A5C</stp>
        <stp>0</stp>
        <stp>all</stp>
        <stp/>
        <stp/>
        <stp>True</stp>
        <stp/>
        <stp/>
        <tr r="J99" s="2"/>
      </tp>
      <tp>
        <v>1.3812</v>
        <stp/>
        <stp>StudyData</stp>
        <stp>Close(BP6) when (LocalMonth(BP6)=3 And LocalDay(BP6)=31 And LocalHour(BP6)=11 And LocalMinute(BP6)=15)</stp>
        <stp>Bar</stp>
        <stp/>
        <stp>Close</stp>
        <stp>A5C</stp>
        <stp>0</stp>
        <stp>all</stp>
        <stp/>
        <stp/>
        <stp>True</stp>
        <stp/>
        <stp/>
        <tr r="J52" s="2"/>
      </tp>
      <tp t="s">
        <v/>
        <stp/>
        <stp>StudyData</stp>
        <stp>Close(BP6) when (LocalMonth(BP6)=3 And LocalDay(BP6)=31 And LocalHour(BP6)=14 And LocalMinute(BP6)=10)</stp>
        <stp>Bar</stp>
        <stp/>
        <stp>Close</stp>
        <stp>A5C</stp>
        <stp>0</stp>
        <stp>all</stp>
        <stp/>
        <stp/>
        <stp>True</stp>
        <stp/>
        <stp/>
        <tr r="J87" s="2"/>
      </tp>
      <tp t="s">
        <v/>
        <stp/>
        <stp>StudyData</stp>
        <stp>Close(BP6) when (LocalMonth(BP6)=3 And LocalDay(BP6)=31 And LocalHour(BP6)=13 And LocalMinute(BP6)=10)</stp>
        <stp>Bar</stp>
        <stp/>
        <stp>Close</stp>
        <stp>A5C</stp>
        <stp>0</stp>
        <stp>all</stp>
        <stp/>
        <stp/>
        <stp>True</stp>
        <stp/>
        <stp/>
        <tr r="J75" s="2"/>
      </tp>
      <tp t="s">
        <v/>
        <stp/>
        <stp>StudyData</stp>
        <stp>Close(BP6) when (LocalMonth(BP6)=3 And LocalDay(BP6)=31 And LocalHour(BP6)=12 And LocalMinute(BP6)=10)</stp>
        <stp>Bar</stp>
        <stp/>
        <stp>Close</stp>
        <stp>A5C</stp>
        <stp>0</stp>
        <stp>all</stp>
        <stp/>
        <stp/>
        <stp>True</stp>
        <stp/>
        <stp/>
        <tr r="J63" s="2"/>
      </tp>
      <tp>
        <v>1.3809</v>
        <stp/>
        <stp>StudyData</stp>
        <stp>Close(BP6) when (LocalMonth(BP6)=3 And LocalDay(BP6)=31 And LocalHour(BP6)=11 And LocalMinute(BP6)=10)</stp>
        <stp>Bar</stp>
        <stp/>
        <stp>Close</stp>
        <stp>A5C</stp>
        <stp>0</stp>
        <stp>all</stp>
        <stp/>
        <stp/>
        <stp>True</stp>
        <stp/>
        <stp/>
        <tr r="J51" s="2"/>
      </tp>
      <tp t="s">
        <v/>
        <stp/>
        <stp>StudyData</stp>
        <stp>Close(BP6) when (LocalMonth(BP6)=3 And LocalDay(BP6)=31 And LocalHour(BP6)=14 And LocalMinute(BP6)=15)</stp>
        <stp>Bar</stp>
        <stp/>
        <stp>Close</stp>
        <stp>A5C</stp>
        <stp>0</stp>
        <stp>all</stp>
        <stp/>
        <stp/>
        <stp>True</stp>
        <stp/>
        <stp/>
        <tr r="J88" s="2"/>
      </tp>
      <tp>
        <v>1.3789</v>
        <stp/>
        <stp>StudyData</stp>
        <stp>Close(BP6) when (LocalMonth(BP6)=3 And LocalDay(BP6)=31 And LocalHour(BP6)=10 And LocalMinute(BP6)=10)</stp>
        <stp>Bar</stp>
        <stp/>
        <stp>Close</stp>
        <stp>A5C</stp>
        <stp>0</stp>
        <stp>all</stp>
        <stp/>
        <stp/>
        <stp>True</stp>
        <stp/>
        <stp/>
        <tr r="J39" s="2"/>
      </tp>
      <tp t="s">
        <v/>
        <stp/>
        <stp>StudyData</stp>
        <stp>Close(BP6) when (LocalMonth(BP6)=3 And LocalDay(BP6)=31 And LocalHour(BP6)=12 And LocalMinute(BP6)=35)</stp>
        <stp>Bar</stp>
        <stp/>
        <stp>Close</stp>
        <stp>A5C</stp>
        <stp>0</stp>
        <stp>all</stp>
        <stp/>
        <stp/>
        <stp>True</stp>
        <stp/>
        <stp/>
        <tr r="J68" s="2"/>
      </tp>
      <tp t="s">
        <v/>
        <stp/>
        <stp>StudyData</stp>
        <stp>Close(BP6) when (LocalMonth(BP6)=3 And LocalDay(BP6)=31 And LocalHour(BP6)=13 And LocalMinute(BP6)=35)</stp>
        <stp>Bar</stp>
        <stp/>
        <stp>Close</stp>
        <stp>A5C</stp>
        <stp>0</stp>
        <stp>all</stp>
        <stp/>
        <stp/>
        <stp>True</stp>
        <stp/>
        <stp/>
        <tr r="J80" s="2"/>
      </tp>
      <tp>
        <v>1.3782000000000001</v>
        <stp/>
        <stp>StudyData</stp>
        <stp>Close(BP6) when (LocalMonth(BP6)=3 And LocalDay(BP6)=31 And LocalHour(BP6)=10 And LocalMinute(BP6)=35)</stp>
        <stp>Bar</stp>
        <stp/>
        <stp>Close</stp>
        <stp>A5C</stp>
        <stp>0</stp>
        <stp>all</stp>
        <stp/>
        <stp/>
        <stp>True</stp>
        <stp/>
        <stp/>
        <tr r="J44" s="2"/>
      </tp>
      <tp t="s">
        <v/>
        <stp/>
        <stp>StudyData</stp>
        <stp>Close(BP6) when (LocalMonth(BP6)=3 And LocalDay(BP6)=31 And LocalHour(BP6)=11 And LocalMinute(BP6)=35)</stp>
        <stp>Bar</stp>
        <stp/>
        <stp>Close</stp>
        <stp>A5C</stp>
        <stp>0</stp>
        <stp>all</stp>
        <stp/>
        <stp/>
        <stp>True</stp>
        <stp/>
        <stp/>
        <tr r="J56" s="2"/>
      </tp>
      <tp t="s">
        <v/>
        <stp/>
        <stp>StudyData</stp>
        <stp>Close(BP6) when (LocalMonth(BP6)=3 And LocalDay(BP6)=31 And LocalHour(BP6)=14 And LocalMinute(BP6)=30)</stp>
        <stp>Bar</stp>
        <stp/>
        <stp>Close</stp>
        <stp>A5C</stp>
        <stp>0</stp>
        <stp>all</stp>
        <stp/>
        <stp/>
        <stp>True</stp>
        <stp/>
        <stp/>
        <tr r="J91" s="2"/>
      </tp>
      <tp t="s">
        <v/>
        <stp/>
        <stp>StudyData</stp>
        <stp>Close(BP6) when (LocalMonth(BP6)=3 And LocalDay(BP6)=31 And LocalHour(BP6)=13 And LocalMinute(BP6)=30)</stp>
        <stp>Bar</stp>
        <stp/>
        <stp>Close</stp>
        <stp>A5C</stp>
        <stp>0</stp>
        <stp>all</stp>
        <stp/>
        <stp/>
        <stp>True</stp>
        <stp/>
        <stp/>
        <tr r="J79" s="2"/>
      </tp>
      <tp t="s">
        <v/>
        <stp/>
        <stp>StudyData</stp>
        <stp>Close(BP6) when (LocalMonth(BP6)=3 And LocalDay(BP6)=31 And LocalHour(BP6)=12 And LocalMinute(BP6)=30)</stp>
        <stp>Bar</stp>
        <stp/>
        <stp>Close</stp>
        <stp>A5C</stp>
        <stp>0</stp>
        <stp>all</stp>
        <stp/>
        <stp/>
        <stp>True</stp>
        <stp/>
        <stp/>
        <tr r="J67" s="2"/>
      </tp>
      <tp t="s">
        <v/>
        <stp/>
        <stp>StudyData</stp>
        <stp>Close(BP6) when (LocalMonth(BP6)=3 And LocalDay(BP6)=31 And LocalHour(BP6)=11 And LocalMinute(BP6)=30)</stp>
        <stp>Bar</stp>
        <stp/>
        <stp>Close</stp>
        <stp>A5C</stp>
        <stp>0</stp>
        <stp>all</stp>
        <stp/>
        <stp/>
        <stp>True</stp>
        <stp/>
        <stp/>
        <tr r="J55" s="2"/>
      </tp>
      <tp t="s">
        <v/>
        <stp/>
        <stp>StudyData</stp>
        <stp>Close(BP6) when (LocalMonth(BP6)=3 And LocalDay(BP6)=31 And LocalHour(BP6)=14 And LocalMinute(BP6)=35)</stp>
        <stp>Bar</stp>
        <stp/>
        <stp>Close</stp>
        <stp>A5C</stp>
        <stp>0</stp>
        <stp>all</stp>
        <stp/>
        <stp/>
        <stp>True</stp>
        <stp/>
        <stp/>
        <tr r="J92" s="2"/>
      </tp>
      <tp>
        <v>1.3783000000000001</v>
        <stp/>
        <stp>StudyData</stp>
        <stp>Close(BP6) when (LocalMonth(BP6)=3 And LocalDay(BP6)=31 And LocalHour(BP6)=10 And LocalMinute(BP6)=30)</stp>
        <stp>Bar</stp>
        <stp/>
        <stp>Close</stp>
        <stp>A5C</stp>
        <stp>0</stp>
        <stp>all</stp>
        <stp/>
        <stp/>
        <stp>True</stp>
        <stp/>
        <stp/>
        <tr r="J43" s="2"/>
      </tp>
      <tp t="s">
        <v/>
        <stp/>
        <stp>StudyData</stp>
        <stp>Close(BP6) when (LocalMonth(BP6)=3 And LocalDay(BP6)=31 And LocalHour(BP6)=12 And LocalMinute(BP6)=25)</stp>
        <stp>Bar</stp>
        <stp/>
        <stp>Close</stp>
        <stp>A5C</stp>
        <stp>0</stp>
        <stp>all</stp>
        <stp/>
        <stp/>
        <stp>True</stp>
        <stp/>
        <stp/>
        <tr r="J66" s="2"/>
      </tp>
      <tp t="s">
        <v/>
        <stp/>
        <stp>StudyData</stp>
        <stp>Close(BP6) when (LocalMonth(BP6)=3 And LocalDay(BP6)=31 And LocalHour(BP6)=13 And LocalMinute(BP6)=25)</stp>
        <stp>Bar</stp>
        <stp/>
        <stp>Close</stp>
        <stp>A5C</stp>
        <stp>0</stp>
        <stp>all</stp>
        <stp/>
        <stp/>
        <stp>True</stp>
        <stp/>
        <stp/>
        <tr r="J78" s="2"/>
      </tp>
      <tp>
        <v>1.3779999999999999</v>
        <stp/>
        <stp>StudyData</stp>
        <stp>Close(BP6) when (LocalMonth(BP6)=3 And LocalDay(BP6)=31 And LocalHour(BP6)=10 And LocalMinute(BP6)=25)</stp>
        <stp>Bar</stp>
        <stp/>
        <stp>Close</stp>
        <stp>A5C</stp>
        <stp>0</stp>
        <stp>all</stp>
        <stp/>
        <stp/>
        <stp>True</stp>
        <stp/>
        <stp/>
        <tr r="J42" s="2"/>
      </tp>
      <tp t="s">
        <v/>
        <stp/>
        <stp>StudyData</stp>
        <stp>Close(BP6) when (LocalMonth(BP6)=3 And LocalDay(BP6)=31 And LocalHour(BP6)=11 And LocalMinute(BP6)=25)</stp>
        <stp>Bar</stp>
        <stp/>
        <stp>Close</stp>
        <stp>A5C</stp>
        <stp>0</stp>
        <stp>all</stp>
        <stp/>
        <stp/>
        <stp>True</stp>
        <stp/>
        <stp/>
        <tr r="J54" s="2"/>
      </tp>
      <tp t="s">
        <v/>
        <stp/>
        <stp>StudyData</stp>
        <stp>Close(BP6) when (LocalMonth(BP6)=3 And LocalDay(BP6)=31 And LocalHour(BP6)=14 And LocalMinute(BP6)=20)</stp>
        <stp>Bar</stp>
        <stp/>
        <stp>Close</stp>
        <stp>A5C</stp>
        <stp>0</stp>
        <stp>all</stp>
        <stp/>
        <stp/>
        <stp>True</stp>
        <stp/>
        <stp/>
        <tr r="J89" s="2"/>
      </tp>
      <tp t="s">
        <v/>
        <stp/>
        <stp>StudyData</stp>
        <stp>Close(BP6) when (LocalMonth(BP6)=3 And LocalDay(BP6)=31 And LocalHour(BP6)=13 And LocalMinute(BP6)=20)</stp>
        <stp>Bar</stp>
        <stp/>
        <stp>Close</stp>
        <stp>A5C</stp>
        <stp>0</stp>
        <stp>all</stp>
        <stp/>
        <stp/>
        <stp>True</stp>
        <stp/>
        <stp/>
        <tr r="J77" s="2"/>
      </tp>
      <tp t="s">
        <v/>
        <stp/>
        <stp>StudyData</stp>
        <stp>Close(BP6) when (LocalMonth(BP6)=3 And LocalDay(BP6)=31 And LocalHour(BP6)=12 And LocalMinute(BP6)=20)</stp>
        <stp>Bar</stp>
        <stp/>
        <stp>Close</stp>
        <stp>A5C</stp>
        <stp>0</stp>
        <stp>all</stp>
        <stp/>
        <stp/>
        <stp>True</stp>
        <stp/>
        <stp/>
        <tr r="J65" s="2"/>
      </tp>
      <tp t="s">
        <v/>
        <stp/>
        <stp>StudyData</stp>
        <stp>Close(BP6) when (LocalMonth(BP6)=3 And LocalDay(BP6)=31 And LocalHour(BP6)=11 And LocalMinute(BP6)=20)</stp>
        <stp>Bar</stp>
        <stp/>
        <stp>Close</stp>
        <stp>A5C</stp>
        <stp>0</stp>
        <stp>all</stp>
        <stp/>
        <stp/>
        <stp>True</stp>
        <stp/>
        <stp/>
        <tr r="J53" s="2"/>
      </tp>
      <tp t="s">
        <v/>
        <stp/>
        <stp>StudyData</stp>
        <stp>Close(BP6) when (LocalMonth(BP6)=3 And LocalDay(BP6)=31 And LocalHour(BP6)=14 And LocalMinute(BP6)=25)</stp>
        <stp>Bar</stp>
        <stp/>
        <stp>Close</stp>
        <stp>A5C</stp>
        <stp>0</stp>
        <stp>all</stp>
        <stp/>
        <stp/>
        <stp>True</stp>
        <stp/>
        <stp/>
        <tr r="J90" s="2"/>
      </tp>
      <tp>
        <v>1.3781000000000001</v>
        <stp/>
        <stp>StudyData</stp>
        <stp>Close(BP6) when (LocalMonth(BP6)=3 And LocalDay(BP6)=31 And LocalHour(BP6)=10 And LocalMinute(BP6)=20)</stp>
        <stp>Bar</stp>
        <stp/>
        <stp>Close</stp>
        <stp>A5C</stp>
        <stp>0</stp>
        <stp>all</stp>
        <stp/>
        <stp/>
        <stp>True</stp>
        <stp/>
        <stp/>
        <tr r="J41" s="2"/>
      </tp>
      <tp t="s">
        <v/>
        <stp/>
        <stp>StudyData</stp>
        <stp>Close(BP6) when (LocalMonth(BP6)=3 And LocalDay(BP6)=31 And LocalHour(BP6)=12 And LocalMinute(BP6)=55)</stp>
        <stp>Bar</stp>
        <stp/>
        <stp>Close</stp>
        <stp>A5C</stp>
        <stp>0</stp>
        <stp>all</stp>
        <stp/>
        <stp/>
        <stp>True</stp>
        <stp/>
        <stp/>
        <tr r="J72" s="2"/>
      </tp>
      <tp t="s">
        <v/>
        <stp/>
        <stp>StudyData</stp>
        <stp>Close(BP6) when (LocalMonth(BP6)=3 And LocalDay(BP6)=31 And LocalHour(BP6)=13 And LocalMinute(BP6)=55)</stp>
        <stp>Bar</stp>
        <stp/>
        <stp>Close</stp>
        <stp>A5C</stp>
        <stp>0</stp>
        <stp>all</stp>
        <stp/>
        <stp/>
        <stp>True</stp>
        <stp/>
        <stp/>
        <tr r="J84" s="2"/>
      </tp>
      <tp>
        <v>1.3795999999999999</v>
        <stp/>
        <stp>StudyData</stp>
        <stp>Close(BP6) when (LocalMonth(BP6)=3 And LocalDay(BP6)=31 And LocalHour(BP6)=10 And LocalMinute(BP6)=55)</stp>
        <stp>Bar</stp>
        <stp/>
        <stp>Close</stp>
        <stp>A5C</stp>
        <stp>0</stp>
        <stp>all</stp>
        <stp/>
        <stp/>
        <stp>True</stp>
        <stp/>
        <stp/>
        <tr r="J48" s="2"/>
      </tp>
      <tp t="s">
        <v/>
        <stp/>
        <stp>StudyData</stp>
        <stp>Close(BP6) when (LocalMonth(BP6)=3 And LocalDay(BP6)=31 And LocalHour(BP6)=11 And LocalMinute(BP6)=55)</stp>
        <stp>Bar</stp>
        <stp/>
        <stp>Close</stp>
        <stp>A5C</stp>
        <stp>0</stp>
        <stp>all</stp>
        <stp/>
        <stp/>
        <stp>True</stp>
        <stp/>
        <stp/>
        <tr r="J60" s="2"/>
      </tp>
      <tp t="s">
        <v/>
        <stp/>
        <stp>StudyData</stp>
        <stp>Close(BP6) when (LocalMonth(BP6)=3 And LocalDay(BP6)=31 And LocalHour(BP6)=14 And LocalMinute(BP6)=50)</stp>
        <stp>Bar</stp>
        <stp/>
        <stp>Close</stp>
        <stp>A5C</stp>
        <stp>0</stp>
        <stp>all</stp>
        <stp/>
        <stp/>
        <stp>True</stp>
        <stp/>
        <stp/>
        <tr r="J95" s="2"/>
      </tp>
      <tp t="s">
        <v/>
        <stp/>
        <stp>StudyData</stp>
        <stp>Close(BP6) when (LocalMonth(BP6)=3 And LocalDay(BP6)=31 And LocalHour(BP6)=13 And LocalMinute(BP6)=50)</stp>
        <stp>Bar</stp>
        <stp/>
        <stp>Close</stp>
        <stp>A5C</stp>
        <stp>0</stp>
        <stp>all</stp>
        <stp/>
        <stp/>
        <stp>True</stp>
        <stp/>
        <stp/>
        <tr r="J83" s="2"/>
      </tp>
      <tp t="s">
        <v/>
        <stp/>
        <stp>StudyData</stp>
        <stp>Close(BP6) when (LocalMonth(BP6)=3 And LocalDay(BP6)=31 And LocalHour(BP6)=12 And LocalMinute(BP6)=50)</stp>
        <stp>Bar</stp>
        <stp/>
        <stp>Close</stp>
        <stp>A5C</stp>
        <stp>0</stp>
        <stp>all</stp>
        <stp/>
        <stp/>
        <stp>True</stp>
        <stp/>
        <stp/>
        <tr r="J71" s="2"/>
      </tp>
      <tp t="s">
        <v/>
        <stp/>
        <stp>StudyData</stp>
        <stp>Close(BP6) when (LocalMonth(BP6)=3 And LocalDay(BP6)=31 And LocalHour(BP6)=11 And LocalMinute(BP6)=50)</stp>
        <stp>Bar</stp>
        <stp/>
        <stp>Close</stp>
        <stp>A5C</stp>
        <stp>0</stp>
        <stp>all</stp>
        <stp/>
        <stp/>
        <stp>True</stp>
        <stp/>
        <stp/>
        <tr r="J59" s="2"/>
      </tp>
      <tp t="s">
        <v/>
        <stp/>
        <stp>StudyData</stp>
        <stp>Close(BP6) when (LocalMonth(BP6)=3 And LocalDay(BP6)=31 And LocalHour(BP6)=14 And LocalMinute(BP6)=55)</stp>
        <stp>Bar</stp>
        <stp/>
        <stp>Close</stp>
        <stp>A5C</stp>
        <stp>0</stp>
        <stp>all</stp>
        <stp/>
        <stp/>
        <stp>True</stp>
        <stp/>
        <stp/>
        <tr r="J96" s="2"/>
      </tp>
      <tp>
        <v>1.3796999999999999</v>
        <stp/>
        <stp>StudyData</stp>
        <stp>Close(BP6) when (LocalMonth(BP6)=3 And LocalDay(BP6)=31 And LocalHour(BP6)=10 And LocalMinute(BP6)=50)</stp>
        <stp>Bar</stp>
        <stp/>
        <stp>Close</stp>
        <stp>A5C</stp>
        <stp>0</stp>
        <stp>all</stp>
        <stp/>
        <stp/>
        <stp>True</stp>
        <stp/>
        <stp/>
        <tr r="J47" s="2"/>
      </tp>
      <tp t="s">
        <v/>
        <stp/>
        <stp>StudyData</stp>
        <stp>Close(BP6) when (LocalMonth(BP6)=3 And LocalDay(BP6)=31 And LocalHour(BP6)=12 And LocalMinute(BP6)=45)</stp>
        <stp>Bar</stp>
        <stp/>
        <stp>Close</stp>
        <stp>A5C</stp>
        <stp>0</stp>
        <stp>all</stp>
        <stp/>
        <stp/>
        <stp>True</stp>
        <stp/>
        <stp/>
        <tr r="J70" s="2"/>
      </tp>
      <tp t="s">
        <v/>
        <stp/>
        <stp>StudyData</stp>
        <stp>Close(BP6) when (LocalMonth(BP6)=3 And LocalDay(BP6)=31 And LocalHour(BP6)=13 And LocalMinute(BP6)=45)</stp>
        <stp>Bar</stp>
        <stp/>
        <stp>Close</stp>
        <stp>A5C</stp>
        <stp>0</stp>
        <stp>all</stp>
        <stp/>
        <stp/>
        <stp>True</stp>
        <stp/>
        <stp/>
        <tr r="J82" s="2"/>
      </tp>
      <tp>
        <v>1.3783000000000001</v>
        <stp/>
        <stp>StudyData</stp>
        <stp>Close(BP6) when (LocalMonth(BP6)=3 And LocalDay(BP6)=31 And LocalHour(BP6)=10 And LocalMinute(BP6)=45)</stp>
        <stp>Bar</stp>
        <stp/>
        <stp>Close</stp>
        <stp>A5C</stp>
        <stp>0</stp>
        <stp>all</stp>
        <stp/>
        <stp/>
        <stp>True</stp>
        <stp/>
        <stp/>
        <tr r="J46" s="2"/>
      </tp>
      <tp t="s">
        <v/>
        <stp/>
        <stp>StudyData</stp>
        <stp>Close(BP6) when (LocalMonth(BP6)=3 And LocalDay(BP6)=31 And LocalHour(BP6)=11 And LocalMinute(BP6)=45)</stp>
        <stp>Bar</stp>
        <stp/>
        <stp>Close</stp>
        <stp>A5C</stp>
        <stp>0</stp>
        <stp>all</stp>
        <stp/>
        <stp/>
        <stp>True</stp>
        <stp/>
        <stp/>
        <tr r="J58" s="2"/>
      </tp>
      <tp t="s">
        <v/>
        <stp/>
        <stp>StudyData</stp>
        <stp>Close(BP6) when (LocalMonth(BP6)=3 And LocalDay(BP6)=31 And LocalHour(BP6)=14 And LocalMinute(BP6)=40)</stp>
        <stp>Bar</stp>
        <stp/>
        <stp>Close</stp>
        <stp>A5C</stp>
        <stp>0</stp>
        <stp>all</stp>
        <stp/>
        <stp/>
        <stp>True</stp>
        <stp/>
        <stp/>
        <tr r="J93" s="2"/>
      </tp>
      <tp t="s">
        <v/>
        <stp/>
        <stp>StudyData</stp>
        <stp>Close(BP6) when (LocalMonth(BP6)=3 And LocalDay(BP6)=31 And LocalHour(BP6)=13 And LocalMinute(BP6)=40)</stp>
        <stp>Bar</stp>
        <stp/>
        <stp>Close</stp>
        <stp>A5C</stp>
        <stp>0</stp>
        <stp>all</stp>
        <stp/>
        <stp/>
        <stp>True</stp>
        <stp/>
        <stp/>
        <tr r="J81" s="2"/>
      </tp>
      <tp t="s">
        <v/>
        <stp/>
        <stp>StudyData</stp>
        <stp>Close(BP6) when (LocalMonth(BP6)=3 And LocalDay(BP6)=31 And LocalHour(BP6)=12 And LocalMinute(BP6)=40)</stp>
        <stp>Bar</stp>
        <stp/>
        <stp>Close</stp>
        <stp>A5C</stp>
        <stp>0</stp>
        <stp>all</stp>
        <stp/>
        <stp/>
        <stp>True</stp>
        <stp/>
        <stp/>
        <tr r="J69" s="2"/>
      </tp>
      <tp t="s">
        <v/>
        <stp/>
        <stp>StudyData</stp>
        <stp>Close(BP6) when (LocalMonth(BP6)=3 And LocalDay(BP6)=31 And LocalHour(BP6)=11 And LocalMinute(BP6)=40)</stp>
        <stp>Bar</stp>
        <stp/>
        <stp>Close</stp>
        <stp>A5C</stp>
        <stp>0</stp>
        <stp>all</stp>
        <stp/>
        <stp/>
        <stp>True</stp>
        <stp/>
        <stp/>
        <tr r="J57" s="2"/>
      </tp>
      <tp t="s">
        <v/>
        <stp/>
        <stp>StudyData</stp>
        <stp>Close(BP6) when (LocalMonth(BP6)=3 And LocalDay(BP6)=31 And LocalHour(BP6)=14 And LocalMinute(BP6)=45)</stp>
        <stp>Bar</stp>
        <stp/>
        <stp>Close</stp>
        <stp>A5C</stp>
        <stp>0</stp>
        <stp>all</stp>
        <stp/>
        <stp/>
        <stp>True</stp>
        <stp/>
        <stp/>
        <tr r="J94" s="2"/>
      </tp>
      <tp>
        <v>1.3787</v>
        <stp/>
        <stp>StudyData</stp>
        <stp>Close(BP6) when (LocalMonth(BP6)=3 And LocalDay(BP6)=31 And LocalHour(BP6)=10 And LocalMinute(BP6)=40)</stp>
        <stp>Bar</stp>
        <stp/>
        <stp>Close</stp>
        <stp>A5C</stp>
        <stp>0</stp>
        <stp>all</stp>
        <stp/>
        <stp/>
        <stp>True</stp>
        <stp/>
        <stp/>
        <tr r="J45" s="2"/>
      </tp>
      <tp>
        <v>1.0646</v>
        <stp/>
        <stp>StudyData</stp>
        <stp>SF6M21</stp>
        <stp>Bar</stp>
        <stp/>
        <stp>Close</stp>
        <stp>D</stp>
        <stp/>
        <stp/>
        <stp/>
        <stp/>
        <stp/>
        <stp>T</stp>
        <tr r="AI39" s="1"/>
      </tp>
      <tp t="s">
        <v/>
        <stp/>
        <stp>StudyData</stp>
        <stp>Close(NE6) when (LocalMonth(NE6)=3 And LocalDay(NE6)=31 And LocalHour(NE6)=12 And LocalMinute(NE6)=45)</stp>
        <stp>Bar</stp>
        <stp/>
        <stp>Close</stp>
        <stp>A5C</stp>
        <stp>0</stp>
        <stp>all</stp>
        <stp/>
        <stp/>
        <stp>True</stp>
        <stp/>
        <stp/>
        <tr r="AD70" s="2"/>
      </tp>
      <tp t="s">
        <v/>
        <stp/>
        <stp>StudyData</stp>
        <stp>Close(NE6) when (LocalMonth(NE6)=3 And LocalDay(NE6)=31 And LocalHour(NE6)=13 And LocalMinute(NE6)=45)</stp>
        <stp>Bar</stp>
        <stp/>
        <stp>Close</stp>
        <stp>A5C</stp>
        <stp>0</stp>
        <stp>all</stp>
        <stp/>
        <stp/>
        <stp>True</stp>
        <stp/>
        <stp/>
        <tr r="AD82" s="2"/>
      </tp>
      <tp>
        <v>0.69840000000000002</v>
        <stp/>
        <stp>StudyData</stp>
        <stp>Close(NE6) when (LocalMonth(NE6)=3 And LocalDay(NE6)=31 And LocalHour(NE6)=10 And LocalMinute(NE6)=45)</stp>
        <stp>Bar</stp>
        <stp/>
        <stp>Close</stp>
        <stp>A5C</stp>
        <stp>0</stp>
        <stp>all</stp>
        <stp/>
        <stp/>
        <stp>True</stp>
        <stp/>
        <stp/>
        <tr r="AD46" s="2"/>
      </tp>
      <tp t="s">
        <v/>
        <stp/>
        <stp>StudyData</stp>
        <stp>Close(NE6) when (LocalMonth(NE6)=3 And LocalDay(NE6)=31 And LocalHour(NE6)=11 And LocalMinute(NE6)=45)</stp>
        <stp>Bar</stp>
        <stp/>
        <stp>Close</stp>
        <stp>A5C</stp>
        <stp>0</stp>
        <stp>all</stp>
        <stp/>
        <stp/>
        <stp>True</stp>
        <stp/>
        <stp/>
        <tr r="AD58" s="2"/>
      </tp>
      <tp t="s">
        <v/>
        <stp/>
        <stp>StudyData</stp>
        <stp>Close(NE6) when (LocalMonth(NE6)=3 And LocalDay(NE6)=31 And LocalHour(NE6)=14 And LocalMinute(NE6)=40)</stp>
        <stp>Bar</stp>
        <stp/>
        <stp>Close</stp>
        <stp>A5C</stp>
        <stp>0</stp>
        <stp>all</stp>
        <stp/>
        <stp/>
        <stp>True</stp>
        <stp/>
        <stp/>
        <tr r="AD93" s="2"/>
      </tp>
      <tp t="s">
        <v/>
        <stp/>
        <stp>StudyData</stp>
        <stp>Close(NE6) when (LocalMonth(NE6)=3 And LocalDay(NE6)=31 And LocalHour(NE6)=13 And LocalMinute(NE6)=40)</stp>
        <stp>Bar</stp>
        <stp/>
        <stp>Close</stp>
        <stp>A5C</stp>
        <stp>0</stp>
        <stp>all</stp>
        <stp/>
        <stp/>
        <stp>True</stp>
        <stp/>
        <stp/>
        <tr r="AD81" s="2"/>
      </tp>
      <tp t="s">
        <v/>
        <stp/>
        <stp>StudyData</stp>
        <stp>Close(NE6) when (LocalMonth(NE6)=3 And LocalDay(NE6)=31 And LocalHour(NE6)=12 And LocalMinute(NE6)=40)</stp>
        <stp>Bar</stp>
        <stp/>
        <stp>Close</stp>
        <stp>A5C</stp>
        <stp>0</stp>
        <stp>all</stp>
        <stp/>
        <stp/>
        <stp>True</stp>
        <stp/>
        <stp/>
        <tr r="AD69" s="2"/>
      </tp>
      <tp t="s">
        <v/>
        <stp/>
        <stp>StudyData</stp>
        <stp>Close(NE6) when (LocalMonth(NE6)=3 And LocalDay(NE6)=31 And LocalHour(NE6)=11 And LocalMinute(NE6)=40)</stp>
        <stp>Bar</stp>
        <stp/>
        <stp>Close</stp>
        <stp>A5C</stp>
        <stp>0</stp>
        <stp>all</stp>
        <stp/>
        <stp/>
        <stp>True</stp>
        <stp/>
        <stp/>
        <tr r="AD57" s="2"/>
      </tp>
      <tp t="s">
        <v/>
        <stp/>
        <stp>StudyData</stp>
        <stp>Close(NE6) when (LocalMonth(NE6)=3 And LocalDay(NE6)=31 And LocalHour(NE6)=14 And LocalMinute(NE6)=45)</stp>
        <stp>Bar</stp>
        <stp/>
        <stp>Close</stp>
        <stp>A5C</stp>
        <stp>0</stp>
        <stp>all</stp>
        <stp/>
        <stp/>
        <stp>True</stp>
        <stp/>
        <stp/>
        <tr r="AD94" s="2"/>
      </tp>
      <tp>
        <v>0.69850000000000001</v>
        <stp/>
        <stp>StudyData</stp>
        <stp>Close(NE6) when (LocalMonth(NE6)=3 And LocalDay(NE6)=31 And LocalHour(NE6)=10 And LocalMinute(NE6)=40)</stp>
        <stp>Bar</stp>
        <stp/>
        <stp>Close</stp>
        <stp>A5C</stp>
        <stp>0</stp>
        <stp>all</stp>
        <stp/>
        <stp/>
        <stp>True</stp>
        <stp/>
        <stp/>
        <tr r="AD45" s="2"/>
      </tp>
      <tp t="s">
        <v/>
        <stp/>
        <stp>StudyData</stp>
        <stp>Close(NE6) when (LocalMonth(NE6)=3 And LocalDay(NE6)=31 And LocalHour(NE6)=12 And LocalMinute(NE6)=55)</stp>
        <stp>Bar</stp>
        <stp/>
        <stp>Close</stp>
        <stp>A5C</stp>
        <stp>0</stp>
        <stp>all</stp>
        <stp/>
        <stp/>
        <stp>True</stp>
        <stp/>
        <stp/>
        <tr r="AD72" s="2"/>
      </tp>
      <tp t="s">
        <v/>
        <stp/>
        <stp>StudyData</stp>
        <stp>Close(NE6) when (LocalMonth(NE6)=3 And LocalDay(NE6)=31 And LocalHour(NE6)=13 And LocalMinute(NE6)=55)</stp>
        <stp>Bar</stp>
        <stp/>
        <stp>Close</stp>
        <stp>A5C</stp>
        <stp>0</stp>
        <stp>all</stp>
        <stp/>
        <stp/>
        <stp>True</stp>
        <stp/>
        <stp/>
        <tr r="AD84" s="2"/>
      </tp>
      <tp>
        <v>0.69869999999999999</v>
        <stp/>
        <stp>StudyData</stp>
        <stp>Close(NE6) when (LocalMonth(NE6)=3 And LocalDay(NE6)=31 And LocalHour(NE6)=10 And LocalMinute(NE6)=55)</stp>
        <stp>Bar</stp>
        <stp/>
        <stp>Close</stp>
        <stp>A5C</stp>
        <stp>0</stp>
        <stp>all</stp>
        <stp/>
        <stp/>
        <stp>True</stp>
        <stp/>
        <stp/>
        <tr r="AD48" s="2"/>
      </tp>
      <tp t="s">
        <v/>
        <stp/>
        <stp>StudyData</stp>
        <stp>Close(NE6) when (LocalMonth(NE6)=3 And LocalDay(NE6)=31 And LocalHour(NE6)=11 And LocalMinute(NE6)=55)</stp>
        <stp>Bar</stp>
        <stp/>
        <stp>Close</stp>
        <stp>A5C</stp>
        <stp>0</stp>
        <stp>all</stp>
        <stp/>
        <stp/>
        <stp>True</stp>
        <stp/>
        <stp/>
        <tr r="AD60" s="2"/>
      </tp>
      <tp t="s">
        <v/>
        <stp/>
        <stp>StudyData</stp>
        <stp>Close(NE6) when (LocalMonth(NE6)=3 And LocalDay(NE6)=31 And LocalHour(NE6)=14 And LocalMinute(NE6)=50)</stp>
        <stp>Bar</stp>
        <stp/>
        <stp>Close</stp>
        <stp>A5C</stp>
        <stp>0</stp>
        <stp>all</stp>
        <stp/>
        <stp/>
        <stp>True</stp>
        <stp/>
        <stp/>
        <tr r="AD95" s="2"/>
      </tp>
      <tp t="s">
        <v/>
        <stp/>
        <stp>StudyData</stp>
        <stp>Close(NE6) when (LocalMonth(NE6)=3 And LocalDay(NE6)=31 And LocalHour(NE6)=13 And LocalMinute(NE6)=50)</stp>
        <stp>Bar</stp>
        <stp/>
        <stp>Close</stp>
        <stp>A5C</stp>
        <stp>0</stp>
        <stp>all</stp>
        <stp/>
        <stp/>
        <stp>True</stp>
        <stp/>
        <stp/>
        <tr r="AD83" s="2"/>
      </tp>
      <tp t="s">
        <v/>
        <stp/>
        <stp>StudyData</stp>
        <stp>Close(NE6) when (LocalMonth(NE6)=3 And LocalDay(NE6)=31 And LocalHour(NE6)=12 And LocalMinute(NE6)=50)</stp>
        <stp>Bar</stp>
        <stp/>
        <stp>Close</stp>
        <stp>A5C</stp>
        <stp>0</stp>
        <stp>all</stp>
        <stp/>
        <stp/>
        <stp>True</stp>
        <stp/>
        <stp/>
        <tr r="AD71" s="2"/>
      </tp>
      <tp t="s">
        <v/>
        <stp/>
        <stp>StudyData</stp>
        <stp>Close(NE6) when (LocalMonth(NE6)=3 And LocalDay(NE6)=31 And LocalHour(NE6)=11 And LocalMinute(NE6)=50)</stp>
        <stp>Bar</stp>
        <stp/>
        <stp>Close</stp>
        <stp>A5C</stp>
        <stp>0</stp>
        <stp>all</stp>
        <stp/>
        <stp/>
        <stp>True</stp>
        <stp/>
        <stp/>
        <tr r="AD59" s="2"/>
      </tp>
      <tp t="s">
        <v/>
        <stp/>
        <stp>StudyData</stp>
        <stp>Close(NE6) when (LocalMonth(NE6)=3 And LocalDay(NE6)=31 And LocalHour(NE6)=14 And LocalMinute(NE6)=55)</stp>
        <stp>Bar</stp>
        <stp/>
        <stp>Close</stp>
        <stp>A5C</stp>
        <stp>0</stp>
        <stp>all</stp>
        <stp/>
        <stp/>
        <stp>True</stp>
        <stp/>
        <stp/>
        <tr r="AD96" s="2"/>
      </tp>
      <tp>
        <v>0.6986</v>
        <stp/>
        <stp>StudyData</stp>
        <stp>Close(NE6) when (LocalMonth(NE6)=3 And LocalDay(NE6)=31 And LocalHour(NE6)=10 And LocalMinute(NE6)=50)</stp>
        <stp>Bar</stp>
        <stp/>
        <stp>Close</stp>
        <stp>A5C</stp>
        <stp>0</stp>
        <stp>all</stp>
        <stp/>
        <stp/>
        <stp>True</stp>
        <stp/>
        <stp/>
        <tr r="AD47" s="2"/>
      </tp>
      <tp t="s">
        <v/>
        <stp/>
        <stp>StudyData</stp>
        <stp>Close(NE6) when (LocalMonth(NE6)=3 And LocalDay(NE6)=31 And LocalHour(NE6)=12 And LocalMinute(NE6)=15)</stp>
        <stp>Bar</stp>
        <stp/>
        <stp>Close</stp>
        <stp>A5C</stp>
        <stp>0</stp>
        <stp>all</stp>
        <stp/>
        <stp/>
        <stp>True</stp>
        <stp/>
        <stp/>
        <tr r="AD64" s="2"/>
      </tp>
      <tp t="s">
        <v/>
        <stp/>
        <stp>StudyData</stp>
        <stp>Close(NE6) when (LocalMonth(NE6)=3 And LocalDay(NE6)=31 And LocalHour(NE6)=13 And LocalMinute(NE6)=15)</stp>
        <stp>Bar</stp>
        <stp/>
        <stp>Close</stp>
        <stp>A5C</stp>
        <stp>0</stp>
        <stp>all</stp>
        <stp/>
        <stp/>
        <stp>True</stp>
        <stp/>
        <stp/>
        <tr r="AD76" s="2"/>
      </tp>
      <tp>
        <v>0.69920000000000004</v>
        <stp/>
        <stp>StudyData</stp>
        <stp>Close(NE6) when (LocalMonth(NE6)=3 And LocalDay(NE6)=31 And LocalHour(NE6)=10 And LocalMinute(NE6)=15)</stp>
        <stp>Bar</stp>
        <stp/>
        <stp>Close</stp>
        <stp>A5C</stp>
        <stp>0</stp>
        <stp>all</stp>
        <stp/>
        <stp/>
        <stp>True</stp>
        <stp/>
        <stp/>
        <tr r="AD40" s="2"/>
      </tp>
      <tp t="s">
        <v/>
        <stp/>
        <stp>StudyData</stp>
        <stp>Close(NE6) when (LocalMonth(NE6)=3 And LocalDay(NE6)=31 And LocalHour(NE6)=15 And LocalMinute(NE6)=10)</stp>
        <stp>Bar</stp>
        <stp/>
        <stp>Close</stp>
        <stp>A5C</stp>
        <stp>0</stp>
        <stp>all</stp>
        <stp/>
        <stp/>
        <stp>True</stp>
        <stp/>
        <stp/>
        <tr r="AD99" s="2"/>
      </tp>
      <tp>
        <v>0.69969999999999999</v>
        <stp/>
        <stp>StudyData</stp>
        <stp>Close(NE6) when (LocalMonth(NE6)=3 And LocalDay(NE6)=31 And LocalHour(NE6)=11 And LocalMinute(NE6)=15)</stp>
        <stp>Bar</stp>
        <stp/>
        <stp>Close</stp>
        <stp>A5C</stp>
        <stp>0</stp>
        <stp>all</stp>
        <stp/>
        <stp/>
        <stp>True</stp>
        <stp/>
        <stp/>
        <tr r="AD52" s="2"/>
      </tp>
      <tp t="s">
        <v/>
        <stp/>
        <stp>StudyData</stp>
        <stp>Close(NE6) when (LocalMonth(NE6)=3 And LocalDay(NE6)=31 And LocalHour(NE6)=14 And LocalMinute(NE6)=10)</stp>
        <stp>Bar</stp>
        <stp/>
        <stp>Close</stp>
        <stp>A5C</stp>
        <stp>0</stp>
        <stp>all</stp>
        <stp/>
        <stp/>
        <stp>True</stp>
        <stp/>
        <stp/>
        <tr r="AD87" s="2"/>
      </tp>
      <tp t="s">
        <v/>
        <stp/>
        <stp>StudyData</stp>
        <stp>Close(NE6) when (LocalMonth(NE6)=3 And LocalDay(NE6)=31 And LocalHour(NE6)=13 And LocalMinute(NE6)=10)</stp>
        <stp>Bar</stp>
        <stp/>
        <stp>Close</stp>
        <stp>A5C</stp>
        <stp>0</stp>
        <stp>all</stp>
        <stp/>
        <stp/>
        <stp>True</stp>
        <stp/>
        <stp/>
        <tr r="AD75" s="2"/>
      </tp>
      <tp t="s">
        <v/>
        <stp/>
        <stp>StudyData</stp>
        <stp>Close(NE6) when (LocalMonth(NE6)=3 And LocalDay(NE6)=31 And LocalHour(NE6)=12 And LocalMinute(NE6)=10)</stp>
        <stp>Bar</stp>
        <stp/>
        <stp>Close</stp>
        <stp>A5C</stp>
        <stp>0</stp>
        <stp>all</stp>
        <stp/>
        <stp/>
        <stp>True</stp>
        <stp/>
        <stp/>
        <tr r="AD63" s="2"/>
      </tp>
      <tp>
        <v>0.6996</v>
        <stp/>
        <stp>StudyData</stp>
        <stp>Close(NE6) when (LocalMonth(NE6)=3 And LocalDay(NE6)=31 And LocalHour(NE6)=11 And LocalMinute(NE6)=10)</stp>
        <stp>Bar</stp>
        <stp/>
        <stp>Close</stp>
        <stp>A5C</stp>
        <stp>0</stp>
        <stp>all</stp>
        <stp/>
        <stp/>
        <stp>True</stp>
        <stp/>
        <stp/>
        <tr r="AD51" s="2"/>
      </tp>
      <tp t="s">
        <v/>
        <stp/>
        <stp>StudyData</stp>
        <stp>Close(NE6) when (LocalMonth(NE6)=3 And LocalDay(NE6)=31 And LocalHour(NE6)=14 And LocalMinute(NE6)=15)</stp>
        <stp>Bar</stp>
        <stp/>
        <stp>Close</stp>
        <stp>A5C</stp>
        <stp>0</stp>
        <stp>all</stp>
        <stp/>
        <stp/>
        <stp>True</stp>
        <stp/>
        <stp/>
        <tr r="AD88" s="2"/>
      </tp>
      <tp>
        <v>0.69969999999999999</v>
        <stp/>
        <stp>StudyData</stp>
        <stp>Close(NE6) when (LocalMonth(NE6)=3 And LocalDay(NE6)=31 And LocalHour(NE6)=10 And LocalMinute(NE6)=10)</stp>
        <stp>Bar</stp>
        <stp/>
        <stp>Close</stp>
        <stp>A5C</stp>
        <stp>0</stp>
        <stp>all</stp>
        <stp/>
        <stp/>
        <stp>True</stp>
        <stp/>
        <stp/>
        <tr r="AD39" s="2"/>
      </tp>
      <tp t="s">
        <v/>
        <stp/>
        <stp>StudyData</stp>
        <stp>Close(NE6) when (LocalMonth(NE6)=3 And LocalDay(NE6)=31 And LocalHour(NE6)=12 And LocalMinute(NE6)=25)</stp>
        <stp>Bar</stp>
        <stp/>
        <stp>Close</stp>
        <stp>A5C</stp>
        <stp>0</stp>
        <stp>all</stp>
        <stp/>
        <stp/>
        <stp>True</stp>
        <stp/>
        <stp/>
        <tr r="AD66" s="2"/>
      </tp>
      <tp t="s">
        <v/>
        <stp/>
        <stp>StudyData</stp>
        <stp>Close(NE6) when (LocalMonth(NE6)=3 And LocalDay(NE6)=31 And LocalHour(NE6)=13 And LocalMinute(NE6)=25)</stp>
        <stp>Bar</stp>
        <stp/>
        <stp>Close</stp>
        <stp>A5C</stp>
        <stp>0</stp>
        <stp>all</stp>
        <stp/>
        <stp/>
        <stp>True</stp>
        <stp/>
        <stp/>
        <tr r="AD78" s="2"/>
      </tp>
      <tp>
        <v>0.69889999999999997</v>
        <stp/>
        <stp>StudyData</stp>
        <stp>Close(NE6) when (LocalMonth(NE6)=3 And LocalDay(NE6)=31 And LocalHour(NE6)=10 And LocalMinute(NE6)=25)</stp>
        <stp>Bar</stp>
        <stp/>
        <stp>Close</stp>
        <stp>A5C</stp>
        <stp>0</stp>
        <stp>all</stp>
        <stp/>
        <stp/>
        <stp>True</stp>
        <stp/>
        <stp/>
        <tr r="AD42" s="2"/>
      </tp>
      <tp t="s">
        <v/>
        <stp/>
        <stp>StudyData</stp>
        <stp>Close(NE6) when (LocalMonth(NE6)=3 And LocalDay(NE6)=31 And LocalHour(NE6)=11 And LocalMinute(NE6)=25)</stp>
        <stp>Bar</stp>
        <stp/>
        <stp>Close</stp>
        <stp>A5C</stp>
        <stp>0</stp>
        <stp>all</stp>
        <stp/>
        <stp/>
        <stp>True</stp>
        <stp/>
        <stp/>
        <tr r="AD54" s="2"/>
      </tp>
      <tp t="s">
        <v/>
        <stp/>
        <stp>StudyData</stp>
        <stp>Close(NE6) when (LocalMonth(NE6)=3 And LocalDay(NE6)=31 And LocalHour(NE6)=14 And LocalMinute(NE6)=20)</stp>
        <stp>Bar</stp>
        <stp/>
        <stp>Close</stp>
        <stp>A5C</stp>
        <stp>0</stp>
        <stp>all</stp>
        <stp/>
        <stp/>
        <stp>True</stp>
        <stp/>
        <stp/>
        <tr r="AD89" s="2"/>
      </tp>
      <tp t="s">
        <v/>
        <stp/>
        <stp>StudyData</stp>
        <stp>Close(NE6) when (LocalMonth(NE6)=3 And LocalDay(NE6)=31 And LocalHour(NE6)=13 And LocalMinute(NE6)=20)</stp>
        <stp>Bar</stp>
        <stp/>
        <stp>Close</stp>
        <stp>A5C</stp>
        <stp>0</stp>
        <stp>all</stp>
        <stp/>
        <stp/>
        <stp>True</stp>
        <stp/>
        <stp/>
        <tr r="AD77" s="2"/>
      </tp>
      <tp t="s">
        <v/>
        <stp/>
        <stp>StudyData</stp>
        <stp>Close(NE6) when (LocalMonth(NE6)=3 And LocalDay(NE6)=31 And LocalHour(NE6)=12 And LocalMinute(NE6)=20)</stp>
        <stp>Bar</stp>
        <stp/>
        <stp>Close</stp>
        <stp>A5C</stp>
        <stp>0</stp>
        <stp>all</stp>
        <stp/>
        <stp/>
        <stp>True</stp>
        <stp/>
        <stp/>
        <tr r="AD65" s="2"/>
      </tp>
      <tp t="s">
        <v/>
        <stp/>
        <stp>StudyData</stp>
        <stp>Close(NE6) when (LocalMonth(NE6)=3 And LocalDay(NE6)=31 And LocalHour(NE6)=11 And LocalMinute(NE6)=20)</stp>
        <stp>Bar</stp>
        <stp/>
        <stp>Close</stp>
        <stp>A5C</stp>
        <stp>0</stp>
        <stp>all</stp>
        <stp/>
        <stp/>
        <stp>True</stp>
        <stp/>
        <stp/>
        <tr r="AD53" s="2"/>
      </tp>
      <tp t="s">
        <v/>
        <stp/>
        <stp>StudyData</stp>
        <stp>Close(NE6) when (LocalMonth(NE6)=3 And LocalDay(NE6)=31 And LocalHour(NE6)=14 And LocalMinute(NE6)=25)</stp>
        <stp>Bar</stp>
        <stp/>
        <stp>Close</stp>
        <stp>A5C</stp>
        <stp>0</stp>
        <stp>all</stp>
        <stp/>
        <stp/>
        <stp>True</stp>
        <stp/>
        <stp/>
        <tr r="AD90" s="2"/>
      </tp>
      <tp>
        <v>0.69879999999999998</v>
        <stp/>
        <stp>StudyData</stp>
        <stp>Close(NE6) when (LocalMonth(NE6)=3 And LocalDay(NE6)=31 And LocalHour(NE6)=10 And LocalMinute(NE6)=20)</stp>
        <stp>Bar</stp>
        <stp/>
        <stp>Close</stp>
        <stp>A5C</stp>
        <stp>0</stp>
        <stp>all</stp>
        <stp/>
        <stp/>
        <stp>True</stp>
        <stp/>
        <stp/>
        <tr r="AD41" s="2"/>
      </tp>
      <tp t="s">
        <v/>
        <stp/>
        <stp>StudyData</stp>
        <stp>Close(NE6) when (LocalMonth(NE6)=3 And LocalDay(NE6)=31 And LocalHour(NE6)=12 And LocalMinute(NE6)=35)</stp>
        <stp>Bar</stp>
        <stp/>
        <stp>Close</stp>
        <stp>A5C</stp>
        <stp>0</stp>
        <stp>all</stp>
        <stp/>
        <stp/>
        <stp>True</stp>
        <stp/>
        <stp/>
        <tr r="AD68" s="2"/>
      </tp>
      <tp t="s">
        <v/>
        <stp/>
        <stp>StudyData</stp>
        <stp>Close(NE6) when (LocalMonth(NE6)=3 And LocalDay(NE6)=31 And LocalHour(NE6)=13 And LocalMinute(NE6)=35)</stp>
        <stp>Bar</stp>
        <stp/>
        <stp>Close</stp>
        <stp>A5C</stp>
        <stp>0</stp>
        <stp>all</stp>
        <stp/>
        <stp/>
        <stp>True</stp>
        <stp/>
        <stp/>
        <tr r="AD80" s="2"/>
      </tp>
      <tp>
        <v>0.69840000000000002</v>
        <stp/>
        <stp>StudyData</stp>
        <stp>Close(NE6) when (LocalMonth(NE6)=3 And LocalDay(NE6)=31 And LocalHour(NE6)=10 And LocalMinute(NE6)=35)</stp>
        <stp>Bar</stp>
        <stp/>
        <stp>Close</stp>
        <stp>A5C</stp>
        <stp>0</stp>
        <stp>all</stp>
        <stp/>
        <stp/>
        <stp>True</stp>
        <stp/>
        <stp/>
        <tr r="AD44" s="2"/>
      </tp>
      <tp t="s">
        <v/>
        <stp/>
        <stp>StudyData</stp>
        <stp>Close(NE6) when (LocalMonth(NE6)=3 And LocalDay(NE6)=31 And LocalHour(NE6)=11 And LocalMinute(NE6)=35)</stp>
        <stp>Bar</stp>
        <stp/>
        <stp>Close</stp>
        <stp>A5C</stp>
        <stp>0</stp>
        <stp>all</stp>
        <stp/>
        <stp/>
        <stp>True</stp>
        <stp/>
        <stp/>
        <tr r="AD56" s="2"/>
      </tp>
      <tp t="s">
        <v/>
        <stp/>
        <stp>StudyData</stp>
        <stp>Close(NE6) when (LocalMonth(NE6)=3 And LocalDay(NE6)=31 And LocalHour(NE6)=14 And LocalMinute(NE6)=30)</stp>
        <stp>Bar</stp>
        <stp/>
        <stp>Close</stp>
        <stp>A5C</stp>
        <stp>0</stp>
        <stp>all</stp>
        <stp/>
        <stp/>
        <stp>True</stp>
        <stp/>
        <stp/>
        <tr r="AD91" s="2"/>
      </tp>
      <tp t="s">
        <v/>
        <stp/>
        <stp>StudyData</stp>
        <stp>Close(NE6) when (LocalMonth(NE6)=3 And LocalDay(NE6)=31 And LocalHour(NE6)=13 And LocalMinute(NE6)=30)</stp>
        <stp>Bar</stp>
        <stp/>
        <stp>Close</stp>
        <stp>A5C</stp>
        <stp>0</stp>
        <stp>all</stp>
        <stp/>
        <stp/>
        <stp>True</stp>
        <stp/>
        <stp/>
        <tr r="AD79" s="2"/>
      </tp>
      <tp t="s">
        <v/>
        <stp/>
        <stp>StudyData</stp>
        <stp>Close(NE6) when (LocalMonth(NE6)=3 And LocalDay(NE6)=31 And LocalHour(NE6)=12 And LocalMinute(NE6)=30)</stp>
        <stp>Bar</stp>
        <stp/>
        <stp>Close</stp>
        <stp>A5C</stp>
        <stp>0</stp>
        <stp>all</stp>
        <stp/>
        <stp/>
        <stp>True</stp>
        <stp/>
        <stp/>
        <tr r="AD67" s="2"/>
      </tp>
      <tp t="s">
        <v/>
        <stp/>
        <stp>StudyData</stp>
        <stp>Close(NE6) when (LocalMonth(NE6)=3 And LocalDay(NE6)=31 And LocalHour(NE6)=11 And LocalMinute(NE6)=30)</stp>
        <stp>Bar</stp>
        <stp/>
        <stp>Close</stp>
        <stp>A5C</stp>
        <stp>0</stp>
        <stp>all</stp>
        <stp/>
        <stp/>
        <stp>True</stp>
        <stp/>
        <stp/>
        <tr r="AD55" s="2"/>
      </tp>
      <tp t="s">
        <v/>
        <stp/>
        <stp>StudyData</stp>
        <stp>Close(NE6) when (LocalMonth(NE6)=3 And LocalDay(NE6)=31 And LocalHour(NE6)=14 And LocalMinute(NE6)=35)</stp>
        <stp>Bar</stp>
        <stp/>
        <stp>Close</stp>
        <stp>A5C</stp>
        <stp>0</stp>
        <stp>all</stp>
        <stp/>
        <stp/>
        <stp>True</stp>
        <stp/>
        <stp/>
        <tr r="AD92" s="2"/>
      </tp>
      <tp>
        <v>0.69840000000000002</v>
        <stp/>
        <stp>StudyData</stp>
        <stp>Close(NE6) when (LocalMonth(NE6)=3 And LocalDay(NE6)=31 And LocalHour(NE6)=10 And LocalMinute(NE6)=30)</stp>
        <stp>Bar</stp>
        <stp/>
        <stp>Close</stp>
        <stp>A5C</stp>
        <stp>0</stp>
        <stp>all</stp>
        <stp/>
        <stp/>
        <stp>True</stp>
        <stp/>
        <stp/>
        <tr r="AD43" s="2"/>
      </tp>
      <tp t="s">
        <v/>
        <stp/>
        <stp>StudyData</stp>
        <stp>Close(JY6) when (LocalMonth(JY6)=3 And LocalDay(JY6)=31 And LocalHour(JY6)=12 And LocalMinute(JY6)=15)</stp>
        <stp>Bar</stp>
        <stp/>
        <stp>Close</stp>
        <stp>A5C</stp>
        <stp>0</stp>
        <stp>all</stp>
        <stp/>
        <stp/>
        <stp>True</stp>
        <stp/>
        <stp/>
        <tr r="R64" s="2"/>
      </tp>
      <tp t="s">
        <v/>
        <stp/>
        <stp>StudyData</stp>
        <stp>Close(JY6) when (LocalMonth(JY6)=3 And LocalDay(JY6)=31 And LocalHour(JY6)=13 And LocalMinute(JY6)=15)</stp>
        <stp>Bar</stp>
        <stp/>
        <stp>Close</stp>
        <stp>A5C</stp>
        <stp>0</stp>
        <stp>all</stp>
        <stp/>
        <stp/>
        <stp>True</stp>
        <stp/>
        <stp/>
        <tr r="R76" s="2"/>
      </tp>
      <tp>
        <v>9.0530000000000003E-3</v>
        <stp/>
        <stp>StudyData</stp>
        <stp>Close(JY6) when (LocalMonth(JY6)=3 And LocalDay(JY6)=31 And LocalHour(JY6)=10 And LocalMinute(JY6)=15)</stp>
        <stp>Bar</stp>
        <stp/>
        <stp>Close</stp>
        <stp>A5C</stp>
        <stp>0</stp>
        <stp>all</stp>
        <stp/>
        <stp/>
        <stp>True</stp>
        <stp/>
        <stp/>
        <tr r="R40" s="2"/>
      </tp>
      <tp t="s">
        <v/>
        <stp/>
        <stp>StudyData</stp>
        <stp>Close(JY6) when (LocalMonth(JY6)=3 And LocalDay(JY6)=31 And LocalHour(JY6)=15 And LocalMinute(JY6)=10)</stp>
        <stp>Bar</stp>
        <stp/>
        <stp>Close</stp>
        <stp>A5C</stp>
        <stp>0</stp>
        <stp>all</stp>
        <stp/>
        <stp/>
        <stp>True</stp>
        <stp/>
        <stp/>
        <tr r="R99" s="2"/>
      </tp>
      <tp>
        <v>9.0500000000000008E-3</v>
        <stp/>
        <stp>StudyData</stp>
        <stp>Close(JY6) when (LocalMonth(JY6)=3 And LocalDay(JY6)=31 And LocalHour(JY6)=11 And LocalMinute(JY6)=15)</stp>
        <stp>Bar</stp>
        <stp/>
        <stp>Close</stp>
        <stp>A5C</stp>
        <stp>0</stp>
        <stp>all</stp>
        <stp/>
        <stp/>
        <stp>True</stp>
        <stp/>
        <stp/>
        <tr r="R52" s="2"/>
      </tp>
      <tp t="s">
        <v/>
        <stp/>
        <stp>StudyData</stp>
        <stp>Close(JY6) when (LocalMonth(JY6)=3 And LocalDay(JY6)=31 And LocalHour(JY6)=14 And LocalMinute(JY6)=10)</stp>
        <stp>Bar</stp>
        <stp/>
        <stp>Close</stp>
        <stp>A5C</stp>
        <stp>0</stp>
        <stp>all</stp>
        <stp/>
        <stp/>
        <stp>True</stp>
        <stp/>
        <stp/>
        <tr r="R87" s="2"/>
      </tp>
      <tp t="s">
        <v/>
        <stp/>
        <stp>StudyData</stp>
        <stp>Close(JY6) when (LocalMonth(JY6)=3 And LocalDay(JY6)=31 And LocalHour(JY6)=13 And LocalMinute(JY6)=10)</stp>
        <stp>Bar</stp>
        <stp/>
        <stp>Close</stp>
        <stp>A5C</stp>
        <stp>0</stp>
        <stp>all</stp>
        <stp/>
        <stp/>
        <stp>True</stp>
        <stp/>
        <stp/>
        <tr r="R75" s="2"/>
      </tp>
      <tp t="s">
        <v/>
        <stp/>
        <stp>StudyData</stp>
        <stp>Close(JY6) when (LocalMonth(JY6)=3 And LocalDay(JY6)=31 And LocalHour(JY6)=12 And LocalMinute(JY6)=10)</stp>
        <stp>Bar</stp>
        <stp/>
        <stp>Close</stp>
        <stp>A5C</stp>
        <stp>0</stp>
        <stp>all</stp>
        <stp/>
        <stp/>
        <stp>True</stp>
        <stp/>
        <stp/>
        <tr r="R63" s="2"/>
      </tp>
      <tp>
        <v>9.0484999999999993E-3</v>
        <stp/>
        <stp>StudyData</stp>
        <stp>Close(JY6) when (LocalMonth(JY6)=3 And LocalDay(JY6)=31 And LocalHour(JY6)=11 And LocalMinute(JY6)=10)</stp>
        <stp>Bar</stp>
        <stp/>
        <stp>Close</stp>
        <stp>A5C</stp>
        <stp>0</stp>
        <stp>all</stp>
        <stp/>
        <stp/>
        <stp>True</stp>
        <stp/>
        <stp/>
        <tr r="R51" s="2"/>
      </tp>
      <tp t="s">
        <v/>
        <stp/>
        <stp>StudyData</stp>
        <stp>Close(JY6) when (LocalMonth(JY6)=3 And LocalDay(JY6)=31 And LocalHour(JY6)=14 And LocalMinute(JY6)=15)</stp>
        <stp>Bar</stp>
        <stp/>
        <stp>Close</stp>
        <stp>A5C</stp>
        <stp>0</stp>
        <stp>all</stp>
        <stp/>
        <stp/>
        <stp>True</stp>
        <stp/>
        <stp/>
        <tr r="R88" s="2"/>
      </tp>
      <tp>
        <v>9.0574999999999996E-3</v>
        <stp/>
        <stp>StudyData</stp>
        <stp>Close(JY6) when (LocalMonth(JY6)=3 And LocalDay(JY6)=31 And LocalHour(JY6)=10 And LocalMinute(JY6)=10)</stp>
        <stp>Bar</stp>
        <stp/>
        <stp>Close</stp>
        <stp>A5C</stp>
        <stp>0</stp>
        <stp>all</stp>
        <stp/>
        <stp/>
        <stp>True</stp>
        <stp/>
        <stp/>
        <tr r="R39" s="2"/>
      </tp>
      <tp t="s">
        <v/>
        <stp/>
        <stp>StudyData</stp>
        <stp>Close(JY6) when (LocalMonth(JY6)=3 And LocalDay(JY6)=31 And LocalHour(JY6)=12 And LocalMinute(JY6)=25)</stp>
        <stp>Bar</stp>
        <stp/>
        <stp>Close</stp>
        <stp>A5C</stp>
        <stp>0</stp>
        <stp>all</stp>
        <stp/>
        <stp/>
        <stp>True</stp>
        <stp/>
        <stp/>
        <tr r="R66" s="2"/>
      </tp>
      <tp t="s">
        <v/>
        <stp/>
        <stp>StudyData</stp>
        <stp>Close(JY6) when (LocalMonth(JY6)=3 And LocalDay(JY6)=31 And LocalHour(JY6)=13 And LocalMinute(JY6)=25)</stp>
        <stp>Bar</stp>
        <stp/>
        <stp>Close</stp>
        <stp>A5C</stp>
        <stp>0</stp>
        <stp>all</stp>
        <stp/>
        <stp/>
        <stp>True</stp>
        <stp/>
        <stp/>
        <tr r="R78" s="2"/>
      </tp>
      <tp>
        <v>9.0480000000000005E-3</v>
        <stp/>
        <stp>StudyData</stp>
        <stp>Close(JY6) when (LocalMonth(JY6)=3 And LocalDay(JY6)=31 And LocalHour(JY6)=10 And LocalMinute(JY6)=25)</stp>
        <stp>Bar</stp>
        <stp/>
        <stp>Close</stp>
        <stp>A5C</stp>
        <stp>0</stp>
        <stp>all</stp>
        <stp/>
        <stp/>
        <stp>True</stp>
        <stp/>
        <stp/>
        <tr r="R42" s="2"/>
      </tp>
      <tp t="s">
        <v/>
        <stp/>
        <stp>StudyData</stp>
        <stp>Close(JY6) when (LocalMonth(JY6)=3 And LocalDay(JY6)=31 And LocalHour(JY6)=11 And LocalMinute(JY6)=25)</stp>
        <stp>Bar</stp>
        <stp/>
        <stp>Close</stp>
        <stp>A5C</stp>
        <stp>0</stp>
        <stp>all</stp>
        <stp/>
        <stp/>
        <stp>True</stp>
        <stp/>
        <stp/>
        <tr r="R54" s="2"/>
      </tp>
      <tp t="s">
        <v/>
        <stp/>
        <stp>StudyData</stp>
        <stp>Close(JY6) when (LocalMonth(JY6)=3 And LocalDay(JY6)=31 And LocalHour(JY6)=14 And LocalMinute(JY6)=20)</stp>
        <stp>Bar</stp>
        <stp/>
        <stp>Close</stp>
        <stp>A5C</stp>
        <stp>0</stp>
        <stp>all</stp>
        <stp/>
        <stp/>
        <stp>True</stp>
        <stp/>
        <stp/>
        <tr r="R89" s="2"/>
      </tp>
      <tp t="s">
        <v/>
        <stp/>
        <stp>StudyData</stp>
        <stp>Close(JY6) when (LocalMonth(JY6)=3 And LocalDay(JY6)=31 And LocalHour(JY6)=13 And LocalMinute(JY6)=20)</stp>
        <stp>Bar</stp>
        <stp/>
        <stp>Close</stp>
        <stp>A5C</stp>
        <stp>0</stp>
        <stp>all</stp>
        <stp/>
        <stp/>
        <stp>True</stp>
        <stp/>
        <stp/>
        <tr r="R77" s="2"/>
      </tp>
      <tp t="s">
        <v/>
        <stp/>
        <stp>StudyData</stp>
        <stp>Close(JY6) when (LocalMonth(JY6)=3 And LocalDay(JY6)=31 And LocalHour(JY6)=12 And LocalMinute(JY6)=20)</stp>
        <stp>Bar</stp>
        <stp/>
        <stp>Close</stp>
        <stp>A5C</stp>
        <stp>0</stp>
        <stp>all</stp>
        <stp/>
        <stp/>
        <stp>True</stp>
        <stp/>
        <stp/>
        <tr r="R65" s="2"/>
      </tp>
      <tp t="s">
        <v/>
        <stp/>
        <stp>StudyData</stp>
        <stp>Close(JY6) when (LocalMonth(JY6)=3 And LocalDay(JY6)=31 And LocalHour(JY6)=11 And LocalMinute(JY6)=20)</stp>
        <stp>Bar</stp>
        <stp/>
        <stp>Close</stp>
        <stp>A5C</stp>
        <stp>0</stp>
        <stp>all</stp>
        <stp/>
        <stp/>
        <stp>True</stp>
        <stp/>
        <stp/>
        <tr r="R53" s="2"/>
      </tp>
      <tp t="s">
        <v/>
        <stp/>
        <stp>StudyData</stp>
        <stp>Close(JY6) when (LocalMonth(JY6)=3 And LocalDay(JY6)=31 And LocalHour(JY6)=14 And LocalMinute(JY6)=25)</stp>
        <stp>Bar</stp>
        <stp/>
        <stp>Close</stp>
        <stp>A5C</stp>
        <stp>0</stp>
        <stp>all</stp>
        <stp/>
        <stp/>
        <stp>True</stp>
        <stp/>
        <stp/>
        <tr r="R90" s="2"/>
      </tp>
      <tp>
        <v>9.0500000000000008E-3</v>
        <stp/>
        <stp>StudyData</stp>
        <stp>Close(JY6) when (LocalMonth(JY6)=3 And LocalDay(JY6)=31 And LocalHour(JY6)=10 And LocalMinute(JY6)=20)</stp>
        <stp>Bar</stp>
        <stp/>
        <stp>Close</stp>
        <stp>A5C</stp>
        <stp>0</stp>
        <stp>all</stp>
        <stp/>
        <stp/>
        <stp>True</stp>
        <stp/>
        <stp/>
        <tr r="R41" s="2"/>
      </tp>
      <tp t="s">
        <v/>
        <stp/>
        <stp>StudyData</stp>
        <stp>Close(JY6) when (LocalMonth(JY6)=3 And LocalDay(JY6)=31 And LocalHour(JY6)=12 And LocalMinute(JY6)=35)</stp>
        <stp>Bar</stp>
        <stp/>
        <stp>Close</stp>
        <stp>A5C</stp>
        <stp>0</stp>
        <stp>all</stp>
        <stp/>
        <stp/>
        <stp>True</stp>
        <stp/>
        <stp/>
        <tr r="R68" s="2"/>
      </tp>
      <tp t="s">
        <v/>
        <stp/>
        <stp>StudyData</stp>
        <stp>Close(JY6) when (LocalMonth(JY6)=3 And LocalDay(JY6)=31 And LocalHour(JY6)=13 And LocalMinute(JY6)=35)</stp>
        <stp>Bar</stp>
        <stp/>
        <stp>Close</stp>
        <stp>A5C</stp>
        <stp>0</stp>
        <stp>all</stp>
        <stp/>
        <stp/>
        <stp>True</stp>
        <stp/>
        <stp/>
        <tr r="R80" s="2"/>
      </tp>
      <tp>
        <v>9.0465000000000007E-3</v>
        <stp/>
        <stp>StudyData</stp>
        <stp>Close(JY6) when (LocalMonth(JY6)=3 And LocalDay(JY6)=31 And LocalHour(JY6)=10 And LocalMinute(JY6)=35)</stp>
        <stp>Bar</stp>
        <stp/>
        <stp>Close</stp>
        <stp>A5C</stp>
        <stp>0</stp>
        <stp>all</stp>
        <stp/>
        <stp/>
        <stp>True</stp>
        <stp/>
        <stp/>
        <tr r="R44" s="2"/>
      </tp>
      <tp t="s">
        <v/>
        <stp/>
        <stp>StudyData</stp>
        <stp>Close(JY6) when (LocalMonth(JY6)=3 And LocalDay(JY6)=31 And LocalHour(JY6)=11 And LocalMinute(JY6)=35)</stp>
        <stp>Bar</stp>
        <stp/>
        <stp>Close</stp>
        <stp>A5C</stp>
        <stp>0</stp>
        <stp>all</stp>
        <stp/>
        <stp/>
        <stp>True</stp>
        <stp/>
        <stp/>
        <tr r="R56" s="2"/>
      </tp>
      <tp t="s">
        <v/>
        <stp/>
        <stp>StudyData</stp>
        <stp>Close(JY6) when (LocalMonth(JY6)=3 And LocalDay(JY6)=31 And LocalHour(JY6)=14 And LocalMinute(JY6)=30)</stp>
        <stp>Bar</stp>
        <stp/>
        <stp>Close</stp>
        <stp>A5C</stp>
        <stp>0</stp>
        <stp>all</stp>
        <stp/>
        <stp/>
        <stp>True</stp>
        <stp/>
        <stp/>
        <tr r="R91" s="2"/>
      </tp>
      <tp t="s">
        <v/>
        <stp/>
        <stp>StudyData</stp>
        <stp>Close(JY6) when (LocalMonth(JY6)=3 And LocalDay(JY6)=31 And LocalHour(JY6)=13 And LocalMinute(JY6)=30)</stp>
        <stp>Bar</stp>
        <stp/>
        <stp>Close</stp>
        <stp>A5C</stp>
        <stp>0</stp>
        <stp>all</stp>
        <stp/>
        <stp/>
        <stp>True</stp>
        <stp/>
        <stp/>
        <tr r="R79" s="2"/>
      </tp>
      <tp t="s">
        <v/>
        <stp/>
        <stp>StudyData</stp>
        <stp>Close(JY6) when (LocalMonth(JY6)=3 And LocalDay(JY6)=31 And LocalHour(JY6)=12 And LocalMinute(JY6)=30)</stp>
        <stp>Bar</stp>
        <stp/>
        <stp>Close</stp>
        <stp>A5C</stp>
        <stp>0</stp>
        <stp>all</stp>
        <stp/>
        <stp/>
        <stp>True</stp>
        <stp/>
        <stp/>
        <tr r="R67" s="2"/>
      </tp>
      <tp t="s">
        <v/>
        <stp/>
        <stp>StudyData</stp>
        <stp>Close(JY6) when (LocalMonth(JY6)=3 And LocalDay(JY6)=31 And LocalHour(JY6)=11 And LocalMinute(JY6)=30)</stp>
        <stp>Bar</stp>
        <stp/>
        <stp>Close</stp>
        <stp>A5C</stp>
        <stp>0</stp>
        <stp>all</stp>
        <stp/>
        <stp/>
        <stp>True</stp>
        <stp/>
        <stp/>
        <tr r="R55" s="2"/>
      </tp>
      <tp t="s">
        <v/>
        <stp/>
        <stp>StudyData</stp>
        <stp>Close(JY6) when (LocalMonth(JY6)=3 And LocalDay(JY6)=31 And LocalHour(JY6)=14 And LocalMinute(JY6)=35)</stp>
        <stp>Bar</stp>
        <stp/>
        <stp>Close</stp>
        <stp>A5C</stp>
        <stp>0</stp>
        <stp>all</stp>
        <stp/>
        <stp/>
        <stp>True</stp>
        <stp/>
        <stp/>
        <tr r="R92" s="2"/>
      </tp>
      <tp>
        <v>9.0469999999999995E-3</v>
        <stp/>
        <stp>StudyData</stp>
        <stp>Close(JY6) when (LocalMonth(JY6)=3 And LocalDay(JY6)=31 And LocalHour(JY6)=10 And LocalMinute(JY6)=30)</stp>
        <stp>Bar</stp>
        <stp/>
        <stp>Close</stp>
        <stp>A5C</stp>
        <stp>0</stp>
        <stp>all</stp>
        <stp/>
        <stp/>
        <stp>True</stp>
        <stp/>
        <stp/>
        <tr r="R43" s="2"/>
      </tp>
      <tp t="s">
        <v/>
        <stp/>
        <stp>StudyData</stp>
        <stp>Close(JY6) when (LocalMonth(JY6)=3 And LocalDay(JY6)=31 And LocalHour(JY6)=12 And LocalMinute(JY6)=45)</stp>
        <stp>Bar</stp>
        <stp/>
        <stp>Close</stp>
        <stp>A5C</stp>
        <stp>0</stp>
        <stp>all</stp>
        <stp/>
        <stp/>
        <stp>True</stp>
        <stp/>
        <stp/>
        <tr r="R70" s="2"/>
      </tp>
      <tp t="s">
        <v/>
        <stp/>
        <stp>StudyData</stp>
        <stp>Close(JY6) when (LocalMonth(JY6)=3 And LocalDay(JY6)=31 And LocalHour(JY6)=13 And LocalMinute(JY6)=45)</stp>
        <stp>Bar</stp>
        <stp/>
        <stp>Close</stp>
        <stp>A5C</stp>
        <stp>0</stp>
        <stp>all</stp>
        <stp/>
        <stp/>
        <stp>True</stp>
        <stp/>
        <stp/>
        <tr r="R82" s="2"/>
      </tp>
      <tp>
        <v>9.0469999999999995E-3</v>
        <stp/>
        <stp>StudyData</stp>
        <stp>Close(JY6) when (LocalMonth(JY6)=3 And LocalDay(JY6)=31 And LocalHour(JY6)=10 And LocalMinute(JY6)=45)</stp>
        <stp>Bar</stp>
        <stp/>
        <stp>Close</stp>
        <stp>A5C</stp>
        <stp>0</stp>
        <stp>all</stp>
        <stp/>
        <stp/>
        <stp>True</stp>
        <stp/>
        <stp/>
        <tr r="R46" s="2"/>
      </tp>
      <tp t="s">
        <v/>
        <stp/>
        <stp>StudyData</stp>
        <stp>Close(JY6) when (LocalMonth(JY6)=3 And LocalDay(JY6)=31 And LocalHour(JY6)=11 And LocalMinute(JY6)=45)</stp>
        <stp>Bar</stp>
        <stp/>
        <stp>Close</stp>
        <stp>A5C</stp>
        <stp>0</stp>
        <stp>all</stp>
        <stp/>
        <stp/>
        <stp>True</stp>
        <stp/>
        <stp/>
        <tr r="R58" s="2"/>
      </tp>
      <tp t="s">
        <v/>
        <stp/>
        <stp>StudyData</stp>
        <stp>Close(JY6) when (LocalMonth(JY6)=3 And LocalDay(JY6)=31 And LocalHour(JY6)=14 And LocalMinute(JY6)=40)</stp>
        <stp>Bar</stp>
        <stp/>
        <stp>Close</stp>
        <stp>A5C</stp>
        <stp>0</stp>
        <stp>all</stp>
        <stp/>
        <stp/>
        <stp>True</stp>
        <stp/>
        <stp/>
        <tr r="R93" s="2"/>
      </tp>
      <tp t="s">
        <v/>
        <stp/>
        <stp>StudyData</stp>
        <stp>Close(JY6) when (LocalMonth(JY6)=3 And LocalDay(JY6)=31 And LocalHour(JY6)=13 And LocalMinute(JY6)=40)</stp>
        <stp>Bar</stp>
        <stp/>
        <stp>Close</stp>
        <stp>A5C</stp>
        <stp>0</stp>
        <stp>all</stp>
        <stp/>
        <stp/>
        <stp>True</stp>
        <stp/>
        <stp/>
        <tr r="R81" s="2"/>
      </tp>
      <tp t="s">
        <v/>
        <stp/>
        <stp>StudyData</stp>
        <stp>Close(JY6) when (LocalMonth(JY6)=3 And LocalDay(JY6)=31 And LocalHour(JY6)=12 And LocalMinute(JY6)=40)</stp>
        <stp>Bar</stp>
        <stp/>
        <stp>Close</stp>
        <stp>A5C</stp>
        <stp>0</stp>
        <stp>all</stp>
        <stp/>
        <stp/>
        <stp>True</stp>
        <stp/>
        <stp/>
        <tr r="R69" s="2"/>
      </tp>
      <tp t="s">
        <v/>
        <stp/>
        <stp>StudyData</stp>
        <stp>Close(JY6) when (LocalMonth(JY6)=3 And LocalDay(JY6)=31 And LocalHour(JY6)=11 And LocalMinute(JY6)=40)</stp>
        <stp>Bar</stp>
        <stp/>
        <stp>Close</stp>
        <stp>A5C</stp>
        <stp>0</stp>
        <stp>all</stp>
        <stp/>
        <stp/>
        <stp>True</stp>
        <stp/>
        <stp/>
        <tr r="R57" s="2"/>
      </tp>
      <tp t="s">
        <v/>
        <stp/>
        <stp>StudyData</stp>
        <stp>Close(JY6) when (LocalMonth(JY6)=3 And LocalDay(JY6)=31 And LocalHour(JY6)=14 And LocalMinute(JY6)=45)</stp>
        <stp>Bar</stp>
        <stp/>
        <stp>Close</stp>
        <stp>A5C</stp>
        <stp>0</stp>
        <stp>all</stp>
        <stp/>
        <stp/>
        <stp>True</stp>
        <stp/>
        <stp/>
        <tr r="R94" s="2"/>
      </tp>
      <tp>
        <v>9.0484999999999993E-3</v>
        <stp/>
        <stp>StudyData</stp>
        <stp>Close(JY6) when (LocalMonth(JY6)=3 And LocalDay(JY6)=31 And LocalHour(JY6)=10 And LocalMinute(JY6)=40)</stp>
        <stp>Bar</stp>
        <stp/>
        <stp>Close</stp>
        <stp>A5C</stp>
        <stp>0</stp>
        <stp>all</stp>
        <stp/>
        <stp/>
        <stp>True</stp>
        <stp/>
        <stp/>
        <tr r="R45" s="2"/>
      </tp>
      <tp t="s">
        <v/>
        <stp/>
        <stp>StudyData</stp>
        <stp>Close(JY6) when (LocalMonth(JY6)=3 And LocalDay(JY6)=31 And LocalHour(JY6)=12 And LocalMinute(JY6)=55)</stp>
        <stp>Bar</stp>
        <stp/>
        <stp>Close</stp>
        <stp>A5C</stp>
        <stp>0</stp>
        <stp>all</stp>
        <stp/>
        <stp/>
        <stp>True</stp>
        <stp/>
        <stp/>
        <tr r="R72" s="2"/>
      </tp>
      <tp t="s">
        <v/>
        <stp/>
        <stp>StudyData</stp>
        <stp>Close(JY6) when (LocalMonth(JY6)=3 And LocalDay(JY6)=31 And LocalHour(JY6)=13 And LocalMinute(JY6)=55)</stp>
        <stp>Bar</stp>
        <stp/>
        <stp>Close</stp>
        <stp>A5C</stp>
        <stp>0</stp>
        <stp>all</stp>
        <stp/>
        <stp/>
        <stp>True</stp>
        <stp/>
        <stp/>
        <tr r="R84" s="2"/>
      </tp>
      <tp>
        <v>9.0469999999999995E-3</v>
        <stp/>
        <stp>StudyData</stp>
        <stp>Close(JY6) when (LocalMonth(JY6)=3 And LocalDay(JY6)=31 And LocalHour(JY6)=10 And LocalMinute(JY6)=55)</stp>
        <stp>Bar</stp>
        <stp/>
        <stp>Close</stp>
        <stp>A5C</stp>
        <stp>0</stp>
        <stp>all</stp>
        <stp/>
        <stp/>
        <stp>True</stp>
        <stp/>
        <stp/>
        <tr r="R48" s="2"/>
      </tp>
      <tp t="s">
        <v/>
        <stp/>
        <stp>StudyData</stp>
        <stp>Close(JY6) when (LocalMonth(JY6)=3 And LocalDay(JY6)=31 And LocalHour(JY6)=11 And LocalMinute(JY6)=55)</stp>
        <stp>Bar</stp>
        <stp/>
        <stp>Close</stp>
        <stp>A5C</stp>
        <stp>0</stp>
        <stp>all</stp>
        <stp/>
        <stp/>
        <stp>True</stp>
        <stp/>
        <stp/>
        <tr r="R60" s="2"/>
      </tp>
      <tp t="s">
        <v/>
        <stp/>
        <stp>StudyData</stp>
        <stp>Close(JY6) when (LocalMonth(JY6)=3 And LocalDay(JY6)=31 And LocalHour(JY6)=14 And LocalMinute(JY6)=50)</stp>
        <stp>Bar</stp>
        <stp/>
        <stp>Close</stp>
        <stp>A5C</stp>
        <stp>0</stp>
        <stp>all</stp>
        <stp/>
        <stp/>
        <stp>True</stp>
        <stp/>
        <stp/>
        <tr r="R95" s="2"/>
      </tp>
      <tp t="s">
        <v/>
        <stp/>
        <stp>StudyData</stp>
        <stp>Close(JY6) when (LocalMonth(JY6)=3 And LocalDay(JY6)=31 And LocalHour(JY6)=13 And LocalMinute(JY6)=50)</stp>
        <stp>Bar</stp>
        <stp/>
        <stp>Close</stp>
        <stp>A5C</stp>
        <stp>0</stp>
        <stp>all</stp>
        <stp/>
        <stp/>
        <stp>True</stp>
        <stp/>
        <stp/>
        <tr r="R83" s="2"/>
      </tp>
      <tp t="s">
        <v/>
        <stp/>
        <stp>StudyData</stp>
        <stp>Close(JY6) when (LocalMonth(JY6)=3 And LocalDay(JY6)=31 And LocalHour(JY6)=12 And LocalMinute(JY6)=50)</stp>
        <stp>Bar</stp>
        <stp/>
        <stp>Close</stp>
        <stp>A5C</stp>
        <stp>0</stp>
        <stp>all</stp>
        <stp/>
        <stp/>
        <stp>True</stp>
        <stp/>
        <stp/>
        <tr r="R71" s="2"/>
      </tp>
      <tp t="s">
        <v/>
        <stp/>
        <stp>StudyData</stp>
        <stp>Close(JY6) when (LocalMonth(JY6)=3 And LocalDay(JY6)=31 And LocalHour(JY6)=11 And LocalMinute(JY6)=50)</stp>
        <stp>Bar</stp>
        <stp/>
        <stp>Close</stp>
        <stp>A5C</stp>
        <stp>0</stp>
        <stp>all</stp>
        <stp/>
        <stp/>
        <stp>True</stp>
        <stp/>
        <stp/>
        <tr r="R59" s="2"/>
      </tp>
      <tp t="s">
        <v/>
        <stp/>
        <stp>StudyData</stp>
        <stp>Close(JY6) when (LocalMonth(JY6)=3 And LocalDay(JY6)=31 And LocalHour(JY6)=14 And LocalMinute(JY6)=55)</stp>
        <stp>Bar</stp>
        <stp/>
        <stp>Close</stp>
        <stp>A5C</stp>
        <stp>0</stp>
        <stp>all</stp>
        <stp/>
        <stp/>
        <stp>True</stp>
        <stp/>
        <stp/>
        <tr r="R96" s="2"/>
      </tp>
      <tp>
        <v>9.0495000000000003E-3</v>
        <stp/>
        <stp>StudyData</stp>
        <stp>Close(JY6) when (LocalMonth(JY6)=3 And LocalDay(JY6)=31 And LocalHour(JY6)=10 And LocalMinute(JY6)=50)</stp>
        <stp>Bar</stp>
        <stp/>
        <stp>Close</stp>
        <stp>A5C</stp>
        <stp>0</stp>
        <stp>all</stp>
        <stp/>
        <stp/>
        <stp>True</stp>
        <stp/>
        <stp/>
        <tr r="R47" s="2"/>
      </tp>
      <tp>
        <v>0.79080000000000006</v>
        <stp/>
        <stp>ContractData</stp>
        <stp>CA6</stp>
        <stp>Y_Low</stp>
        <stp/>
        <stp>T</stp>
        <tr r="AD4" s="1"/>
      </tp>
      <tp>
        <v>0.75870000000000004</v>
        <stp/>
        <stp>ContractData</stp>
        <stp>DA6</stp>
        <stp>Y_Low</stp>
        <stp/>
        <stp>T</stp>
        <tr r="E43" s="1"/>
      </tp>
      <tp>
        <v>0.85270000000000001</v>
        <stp/>
        <stp>StudyData</stp>
        <stp>Close(EB) when (LocalMonth(EB)=3 And LocalDay(EB)=31 And LocalHour(EB)=7 And LocalMinute(EB)=45)</stp>
        <stp>Bar</stp>
        <stp/>
        <stp>Close</stp>
        <stp>A5C</stp>
        <stp>0</stp>
        <stp>all</stp>
        <stp/>
        <stp/>
        <stp>True</stp>
        <stp/>
        <stp/>
        <tr r="AG10" s="2"/>
      </tp>
      <tp>
        <v>0.85270000000000001</v>
        <stp/>
        <stp>StudyData</stp>
        <stp>Close(EB) when (LocalMonth(EB)=3 And LocalDay(EB)=31 And LocalHour(EB)=7 And LocalMinute(EB)=40)</stp>
        <stp>Bar</stp>
        <stp/>
        <stp>Close</stp>
        <stp>A5C</stp>
        <stp>0</stp>
        <stp>all</stp>
        <stp/>
        <stp/>
        <stp>True</stp>
        <stp/>
        <stp/>
        <tr r="AG9" s="2"/>
      </tp>
      <tp>
        <v>0.8528</v>
        <stp/>
        <stp>StudyData</stp>
        <stp>Close(EB) when (LocalMonth(EB)=3 And LocalDay(EB)=31 And LocalHour(EB)=7 And LocalMinute(EB)=55)</stp>
        <stp>Bar</stp>
        <stp/>
        <stp>Close</stp>
        <stp>A5C</stp>
        <stp>0</stp>
        <stp>all</stp>
        <stp/>
        <stp/>
        <stp>True</stp>
        <stp/>
        <stp/>
        <tr r="AG12" s="2"/>
      </tp>
      <tp>
        <v>0.85260000000000002</v>
        <stp/>
        <stp>StudyData</stp>
        <stp>Close(EB) when (LocalMonth(EB)=3 And LocalDay(EB)=31 And LocalHour(EB)=7 And LocalMinute(EB)=50)</stp>
        <stp>Bar</stp>
        <stp/>
        <stp>Close</stp>
        <stp>A5C</stp>
        <stp>0</stp>
        <stp>all</stp>
        <stp/>
        <stp/>
        <stp>True</stp>
        <stp/>
        <stp/>
        <tr r="AG11" s="2"/>
      </tp>
      <tp>
        <v>0.85304999999999997</v>
        <stp/>
        <stp>StudyData</stp>
        <stp>Close(EB) when (LocalMonth(EB)=3 And LocalDay(EB)=31 And LocalHour(EB)=7 And LocalMinute(EB)=25)</stp>
        <stp>Bar</stp>
        <stp/>
        <stp>Close</stp>
        <stp>A5C</stp>
        <stp>0</stp>
        <stp>all</stp>
        <stp/>
        <stp/>
        <stp>True</stp>
        <stp/>
        <stp/>
        <tr r="AG6" s="2"/>
      </tp>
      <tp>
        <v>0.85304999999999997</v>
        <stp/>
        <stp>StudyData</stp>
        <stp>Close(EB) when (LocalMonth(EB)=3 And LocalDay(EB)=31 And LocalHour(EB)=7 And LocalMinute(EB)=20)</stp>
        <stp>Bar</stp>
        <stp/>
        <stp>Close</stp>
        <stp>A5C</stp>
        <stp>0</stp>
        <stp>all</stp>
        <stp/>
        <stp/>
        <stp>True</stp>
        <stp/>
        <stp/>
        <tr r="AG5" s="2"/>
      </tp>
      <tp>
        <v>0.85289999999999999</v>
        <stp/>
        <stp>StudyData</stp>
        <stp>Close(EB) when (LocalMonth(EB)=3 And LocalDay(EB)=31 And LocalHour(EB)=7 And LocalMinute(EB)=35)</stp>
        <stp>Bar</stp>
        <stp/>
        <stp>Close</stp>
        <stp>A5C</stp>
        <stp>0</stp>
        <stp>all</stp>
        <stp/>
        <stp/>
        <stp>True</stp>
        <stp/>
        <stp/>
        <tr r="AG8" s="2"/>
      </tp>
      <tp>
        <v>0.85304999999999997</v>
        <stp/>
        <stp>StudyData</stp>
        <stp>Close(EB) when (LocalMonth(EB)=3 And LocalDay(EB)=31 And LocalHour(EB)=7 And LocalMinute(EB)=30)</stp>
        <stp>Bar</stp>
        <stp/>
        <stp>Close</stp>
        <stp>A5C</stp>
        <stp>0</stp>
        <stp>all</stp>
        <stp/>
        <stp/>
        <stp>True</stp>
        <stp/>
        <stp/>
        <tr r="AG7" s="2"/>
      </tp>
      <tp>
        <v>0.85314999999999996</v>
        <stp/>
        <stp>StudyData</stp>
        <stp>Close(EB) when (LocalMonth(EB)=3 And LocalDay(EB)=31 And LocalHour(EB)=7 And LocalMinute(EB)=15)</stp>
        <stp>Bar</stp>
        <stp/>
        <stp>Close</stp>
        <stp>A5C</stp>
        <stp>0</stp>
        <stp>all</stp>
        <stp/>
        <stp/>
        <stp>True</stp>
        <stp/>
        <stp/>
        <tr r="AG4" s="2"/>
      </tp>
      <tp>
        <v>0.85314999999999996</v>
        <stp/>
        <stp>StudyData</stp>
        <stp>Close(EB) when (LocalMonth(EB)=3 And LocalDay(EB)=31 And LocalHour(EB)=7 And LocalMinute(EB)=10)</stp>
        <stp>Bar</stp>
        <stp/>
        <stp>Close</stp>
        <stp>A5C</stp>
        <stp>0</stp>
        <stp>all</stp>
        <stp/>
        <stp/>
        <stp>True</stp>
        <stp/>
        <stp/>
        <tr r="AG3" s="2"/>
      </tp>
      <tp>
        <v>9.0685000000000002E-3</v>
        <stp/>
        <stp>StudyData</stp>
        <stp>JY6M21</stp>
        <stp>Bar</stp>
        <stp/>
        <stp>Close</stp>
        <stp>D</stp>
        <stp>-1</stp>
        <stp/>
        <stp/>
        <stp/>
        <stp/>
        <stp>T</stp>
        <tr r="AI36" s="1"/>
        <tr r="AI36" s="1"/>
      </tp>
      <tp>
        <v>77.444650970699996</v>
        <stp/>
        <stp>StudyData</stp>
        <stp>Correlation(NE6,SF6,Period:=10,InputChoice1:=Close,InputChoice2:=Close)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W11" s="1"/>
      </tp>
      <tp>
        <v>77.444650970699996</v>
        <stp/>
        <stp>StudyData</stp>
        <stp>Correlation(SF6,NE6,Period:=10,InputChoice1:=Close,InputChoice2:=Close)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10" s="1"/>
      </tp>
      <tp>
        <v>4.8219999999999999E-2</v>
        <stp/>
        <stp>StudyData</stp>
        <stp>MX6M21</stp>
        <stp>Bar</stp>
        <stp/>
        <stp>Close</stp>
        <stp>D</stp>
        <stp>-1</stp>
        <stp/>
        <stp/>
        <stp/>
        <stp/>
        <stp>T</stp>
        <tr r="AI42" s="1"/>
        <tr r="AI42" s="1"/>
      </tp>
      <tp>
        <v>13.7000792333</v>
        <stp/>
        <stp>StudyData</stp>
        <stp>Correlation(DA6,GCE,Period:=10,InputChoice1:=Close,InputChoice2:=Close)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8" s="1"/>
      </tp>
      <tp>
        <v>13.7000792333</v>
        <stp/>
        <stp>StudyData</stp>
        <stp>Correlation(GCE,DA6,Period:=10,InputChoice1:=Close,InputChoice2:=Close)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13" s="1"/>
      </tp>
      <tp>
        <v>1E-4</v>
        <stp/>
        <stp>ContractData</stp>
        <stp>Tsize(SF6)</stp>
        <stp>LastQuoteToday</stp>
        <stp/>
        <stp>T</stp>
        <tr r="AG25" s="1"/>
      </tp>
      <tp>
        <v>1.0000000000000001E-5</v>
        <stp/>
        <stp>ContractData</stp>
        <stp>Tsize(NK6)</stp>
        <stp>LastQuoteToday</stp>
        <stp/>
        <stp>T</stp>
        <tr r="AG51" s="1"/>
      </tp>
      <tp>
        <v>1E-4</v>
        <stp/>
        <stp>ContractData</stp>
        <stp>Tsize(NE6)</stp>
        <stp>LastQuoteToday</stp>
        <stp/>
        <stp>T</stp>
        <tr r="AG38" s="1"/>
      </tp>
      <tp>
        <v>4.9999999999999998E-7</v>
        <stp/>
        <stp>ContractData</stp>
        <stp>Tsize(JY6)</stp>
        <stp>LastQuoteToday</stp>
        <stp/>
        <stp>T</stp>
        <tr r="A38" s="1"/>
      </tp>
      <tp>
        <v>5.0000000000000002E-5</v>
        <stp/>
        <stp>ContractData</stp>
        <stp>Tsize(DA6)</stp>
        <stp>LastQuoteToday</stp>
        <stp/>
        <stp>T</stp>
        <tr r="A51" s="1"/>
      </tp>
      <tp>
        <v>5.0000000000000002E-5</v>
        <stp/>
        <stp>ContractData</stp>
        <stp>Tsize(EU6)</stp>
        <stp>LastQuoteToday</stp>
        <stp/>
        <stp>T</stp>
        <tr r="A25" s="1"/>
      </tp>
      <tp>
        <v>1E-4</v>
        <stp/>
        <stp>ContractData</stp>
        <stp>Tsize(BP6)</stp>
        <stp>LastQuoteToday</stp>
        <stp/>
        <stp>T</stp>
        <tr r="A12" s="1"/>
      </tp>
      <tp>
        <v>5.0000000000000002E-5</v>
        <stp/>
        <stp>ContractData</stp>
        <stp>Tsize(CA6)</stp>
        <stp>LastQuoteToday</stp>
        <stp/>
        <stp>T</stp>
        <tr r="AG12" s="1"/>
      </tp>
      <tp>
        <v>0.85209999999999997</v>
        <stp/>
        <stp>StudyData</stp>
        <stp>EB</stp>
        <stp>FG</stp>
        <stp/>
        <stp>Close</stp>
        <stp>10</stp>
        <stp/>
        <stp/>
        <stp/>
        <stp/>
        <stp/>
        <stp>T</stp>
        <tr r="AI12" s="1"/>
        <tr r="I24" s="1"/>
      </tp>
      <tp>
        <v>1.0634999999999999</v>
        <stp/>
        <stp>StudyData</stp>
        <stp>SF6M21</stp>
        <stp>Bar</stp>
        <stp/>
        <stp>Close</stp>
        <stp>D</stp>
        <stp>-1</stp>
        <stp/>
        <stp/>
        <stp/>
        <stp/>
        <stp>T</stp>
        <tr r="AI39" s="1"/>
        <tr r="AI39" s="1"/>
      </tp>
      <tp>
        <v>45.067538739299998</v>
        <stp/>
        <stp>StudyData</stp>
        <stp>Correlation(EU6,GCE,Period:=10,InputChoice1:=Close,InputChoice2:=Close)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6" s="1"/>
      </tp>
      <tp>
        <v>45.067538739299998</v>
        <stp/>
        <stp>StudyData</stp>
        <stp>Correlation(GCE,EU6,Period:=10,InputChoice1:=Close,InputChoice2:=Close)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13" s="1"/>
      </tp>
      <tp>
        <v>0.6976</v>
        <stp/>
        <stp>StudyData</stp>
        <stp>NE6M21</stp>
        <stp>Bar</stp>
        <stp/>
        <stp>Close</stp>
        <stp>D</stp>
        <stp>-1</stp>
        <stp/>
        <stp/>
        <stp/>
        <stp/>
        <stp>T</stp>
        <tr r="AI40" s="1"/>
        <tr r="AI40" s="1"/>
      </tp>
      <tp>
        <v>72.989642812</v>
        <stp/>
        <stp>StudyData</stp>
        <stp>Correlation(DA6,EU6,Period:=10,InputChoice1:=Close,InputChoice2:=Close)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8" s="1"/>
      </tp>
      <tp>
        <v>72.989642812</v>
        <stp/>
        <stp>StudyData</stp>
        <stp>Correlation(EU6,DA6,Period:=10,InputChoice1:=Close,InputChoice2:=Close)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6" s="1"/>
      </tp>
      <tp>
        <v>71.889117520900001</v>
        <stp/>
        <stp>StudyData</stp>
        <stp>Correlation(BP6,CA6,Period:=10,InputChoice1:=Close,InputChoice2:=Close)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5" s="1"/>
      </tp>
      <tp>
        <v>0.85210000000000008</v>
        <stp/>
        <stp>ContractData</stp>
        <stp>EBM21</stp>
        <stp>LastTrade</stp>
        <stp/>
        <stp>T</stp>
        <tr r="AK58" s="1"/>
      </tp>
      <tp>
        <v>89.576798238699993</v>
        <stp/>
        <stp>StudyData</stp>
        <stp>Correlation(BP6,EU6,Period:=10,InputChoice1:=Close,InputChoice2:=Close)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5" s="1"/>
      </tp>
      <tp>
        <v>87.987896048899998</v>
        <stp/>
        <stp>StudyData</stp>
        <stp>Correlation(CA6,DA6,Period:=10,InputChoice1:=Close,InputChoice2:=Close)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9" s="1"/>
      </tp>
      <tp>
        <v>87.987896048899998</v>
        <stp/>
        <stp>StudyData</stp>
        <stp>Correlation(DA6,CA6,Period:=10,InputChoice1:=Close,InputChoice2:=Close)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8" s="1"/>
      </tp>
      <tp>
        <v>61.163820876400003</v>
        <stp/>
        <stp>StudyData</stp>
        <stp>Correlation(CA6,EU6,Period:=10,InputChoice1:=Close,InputChoice2:=Close)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9" s="1"/>
      </tp>
      <tp>
        <v>61.163820876400003</v>
        <stp/>
        <stp>StudyData</stp>
        <stp>Correlation(EU6,CA6,Period:=10,InputChoice1:=Close,InputChoice2:=Close)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6" s="1"/>
      </tp>
      <tp>
        <v>78.314189200300007</v>
        <stp/>
        <stp>StudyData</stp>
        <stp>Correlation(BP6,DA6,Period:=10,InputChoice1:=Close,InputChoice2:=Close)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5" s="1"/>
      </tp>
      <tp>
        <v>9.0624999999999994E-3</v>
        <stp/>
        <stp>ContractData</stp>
        <stp>JY6</stp>
        <stp>Y_Low</stp>
        <stp/>
        <stp>T</stp>
        <tr r="E30" s="1"/>
      </tp>
      <tp>
        <v>0.75924999999999998</v>
        <stp/>
        <stp>StudyData</stp>
        <stp>DA6M21</stp>
        <stp>Bar</stp>
        <stp/>
        <stp>Close</stp>
        <stp>D</stp>
        <stp>-1</stp>
        <stp/>
        <stp/>
        <stp/>
        <stp/>
        <stp>T</stp>
        <tr r="AI37" s="1"/>
        <tr r="AI37" s="1"/>
      </tp>
      <tp>
        <v>0.79169999999999996</v>
        <stp/>
        <stp>StudyData</stp>
        <stp>CA6M21</stp>
        <stp>Bar</stp>
        <stp/>
        <stp>Close</stp>
        <stp>D</stp>
        <stp>-1</stp>
        <stp/>
        <stp/>
        <stp/>
        <stp/>
        <stp>T</stp>
        <tr r="AI38" s="1"/>
        <tr r="AI38" s="1"/>
      </tp>
      <tp>
        <v>-35.825560231700003</v>
        <stp/>
        <stp>StudyData</stp>
        <stp>Correlation(SF6,EB,Period:=10,InputChoice1:=Close,InputChoice2:=Close)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10" s="1"/>
      </tp>
      <tp>
        <v>-62.160844881199999</v>
        <stp/>
        <stp>StudyData</stp>
        <stp>Correlation(GCE,EB,Period:=10,InputChoice1:=Close,InputChoice2:=Close)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13" s="1"/>
      </tp>
      <tp>
        <v>-39.502876414500001</v>
        <stp/>
        <stp>StudyData</stp>
        <stp>Correlation(DA6,EB,Period:=10,InputChoice1:=Close,InputChoice2:=Close)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8" s="1"/>
      </tp>
      <tp>
        <v>-19.353279176099999</v>
        <stp/>
        <stp>StudyData</stp>
        <stp>Correlation(EU6,EB,Period:=10,InputChoice1:=Close,InputChoice2:=Close)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6" s="1"/>
      </tp>
      <tp>
        <v>-59.5514424797</v>
        <stp/>
        <stp>StudyData</stp>
        <stp>Correlation(BP6,EB,Period:=10,InputChoice1:=Close,InputChoice2:=Close)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5" s="1"/>
      </tp>
      <tp>
        <v>-43.802295149700001</v>
        <stp/>
        <stp>StudyData</stp>
        <stp>Correlation(CA6,EB,Period:=10,InputChoice1:=Close,InputChoice2:=Close)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9" s="1"/>
      </tp>
      <tp>
        <v>61.379697997800001</v>
        <stp/>
        <stp>StudyData</stp>
        <stp>Correlation(BP6,GCE,Period:=10,InputChoice1:=Close,InputChoice2:=Close)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5" s="1"/>
      </tp>
      <tp>
        <v>-1.5657905897</v>
        <stp/>
        <stp>StudyData</stp>
        <stp>Correlation(NE6,EB,Period:=10,InputChoice1:=Close,InputChoice2:=Close)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11" s="1"/>
      </tp>
      <tp>
        <v>67.036343873600003</v>
        <stp/>
        <stp>StudyData</stp>
        <stp>Correlation(JY6,EB,Period:=10,InputChoice1:=Close,InputChoice2:=Close)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Y7" s="1"/>
      </tp>
      <tp>
        <v>1.7988608437</v>
        <stp/>
        <stp>StudyData</stp>
        <stp>Correlation(CA6,GCE,Period:=10,InputChoice1:=Close,InputChoice2:=Close)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9" s="1"/>
      </tp>
      <tp>
        <v>1.7988608437</v>
        <stp/>
        <stp>StudyData</stp>
        <stp>Correlation(GCE,CA6,Period:=10,InputChoice1:=Close,InputChoice2:=Close)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13" s="1"/>
      </tp>
      <tp>
        <v>0.18123648319999999</v>
        <stp/>
        <stp>StudyData</stp>
        <stp>Correlation(JY6,NE6,Period:=10,InputChoice1:=Close,InputChoice2:=Close)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7" s="1"/>
      </tp>
      <tp>
        <v>0.18123648319999999</v>
        <stp/>
        <stp>StudyData</stp>
        <stp>Correlation(NE6,JY6,Period:=10,InputChoice1:=Close,InputChoice2:=Close)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11" s="1"/>
      </tp>
      <tp>
        <v>21.702417777600001</v>
        <stp/>
        <stp>StudyData</stp>
        <stp>Correlation(GCE,BP6,Period:=10,InputChoice1:=Close,InputChoice2:=Close)</stp>
        <stp>FG</stp>
        <stp/>
        <stp>Close</stp>
        <stp>10</stp>
        <stp>-1</stp>
        <stp>all</stp>
        <stp/>
        <stp/>
        <stp>True</stp>
        <stp>T</stp>
        <stp>EndofBar</stp>
        <tr r="R13" s="1"/>
      </tp>
      <tp>
        <v>60.1653274954</v>
        <stp/>
        <stp>StudyData</stp>
        <stp>Correlation(EU6,NE6,Period:=10,InputChoice1:=Close,InputChoice2:=Close)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6" s="1"/>
      </tp>
      <tp>
        <v>60.1653274954</v>
        <stp/>
        <stp>StudyData</stp>
        <stp>Correlation(NE6,EU6,Period:=10,InputChoice1:=Close,InputChoice2:=Close)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11" s="1"/>
      </tp>
      <tp>
        <v>87.249632933200004</v>
        <stp/>
        <stp>StudyData</stp>
        <stp>Correlation(DA6,NE6,Period:=10,InputChoice1:=Close,InputChoice2:=Close)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8" s="1"/>
      </tp>
      <tp>
        <v>87.249632933200004</v>
        <stp/>
        <stp>StudyData</stp>
        <stp>Correlation(NE6,DA6,Period:=10,InputChoice1:=Close,InputChoice2:=Close)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11" s="1"/>
      </tp>
      <tp>
        <v>1.1729000000000001</v>
        <stp/>
        <stp>ContractData</stp>
        <stp>EU6</stp>
        <stp>Y_Low</stp>
        <stp/>
        <stp>T</stp>
        <tr r="E17" s="1"/>
      </tp>
      <tp>
        <v>-30.2593933052</v>
        <stp/>
        <stp>StudyData</stp>
        <stp>Correlation(GCE,NE6,Period:=10,InputChoice1:=Close,InputChoice2:=Close)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13" s="1"/>
      </tp>
      <tp>
        <v>-30.2593933052</v>
        <stp/>
        <stp>StudyData</stp>
        <stp>Correlation(NE6,GCE,Period:=10,InputChoice1:=Close,InputChoice2:=Close)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11" s="1"/>
      </tp>
      <tp>
        <v>-36.5317537022</v>
        <stp/>
        <stp>StudyData</stp>
        <stp>Correlation(CA6,JY6,Period:=10,InputChoice1:=Close,InputChoice2:=Close)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9" s="1"/>
      </tp>
      <tp>
        <v>-36.5317537022</v>
        <stp/>
        <stp>StudyData</stp>
        <stp>Correlation(JY6,CA6,Period:=10,InputChoice1:=Close,InputChoice2:=Close)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7" s="1"/>
      </tp>
      <tp>
        <v>-5.6321353412999997</v>
        <stp/>
        <stp>StudyData</stp>
        <stp>Correlation(BP6,JY6,Period:=10,InputChoice1:=Close,InputChoice2:=Close)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5" s="1"/>
      </tp>
      <tp>
        <v>0.11704000000000001</v>
        <stp/>
        <stp>StudyData</stp>
        <stp>NK6M21</stp>
        <stp>Bar</stp>
        <stp/>
        <stp>Close</stp>
        <stp>D</stp>
        <stp>-1</stp>
        <stp/>
        <stp/>
        <stp/>
        <stp/>
        <stp>T</stp>
        <tr r="AI41" s="1"/>
        <tr r="AI41" s="1"/>
      </tp>
      <tp>
        <v>29.071492948700001</v>
        <stp/>
        <stp>StudyData</stp>
        <stp>Correlation(EU6,JY6,Period:=10,InputChoice1:=Close,InputChoice2:=Close)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6" s="1"/>
      </tp>
      <tp>
        <v>29.071492948700001</v>
        <stp/>
        <stp>StudyData</stp>
        <stp>Correlation(JY6,EU6,Period:=10,InputChoice1:=Close,InputChoice2:=Close)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S7" s="1"/>
      </tp>
      <tp>
        <v>-12.2517789308</v>
        <stp/>
        <stp>StudyData</stp>
        <stp>Correlation(DA6,JY6,Period:=10,InputChoice1:=Close,InputChoice2:=Close)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8" s="1"/>
      </tp>
      <tp>
        <v>-12.2517789308</v>
        <stp/>
        <stp>StudyData</stp>
        <stp>Correlation(JY6,DA6,Period:=10,InputChoice1:=Close,InputChoice2:=Close)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U7" s="1"/>
      </tp>
      <tp>
        <v>85.351460438499998</v>
        <stp/>
        <stp>StudyData</stp>
        <stp>Correlation(CA6,NE6,Period:=10,InputChoice1:=Close,InputChoice2:=Close)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9" s="1"/>
      </tp>
      <tp>
        <v>85.351460438499998</v>
        <stp/>
        <stp>StudyData</stp>
        <stp>Correlation(NE6,CA6,Period:=10,InputChoice1:=Close,InputChoice2:=Close)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V11" s="1"/>
      </tp>
      <tp>
        <v>-5.4397895568000001</v>
        <stp/>
        <stp>StudyData</stp>
        <stp>Correlation(GCE,JY6,Period:=10,InputChoice1:=Close,InputChoice2:=Close)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T13" s="1"/>
      </tp>
      <tp>
        <v>-5.4397895568000001</v>
        <stp/>
        <stp>StudyData</stp>
        <stp>Correlation(JY6,GCE,Period:=10,InputChoice1:=Close,InputChoice2:=Close)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Z7" s="1"/>
      </tp>
      <tp>
        <v>1.3709</v>
        <stp/>
        <stp>ContractData</stp>
        <stp>BP6</stp>
        <stp>Y_Low</stp>
        <stp/>
        <stp>T</stp>
        <tr r="E4" s="1"/>
      </tp>
      <tp>
        <v>52.254035784899997</v>
        <stp/>
        <stp>StudyData</stp>
        <stp>Correlation(BP6,NE6,Period:=10,InputChoice1:=Close,InputChoice2:=Close)</stp>
        <stp>FG</stp>
        <stp/>
        <stp>Close</stp>
        <stp>10</stp>
        <stp>0</stp>
        <stp>all</stp>
        <stp/>
        <stp/>
        <stp>True</stp>
        <stp>T</stp>
        <stp>EndofBarandPeriod 1</stp>
        <tr r="X5" s="1"/>
      </tp>
      <tp>
        <v>0.79220000000000002</v>
        <stp/>
        <stp>ContractData</stp>
        <stp>CA6</stp>
        <stp>Open</stp>
        <stp/>
        <stp>T</stp>
        <tr r="AB10" s="1"/>
        <tr r="BH10" s="1"/>
      </tp>
      <tp>
        <v>0.76390000000000002</v>
        <stp/>
        <stp>ContractData</stp>
        <stp>DA6</stp>
        <stp>High</stp>
        <stp/>
        <stp>T</stp>
        <tr r="D49" s="1"/>
        <tr r="AR49" s="1"/>
      </tp>
      <tp>
        <v>85195</v>
        <stp/>
        <stp>ContractData</stp>
        <stp>EB</stp>
        <stp>LastQuoteToday</stp>
        <stp/>
        <stp>D</stp>
        <tr r="L12" s="1"/>
      </tp>
      <tp t="s">
        <v>Euro/British Pound (Globex), Jun 21</v>
        <stp/>
        <stp>ContractData</stp>
        <stp>EB</stp>
        <stp>LongDescription</stp>
        <tr r="I12" s="1"/>
      </tp>
      <tp>
        <v>1.1778500000000001</v>
        <stp/>
        <stp>ContractData</stp>
        <stp>EU6</stp>
        <stp>High</stp>
        <stp/>
        <stp>T</stp>
        <tr r="D23" s="1"/>
        <tr r="AR23" s="1"/>
      </tp>
      <tp>
        <v>1.3739000000000001</v>
        <stp/>
        <stp>ContractData</stp>
        <stp>BP6</stp>
        <stp>Open</stp>
        <stp/>
        <stp>T</stp>
        <tr r="C10" s="1"/>
        <tr r="AU10" s="1"/>
      </tp>
      <tp>
        <v>1.0999999999998789E-3</v>
        <stp/>
        <stp>ContractData</stp>
        <stp>SF6</stp>
        <stp>NetLastTrade</stp>
        <stp/>
        <stp>T</stp>
        <tr r="AE25" s="1"/>
      </tp>
      <tp>
        <v>3.5000000000000001E-3</v>
        <stp/>
        <stp>StudyData</stp>
        <stp>FR</stp>
        <stp>ATR</stp>
        <stp>MAType=Simple,Period=1</stp>
        <stp>ATR</stp>
        <stp>ADC</stp>
        <stp>0</stp>
        <stp>ALL</stp>
        <stp/>
        <stp/>
        <stp/>
        <stp>T</stp>
        <tr r="S34" s="1"/>
      </tp>
      <tp>
        <v>3.4399999999999999E-3</v>
        <stp/>
        <stp>StudyData</stp>
        <stp>FR</stp>
        <stp>ATR</stp>
        <stp>MAType=Simple,Period=5</stp>
        <stp>ATR</stp>
        <stp>ADC</stp>
        <stp>0</stp>
        <stp>ALL</stp>
        <stp/>
        <stp/>
        <stp/>
        <stp>T</stp>
        <tr r="T34" s="1"/>
      </tp>
      <tp>
        <v>0.63400000000000001</v>
        <stp/>
        <stp>StudyData</stp>
        <stp>YR</stp>
        <stp>ATR</stp>
        <stp>MAType=Simple,Period=5</stp>
        <stp>ATR</stp>
        <stp>ADC</stp>
        <stp>0</stp>
        <stp>ALL</stp>
        <stp/>
        <stp/>
        <stp/>
        <stp>T</stp>
        <tr r="T32" s="1"/>
      </tp>
      <tp>
        <v>0.77</v>
        <stp/>
        <stp>StudyData</stp>
        <stp>YR</stp>
        <stp>ATR</stp>
        <stp>MAType=Simple,Period=1</stp>
        <stp>ATR</stp>
        <stp>ADC</stp>
        <stp>0</stp>
        <stp>ALL</stp>
        <stp/>
        <stp/>
        <stp/>
        <stp>T</stp>
        <tr r="S32" s="1"/>
      </tp>
      <tp>
        <v>1709.7</v>
        <stp/>
        <stp>StudyData</stp>
        <stp>GCE</stp>
        <stp>FG</stp>
        <stp/>
        <stp>Close</stp>
        <stp>10</stp>
        <stp>-1</stp>
        <stp/>
        <stp/>
        <stp/>
        <stp/>
        <stp>T</stp>
        <tr r="I25" s="1"/>
        <tr r="I25" s="1"/>
        <tr r="AJ13" s="1"/>
      </tp>
      <tp>
        <v>1.3815000000000002</v>
        <stp/>
        <stp>ContractData</stp>
        <stp>BP6</stp>
        <stp>High</stp>
        <stp/>
        <stp>T</stp>
        <tr r="D10" s="1"/>
        <tr r="AR10" s="1"/>
      </tp>
      <tp>
        <v>1.1736000000000002</v>
        <stp/>
        <stp>ContractData</stp>
        <stp>EU6</stp>
        <stp>Open</stp>
        <stp/>
        <stp>T</stp>
        <tr r="C23" s="1"/>
        <tr r="AU23" s="1"/>
      </tp>
      <tp>
        <v>0.75990000000000002</v>
        <stp/>
        <stp>ContractData</stp>
        <stp>DA6</stp>
        <stp>Open</stp>
        <stp/>
        <stp>T</stp>
        <tr r="C49" s="1"/>
        <tr r="AU49" s="1"/>
      </tp>
      <tp>
        <v>0.85509999999999997</v>
        <stp/>
        <stp>StudyData</stp>
        <stp>EBM21</stp>
        <stp>Bar</stp>
        <stp/>
        <stp>Close</stp>
        <stp>D</stp>
        <stp>-1</stp>
        <stp/>
        <stp/>
        <stp/>
        <stp/>
        <stp>T</stp>
        <tr r="AI43" s="1"/>
        <tr r="AI43" s="1"/>
      </tp>
      <tp>
        <v>1708.9</v>
        <stp/>
        <stp>StudyData</stp>
        <stp>GCE</stp>
        <stp>FG</stp>
        <stp/>
        <stp>Close</stp>
        <stp>10</stp>
        <stp>-2</stp>
        <stp/>
        <stp/>
        <stp/>
        <stp/>
        <stp>T</stp>
        <tr r="AK13" s="1"/>
      </tp>
      <tp>
        <v>0.7975000000000001</v>
        <stp/>
        <stp>ContractData</stp>
        <stp>CA6</stp>
        <stp>High</stp>
        <stp/>
        <stp>T</stp>
        <tr r="AC10" s="1"/>
        <tr r="BE10" s="1"/>
      </tp>
      <tp>
        <v>9.0674999999999992E-3</v>
        <stp/>
        <stp>ContractData</stp>
        <stp>JY6</stp>
        <stp>Open</stp>
        <stp/>
        <stp>T</stp>
        <tr r="C36" s="1"/>
        <tr r="AU36" s="1"/>
      </tp>
      <tp>
        <v>0.11741000000000001</v>
        <stp/>
        <stp>ContractData</stp>
        <stp>NK6</stp>
        <stp>High</stp>
        <stp/>
        <stp>T</stp>
        <tr r="AC49" s="1"/>
        <tr r="BE49" s="1"/>
      </tp>
      <tp>
        <v>0.70240000000000002</v>
        <stp/>
        <stp>ContractData</stp>
        <stp>NE6</stp>
        <stp>High</stp>
        <stp/>
        <stp>T</stp>
        <tr r="AC36" s="1"/>
        <tr r="BE36" s="1"/>
      </tp>
      <tp>
        <v>0.69790000000000008</v>
        <stp/>
        <stp>ContractData</stp>
        <stp>NE6</stp>
        <stp>Open</stp>
        <stp/>
        <stp>T</stp>
        <tr r="AB36" s="1"/>
        <tr r="BH36" s="1"/>
      </tp>
      <tp>
        <v>0.11691000000000001</v>
        <stp/>
        <stp>ContractData</stp>
        <stp>NK6</stp>
        <stp>Open</stp>
        <stp/>
        <stp>T</stp>
        <tr r="AB49" s="1"/>
        <tr r="BH49" s="1"/>
      </tp>
      <tp>
        <v>9.0749999999999997E-3</v>
        <stp/>
        <stp>ContractData</stp>
        <stp>JY6</stp>
        <stp>High</stp>
        <stp/>
        <stp>T</stp>
        <tr r="D36" s="1"/>
        <tr r="AR36" s="1"/>
      </tp>
      <tp>
        <v>0.11734000000000001</v>
        <stp/>
        <stp>ContractData</stp>
        <stp>NK6</stp>
        <stp>Bid</stp>
        <stp/>
        <stp>T</stp>
        <tr r="AB45" s="1"/>
      </tp>
      <tp>
        <v>0.69969999999999999</v>
        <stp/>
        <stp>ContractData</stp>
        <stp>NE6</stp>
        <stp>Bid</stp>
        <stp/>
        <stp>T</stp>
        <tr r="AB32" s="1"/>
      </tp>
      <tp>
        <v>0.79180000000000006</v>
        <stp/>
        <stp>ContractData</stp>
        <stp>CA6</stp>
        <stp>Low</stp>
        <stp/>
        <stp>T</stp>
        <tr r="AD10" s="1"/>
        <tr r="BF10" s="1"/>
      </tp>
      <tp>
        <v>0.69980000000000009</v>
        <stp/>
        <stp>ContractData</stp>
        <stp>NE6</stp>
        <stp>Ask</stp>
        <stp/>
        <stp>T</stp>
        <tr r="AD32" s="1"/>
      </tp>
      <tp>
        <v>0.11738000000000001</v>
        <stp/>
        <stp>ContractData</stp>
        <stp>NK6</stp>
        <stp>Ask</stp>
        <stp/>
        <stp>T</stp>
        <tr r="AD45" s="1"/>
      </tp>
      <tp>
        <v>1.3719000000000001</v>
        <stp/>
        <stp>ContractData</stp>
        <stp>BP6</stp>
        <stp>Low</stp>
        <stp/>
        <stp>T</stp>
        <tr r="E10" s="1"/>
        <tr r="AS10" s="1"/>
      </tp>
      <tp>
        <v>1.17215</v>
        <stp/>
        <stp>ContractData</stp>
        <stp>EU6</stp>
        <stp>Low</stp>
        <stp/>
        <stp>T</stp>
        <tr r="E23" s="1"/>
        <tr r="AS23" s="1"/>
      </tp>
      <tp>
        <v>0.75905000000000011</v>
        <stp/>
        <stp>ContractData</stp>
        <stp>DA6</stp>
        <stp>Low</stp>
        <stp/>
        <stp>T</stp>
        <tr r="E49" s="1"/>
        <tr r="AS49" s="1"/>
      </tp>
      <tp>
        <v>9.0495000000000003E-3</v>
        <stp/>
        <stp>ContractData</stp>
        <stp>JY6</stp>
        <stp>Bid</stp>
        <stp/>
        <stp>T</stp>
        <tr r="C32" s="1"/>
      </tp>
      <tp>
        <v>9.0504999999999995E-3</v>
        <stp/>
        <stp>ContractData</stp>
        <stp>JY6</stp>
        <stp>Ask</stp>
        <stp/>
        <stp>T</stp>
        <tr r="E32" s="1"/>
      </tp>
      <tp>
        <v>1.0633000000000001</v>
        <stp/>
        <stp>ContractData</stp>
        <stp>SF6</stp>
        <stp>Open</stp>
        <stp/>
        <stp>T</stp>
        <tr r="AB23" s="1"/>
        <tr r="BH23" s="1"/>
      </tp>
      <tp>
        <v>0.7622000000000001</v>
        <stp/>
        <stp>ContractData</stp>
        <stp>DA6</stp>
        <stp>Ask</stp>
        <stp/>
        <stp>T</stp>
        <tr r="E45" s="1"/>
      </tp>
      <tp>
        <v>1.1768000000000001</v>
        <stp/>
        <stp>ContractData</stp>
        <stp>EU6</stp>
        <stp>Ask</stp>
        <stp/>
        <stp>T</stp>
        <tr r="E19" s="1"/>
      </tp>
      <tp>
        <v>1.1767500000000002</v>
        <stp/>
        <stp>ContractData</stp>
        <stp>EU6</stp>
        <stp>Bid</stp>
        <stp/>
        <stp>T</stp>
        <tr r="C19" s="1"/>
      </tp>
      <tp>
        <v>0.76215000000000011</v>
        <stp/>
        <stp>ContractData</stp>
        <stp>DA6</stp>
        <stp>Bid</stp>
        <stp/>
        <stp>T</stp>
        <tr r="C45" s="1"/>
      </tp>
      <tp>
        <v>9.018E-3</v>
        <stp/>
        <stp>ContractData</stp>
        <stp>JY6</stp>
        <stp>Low</stp>
        <stp/>
        <stp>T</stp>
        <tr r="E36" s="1"/>
        <tr r="AS36" s="1"/>
      </tp>
      <tp>
        <v>0.79570000000000007</v>
        <stp/>
        <stp>ContractData</stp>
        <stp>CA6</stp>
        <stp>Bid</stp>
        <stp/>
        <stp>T</stp>
        <tr r="AB6" s="1"/>
      </tp>
      <tp>
        <v>1.3811</v>
        <stp/>
        <stp>ContractData</stp>
        <stp>BP6</stp>
        <stp>Bid</stp>
        <stp/>
        <stp>T</stp>
        <tr r="C6" s="1"/>
      </tp>
      <tp>
        <v>1.3812</v>
        <stp/>
        <stp>ContractData</stp>
        <stp>BP6</stp>
        <stp>Ask</stp>
        <stp/>
        <stp>T</stp>
        <tr r="E6" s="1"/>
      </tp>
      <tp>
        <v>0.11687000000000002</v>
        <stp/>
        <stp>ContractData</stp>
        <stp>NK6</stp>
        <stp>Low</stp>
        <stp/>
        <stp>T</stp>
        <tr r="AD49" s="1"/>
        <tr r="BF49" s="1"/>
      </tp>
      <tp>
        <v>0.69630000000000003</v>
        <stp/>
        <stp>ContractData</stp>
        <stp>NE6</stp>
        <stp>Low</stp>
        <stp/>
        <stp>T</stp>
        <tr r="AD36" s="1"/>
        <tr r="BF36" s="1"/>
      </tp>
      <tp>
        <v>0.79575000000000007</v>
        <stp/>
        <stp>ContractData</stp>
        <stp>CA6</stp>
        <stp>Ask</stp>
        <stp/>
        <stp>T</stp>
        <tr r="AD6" s="1"/>
      </tp>
      <tp>
        <v>1.0606</v>
        <stp/>
        <stp>ContractData</stp>
        <stp>SF6</stp>
        <stp>Low</stp>
        <stp/>
        <stp>T</stp>
        <tr r="AD23" s="1"/>
        <tr r="BF23" s="1"/>
      </tp>
      <tp>
        <v>1.0645</v>
        <stp/>
        <stp>ContractData</stp>
        <stp>SF6</stp>
        <stp>Bid</stp>
        <stp/>
        <stp>T</stp>
        <tr r="AB19" s="1"/>
      </tp>
      <tp>
        <v>1.0646</v>
        <stp/>
        <stp>ContractData</stp>
        <stp>SF6</stp>
        <stp>Ask</stp>
        <stp/>
        <stp>T</stp>
        <tr r="AD19" s="1"/>
      </tp>
      <tp>
        <v>4.049999999999998E-3</v>
        <stp/>
        <stp>ContractData</stp>
        <stp>CA6</stp>
        <stp>NetLastTrade</stp>
        <stp/>
        <stp>T</stp>
        <tr r="AE12" s="1"/>
      </tp>
      <tp>
        <v>6.7250000000000004E-2</v>
        <stp/>
        <stp>ContractData</stp>
        <stp>SA6M21</stp>
        <stp>HIgh</stp>
        <stp/>
        <stp>T</stp>
        <tr r="AK60" s="1"/>
      </tp>
      <tp>
        <v>1.0654000000000001</v>
        <stp/>
        <stp>ContractData</stp>
        <stp>SF6M21</stp>
        <stp>HIgh</stp>
        <stp/>
        <stp>T</stp>
        <tr r="AK54" s="1"/>
      </tp>
      <tp>
        <v>0.76390000000000002</v>
        <stp/>
        <stp>ContractData</stp>
        <stp>DA6M21</stp>
        <stp>HIgh</stp>
        <stp/>
        <stp>T</stp>
        <tr r="AK52" s="1"/>
      </tp>
      <tp>
        <v>1.1778500000000001</v>
        <stp/>
        <stp>ContractData</stp>
        <stp>EU6M21</stp>
        <stp>HIgh</stp>
        <stp/>
        <stp>T</stp>
        <tr r="AK50" s="1"/>
      </tp>
      <tp>
        <v>1.3815000000000002</v>
        <stp/>
        <stp>ContractData</stp>
        <stp>BP6M21</stp>
        <stp>HIgh</stp>
        <stp/>
        <stp>T</stp>
        <tr r="AK49" s="1"/>
      </tp>
      <tp>
        <v>0.7975000000000001</v>
        <stp/>
        <stp>ContractData</stp>
        <stp>CA6M21</stp>
        <stp>HIgh</stp>
        <stp/>
        <stp>T</stp>
        <tr r="AK57" s="1"/>
        <tr r="AK53" s="1"/>
      </tp>
      <tp>
        <v>0.70240000000000002</v>
        <stp/>
        <stp>ContractData</stp>
        <stp>NE6M21</stp>
        <stp>HIgh</stp>
        <stp/>
        <stp>T</stp>
        <tr r="AK55" s="1"/>
      </tp>
      <tp>
        <v>0.11741000000000001</v>
        <stp/>
        <stp>ContractData</stp>
        <stp>NK6M21</stp>
        <stp>HIgh</stp>
        <stp/>
        <stp>T</stp>
        <tr r="AK56" s="1"/>
      </tp>
      <tp>
        <v>4.8619999999999997E-2</v>
        <stp/>
        <stp>ContractData</stp>
        <stp>MX6M21</stp>
        <stp>HIgh</stp>
        <stp/>
        <stp>T</stp>
        <tr r="AK59" s="1"/>
      </tp>
      <tp>
        <v>9.0749999999999997E-3</v>
        <stp/>
        <stp>ContractData</stp>
        <stp>JY6M21</stp>
        <stp>HIgh</stp>
        <stp/>
        <stp>T</stp>
        <tr r="AK51" s="1"/>
      </tp>
      <tp>
        <v>3.3999999999999998E-3</v>
        <stp/>
        <stp>StudyData</stp>
        <stp>EB</stp>
        <stp>ATR</stp>
        <stp>MAType=Simple,Period=1</stp>
        <stp>ATR</stp>
        <stp>ADC</stp>
        <stp>0</stp>
        <stp>ALL</stp>
        <stp/>
        <stp/>
        <stp/>
        <stp>T</stp>
        <tr r="S30" s="1"/>
      </tp>
      <tp>
        <v>4.7600000000000003E-3</v>
        <stp/>
        <stp>StudyData</stp>
        <stp>EB</stp>
        <stp>ATR</stp>
        <stp>MAType=Simple,Period=5</stp>
        <stp>ATR</stp>
        <stp>ADC</stp>
        <stp>0</stp>
        <stp>ALL</stp>
        <stp/>
        <stp/>
        <stp/>
        <stp>T</stp>
        <tr r="T30" s="1"/>
      </tp>
      <tp>
        <v>8.69999999999993E-3</v>
        <stp/>
        <stp>ContractData</stp>
        <stp>BP6</stp>
        <stp>NetLastTrade</stp>
        <stp/>
        <stp>T</stp>
        <tr r="F12" s="1"/>
      </tp>
      <tp>
        <v>0.85210000000000008</v>
        <stp/>
        <stp>ContractData</stp>
        <stp>EBM21</stp>
        <stp>LAstTrade</stp>
        <stp/>
        <stp>T</stp>
        <tr r="AJ58" s="1"/>
      </tp>
      <tp>
        <v>3.1999999999998696E-3</v>
        <stp/>
        <stp>ContractData</stp>
        <stp>EU6</stp>
        <stp>NetLastTrade</stp>
        <stp/>
        <stp>T</stp>
        <tr r="F25" s="1"/>
      </tp>
      <tp>
        <v>2.9500000000000082E-3</v>
        <stp/>
        <stp>ContractData</stp>
        <stp>DA6</stp>
        <stp>NetLastTrade</stp>
        <stp/>
        <stp>T</stp>
        <tr r="F51" s="1"/>
      </tp>
      <tp>
        <v>-0.36837796748918256</v>
        <stp/>
        <stp>ContractData</stp>
        <stp>EB</stp>
        <stp>PerCentNetLastQuote</stp>
        <stp/>
        <stp>T</stp>
        <tr r="O12" s="1"/>
        <tr r="N12" s="1"/>
        <tr r="N12" s="1"/>
      </tp>
      <tp>
        <v>1.0654000000000001</v>
        <stp/>
        <stp>ContractData</stp>
        <stp>SF6</stp>
        <stp>High</stp>
        <stp/>
        <stp>T</stp>
        <tr r="AC23" s="1"/>
        <tr r="BE23" s="1"/>
      </tp>
      <tp>
        <v>0.85509999999999997</v>
        <stp/>
        <stp>StudyData</stp>
        <stp>EB</stp>
        <stp>Bar</stp>
        <stp/>
        <stp>Close</stp>
        <stp>D</stp>
        <stp>-1</stp>
        <stp>primaryOnly</stp>
        <tr r="H9" s="2"/>
      </tp>
      <tp>
        <v>0.85480000000000012</v>
        <stp/>
        <stp>ContractData</stp>
        <stp>EBM21</stp>
        <stp>HIgh</stp>
        <stp/>
        <stp>T</stp>
        <tr r="AK58" s="1"/>
      </tp>
      <tp>
        <v>0.51155740810913219</v>
        <stp/>
        <stp>ContractData</stp>
        <stp>CA6</stp>
        <stp>PerCentNetLastQuote</stp>
        <stp/>
        <stp>T</stp>
        <tr r="O9" s="1"/>
        <tr r="N9" s="1"/>
        <tr r="N9" s="1"/>
      </tp>
      <tp>
        <v>0.62659380692167577</v>
        <stp/>
        <stp>ContractData</stp>
        <stp>BP6</stp>
        <stp>PerCentNetLastQuote</stp>
        <stp/>
        <stp>T</stp>
        <tr r="N5" s="1"/>
        <tr r="N5" s="1"/>
        <tr r="O5" s="1"/>
      </tp>
      <tp>
        <v>0.27266530334014999</v>
        <stp/>
        <stp>ContractData</stp>
        <stp>EU6</stp>
        <stp>PerCentNetLastQuote</stp>
        <stp/>
        <stp>T</stp>
        <tr r="O6" s="1"/>
        <tr r="N6" s="1"/>
        <tr r="N6" s="1"/>
      </tp>
      <tp>
        <v>0.38195587751070137</v>
        <stp/>
        <stp>ContractData</stp>
        <stp>DA6</stp>
        <stp>PerCentNetLastQuote</stp>
        <stp/>
        <stp>T</stp>
        <tr r="N8" s="1"/>
        <tr r="N8" s="1"/>
        <tr r="O8" s="1"/>
      </tp>
      <tp>
        <v>1.4590747330960854</v>
        <stp/>
        <stp>ContractData</stp>
        <stp>GCE</stp>
        <stp>PerCentNetLastQuote</stp>
        <stp/>
        <stp>T</stp>
        <tr r="O13" s="1"/>
        <tr r="N13" s="1"/>
        <tr r="N13" s="1"/>
      </tp>
      <tp>
        <v>-0.20951645806914043</v>
        <stp/>
        <stp>ContractData</stp>
        <stp>JY6</stp>
        <stp>PerCentNetLastQuote</stp>
        <stp/>
        <stp>T</stp>
        <tr r="O7" s="1"/>
        <tr r="N7" s="1"/>
        <tr r="N7" s="1"/>
      </tp>
      <tp>
        <v>0.30103211009174313</v>
        <stp/>
        <stp>ContractData</stp>
        <stp>NE6</stp>
        <stp>PerCentNetLastQuote</stp>
        <stp/>
        <stp>T</stp>
        <tr r="N11" s="1"/>
        <tr r="N11" s="1"/>
        <tr r="O11" s="1"/>
      </tp>
      <tp>
        <v>0.10343206393982135</v>
        <stp/>
        <stp>ContractData</stp>
        <stp>SF6</stp>
        <stp>PerCentNetLastQuote</stp>
        <stp/>
        <stp>T</stp>
        <tr r="N10" s="1"/>
        <tr r="N10" s="1"/>
        <tr r="O10" s="1"/>
      </tp>
      <tp>
        <v>-1.8500000000001154E-5</v>
        <stp/>
        <stp>ContractData</stp>
        <stp>JY6</stp>
        <stp>NetLastTrade</stp>
        <stp/>
        <stp>T</stp>
        <tr r="F38" s="1"/>
      </tp>
      <tp>
        <v>2.0999999999999908E-3</v>
        <stp/>
        <stp>ContractData</stp>
        <stp>NE6</stp>
        <stp>NetLastTrade</stp>
        <stp/>
        <stp>T</stp>
        <tr r="AE38" s="1"/>
      </tp>
      <tp>
        <v>3.2000000000000084E-4</v>
        <stp/>
        <stp>ContractData</stp>
        <stp>NK6</stp>
        <stp>NetLastTrade</stp>
        <stp/>
        <stp>T</stp>
        <tr r="AE51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5-Minute Close Daily Percent Change</a:t>
            </a:r>
          </a:p>
        </c:rich>
      </c:tx>
      <c:layout>
        <c:manualLayout>
          <c:xMode val="edge"/>
          <c:yMode val="edge"/>
          <c:x val="0.39376933711506917"/>
          <c:y val="2.0202164812043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691592526993739E-2"/>
          <c:y val="0.15885537839628716"/>
          <c:w val="0.7738068368504144"/>
          <c:h val="0.7275619616726241"/>
        </c:manualLayout>
      </c:layout>
      <c:lineChart>
        <c:grouping val="standard"/>
        <c:varyColors val="0"/>
        <c:ser>
          <c:idx val="0"/>
          <c:order val="0"/>
          <c:tx>
            <c:strRef>
              <c:f>Main!$Q$5</c:f>
              <c:strCache>
                <c:ptCount val="1"/>
                <c:pt idx="0">
                  <c:v>BP6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Sheet2!$N$2:$N$99</c:f>
              <c:numCache>
                <c:formatCode>0.00%</c:formatCode>
                <c:ptCount val="98"/>
                <c:pt idx="0">
                  <c:v>3.0601092896174729E-3</c:v>
                </c:pt>
                <c:pt idx="1">
                  <c:v>2.7686703096539349E-3</c:v>
                </c:pt>
                <c:pt idx="2">
                  <c:v>3.0601092896174729E-3</c:v>
                </c:pt>
                <c:pt idx="3">
                  <c:v>3.1329690346083572E-3</c:v>
                </c:pt>
                <c:pt idx="4">
                  <c:v>3.2058287795992419E-3</c:v>
                </c:pt>
                <c:pt idx="5">
                  <c:v>3.3515482695810109E-3</c:v>
                </c:pt>
                <c:pt idx="6">
                  <c:v>3.4972677595627799E-3</c:v>
                </c:pt>
                <c:pt idx="7">
                  <c:v>3.788706739526318E-3</c:v>
                </c:pt>
                <c:pt idx="8">
                  <c:v>3.4972677595627799E-3</c:v>
                </c:pt>
                <c:pt idx="9">
                  <c:v>3.2786885245901262E-3</c:v>
                </c:pt>
                <c:pt idx="10">
                  <c:v>3.2786885245901262E-3</c:v>
                </c:pt>
                <c:pt idx="11">
                  <c:v>3.4972677595627799E-3</c:v>
                </c:pt>
                <c:pt idx="12">
                  <c:v>2.9143897996357039E-3</c:v>
                </c:pt>
                <c:pt idx="13">
                  <c:v>3.0601092896174729E-3</c:v>
                </c:pt>
                <c:pt idx="14">
                  <c:v>2.9872495446265882E-3</c:v>
                </c:pt>
                <c:pt idx="15">
                  <c:v>3.3515482695810109E-3</c:v>
                </c:pt>
                <c:pt idx="16">
                  <c:v>3.3515482695810109E-3</c:v>
                </c:pt>
                <c:pt idx="17">
                  <c:v>3.7158469945354333E-3</c:v>
                </c:pt>
                <c:pt idx="18">
                  <c:v>3.8615664845172023E-3</c:v>
                </c:pt>
                <c:pt idx="19">
                  <c:v>3.788706739526318E-3</c:v>
                </c:pt>
                <c:pt idx="20">
                  <c:v>3.8615664845172023E-3</c:v>
                </c:pt>
                <c:pt idx="21">
                  <c:v>4.1530054644809021E-3</c:v>
                </c:pt>
                <c:pt idx="22">
                  <c:v>4.4444444444444401E-3</c:v>
                </c:pt>
                <c:pt idx="23">
                  <c:v>5.1001821493624009E-3</c:v>
                </c:pt>
                <c:pt idx="24">
                  <c:v>5.3916211293259389E-3</c:v>
                </c:pt>
                <c:pt idx="25">
                  <c:v>5.6102003642987536E-3</c:v>
                </c:pt>
                <c:pt idx="26">
                  <c:v>6.1202185792349458E-3</c:v>
                </c:pt>
                <c:pt idx="27">
                  <c:v>5.5373406193078697E-3</c:v>
                </c:pt>
                <c:pt idx="28">
                  <c:v>5.9744990892531763E-3</c:v>
                </c:pt>
                <c:pt idx="29">
                  <c:v>5.9744990892531763E-3</c:v>
                </c:pt>
                <c:pt idx="30">
                  <c:v>5.2459016393441695E-3</c:v>
                </c:pt>
                <c:pt idx="31">
                  <c:v>4.8816029143897476E-3</c:v>
                </c:pt>
                <c:pt idx="32">
                  <c:v>5.4644808743168228E-3</c:v>
                </c:pt>
                <c:pt idx="33">
                  <c:v>5.3916211293259389E-3</c:v>
                </c:pt>
                <c:pt idx="34">
                  <c:v>5.3916211293259389E-3</c:v>
                </c:pt>
                <c:pt idx="35">
                  <c:v>5.0273224043715162E-3</c:v>
                </c:pt>
                <c:pt idx="36">
                  <c:v>4.3715846994535554E-3</c:v>
                </c:pt>
                <c:pt idx="37">
                  <c:v>4.6630236794170934E-3</c:v>
                </c:pt>
                <c:pt idx="38">
                  <c:v>4.2987249544626715E-3</c:v>
                </c:pt>
                <c:pt idx="39">
                  <c:v>4.0801457194900173E-3</c:v>
                </c:pt>
                <c:pt idx="40">
                  <c:v>4.0072859744989713E-3</c:v>
                </c:pt>
                <c:pt idx="41">
                  <c:v>4.2258652094717868E-3</c:v>
                </c:pt>
                <c:pt idx="42">
                  <c:v>4.1530054644809021E-3</c:v>
                </c:pt>
                <c:pt idx="43">
                  <c:v>4.5173041894353248E-3</c:v>
                </c:pt>
                <c:pt idx="44">
                  <c:v>4.2258652094717868E-3</c:v>
                </c:pt>
                <c:pt idx="45">
                  <c:v>5.2459016393441695E-3</c:v>
                </c:pt>
                <c:pt idx="46">
                  <c:v>5.1730418943532848E-3</c:v>
                </c:pt>
                <c:pt idx="47">
                  <c:v>5.6830601092896383E-3</c:v>
                </c:pt>
                <c:pt idx="48">
                  <c:v>6.4116575591984838E-3</c:v>
                </c:pt>
                <c:pt idx="49">
                  <c:v>6.1202185792349458E-3</c:v>
                </c:pt>
                <c:pt idx="50">
                  <c:v>6.3387978142075991E-3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4-4820-8262-C1EF8530FCE3}"/>
            </c:ext>
          </c:extLst>
        </c:ser>
        <c:ser>
          <c:idx val="1"/>
          <c:order val="1"/>
          <c:tx>
            <c:strRef>
              <c:f>Main!$Q$6</c:f>
              <c:strCache>
                <c:ptCount val="1"/>
                <c:pt idx="0">
                  <c:v>EU6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Sheet2!$Q$2:$Q$99</c:f>
              <c:numCache>
                <c:formatCode>0.00%</c:formatCode>
                <c:ptCount val="98"/>
                <c:pt idx="0">
                  <c:v>3.408316291751499E-4</c:v>
                </c:pt>
                <c:pt idx="1">
                  <c:v>5.1124744376272486E-4</c:v>
                </c:pt>
                <c:pt idx="2">
                  <c:v>8.9468302658486318E-4</c:v>
                </c:pt>
                <c:pt idx="3">
                  <c:v>8.0947511929107565E-4</c:v>
                </c:pt>
                <c:pt idx="4">
                  <c:v>7.6687116564427653E-4</c:v>
                </c:pt>
                <c:pt idx="5">
                  <c:v>8.9468302658486318E-4</c:v>
                </c:pt>
                <c:pt idx="6">
                  <c:v>6.81663258350489E-4</c:v>
                </c:pt>
                <c:pt idx="7">
                  <c:v>1.022494887525639E-3</c:v>
                </c:pt>
                <c:pt idx="8">
                  <c:v>5.9645535105651239E-4</c:v>
                </c:pt>
                <c:pt idx="9">
                  <c:v>5.9645535105651239E-4</c:v>
                </c:pt>
                <c:pt idx="10">
                  <c:v>5.9645535105651239E-4</c:v>
                </c:pt>
                <c:pt idx="11">
                  <c:v>5.9645535105651239E-4</c:v>
                </c:pt>
                <c:pt idx="12">
                  <c:v>3.408316291751499E-4</c:v>
                </c:pt>
                <c:pt idx="13">
                  <c:v>4.2603953646893743E-4</c:v>
                </c:pt>
                <c:pt idx="14">
                  <c:v>4.2603953646893743E-4</c:v>
                </c:pt>
                <c:pt idx="15">
                  <c:v>5.5385139740971327E-4</c:v>
                </c:pt>
                <c:pt idx="16">
                  <c:v>7.6687116564427653E-4</c:v>
                </c:pt>
                <c:pt idx="17">
                  <c:v>1.0650988411724381E-3</c:v>
                </c:pt>
                <c:pt idx="18">
                  <c:v>1.1077027948194265E-3</c:v>
                </c:pt>
                <c:pt idx="19">
                  <c:v>1.0650988411724381E-3</c:v>
                </c:pt>
                <c:pt idx="20">
                  <c:v>1.1077027948194265E-3</c:v>
                </c:pt>
                <c:pt idx="21">
                  <c:v>1.0650988411724381E-3</c:v>
                </c:pt>
                <c:pt idx="22">
                  <c:v>1.405930470347588E-3</c:v>
                </c:pt>
                <c:pt idx="23">
                  <c:v>2.0023858214042898E-3</c:v>
                </c:pt>
                <c:pt idx="24">
                  <c:v>2.0023858214042898E-3</c:v>
                </c:pt>
                <c:pt idx="25">
                  <c:v>2.1728016359918645E-3</c:v>
                </c:pt>
                <c:pt idx="26">
                  <c:v>2.3432174505794395E-3</c:v>
                </c:pt>
                <c:pt idx="27">
                  <c:v>2.0449897750510889E-3</c:v>
                </c:pt>
                <c:pt idx="28">
                  <c:v>2.1728016359918645E-3</c:v>
                </c:pt>
                <c:pt idx="29">
                  <c:v>2.3432174505794395E-3</c:v>
                </c:pt>
                <c:pt idx="30">
                  <c:v>2.0449897750510889E-3</c:v>
                </c:pt>
                <c:pt idx="31">
                  <c:v>1.8745739604635139E-3</c:v>
                </c:pt>
                <c:pt idx="32">
                  <c:v>2.0449897750510889E-3</c:v>
                </c:pt>
                <c:pt idx="33">
                  <c:v>2.0875937286980771E-3</c:v>
                </c:pt>
                <c:pt idx="34">
                  <c:v>2.8118609406953651E-3</c:v>
                </c:pt>
                <c:pt idx="35">
                  <c:v>2.7692569870483769E-3</c:v>
                </c:pt>
                <c:pt idx="36">
                  <c:v>1.9597818677573012E-3</c:v>
                </c:pt>
                <c:pt idx="37">
                  <c:v>2.1301976823448763E-3</c:v>
                </c:pt>
                <c:pt idx="38">
                  <c:v>1.533742331288364E-3</c:v>
                </c:pt>
                <c:pt idx="39">
                  <c:v>1.533742331288364E-3</c:v>
                </c:pt>
                <c:pt idx="40">
                  <c:v>1.533742331288364E-3</c:v>
                </c:pt>
                <c:pt idx="41">
                  <c:v>1.2355146557600132E-3</c:v>
                </c:pt>
                <c:pt idx="42">
                  <c:v>1.1503067484662257E-3</c:v>
                </c:pt>
                <c:pt idx="43">
                  <c:v>1.4911383776413756E-3</c:v>
                </c:pt>
                <c:pt idx="44">
                  <c:v>1.405930470347588E-3</c:v>
                </c:pt>
                <c:pt idx="45">
                  <c:v>1.9597818677573012E-3</c:v>
                </c:pt>
                <c:pt idx="46">
                  <c:v>1.9597818677573012E-3</c:v>
                </c:pt>
                <c:pt idx="47">
                  <c:v>2.4284253578732268E-3</c:v>
                </c:pt>
                <c:pt idx="48">
                  <c:v>2.8544648943421643E-3</c:v>
                </c:pt>
                <c:pt idx="49">
                  <c:v>2.5988411724608019E-3</c:v>
                </c:pt>
                <c:pt idx="50">
                  <c:v>2.7266530334015778E-3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4-4820-8262-C1EF8530FCE3}"/>
            </c:ext>
          </c:extLst>
        </c:ser>
        <c:ser>
          <c:idx val="2"/>
          <c:order val="2"/>
          <c:tx>
            <c:strRef>
              <c:f>Sheet2!$G$4</c:f>
              <c:strCache>
                <c:ptCount val="1"/>
                <c:pt idx="0">
                  <c:v>JY6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Sheet2!$T$2:$T$99</c:f>
              <c:numCache>
                <c:formatCode>0.00%</c:formatCode>
                <c:ptCount val="98"/>
                <c:pt idx="0">
                  <c:v>-4.0249214313282326E-3</c:v>
                </c:pt>
                <c:pt idx="1">
                  <c:v>-4.0800573413464821E-3</c:v>
                </c:pt>
                <c:pt idx="2">
                  <c:v>-3.6389700612008647E-3</c:v>
                </c:pt>
                <c:pt idx="3">
                  <c:v>-3.8043777912554234E-3</c:v>
                </c:pt>
                <c:pt idx="4">
                  <c:v>-3.7492418812371735E-3</c:v>
                </c:pt>
                <c:pt idx="5">
                  <c:v>-3.473562331146306E-3</c:v>
                </c:pt>
                <c:pt idx="6">
                  <c:v>-3.4184264211280561E-3</c:v>
                </c:pt>
                <c:pt idx="7">
                  <c:v>-3.0876109610189387E-3</c:v>
                </c:pt>
                <c:pt idx="8">
                  <c:v>-3.6389700612008647E-3</c:v>
                </c:pt>
                <c:pt idx="9">
                  <c:v>-3.3632905111099973E-3</c:v>
                </c:pt>
                <c:pt idx="10">
                  <c:v>-3.2530186910734974E-3</c:v>
                </c:pt>
                <c:pt idx="11">
                  <c:v>-3.8595137012736734E-3</c:v>
                </c:pt>
                <c:pt idx="12">
                  <c:v>-3.9146496112919234E-3</c:v>
                </c:pt>
                <c:pt idx="13">
                  <c:v>-4.1351932513645408E-3</c:v>
                </c:pt>
                <c:pt idx="14">
                  <c:v>-4.0800573413464821E-3</c:v>
                </c:pt>
                <c:pt idx="15">
                  <c:v>-4.0249214313282326E-3</c:v>
                </c:pt>
                <c:pt idx="16">
                  <c:v>-4.0800573413464821E-3</c:v>
                </c:pt>
                <c:pt idx="17">
                  <c:v>-3.9146496112919234E-3</c:v>
                </c:pt>
                <c:pt idx="18">
                  <c:v>-3.9146496112919234E-3</c:v>
                </c:pt>
                <c:pt idx="19">
                  <c:v>-3.8043777912554234E-3</c:v>
                </c:pt>
                <c:pt idx="20">
                  <c:v>-3.8043777912554234E-3</c:v>
                </c:pt>
                <c:pt idx="21">
                  <c:v>-3.8043777912554234E-3</c:v>
                </c:pt>
                <c:pt idx="22">
                  <c:v>-3.528698241164556E-3</c:v>
                </c:pt>
                <c:pt idx="23">
                  <c:v>-3.6941059712191147E-3</c:v>
                </c:pt>
                <c:pt idx="24">
                  <c:v>-3.4184264211280561E-3</c:v>
                </c:pt>
                <c:pt idx="25">
                  <c:v>-2.86706732094613E-3</c:v>
                </c:pt>
                <c:pt idx="26">
                  <c:v>-2.6465236808733213E-3</c:v>
                </c:pt>
                <c:pt idx="27">
                  <c:v>-2.6465236808733213E-3</c:v>
                </c:pt>
                <c:pt idx="28">
                  <c:v>-2.4811159508187626E-3</c:v>
                </c:pt>
                <c:pt idx="29">
                  <c:v>-2.7567955009098213E-3</c:v>
                </c:pt>
                <c:pt idx="30">
                  <c:v>-2.9773391409826299E-3</c:v>
                </c:pt>
                <c:pt idx="31">
                  <c:v>-3.1978827810552474E-3</c:v>
                </c:pt>
                <c:pt idx="32">
                  <c:v>-2.92220323096438E-3</c:v>
                </c:pt>
                <c:pt idx="33">
                  <c:v>-2.3157082207642039E-3</c:v>
                </c:pt>
                <c:pt idx="34">
                  <c:v>-1.5989413905277193E-3</c:v>
                </c:pt>
                <c:pt idx="35">
                  <c:v>-1.5989413905277193E-3</c:v>
                </c:pt>
                <c:pt idx="36">
                  <c:v>-1.2681259304184107E-3</c:v>
                </c:pt>
                <c:pt idx="37">
                  <c:v>-1.2129900204003521E-3</c:v>
                </c:pt>
                <c:pt idx="38">
                  <c:v>-1.709213210564028E-3</c:v>
                </c:pt>
                <c:pt idx="39">
                  <c:v>-2.0400286706731456E-3</c:v>
                </c:pt>
                <c:pt idx="40">
                  <c:v>-2.2605723107459539E-3</c:v>
                </c:pt>
                <c:pt idx="41">
                  <c:v>-2.3708441307824539E-3</c:v>
                </c:pt>
                <c:pt idx="42">
                  <c:v>-2.4259800408005126E-3</c:v>
                </c:pt>
                <c:pt idx="43">
                  <c:v>-2.2054364007278956E-3</c:v>
                </c:pt>
                <c:pt idx="44">
                  <c:v>-2.3708441307824539E-3</c:v>
                </c:pt>
                <c:pt idx="45">
                  <c:v>-2.0951645806913956E-3</c:v>
                </c:pt>
                <c:pt idx="46">
                  <c:v>-2.3708441307824539E-3</c:v>
                </c:pt>
                <c:pt idx="47">
                  <c:v>-2.0951645806913956E-3</c:v>
                </c:pt>
                <c:pt idx="48">
                  <c:v>-2.0400286706731456E-3</c:v>
                </c:pt>
                <c:pt idx="49">
                  <c:v>-2.2054364007278956E-3</c:v>
                </c:pt>
                <c:pt idx="50">
                  <c:v>-2.0400286706731456E-3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44-4820-8262-C1EF8530FCE3}"/>
            </c:ext>
          </c:extLst>
        </c:ser>
        <c:ser>
          <c:idx val="3"/>
          <c:order val="3"/>
          <c:tx>
            <c:strRef>
              <c:f>Main!$Q$8</c:f>
              <c:strCache>
                <c:ptCount val="1"/>
                <c:pt idx="0">
                  <c:v>DA6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Sheet2!$W$2:$W$99</c:f>
              <c:numCache>
                <c:formatCode>0.00%</c:formatCode>
                <c:ptCount val="98"/>
                <c:pt idx="0">
                  <c:v>2.1731972341126641E-3</c:v>
                </c:pt>
                <c:pt idx="1">
                  <c:v>2.2390516957524332E-3</c:v>
                </c:pt>
                <c:pt idx="2">
                  <c:v>2.8317418505103527E-3</c:v>
                </c:pt>
                <c:pt idx="3">
                  <c:v>2.4366150806717397E-3</c:v>
                </c:pt>
                <c:pt idx="4">
                  <c:v>2.3707606190319706E-3</c:v>
                </c:pt>
                <c:pt idx="5">
                  <c:v>2.6341784655910462E-3</c:v>
                </c:pt>
                <c:pt idx="6">
                  <c:v>2.8317418505103527E-3</c:v>
                </c:pt>
                <c:pt idx="7">
                  <c:v>3.292723081988881E-3</c:v>
                </c:pt>
                <c:pt idx="8">
                  <c:v>2.4366150806717397E-3</c:v>
                </c:pt>
                <c:pt idx="9">
                  <c:v>2.5024695423115084E-3</c:v>
                </c:pt>
                <c:pt idx="10">
                  <c:v>2.3707606190319706E-3</c:v>
                </c:pt>
                <c:pt idx="11">
                  <c:v>2.3707606190319706E-3</c:v>
                </c:pt>
                <c:pt idx="12">
                  <c:v>2.1073427724728954E-3</c:v>
                </c:pt>
                <c:pt idx="13">
                  <c:v>1.909779387553589E-3</c:v>
                </c:pt>
                <c:pt idx="14">
                  <c:v>2.1073427724728954E-3</c:v>
                </c:pt>
                <c:pt idx="15">
                  <c:v>2.3707606190319706E-3</c:v>
                </c:pt>
                <c:pt idx="16">
                  <c:v>2.3707606190319706E-3</c:v>
                </c:pt>
                <c:pt idx="17">
                  <c:v>2.8975963121501214E-3</c:v>
                </c:pt>
                <c:pt idx="18">
                  <c:v>3.0293052354296592E-3</c:v>
                </c:pt>
                <c:pt idx="19">
                  <c:v>2.8975963121501214E-3</c:v>
                </c:pt>
                <c:pt idx="20">
                  <c:v>2.7000329272308149E-3</c:v>
                </c:pt>
                <c:pt idx="21">
                  <c:v>3.0293052354296592E-3</c:v>
                </c:pt>
                <c:pt idx="22">
                  <c:v>3.8854132367468004E-3</c:v>
                </c:pt>
                <c:pt idx="23">
                  <c:v>4.8073756997037108E-3</c:v>
                </c:pt>
                <c:pt idx="24">
                  <c:v>5.2025024695423238E-3</c:v>
                </c:pt>
                <c:pt idx="25">
                  <c:v>5.3342113928218611E-3</c:v>
                </c:pt>
                <c:pt idx="26">
                  <c:v>5.9927560092196963E-3</c:v>
                </c:pt>
                <c:pt idx="27">
                  <c:v>5.6634837010207054E-3</c:v>
                </c:pt>
                <c:pt idx="28">
                  <c:v>5.5976292393809367E-3</c:v>
                </c:pt>
                <c:pt idx="29">
                  <c:v>5.1366480079025551E-3</c:v>
                </c:pt>
                <c:pt idx="30">
                  <c:v>4.6756667764241725E-3</c:v>
                </c:pt>
                <c:pt idx="31">
                  <c:v>4.1488310833058756E-3</c:v>
                </c:pt>
                <c:pt idx="32">
                  <c:v>4.4781033915048665E-3</c:v>
                </c:pt>
                <c:pt idx="33">
                  <c:v>3.6219953901877253E-3</c:v>
                </c:pt>
                <c:pt idx="34">
                  <c:v>3.3585775436286497E-3</c:v>
                </c:pt>
                <c:pt idx="35">
                  <c:v>3.2268686203491118E-3</c:v>
                </c:pt>
                <c:pt idx="36">
                  <c:v>3.292723081988881E-3</c:v>
                </c:pt>
                <c:pt idx="37">
                  <c:v>3.292723081988881E-3</c:v>
                </c:pt>
                <c:pt idx="38">
                  <c:v>2.765887388870584E-3</c:v>
                </c:pt>
                <c:pt idx="39">
                  <c:v>2.5683240039512775E-3</c:v>
                </c:pt>
                <c:pt idx="40">
                  <c:v>2.6341784655910462E-3</c:v>
                </c:pt>
                <c:pt idx="41">
                  <c:v>2.2390516957524332E-3</c:v>
                </c:pt>
                <c:pt idx="42">
                  <c:v>2.2390516957524332E-3</c:v>
                </c:pt>
                <c:pt idx="43">
                  <c:v>2.6341784655910462E-3</c:v>
                </c:pt>
                <c:pt idx="44">
                  <c:v>2.7000329272308149E-3</c:v>
                </c:pt>
                <c:pt idx="45">
                  <c:v>3.0951596970695745E-3</c:v>
                </c:pt>
                <c:pt idx="46">
                  <c:v>2.8975963121501214E-3</c:v>
                </c:pt>
                <c:pt idx="47">
                  <c:v>3.5561409285479561E-3</c:v>
                </c:pt>
                <c:pt idx="48">
                  <c:v>3.8195587751070318E-3</c:v>
                </c:pt>
                <c:pt idx="49">
                  <c:v>3.6219953901877253E-3</c:v>
                </c:pt>
                <c:pt idx="50">
                  <c:v>3.8854132367468004E-3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44-4820-8262-C1EF8530FCE3}"/>
            </c:ext>
          </c:extLst>
        </c:ser>
        <c:ser>
          <c:idx val="4"/>
          <c:order val="4"/>
          <c:tx>
            <c:strRef>
              <c:f>Main!$Q$9</c:f>
              <c:strCache>
                <c:ptCount val="1"/>
                <c:pt idx="0">
                  <c:v>CA6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Sheet2!$Z$2:$Z$99</c:f>
              <c:numCache>
                <c:formatCode>0.00%</c:formatCode>
                <c:ptCount val="98"/>
                <c:pt idx="0">
                  <c:v>1.7683465959328886E-3</c:v>
                </c:pt>
                <c:pt idx="1">
                  <c:v>1.8315018315019104E-3</c:v>
                </c:pt>
                <c:pt idx="2">
                  <c:v>2.0841227737779973E-3</c:v>
                </c:pt>
                <c:pt idx="3">
                  <c:v>2.2104332449160405E-3</c:v>
                </c:pt>
                <c:pt idx="4">
                  <c:v>1.9578123026399536E-3</c:v>
                </c:pt>
                <c:pt idx="5">
                  <c:v>2.6525198938991928E-3</c:v>
                </c:pt>
                <c:pt idx="6">
                  <c:v>2.9682960717444416E-3</c:v>
                </c:pt>
                <c:pt idx="7">
                  <c:v>3.2209170140205285E-3</c:v>
                </c:pt>
                <c:pt idx="8">
                  <c:v>2.6525198938991928E-3</c:v>
                </c:pt>
                <c:pt idx="9">
                  <c:v>2.7156751294682142E-3</c:v>
                </c:pt>
                <c:pt idx="10">
                  <c:v>2.9051408361754198E-3</c:v>
                </c:pt>
                <c:pt idx="11">
                  <c:v>3.0314513073134634E-3</c:v>
                </c:pt>
                <c:pt idx="12">
                  <c:v>2.7788303650373766E-3</c:v>
                </c:pt>
                <c:pt idx="13">
                  <c:v>2.7156751294682142E-3</c:v>
                </c:pt>
                <c:pt idx="14">
                  <c:v>2.5262094227611492E-3</c:v>
                </c:pt>
                <c:pt idx="15">
                  <c:v>2.9051408361754198E-3</c:v>
                </c:pt>
                <c:pt idx="16">
                  <c:v>2.9682960717444416E-3</c:v>
                </c:pt>
                <c:pt idx="17">
                  <c:v>3.4103827207275935E-3</c:v>
                </c:pt>
                <c:pt idx="18">
                  <c:v>3.6630036630036803E-3</c:v>
                </c:pt>
                <c:pt idx="19">
                  <c:v>4.0419350764179509E-3</c:v>
                </c:pt>
                <c:pt idx="20">
                  <c:v>4.6103321965391469E-3</c:v>
                </c:pt>
                <c:pt idx="21">
                  <c:v>4.4840217254011033E-3</c:v>
                </c:pt>
                <c:pt idx="22">
                  <c:v>4.6103321965391469E-3</c:v>
                </c:pt>
                <c:pt idx="23">
                  <c:v>6.0629026146267863E-3</c:v>
                </c:pt>
                <c:pt idx="24">
                  <c:v>6.3155235569028736E-3</c:v>
                </c:pt>
                <c:pt idx="25">
                  <c:v>6.8839206770242092E-3</c:v>
                </c:pt>
                <c:pt idx="26">
                  <c:v>7.1996968548693179E-3</c:v>
                </c:pt>
                <c:pt idx="27">
                  <c:v>6.4418340280409164E-3</c:v>
                </c:pt>
                <c:pt idx="28">
                  <c:v>6.6944549703171433E-3</c:v>
                </c:pt>
                <c:pt idx="29">
                  <c:v>6.5049892636099386E-3</c:v>
                </c:pt>
                <c:pt idx="30">
                  <c:v>5.8734369079197213E-3</c:v>
                </c:pt>
                <c:pt idx="31">
                  <c:v>5.6839712012126562E-3</c:v>
                </c:pt>
                <c:pt idx="32">
                  <c:v>5.9365921434887427E-3</c:v>
                </c:pt>
                <c:pt idx="33">
                  <c:v>4.8629531388152333E-3</c:v>
                </c:pt>
                <c:pt idx="34">
                  <c:v>5.2418845522293634E-3</c:v>
                </c:pt>
                <c:pt idx="35">
                  <c:v>4.6734874321081683E-3</c:v>
                </c:pt>
                <c:pt idx="36">
                  <c:v>4.4840217254011033E-3</c:v>
                </c:pt>
                <c:pt idx="37">
                  <c:v>4.7366426676771897E-3</c:v>
                </c:pt>
                <c:pt idx="38">
                  <c:v>4.5471769609701247E-3</c:v>
                </c:pt>
                <c:pt idx="39">
                  <c:v>4.231400783125016E-3</c:v>
                </c:pt>
                <c:pt idx="40">
                  <c:v>4.2945560186940382E-3</c:v>
                </c:pt>
                <c:pt idx="41">
                  <c:v>4.3577112542630596E-3</c:v>
                </c:pt>
                <c:pt idx="42">
                  <c:v>4.4840217254011033E-3</c:v>
                </c:pt>
                <c:pt idx="43">
                  <c:v>4.2945560186940382E-3</c:v>
                </c:pt>
                <c:pt idx="44">
                  <c:v>4.5471769609701247E-3</c:v>
                </c:pt>
                <c:pt idx="45">
                  <c:v>4.7997979032462119E-3</c:v>
                </c:pt>
                <c:pt idx="46">
                  <c:v>4.7997979032462119E-3</c:v>
                </c:pt>
                <c:pt idx="47">
                  <c:v>4.7366426676771897E-3</c:v>
                </c:pt>
                <c:pt idx="48">
                  <c:v>5.1155740810913206E-3</c:v>
                </c:pt>
                <c:pt idx="49">
                  <c:v>4.8629531388152333E-3</c:v>
                </c:pt>
                <c:pt idx="50">
                  <c:v>5.1155740810913206E-3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44-4820-8262-C1EF8530FCE3}"/>
            </c:ext>
          </c:extLst>
        </c:ser>
        <c:ser>
          <c:idx val="5"/>
          <c:order val="5"/>
          <c:tx>
            <c:strRef>
              <c:f>Main!$Q$10</c:f>
              <c:strCache>
                <c:ptCount val="1"/>
                <c:pt idx="0">
                  <c:v>SF6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Sheet2!$AC$2:$AC$99</c:f>
              <c:numCache>
                <c:formatCode>0.00%</c:formatCode>
                <c:ptCount val="98"/>
                <c:pt idx="0">
                  <c:v>-2.2566995768687897E-3</c:v>
                </c:pt>
                <c:pt idx="1">
                  <c:v>-2.162670427832599E-3</c:v>
                </c:pt>
                <c:pt idx="2">
                  <c:v>-1.6925246826514358E-3</c:v>
                </c:pt>
                <c:pt idx="3">
                  <c:v>-1.504466384579054E-3</c:v>
                </c:pt>
                <c:pt idx="4">
                  <c:v>-1.598495533615245E-3</c:v>
                </c:pt>
                <c:pt idx="5">
                  <c:v>-1.4104372355428631E-3</c:v>
                </c:pt>
                <c:pt idx="6">
                  <c:v>-1.7865538316876267E-3</c:v>
                </c:pt>
                <c:pt idx="7">
                  <c:v>-1.4104372355428631E-3</c:v>
                </c:pt>
                <c:pt idx="8">
                  <c:v>-1.8805829807238175E-3</c:v>
                </c:pt>
                <c:pt idx="9">
                  <c:v>-1.8805829807238175E-3</c:v>
                </c:pt>
                <c:pt idx="10">
                  <c:v>-1.974612129760217E-3</c:v>
                </c:pt>
                <c:pt idx="11">
                  <c:v>-1.974612129760217E-3</c:v>
                </c:pt>
                <c:pt idx="12">
                  <c:v>-2.0686412787964082E-3</c:v>
                </c:pt>
                <c:pt idx="13">
                  <c:v>-1.7865538316876267E-3</c:v>
                </c:pt>
                <c:pt idx="14">
                  <c:v>-1.2223789374704813E-3</c:v>
                </c:pt>
                <c:pt idx="15">
                  <c:v>-1.4104372355428631E-3</c:v>
                </c:pt>
                <c:pt idx="16">
                  <c:v>-1.1283497884342906E-3</c:v>
                </c:pt>
                <c:pt idx="17">
                  <c:v>-5.6417489421714529E-4</c:v>
                </c:pt>
                <c:pt idx="18">
                  <c:v>-3.7611659614476351E-4</c:v>
                </c:pt>
                <c:pt idx="19">
                  <c:v>-9.4029149036190877E-5</c:v>
                </c:pt>
                <c:pt idx="20">
                  <c:v>-3.7611659614476351E-4</c:v>
                </c:pt>
                <c:pt idx="21">
                  <c:v>0</c:v>
                </c:pt>
                <c:pt idx="22">
                  <c:v>5.64174894217354E-4</c:v>
                </c:pt>
                <c:pt idx="23">
                  <c:v>8.4626234132592669E-4</c:v>
                </c:pt>
                <c:pt idx="24">
                  <c:v>1.0343206393983084E-3</c:v>
                </c:pt>
                <c:pt idx="25">
                  <c:v>1.2223789374706901E-3</c:v>
                </c:pt>
                <c:pt idx="26">
                  <c:v>1.5044663845792628E-3</c:v>
                </c:pt>
                <c:pt idx="27">
                  <c:v>1.2223789374706901E-3</c:v>
                </c:pt>
                <c:pt idx="28">
                  <c:v>8.4626234132592669E-4</c:v>
                </c:pt>
                <c:pt idx="29">
                  <c:v>1.6925246826516446E-3</c:v>
                </c:pt>
                <c:pt idx="30">
                  <c:v>1.3164080865068811E-3</c:v>
                </c:pt>
                <c:pt idx="31">
                  <c:v>9.4029149036211756E-4</c:v>
                </c:pt>
                <c:pt idx="32">
                  <c:v>1.0343206393983084E-3</c:v>
                </c:pt>
                <c:pt idx="33">
                  <c:v>6.5820404325354497E-4</c:v>
                </c:pt>
                <c:pt idx="34">
                  <c:v>1.1283497884344994E-3</c:v>
                </c:pt>
                <c:pt idx="35">
                  <c:v>3.7611659614497227E-4</c:v>
                </c:pt>
                <c:pt idx="36">
                  <c:v>-1.8805829807238175E-4</c:v>
                </c:pt>
                <c:pt idx="37">
                  <c:v>9.4029149036399667E-5</c:v>
                </c:pt>
                <c:pt idx="38">
                  <c:v>-3.7611659614476351E-4</c:v>
                </c:pt>
                <c:pt idx="39">
                  <c:v>-2.8208744710857264E-4</c:v>
                </c:pt>
                <c:pt idx="40">
                  <c:v>-4.7014574518095437E-4</c:v>
                </c:pt>
                <c:pt idx="41">
                  <c:v>-3.7611659614476351E-4</c:v>
                </c:pt>
                <c:pt idx="42">
                  <c:v>-5.6417489421714529E-4</c:v>
                </c:pt>
                <c:pt idx="43">
                  <c:v>0</c:v>
                </c:pt>
                <c:pt idx="44">
                  <c:v>-5.6417489421714529E-4</c:v>
                </c:pt>
                <c:pt idx="45">
                  <c:v>1.8805829807259054E-4</c:v>
                </c:pt>
                <c:pt idx="46">
                  <c:v>9.4029149036399667E-5</c:v>
                </c:pt>
                <c:pt idx="47">
                  <c:v>7.5223319228973583E-4</c:v>
                </c:pt>
                <c:pt idx="48">
                  <c:v>1.1283497884344994E-3</c:v>
                </c:pt>
                <c:pt idx="49">
                  <c:v>9.4029149036211756E-4</c:v>
                </c:pt>
                <c:pt idx="50">
                  <c:v>1.0343206393983084E-3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44-4820-8262-C1EF8530FCE3}"/>
            </c:ext>
          </c:extLst>
        </c:ser>
        <c:ser>
          <c:idx val="6"/>
          <c:order val="6"/>
          <c:tx>
            <c:strRef>
              <c:f>Main!$Q$11</c:f>
              <c:strCache>
                <c:ptCount val="1"/>
                <c:pt idx="0">
                  <c:v>NE6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Sheet2!$AF$2:$AF$99</c:f>
              <c:numCache>
                <c:formatCode>0.00%</c:formatCode>
                <c:ptCount val="98"/>
                <c:pt idx="0">
                  <c:v>2.1502293577982468E-3</c:v>
                </c:pt>
                <c:pt idx="1">
                  <c:v>2.1502293577982468E-3</c:v>
                </c:pt>
                <c:pt idx="2">
                  <c:v>2.5802752293578321E-3</c:v>
                </c:pt>
                <c:pt idx="3">
                  <c:v>2.2935779816514418E-3</c:v>
                </c:pt>
                <c:pt idx="4">
                  <c:v>2.1502293577982468E-3</c:v>
                </c:pt>
                <c:pt idx="5">
                  <c:v>2.4369266055046372E-3</c:v>
                </c:pt>
                <c:pt idx="6">
                  <c:v>3.2970183486238083E-3</c:v>
                </c:pt>
                <c:pt idx="7">
                  <c:v>3.7270642201835532E-3</c:v>
                </c:pt>
                <c:pt idx="8">
                  <c:v>2.7236238532110275E-3</c:v>
                </c:pt>
                <c:pt idx="9">
                  <c:v>2.7236238532110275E-3</c:v>
                </c:pt>
                <c:pt idx="10">
                  <c:v>2.8669724770642229E-3</c:v>
                </c:pt>
                <c:pt idx="11">
                  <c:v>3.1536697247706133E-3</c:v>
                </c:pt>
                <c:pt idx="12">
                  <c:v>2.8669724770642229E-3</c:v>
                </c:pt>
                <c:pt idx="13">
                  <c:v>2.5802752293578321E-3</c:v>
                </c:pt>
                <c:pt idx="14">
                  <c:v>2.5802752293578321E-3</c:v>
                </c:pt>
                <c:pt idx="15">
                  <c:v>3.0103211009174179E-3</c:v>
                </c:pt>
                <c:pt idx="16">
                  <c:v>3.0103211009174179E-3</c:v>
                </c:pt>
                <c:pt idx="17">
                  <c:v>3.5837155963301987E-3</c:v>
                </c:pt>
                <c:pt idx="18">
                  <c:v>3.7270642201835532E-3</c:v>
                </c:pt>
                <c:pt idx="19">
                  <c:v>3.5837155963301987E-3</c:v>
                </c:pt>
                <c:pt idx="20">
                  <c:v>3.2970183486238083E-3</c:v>
                </c:pt>
                <c:pt idx="21">
                  <c:v>3.5837155963301987E-3</c:v>
                </c:pt>
                <c:pt idx="22">
                  <c:v>4.300458715596334E-3</c:v>
                </c:pt>
                <c:pt idx="23">
                  <c:v>4.7305045871559202E-3</c:v>
                </c:pt>
                <c:pt idx="24">
                  <c:v>5.3038990825688597E-3</c:v>
                </c:pt>
                <c:pt idx="25">
                  <c:v>5.4472477064220551E-3</c:v>
                </c:pt>
                <c:pt idx="26">
                  <c:v>6.4506880733944212E-3</c:v>
                </c:pt>
                <c:pt idx="27">
                  <c:v>6.0206422018348358E-3</c:v>
                </c:pt>
                <c:pt idx="28">
                  <c:v>6.7373853211009716E-3</c:v>
                </c:pt>
                <c:pt idx="29">
                  <c:v>6.3073394495412266E-3</c:v>
                </c:pt>
                <c:pt idx="30">
                  <c:v>5.8772935779816404E-3</c:v>
                </c:pt>
                <c:pt idx="31">
                  <c:v>5.0172018348623101E-3</c:v>
                </c:pt>
                <c:pt idx="32">
                  <c:v>5.3038990825688597E-3</c:v>
                </c:pt>
                <c:pt idx="33">
                  <c:v>4.4438073394495294E-3</c:v>
                </c:pt>
                <c:pt idx="34">
                  <c:v>4.013761467889944E-3</c:v>
                </c:pt>
                <c:pt idx="35">
                  <c:v>3.1536697247706133E-3</c:v>
                </c:pt>
                <c:pt idx="36">
                  <c:v>3.0103211009174179E-3</c:v>
                </c:pt>
                <c:pt idx="37">
                  <c:v>3.0103211009174179E-3</c:v>
                </c:pt>
                <c:pt idx="38">
                  <c:v>2.2935779816514418E-3</c:v>
                </c:pt>
                <c:pt idx="39">
                  <c:v>1.7201834862385018E-3</c:v>
                </c:pt>
                <c:pt idx="40">
                  <c:v>1.863532110091697E-3</c:v>
                </c:pt>
                <c:pt idx="41">
                  <c:v>1.1467889908257209E-3</c:v>
                </c:pt>
                <c:pt idx="42">
                  <c:v>1.1467889908257209E-3</c:v>
                </c:pt>
                <c:pt idx="43">
                  <c:v>1.2901376146789161E-3</c:v>
                </c:pt>
                <c:pt idx="44">
                  <c:v>1.1467889908257209E-3</c:v>
                </c:pt>
                <c:pt idx="45">
                  <c:v>1.4334862385321115E-3</c:v>
                </c:pt>
                <c:pt idx="46">
                  <c:v>1.5768348623853067E-3</c:v>
                </c:pt>
                <c:pt idx="47">
                  <c:v>2.4369266055046372E-3</c:v>
                </c:pt>
                <c:pt idx="48">
                  <c:v>2.8669724770642229E-3</c:v>
                </c:pt>
                <c:pt idx="49">
                  <c:v>2.8669724770642229E-3</c:v>
                </c:pt>
                <c:pt idx="50">
                  <c:v>3.0103211009174179E-3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44-4820-8262-C1EF8530FCE3}"/>
            </c:ext>
          </c:extLst>
        </c:ser>
        <c:ser>
          <c:idx val="7"/>
          <c:order val="7"/>
          <c:tx>
            <c:strRef>
              <c:f>Main!$Q$12</c:f>
              <c:strCache>
                <c:ptCount val="1"/>
                <c:pt idx="0">
                  <c:v>EB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Sheet2!$AI$2:$AI$99</c:f>
              <c:numCache>
                <c:formatCode>0.00%</c:formatCode>
                <c:ptCount val="98"/>
                <c:pt idx="0">
                  <c:v>-2.6897438896035185E-3</c:v>
                </c:pt>
                <c:pt idx="1">
                  <c:v>-2.2804350368378053E-3</c:v>
                </c:pt>
                <c:pt idx="2">
                  <c:v>-2.2804350368378053E-3</c:v>
                </c:pt>
                <c:pt idx="3">
                  <c:v>-2.397380423342295E-3</c:v>
                </c:pt>
                <c:pt idx="4">
                  <c:v>-2.397380423342295E-3</c:v>
                </c:pt>
                <c:pt idx="5">
                  <c:v>-2.397380423342295E-3</c:v>
                </c:pt>
                <c:pt idx="6">
                  <c:v>-2.5727985030990293E-3</c:v>
                </c:pt>
                <c:pt idx="7">
                  <c:v>-2.8066892761080082E-3</c:v>
                </c:pt>
                <c:pt idx="8">
                  <c:v>-2.8066892761080082E-3</c:v>
                </c:pt>
                <c:pt idx="9">
                  <c:v>-2.9236346626124979E-3</c:v>
                </c:pt>
                <c:pt idx="10">
                  <c:v>-2.6897438896035185E-3</c:v>
                </c:pt>
                <c:pt idx="11">
                  <c:v>-2.8066892761080082E-3</c:v>
                </c:pt>
                <c:pt idx="12">
                  <c:v>-2.5143258098467842E-3</c:v>
                </c:pt>
                <c:pt idx="13">
                  <c:v>-2.7482165828557636E-3</c:v>
                </c:pt>
                <c:pt idx="14">
                  <c:v>-2.6897438896035185E-3</c:v>
                </c:pt>
                <c:pt idx="15">
                  <c:v>-2.6312711963512739E-3</c:v>
                </c:pt>
                <c:pt idx="16">
                  <c:v>-2.6312711963512739E-3</c:v>
                </c:pt>
                <c:pt idx="17">
                  <c:v>-2.6312711963512739E-3</c:v>
                </c:pt>
                <c:pt idx="18">
                  <c:v>-2.6897438896035185E-3</c:v>
                </c:pt>
                <c:pt idx="19">
                  <c:v>-2.6897438896035185E-3</c:v>
                </c:pt>
                <c:pt idx="20">
                  <c:v>-2.6897438896035185E-3</c:v>
                </c:pt>
                <c:pt idx="21">
                  <c:v>-2.6897438896035185E-3</c:v>
                </c:pt>
                <c:pt idx="22">
                  <c:v>-2.6897438896035185E-3</c:v>
                </c:pt>
                <c:pt idx="23">
                  <c:v>-3.0990527423692322E-3</c:v>
                </c:pt>
                <c:pt idx="24">
                  <c:v>-3.0990527423692322E-3</c:v>
                </c:pt>
                <c:pt idx="25">
                  <c:v>-3.3914162086305854E-3</c:v>
                </c:pt>
                <c:pt idx="26">
                  <c:v>-3.6837796748918094E-3</c:v>
                </c:pt>
                <c:pt idx="27">
                  <c:v>-3.5668342883873197E-3</c:v>
                </c:pt>
                <c:pt idx="28">
                  <c:v>-3.1575254356214768E-3</c:v>
                </c:pt>
                <c:pt idx="29">
                  <c:v>-3.8007250613962991E-3</c:v>
                </c:pt>
                <c:pt idx="30">
                  <c:v>-3.2744708221260962E-3</c:v>
                </c:pt>
                <c:pt idx="31">
                  <c:v>-3.2159981288737215E-3</c:v>
                </c:pt>
                <c:pt idx="32">
                  <c:v>-3.4498889018828305E-3</c:v>
                </c:pt>
                <c:pt idx="33">
                  <c:v>-3.2744708221260962E-3</c:v>
                </c:pt>
                <c:pt idx="34">
                  <c:v>-2.397380423342295E-3</c:v>
                </c:pt>
                <c:pt idx="35">
                  <c:v>-2.1634896503333156E-3</c:v>
                </c:pt>
                <c:pt idx="36">
                  <c:v>-2.4558531165945396E-3</c:v>
                </c:pt>
                <c:pt idx="37">
                  <c:v>-2.4558531165945396E-3</c:v>
                </c:pt>
                <c:pt idx="38">
                  <c:v>-2.8066892761080082E-3</c:v>
                </c:pt>
                <c:pt idx="39">
                  <c:v>-2.5727985030990293E-3</c:v>
                </c:pt>
                <c:pt idx="40">
                  <c:v>-2.7482165828557636E-3</c:v>
                </c:pt>
                <c:pt idx="41">
                  <c:v>-2.9236346626124979E-3</c:v>
                </c:pt>
                <c:pt idx="42">
                  <c:v>-3.0990527423692322E-3</c:v>
                </c:pt>
                <c:pt idx="43">
                  <c:v>-3.0990527423692322E-3</c:v>
                </c:pt>
                <c:pt idx="44">
                  <c:v>-2.9821073558647425E-3</c:v>
                </c:pt>
                <c:pt idx="45">
                  <c:v>-3.2744708221260962E-3</c:v>
                </c:pt>
                <c:pt idx="46">
                  <c:v>-3.5083615951350751E-3</c:v>
                </c:pt>
                <c:pt idx="47">
                  <c:v>-3.5083615951350751E-3</c:v>
                </c:pt>
                <c:pt idx="48">
                  <c:v>-3.5083615951350751E-3</c:v>
                </c:pt>
                <c:pt idx="49">
                  <c:v>-3.5083615951350751E-3</c:v>
                </c:pt>
                <c:pt idx="50">
                  <c:v>-3.5083615951350751E-3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44-4820-8262-C1EF8530FCE3}"/>
            </c:ext>
          </c:extLst>
        </c:ser>
        <c:ser>
          <c:idx val="8"/>
          <c:order val="8"/>
          <c:tx>
            <c:strRef>
              <c:f>Main!$Q$13</c:f>
              <c:strCache>
                <c:ptCount val="1"/>
                <c:pt idx="0">
                  <c:v>GCE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Sheet2!$AL$2:$AL$99</c:f>
              <c:numCache>
                <c:formatCode>0.00%</c:formatCode>
                <c:ptCount val="98"/>
                <c:pt idx="0">
                  <c:v>-1.1269276393832094E-3</c:v>
                </c:pt>
                <c:pt idx="1">
                  <c:v>-8.8967971530249106E-4</c:v>
                </c:pt>
                <c:pt idx="2">
                  <c:v>5.9311981020112132E-5</c:v>
                </c:pt>
                <c:pt idx="3">
                  <c:v>-1.7200474495848701E-3</c:v>
                </c:pt>
                <c:pt idx="4">
                  <c:v>-8.8967971530249106E-4</c:v>
                </c:pt>
                <c:pt idx="5">
                  <c:v>0</c:v>
                </c:pt>
                <c:pt idx="6">
                  <c:v>1.1269276393832094E-3</c:v>
                </c:pt>
                <c:pt idx="7">
                  <c:v>1.7200474495848701E-3</c:v>
                </c:pt>
                <c:pt idx="8">
                  <c:v>5.3380782918154858E-4</c:v>
                </c:pt>
                <c:pt idx="9">
                  <c:v>7.7105575326213201E-4</c:v>
                </c:pt>
                <c:pt idx="10">
                  <c:v>8.3036773428237897E-4</c:v>
                </c:pt>
                <c:pt idx="11">
                  <c:v>1.1269276393832094E-3</c:v>
                </c:pt>
                <c:pt idx="12">
                  <c:v>1.4234875444840396E-3</c:v>
                </c:pt>
                <c:pt idx="13">
                  <c:v>7.7105575326213201E-4</c:v>
                </c:pt>
                <c:pt idx="14">
                  <c:v>1.1269276393832094E-3</c:v>
                </c:pt>
                <c:pt idx="15">
                  <c:v>1.0676156583629623E-3</c:v>
                </c:pt>
                <c:pt idx="16">
                  <c:v>9.4899169632260325E-4</c:v>
                </c:pt>
                <c:pt idx="17">
                  <c:v>3.0842230130486629E-3</c:v>
                </c:pt>
                <c:pt idx="18">
                  <c:v>3.3807829181494932E-3</c:v>
                </c:pt>
                <c:pt idx="19">
                  <c:v>2.6097271648873612E-3</c:v>
                </c:pt>
                <c:pt idx="20">
                  <c:v>3.6773428232503235E-3</c:v>
                </c:pt>
                <c:pt idx="21">
                  <c:v>6.2277580071174376E-3</c:v>
                </c:pt>
                <c:pt idx="22">
                  <c:v>6.8801897983392108E-3</c:v>
                </c:pt>
                <c:pt idx="23">
                  <c:v>5.4567022538553056E-3</c:v>
                </c:pt>
                <c:pt idx="24">
                  <c:v>5.5160142348754182E-3</c:v>
                </c:pt>
                <c:pt idx="25">
                  <c:v>7.1767497034400411E-3</c:v>
                </c:pt>
                <c:pt idx="26">
                  <c:v>7.8884934756820613E-3</c:v>
                </c:pt>
                <c:pt idx="27">
                  <c:v>6.7022538552787394E-3</c:v>
                </c:pt>
                <c:pt idx="28">
                  <c:v>6.7022538552787394E-3</c:v>
                </c:pt>
                <c:pt idx="29">
                  <c:v>6.4056939501779091E-3</c:v>
                </c:pt>
                <c:pt idx="30">
                  <c:v>7.7698695136417016E-3</c:v>
                </c:pt>
                <c:pt idx="31">
                  <c:v>7.7698695136417016E-3</c:v>
                </c:pt>
                <c:pt idx="32">
                  <c:v>1.0023724792408121E-2</c:v>
                </c:pt>
                <c:pt idx="33">
                  <c:v>1.1091340450771084E-2</c:v>
                </c:pt>
                <c:pt idx="34">
                  <c:v>1.0972716488730723E-2</c:v>
                </c:pt>
                <c:pt idx="35">
                  <c:v>1.0438908659549174E-2</c:v>
                </c:pt>
                <c:pt idx="36">
                  <c:v>1.0498220640569421E-2</c:v>
                </c:pt>
                <c:pt idx="37">
                  <c:v>1.1328588374851666E-2</c:v>
                </c:pt>
                <c:pt idx="38">
                  <c:v>1.0972716488730723E-2</c:v>
                </c:pt>
                <c:pt idx="39">
                  <c:v>1.1032028469750836E-2</c:v>
                </c:pt>
                <c:pt idx="40">
                  <c:v>1.1150652431791195E-2</c:v>
                </c:pt>
                <c:pt idx="41">
                  <c:v>1.0794780545670252E-2</c:v>
                </c:pt>
                <c:pt idx="42">
                  <c:v>1.0854092526690364E-2</c:v>
                </c:pt>
                <c:pt idx="43">
                  <c:v>1.1447212336892025E-2</c:v>
                </c:pt>
                <c:pt idx="44">
                  <c:v>1.2752075919335706E-2</c:v>
                </c:pt>
                <c:pt idx="45">
                  <c:v>1.3345195729537367E-2</c:v>
                </c:pt>
                <c:pt idx="46">
                  <c:v>1.3582443653618085E-2</c:v>
                </c:pt>
                <c:pt idx="47">
                  <c:v>1.3760379596678555E-2</c:v>
                </c:pt>
                <c:pt idx="48">
                  <c:v>1.4056939501779386E-2</c:v>
                </c:pt>
                <c:pt idx="49">
                  <c:v>1.4234875444839857E-2</c:v>
                </c:pt>
                <c:pt idx="50">
                  <c:v>1.45907473309608E-2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144-4820-8262-C1EF8530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311807"/>
        <c:axId val="1"/>
      </c:lineChart>
      <c:catAx>
        <c:axId val="176931180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1"/>
        <c:crosses val="autoZero"/>
        <c:auto val="1"/>
        <c:lblAlgn val="ctr"/>
        <c:lblOffset val="100"/>
        <c:tickLblSkip val="6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/>
        </c:spPr>
        <c:crossAx val="1769311807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>
        <c:manualLayout>
          <c:xMode val="edge"/>
          <c:yMode val="edge"/>
          <c:x val="0.87571642501742497"/>
          <c:y val="6.8736036094661723E-2"/>
          <c:w val="0.10417743794295653"/>
          <c:h val="0.89892453525953886"/>
        </c:manualLayout>
      </c:layout>
      <c:overlay val="0"/>
    </c:legend>
    <c:plotVisOnly val="1"/>
    <c:dispBlanksAs val="gap"/>
    <c:showDLblsOverMax val="0"/>
  </c:chart>
  <c:spPr>
    <a:solidFill>
      <a:schemeClr val="tx1"/>
    </a:solidFill>
    <a:ln w="12700">
      <a:solidFill>
        <a:schemeClr val="tx2"/>
      </a:solidFill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45306048778289"/>
          <c:y val="4.918343481699488E-2"/>
          <c:w val="0.65761042047394491"/>
          <c:h val="0.9252959985938631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  <a:tileRect/>
            </a:gra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Main!$AH$34:$AH$43</c:f>
              <c:strCache>
                <c:ptCount val="10"/>
                <c:pt idx="0">
                  <c:v>BP6M21</c:v>
                </c:pt>
                <c:pt idx="1">
                  <c:v>EU6M21</c:v>
                </c:pt>
                <c:pt idx="2">
                  <c:v>JY6M21</c:v>
                </c:pt>
                <c:pt idx="3">
                  <c:v>DA6M21</c:v>
                </c:pt>
                <c:pt idx="4">
                  <c:v>CA6M21</c:v>
                </c:pt>
                <c:pt idx="5">
                  <c:v>SF6M21</c:v>
                </c:pt>
                <c:pt idx="6">
                  <c:v>NE6M21</c:v>
                </c:pt>
                <c:pt idx="7">
                  <c:v>NK6M21</c:v>
                </c:pt>
                <c:pt idx="8">
                  <c:v>MX6M21</c:v>
                </c:pt>
                <c:pt idx="9">
                  <c:v>EBM21</c:v>
                </c:pt>
              </c:strCache>
            </c:strRef>
          </c:cat>
          <c:val>
            <c:numRef>
              <c:f>Main!$AI$34:$AI$43</c:f>
              <c:numCache>
                <c:formatCode>0.00%</c:formatCode>
                <c:ptCount val="10"/>
                <c:pt idx="0">
                  <c:v>6.3387978142075991E-3</c:v>
                </c:pt>
                <c:pt idx="1">
                  <c:v>2.7266530334015778E-3</c:v>
                </c:pt>
                <c:pt idx="2">
                  <c:v>-2.0400286706731456E-3</c:v>
                </c:pt>
                <c:pt idx="3">
                  <c:v>3.8854132367468004E-3</c:v>
                </c:pt>
                <c:pt idx="4">
                  <c:v>5.1155740810913206E-3</c:v>
                </c:pt>
                <c:pt idx="5">
                  <c:v>1.0343206393983084E-3</c:v>
                </c:pt>
                <c:pt idx="6">
                  <c:v>3.0103211009174179E-3</c:v>
                </c:pt>
                <c:pt idx="7">
                  <c:v>2.7341079972658991E-3</c:v>
                </c:pt>
                <c:pt idx="8">
                  <c:v>7.0510161758606396E-3</c:v>
                </c:pt>
                <c:pt idx="9">
                  <c:v>-3.5083615951350751E-3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666-AE57-536D48F1D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5"/>
        <c:overlap val="100"/>
        <c:axId val="1769307647"/>
        <c:axId val="1"/>
      </c:barChart>
      <c:catAx>
        <c:axId val="1769307647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1"/>
        <c:crosses val="autoZero"/>
        <c:auto val="1"/>
        <c:lblAlgn val="ctr"/>
        <c:lblOffset val="1000"/>
        <c:noMultiLvlLbl val="0"/>
      </c:catAx>
      <c:valAx>
        <c:axId val="1"/>
        <c:scaling>
          <c:orientation val="minMax"/>
        </c:scaling>
        <c:delete val="1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769307647"/>
        <c:crosses val="autoZero"/>
        <c:crossBetween val="between"/>
      </c:valAx>
      <c:spPr>
        <a:solidFill>
          <a:schemeClr val="tx1"/>
        </a:solidFill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46240825640921"/>
          <c:y val="3.9067168658495119E-2"/>
          <c:w val="0.73153759174359079"/>
          <c:h val="0.9280322795471461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50000">
                  <a:srgbClr val="FF0000"/>
                </a:gs>
                <a:gs pos="59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cat>
            <c:strRef>
              <c:f>Main!$AI$49:$AI$60</c:f>
              <c:strCache>
                <c:ptCount val="12"/>
                <c:pt idx="0">
                  <c:v>BP6M21</c:v>
                </c:pt>
                <c:pt idx="1">
                  <c:v>EU6M21</c:v>
                </c:pt>
                <c:pt idx="2">
                  <c:v>JY6M21</c:v>
                </c:pt>
                <c:pt idx="3">
                  <c:v>DA6M21</c:v>
                </c:pt>
                <c:pt idx="4">
                  <c:v>CA6M21</c:v>
                </c:pt>
                <c:pt idx="5">
                  <c:v>SF6M21</c:v>
                </c:pt>
                <c:pt idx="6">
                  <c:v>NE6M21</c:v>
                </c:pt>
                <c:pt idx="7">
                  <c:v>NK6M21</c:v>
                </c:pt>
                <c:pt idx="8">
                  <c:v>CA6M21</c:v>
                </c:pt>
                <c:pt idx="9">
                  <c:v>EBM21</c:v>
                </c:pt>
                <c:pt idx="10">
                  <c:v>MX6M21</c:v>
                </c:pt>
                <c:pt idx="11">
                  <c:v>SA6M21</c:v>
                </c:pt>
              </c:strCache>
            </c:strRef>
          </c:cat>
          <c:val>
            <c:numRef>
              <c:f>Main!$AM$49:$AM$60</c:f>
              <c:numCache>
                <c:formatCode>0.00%</c:formatCode>
                <c:ptCount val="12"/>
                <c:pt idx="0">
                  <c:v>-0.96874999999998046</c:v>
                </c:pt>
                <c:pt idx="1">
                  <c:v>-0.81578947368421262</c:v>
                </c:pt>
                <c:pt idx="2">
                  <c:v>-0.56140350877191536</c:v>
                </c:pt>
                <c:pt idx="3">
                  <c:v>-0.64948453608248347</c:v>
                </c:pt>
                <c:pt idx="4">
                  <c:v>-0.69298245614034781</c:v>
                </c:pt>
                <c:pt idx="5">
                  <c:v>-0.83333333333331017</c:v>
                </c:pt>
                <c:pt idx="6">
                  <c:v>-0.5573770491803216</c:v>
                </c:pt>
                <c:pt idx="7">
                  <c:v>-0.90740740740739168</c:v>
                </c:pt>
                <c:pt idx="8">
                  <c:v>-0.69298245614034781</c:v>
                </c:pt>
                <c:pt idx="9">
                  <c:v>-0.12903225806450228</c:v>
                </c:pt>
                <c:pt idx="10">
                  <c:v>-0.88888888888889317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C9A-9BA9-23573DC94D44}"/>
            </c:ext>
          </c:extLst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9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59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679-4C9A-9BA9-23573DC94D44}"/>
              </c:ext>
            </c:extLst>
          </c:dPt>
          <c:cat>
            <c:strRef>
              <c:f>Main!$AI$49:$AI$60</c:f>
              <c:strCache>
                <c:ptCount val="12"/>
                <c:pt idx="0">
                  <c:v>BP6M21</c:v>
                </c:pt>
                <c:pt idx="1">
                  <c:v>EU6M21</c:v>
                </c:pt>
                <c:pt idx="2">
                  <c:v>JY6M21</c:v>
                </c:pt>
                <c:pt idx="3">
                  <c:v>DA6M21</c:v>
                </c:pt>
                <c:pt idx="4">
                  <c:v>CA6M21</c:v>
                </c:pt>
                <c:pt idx="5">
                  <c:v>SF6M21</c:v>
                </c:pt>
                <c:pt idx="6">
                  <c:v>NE6M21</c:v>
                </c:pt>
                <c:pt idx="7">
                  <c:v>NK6M21</c:v>
                </c:pt>
                <c:pt idx="8">
                  <c:v>CA6M21</c:v>
                </c:pt>
                <c:pt idx="9">
                  <c:v>EBM21</c:v>
                </c:pt>
                <c:pt idx="10">
                  <c:v>MX6M21</c:v>
                </c:pt>
                <c:pt idx="11">
                  <c:v>SA6M21</c:v>
                </c:pt>
              </c:strCache>
            </c:strRef>
          </c:cat>
          <c:val>
            <c:numRef>
              <c:f>Main!$AN$49:$AN$60</c:f>
              <c:numCache>
                <c:formatCode>0.00%</c:formatCode>
                <c:ptCount val="12"/>
                <c:pt idx="0">
                  <c:v>3.1250000000019512E-2</c:v>
                </c:pt>
                <c:pt idx="1">
                  <c:v>0.18421052631578741</c:v>
                </c:pt>
                <c:pt idx="2">
                  <c:v>0.43859649122808458</c:v>
                </c:pt>
                <c:pt idx="3">
                  <c:v>0.35051546391751659</c:v>
                </c:pt>
                <c:pt idx="4">
                  <c:v>0.30701754385965219</c:v>
                </c:pt>
                <c:pt idx="5">
                  <c:v>0.16666666666668981</c:v>
                </c:pt>
                <c:pt idx="6">
                  <c:v>0.4426229508196784</c:v>
                </c:pt>
                <c:pt idx="7">
                  <c:v>9.2592592592608297E-2</c:v>
                </c:pt>
                <c:pt idx="8">
                  <c:v>0.30701754385965219</c:v>
                </c:pt>
                <c:pt idx="9">
                  <c:v>0.87096774193549775</c:v>
                </c:pt>
                <c:pt idx="10">
                  <c:v>0.11111111111110683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9-4C9A-9BA9-23573DC94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880919807"/>
        <c:axId val="1"/>
      </c:barChart>
      <c:catAx>
        <c:axId val="1880919807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1"/>
        <c:crosses val="autoZero"/>
        <c:auto val="1"/>
        <c:lblAlgn val="ctr"/>
        <c:lblOffset val="1000"/>
        <c:noMultiLvlLbl val="0"/>
      </c:catAx>
      <c:valAx>
        <c:axId val="1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880919807"/>
        <c:crosses val="autoZero"/>
        <c:crossBetween val="between"/>
      </c:valAx>
      <c:spPr>
        <a:solidFill>
          <a:schemeClr val="tx1"/>
        </a:solidFill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13</xdr:row>
      <xdr:rowOff>190500</xdr:rowOff>
    </xdr:from>
    <xdr:to>
      <xdr:col>25</xdr:col>
      <xdr:colOff>600075</xdr:colOff>
      <xdr:row>25</xdr:row>
      <xdr:rowOff>180975</xdr:rowOff>
    </xdr:to>
    <xdr:graphicFrame macro="">
      <xdr:nvGraphicFramePr>
        <xdr:cNvPr id="10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419100</xdr:colOff>
      <xdr:row>52</xdr:row>
      <xdr:rowOff>57151</xdr:rowOff>
    </xdr:from>
    <xdr:to>
      <xdr:col>3</xdr:col>
      <xdr:colOff>114340</xdr:colOff>
      <xdr:row>52</xdr:row>
      <xdr:rowOff>142888</xdr:rowOff>
    </xdr:to>
    <xdr:pic>
      <xdr:nvPicPr>
        <xdr:cNvPr id="1026" name="Picture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391651"/>
          <a:ext cx="285790" cy="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31</xdr:row>
      <xdr:rowOff>47624</xdr:rowOff>
    </xdr:from>
    <xdr:to>
      <xdr:col>13</xdr:col>
      <xdr:colOff>561975</xdr:colOff>
      <xdr:row>52</xdr:row>
      <xdr:rowOff>133349</xdr:rowOff>
    </xdr:to>
    <xdr:graphicFrame macro="">
      <xdr:nvGraphicFramePr>
        <xdr:cNvPr id="1027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342900</xdr:colOff>
      <xdr:row>31</xdr:row>
      <xdr:rowOff>7620</xdr:rowOff>
    </xdr:from>
    <xdr:to>
      <xdr:col>25</xdr:col>
      <xdr:colOff>609600</xdr:colOff>
      <xdr:row>33</xdr:row>
      <xdr:rowOff>95250</xdr:rowOff>
    </xdr:to>
    <xdr:sp macro="" textlink="">
      <xdr:nvSpPr>
        <xdr:cNvPr id="13" name="TextBox 1"/>
        <xdr:cNvSpPr txBox="1"/>
      </xdr:nvSpPr>
      <xdr:spPr>
        <a:xfrm>
          <a:off x="11839575" y="5817870"/>
          <a:ext cx="2743200" cy="41148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1" i="0">
              <a:solidFill>
                <a:schemeClr val="bg1"/>
              </a:solidFill>
              <a:latin typeface="Tahoma" pitchFamily="34" charset="0"/>
            </a:rPr>
            <a:t> </a:t>
          </a:r>
          <a:r>
            <a:rPr lang="en-US" sz="1000" b="0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Low</a:t>
          </a:r>
          <a:r>
            <a:rPr lang="en-US" sz="1000" b="0" i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Last                        High</a:t>
          </a:r>
          <a:endParaRPr lang="en-US" sz="1000" b="0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47625</xdr:colOff>
      <xdr:row>32</xdr:row>
      <xdr:rowOff>19050</xdr:rowOff>
    </xdr:from>
    <xdr:to>
      <xdr:col>25</xdr:col>
      <xdr:colOff>600075</xdr:colOff>
      <xdr:row>53</xdr:row>
      <xdr:rowOff>0</xdr:rowOff>
    </xdr:to>
    <xdr:graphicFrame macro="">
      <xdr:nvGraphicFramePr>
        <xdr:cNvPr id="103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647700</xdr:colOff>
      <xdr:row>1</xdr:row>
      <xdr:rowOff>133350</xdr:rowOff>
    </xdr:from>
    <xdr:to>
      <xdr:col>9</xdr:col>
      <xdr:colOff>736857</xdr:colOff>
      <xdr:row>1</xdr:row>
      <xdr:rowOff>343645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52400"/>
          <a:ext cx="898782" cy="210295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14</xdr:row>
      <xdr:rowOff>76200</xdr:rowOff>
    </xdr:from>
    <xdr:to>
      <xdr:col>9</xdr:col>
      <xdr:colOff>65788</xdr:colOff>
      <xdr:row>15</xdr:row>
      <xdr:rowOff>25896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752725"/>
          <a:ext cx="599188" cy="14019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31</xdr:row>
      <xdr:rowOff>85725</xdr:rowOff>
    </xdr:from>
    <xdr:to>
      <xdr:col>8</xdr:col>
      <xdr:colOff>789688</xdr:colOff>
      <xdr:row>32</xdr:row>
      <xdr:rowOff>63996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5857875"/>
          <a:ext cx="599188" cy="140196"/>
        </a:xfrm>
        <a:prstGeom prst="rect">
          <a:avLst/>
        </a:prstGeom>
      </xdr:spPr>
    </xdr:pic>
    <xdr:clientData/>
  </xdr:twoCellAnchor>
  <xdr:twoCellAnchor editAs="oneCell">
    <xdr:from>
      <xdr:col>20</xdr:col>
      <xdr:colOff>133350</xdr:colOff>
      <xdr:row>31</xdr:row>
      <xdr:rowOff>114300</xdr:rowOff>
    </xdr:from>
    <xdr:to>
      <xdr:col>21</xdr:col>
      <xdr:colOff>113413</xdr:colOff>
      <xdr:row>32</xdr:row>
      <xdr:rowOff>92571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5886450"/>
          <a:ext cx="599188" cy="140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180975</xdr:rowOff>
    </xdr:from>
    <xdr:to>
      <xdr:col>14</xdr:col>
      <xdr:colOff>323239</xdr:colOff>
      <xdr:row>15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114425"/>
          <a:ext cx="3723664" cy="263842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18</xdr:row>
      <xdr:rowOff>142875</xdr:rowOff>
    </xdr:from>
    <xdr:to>
      <xdr:col>23</xdr:col>
      <xdr:colOff>457200</xdr:colOff>
      <xdr:row>28</xdr:row>
      <xdr:rowOff>152185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467225"/>
          <a:ext cx="10058400" cy="207623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23</xdr:col>
      <xdr:colOff>457200</xdr:colOff>
      <xdr:row>43</xdr:row>
      <xdr:rowOff>76259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7115175"/>
          <a:ext cx="10058400" cy="212413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46</xdr:row>
      <xdr:rowOff>76200</xdr:rowOff>
    </xdr:from>
    <xdr:to>
      <xdr:col>11</xdr:col>
      <xdr:colOff>184451</xdr:colOff>
      <xdr:row>66</xdr:row>
      <xdr:rowOff>28575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9420225"/>
          <a:ext cx="2880026" cy="3571875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46</xdr:row>
      <xdr:rowOff>66675</xdr:rowOff>
    </xdr:from>
    <xdr:to>
      <xdr:col>17</xdr:col>
      <xdr:colOff>569950</xdr:colOff>
      <xdr:row>66</xdr:row>
      <xdr:rowOff>7175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9410700"/>
          <a:ext cx="3256000" cy="35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46</xdr:row>
      <xdr:rowOff>76200</xdr:rowOff>
    </xdr:from>
    <xdr:to>
      <xdr:col>23</xdr:col>
      <xdr:colOff>449950</xdr:colOff>
      <xdr:row>66</xdr:row>
      <xdr:rowOff>16700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0" y="9420225"/>
          <a:ext cx="3136000" cy="35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B246"/>
  <sheetViews>
    <sheetView showGridLines="0" showRowColHeaders="0" tabSelected="1" zoomScaleNormal="100" workbookViewId="0">
      <selection activeCell="B9" sqref="B9:B11"/>
    </sheetView>
  </sheetViews>
  <sheetFormatPr defaultRowHeight="12.75" x14ac:dyDescent="0.2"/>
  <cols>
    <col min="1" max="1" width="1.125" style="71" customWidth="1"/>
    <col min="2" max="7" width="7.75" style="48" customWidth="1"/>
    <col min="8" max="8" width="12.75" style="1" hidden="1" customWidth="1"/>
    <col min="9" max="10" width="10.625" style="2" customWidth="1"/>
    <col min="11" max="11" width="7.75" style="2" hidden="1" customWidth="1"/>
    <col min="12" max="14" width="7.75" style="2" customWidth="1"/>
    <col min="15" max="17" width="8.75" style="2" customWidth="1"/>
    <col min="18" max="26" width="8.125" style="2" customWidth="1"/>
    <col min="27" max="32" width="7.75" style="2" customWidth="1"/>
    <col min="33" max="33" width="9.625" style="103" customWidth="1"/>
    <col min="34" max="34" width="9.25" style="103" customWidth="1"/>
    <col min="35" max="35" width="10" style="103" customWidth="1"/>
    <col min="36" max="37" width="9.625" style="103" customWidth="1"/>
    <col min="38" max="40" width="9" style="103" customWidth="1"/>
    <col min="41" max="41" width="15.5" style="103" customWidth="1"/>
    <col min="42" max="47" width="9" style="103" customWidth="1"/>
    <col min="48" max="53" width="3.75" style="103" customWidth="1"/>
    <col min="54" max="54" width="14.25" style="103" customWidth="1"/>
    <col min="55" max="55" width="3.75" style="103" customWidth="1"/>
    <col min="56" max="56" width="9" style="103" customWidth="1"/>
    <col min="57" max="65" width="9" style="103"/>
    <col min="66" max="66" width="12.75" style="131" customWidth="1"/>
    <col min="67" max="84" width="9" style="103"/>
    <col min="85" max="85" width="9" style="148"/>
    <col min="86" max="16384" width="9" style="2"/>
  </cols>
  <sheetData>
    <row r="1" spans="1:158" s="1" customFormat="1" ht="11.25" customHeight="1" thickBot="1" x14ac:dyDescent="0.25">
      <c r="A1" s="129"/>
      <c r="B1" s="47"/>
      <c r="C1" s="47"/>
      <c r="D1" s="47"/>
      <c r="E1" s="47"/>
      <c r="F1" s="47"/>
      <c r="G1" s="47"/>
      <c r="AA1" s="11"/>
      <c r="AB1" s="11"/>
      <c r="AC1" s="11"/>
      <c r="AD1" s="11"/>
      <c r="AE1" s="11"/>
      <c r="AF1" s="11"/>
      <c r="AG1" s="102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31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</row>
    <row r="2" spans="1:158" s="1" customFormat="1" ht="30" customHeight="1" thickBot="1" x14ac:dyDescent="0.4">
      <c r="A2" s="71"/>
      <c r="B2" s="228" t="str">
        <f>RTD("cqg.rtd", ,"ContractData", B9, "LongDescription")</f>
        <v>British Pound (Globex), Jun 21</v>
      </c>
      <c r="C2" s="229"/>
      <c r="D2" s="229"/>
      <c r="E2" s="229"/>
      <c r="F2" s="229"/>
      <c r="G2" s="230"/>
      <c r="H2" s="24"/>
      <c r="I2" s="231" t="s">
        <v>83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28" t="str">
        <f>RTD("cqg.rtd", ,"ContractData", AA9, "LongDescription")</f>
        <v>Canadian Dollar (Globex), Jun 21</v>
      </c>
      <c r="AB2" s="229"/>
      <c r="AC2" s="229"/>
      <c r="AD2" s="229"/>
      <c r="AE2" s="229"/>
      <c r="AF2" s="229"/>
      <c r="AG2" s="114"/>
      <c r="AH2" s="132"/>
      <c r="AI2" s="132"/>
      <c r="AJ2" s="132"/>
      <c r="AK2" s="132"/>
      <c r="AL2" s="132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31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</row>
    <row r="3" spans="1:158" s="1" customFormat="1" ht="15" customHeight="1" x14ac:dyDescent="0.2">
      <c r="A3" s="71"/>
      <c r="B3" s="215" t="s">
        <v>29</v>
      </c>
      <c r="C3" s="39" t="s">
        <v>16</v>
      </c>
      <c r="D3" s="39" t="s">
        <v>17</v>
      </c>
      <c r="E3" s="39" t="s">
        <v>18</v>
      </c>
      <c r="F3" s="39" t="s">
        <v>30</v>
      </c>
      <c r="G3" s="172"/>
      <c r="H3" s="37"/>
      <c r="I3" s="212" t="s">
        <v>0</v>
      </c>
      <c r="J3" s="205"/>
      <c r="K3" s="204" t="s">
        <v>1</v>
      </c>
      <c r="L3" s="195" t="s">
        <v>36</v>
      </c>
      <c r="M3" s="196"/>
      <c r="N3" s="196"/>
      <c r="O3" s="197"/>
      <c r="P3" s="91" t="s">
        <v>35</v>
      </c>
      <c r="Q3" s="204" t="s">
        <v>1</v>
      </c>
      <c r="R3" s="205" t="str">
        <f>K5</f>
        <v>BP6</v>
      </c>
      <c r="S3" s="192" t="str">
        <f>K6</f>
        <v>EU6</v>
      </c>
      <c r="T3" s="192" t="str">
        <f>K7</f>
        <v>JY6</v>
      </c>
      <c r="U3" s="192" t="str">
        <f>K8</f>
        <v>DA6</v>
      </c>
      <c r="V3" s="192" t="str">
        <f>K9</f>
        <v>CA6</v>
      </c>
      <c r="W3" s="192" t="str">
        <f>K10</f>
        <v>SF6</v>
      </c>
      <c r="X3" s="192" t="str">
        <f>K11</f>
        <v>NE6</v>
      </c>
      <c r="Y3" s="192" t="str">
        <f>K12</f>
        <v>EB</v>
      </c>
      <c r="Z3" s="192" t="str">
        <f>K13</f>
        <v>GCE</v>
      </c>
      <c r="AA3" s="215" t="s">
        <v>29</v>
      </c>
      <c r="AB3" s="39" t="s">
        <v>16</v>
      </c>
      <c r="AC3" s="39" t="s">
        <v>17</v>
      </c>
      <c r="AD3" s="39" t="s">
        <v>18</v>
      </c>
      <c r="AE3" s="39" t="s">
        <v>30</v>
      </c>
      <c r="AF3" s="172"/>
      <c r="AG3" s="115"/>
      <c r="AH3" s="132"/>
      <c r="AI3" s="132"/>
      <c r="AJ3" s="132"/>
      <c r="AK3" s="132"/>
      <c r="AL3" s="132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31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</row>
    <row r="4" spans="1:158" ht="13.9" customHeight="1" x14ac:dyDescent="0.2">
      <c r="B4" s="216"/>
      <c r="C4" s="42" t="str">
        <f>IF(C12="T",RTD("cqg.rtd",,"ContractData",B9,"Y_Open",,"F"),TEXT(RTD("cqg.rtd",,"ContractData",B9,"Y_Open",,"T"),IF(C12=0,$F$62,IF(C12=1,$F$63,(IF(C12=2,$F$64,IF(C12=3,$F$65,IF(C12=4,$F$66,IF(C12=5,$F$67,IF(C12=6,$F$68,IF(C12=7,$F$69)))))))))))</f>
        <v>1.3768</v>
      </c>
      <c r="D4" s="42" t="str">
        <f>IF(C12="T",RTD("cqg.rtd",,"ContractData",B9,"Y_High",,"F"),TEXT(RTD("cqg.rtd",,"ContractData",B9,"Y_High",,"T"),IF(C12=0,$F$62,IF(C12=1,$F$63,(IF(C12=2,$F$64,IF(C12=3,$F$65,IF(C12=4,$F$66,IF(C12=5,$F$67,IF(C12=6,$F$68,IF(C12=7,$F$69)))))))))))</f>
        <v>1.3787</v>
      </c>
      <c r="E4" s="42" t="str">
        <f>IF(C12="T",RTD("cqg.rtd",,"ContractData",B9,"Y_Low",,"F"),TEXT(RTD("cqg.rtd",,"ContractData",B9,"Y_Low",,"T"),IF(C12=0,$F$62,IF(C12=1,$F$63,(IF(C12=2,$F$64,IF(C12=3,$F$65,IF(C12=4,$F$66,IF(C12=5,$F$67,IF(C12=6,$F$68,IF(C12=7,$F$69)))))))))))</f>
        <v>1.3709</v>
      </c>
      <c r="F4" s="42" t="str">
        <f>IF(C12="T",RTD("cqg.rtd",,"ContractData",B9,"Y_CLose",,"F"),TEXT(RTD("cqg.rtd",,"ContractData",B9,"Y_CLose",,"T"),IF(C12=0,$F$62,IF(C12=1,$F$63,(IF(C12=2,$F$64,IF(C12=3,$F$65,IF(C12=4,$F$66,IF(C12=5,$F$67,IF(C12=6,$F$68,IF(C12=7,$F$69)))))))))))</f>
        <v>1.3742</v>
      </c>
      <c r="G4" s="173"/>
      <c r="H4" s="38"/>
      <c r="I4" s="213"/>
      <c r="J4" s="206"/>
      <c r="K4" s="204"/>
      <c r="L4" s="93" t="s">
        <v>2</v>
      </c>
      <c r="M4" s="94" t="s">
        <v>37</v>
      </c>
      <c r="N4" s="198" t="s">
        <v>38</v>
      </c>
      <c r="O4" s="199"/>
      <c r="P4" s="92" t="s">
        <v>39</v>
      </c>
      <c r="Q4" s="204"/>
      <c r="R4" s="206"/>
      <c r="S4" s="193"/>
      <c r="T4" s="193"/>
      <c r="U4" s="193"/>
      <c r="V4" s="193"/>
      <c r="W4" s="193"/>
      <c r="X4" s="193"/>
      <c r="Y4" s="193"/>
      <c r="Z4" s="193"/>
      <c r="AA4" s="216"/>
      <c r="AB4" s="42" t="str">
        <f>IF(AB12="T",RTD("cqg.rtd",,"ContractData",AA9,"Y_Open",,"F"),TEXT(RTD("cqg.rtd",,"ContractData",AA9,"Y_Open",,"T"),IF(AB12=0,$F$62,IF(AB12=1,$F$63,(IF(AB12=2,$F$64,IF(AB12=3,$F$65,IF(AB12=4,$F$66,IF(AB12=5,$F$67,IF(AB12=6,$F$68,IF(AB12=7,$F$69)))))))))))</f>
        <v>.79425</v>
      </c>
      <c r="AC4" s="42" t="str">
        <f>IF(AB12="T",RTD("cqg.rtd",,"ContractData",AA9,"Y_High",,"F"),TEXT(RTD("cqg.rtd",,"ContractData",AA9,"Y_High",,"T"),IF(AB12=0,$F$62,IF(AB12=1,$F$63,(IF(AB12=2,$F$64,IF(AB12=3,$F$65,IF(AB12=4,$F$66,IF(AB12=5,$F$67,IF(AB12=6,$F$68,IF(AB12=7,$F$69)))))))))))</f>
        <v>.79495</v>
      </c>
      <c r="AD4" s="42" t="str">
        <f>IF(AB12="T",RTD("cqg.rtd",,"ContractData",AA9,"Y_Low",,"F"),TEXT(RTD("cqg.rtd",,"ContractData",AA9,"Y_Low",,"T"),IF(AB12=0,$F$62,IF(AB12=1,$F$63,(IF(AB12=2,$F$64,IF(AB12=3,$F$65,IF(AB12=4,$F$66,IF(AB12=5,$F$67,IF(AB12=6,$F$68,IF(AB12=7,$F$69)))))))))))</f>
        <v>.79080</v>
      </c>
      <c r="AE4" s="42" t="str">
        <f>IF(AB12="T",RTD("cqg.rtd",,"ContractData",AA9,"Y_CLose",,"F"),TEXT(RTD("cqg.rtd",,"ContractData",AA9,"Y_CLose",,"T"),IF(AB12=0,$F$62,IF(AB12=1,$F$63,(IF(AB12=2,$F$64,IF(AB12=3,$F$65,IF(AB12=4,$F$66,IF(AB12=5,$F$67,IF(AB12=6,$F$68,IF(AB12=7,$F$69)))))))))))</f>
        <v>.79210</v>
      </c>
      <c r="AF4" s="173"/>
      <c r="AG4" s="115"/>
      <c r="AH4" s="132"/>
      <c r="AI4" s="132">
        <v>3</v>
      </c>
      <c r="AJ4" s="132">
        <v>2</v>
      </c>
      <c r="AK4" s="132">
        <v>1</v>
      </c>
      <c r="AL4" s="132"/>
      <c r="CG4" s="103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1:158" s="1" customFormat="1" ht="15" customHeight="1" x14ac:dyDescent="0.2">
      <c r="A5" s="71"/>
      <c r="B5" s="176" t="s">
        <v>9</v>
      </c>
      <c r="C5" s="177"/>
      <c r="D5" s="178"/>
      <c r="E5" s="179" t="s">
        <v>10</v>
      </c>
      <c r="F5" s="180"/>
      <c r="G5" s="181"/>
      <c r="I5" s="219" t="str">
        <f>RTD("cqg.rtd", ,"ContractData",K5, "LongDescription")</f>
        <v>British Pound (Globex), Jun 21</v>
      </c>
      <c r="J5" s="218"/>
      <c r="K5" s="23" t="str">
        <f>Q5</f>
        <v>BP6</v>
      </c>
      <c r="L5" s="72">
        <f>RTD("cqg.rtd", ,"ContractData",Q5, "LastQuoteToday",, "D")</f>
        <v>13811</v>
      </c>
      <c r="M5" s="72">
        <f>RTD("cqg.rtd", ,"ContractData",K5, "NetLastQuoteToday",,"D")</f>
        <v>86</v>
      </c>
      <c r="N5" s="73">
        <f>IF(ISERROR(RTD("cqg.rtd", ,"ContractData",K5, "PerCentNetLastQuote",,"T")/100),"",RTD("cqg.rtd", ,"ContractData",K5, "PerCentNetLastQuote",,"T")/100)</f>
        <v>6.2659380692167577E-3</v>
      </c>
      <c r="O5" s="74">
        <f>RTD("cqg.rtd", ,"ContractData",K5, "PerCentNetLastQuote",,"T")/100</f>
        <v>6.2659380692167577E-3</v>
      </c>
      <c r="P5" s="75">
        <f>IF(ISERROR(AH5),"",AH5)</f>
        <v>0.83862786937753853</v>
      </c>
      <c r="Q5" s="46" t="s">
        <v>74</v>
      </c>
      <c r="R5" s="76"/>
      <c r="S5" s="77">
        <f>IFERROR(RTD("cqg.rtd",,"StudyData", "Correlation("&amp;K5&amp;","&amp;$S$3&amp;",Period:="&amp;$L$14&amp;",InputChoice1:=Close,InputChoice2:=Close)", "FG", "", "Close",$N$14, "0", "all","", "","True","T","EndofBarandPeriod 1")/100,"")</f>
        <v>0.89576798238699995</v>
      </c>
      <c r="T5" s="77">
        <f>IFERROR(RTD("cqg.rtd",,"StudyData", "Correlation("&amp;K5&amp;","&amp;$T$3&amp;",Period:="&amp;$L$14&amp;",InputChoice1:=Close,InputChoice2:=Close)", "FG", "", "Close",$N$14, "0", "all","", "","True","T","EndofBarandPeriod 1")/100,"")</f>
        <v>-5.6321353413E-2</v>
      </c>
      <c r="U5" s="77">
        <f>IFERROR(RTD("cqg.rtd",,"StudyData", "Correlation("&amp;K5&amp;","&amp;$U$3&amp;",Period:="&amp;$L$14&amp;",InputChoice1:=Close,InputChoice2:=Close)", "FG", "", "Close",$N$14, "0", "all","", "","True","T","EndofBarandPeriod 1")/100,"")</f>
        <v>0.78314189200300011</v>
      </c>
      <c r="V5" s="77">
        <f>IFERROR(RTD("cqg.rtd",,"StudyData", "Correlation("&amp;K5&amp;","&amp;$V$3&amp;",Period:="&amp;$L$14&amp;",InputChoice1:=Close,InputChoice2:=Close)", "FG", "", "Close",$N$14, "0", "all","", "","True","T","EndofBarandPeriod 1")/100,"")</f>
        <v>0.71889117520900003</v>
      </c>
      <c r="W5" s="77">
        <f>IFERROR(RTD("cqg.rtd",,"StudyData", "Correlation("&amp;K5&amp;","&amp;$W$3&amp;",Period:="&amp;$L$14&amp;",InputChoice1:=Close,InputChoice2:=Close)", "FG", "", "Close",$N$14, "0", "all","", "","True","T","EndofBarandPeriod 1")/100,"")</f>
        <v>0.92160287042099998</v>
      </c>
      <c r="X5" s="77">
        <f>IFERROR(RTD("cqg.rtd",,"StudyData", "Correlation("&amp;K5&amp;","&amp;$X$3&amp;",Period:="&amp;$L$14&amp;",InputChoice1:=Close,InputChoice2:=Close)", "FG", "", "Close",$N$14, "0", "all","", "","True","T","EndofBarandPeriod 1")/100,"")</f>
        <v>0.52254035784899999</v>
      </c>
      <c r="Y5" s="77">
        <f>IFERROR(RTD("cqg.rtd",,"StudyData", "Correlation("&amp;K5&amp;","&amp;$Y$3&amp;",Period:="&amp;$L$14&amp;",InputChoice1:=Close,InputChoice2:=Close)", "FG", "", "Close",$N$14, "0", "all","", "","True","T","EndofBarandPeriod 1")/100,"")</f>
        <v>-0.59551442479700001</v>
      </c>
      <c r="Z5" s="78">
        <f>IFERROR(RTD("cqg.rtd",,"StudyData", "Correlation("&amp;K5&amp;","&amp;$Z$3&amp;",Period:="&amp;$L$14&amp;",InputChoice1:=Close,InputChoice2:=Close)", "FG", "", "Close",$N$14, "0", "all","", "","True","T","EndofBarandPeriod 1")/100,"")</f>
        <v>0.61379697997799998</v>
      </c>
      <c r="AA5" s="176" t="s">
        <v>9</v>
      </c>
      <c r="AB5" s="177"/>
      <c r="AC5" s="178"/>
      <c r="AD5" s="179" t="s">
        <v>10</v>
      </c>
      <c r="AE5" s="180"/>
      <c r="AF5" s="180"/>
      <c r="AG5" s="102"/>
      <c r="AH5" s="132">
        <f>CORREL(AI5:AK5,$AI$4:$AK$4)</f>
        <v>0.83862786937753853</v>
      </c>
      <c r="AI5" s="132">
        <f xml:space="preserve"> RTD("cqg.rtd",,"StudyData", K5,  "FG",, "Close", $N$14,,,,,,"T")</f>
        <v>1.3812</v>
      </c>
      <c r="AJ5" s="132">
        <f xml:space="preserve"> RTD("cqg.rtd",,"StudyData", K5,  "FG",, "Close", $N$14,"-1",,,,,"T")</f>
        <v>1.3813</v>
      </c>
      <c r="AK5" s="132">
        <f xml:space="preserve"> RTD("cqg.rtd",,"StudyData", K5,  "FG",, "Close", $N$14,"-2",,,,,"T")</f>
        <v>1.3795999999999999</v>
      </c>
      <c r="AL5" s="13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31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</row>
    <row r="6" spans="1:158" s="1" customFormat="1" ht="15" customHeight="1" x14ac:dyDescent="0.2">
      <c r="A6" s="71"/>
      <c r="B6" s="183">
        <f>RTD("cqg.rtd", ,"ContractData",B9, "VolumeLastBid")</f>
        <v>12</v>
      </c>
      <c r="C6" s="184" t="str">
        <f>IF(C12="T",TRUNC(RTD("cqg.rtd",,"ContractData",B9,"Bid",,"T"))&amp;"-"&amp;IF(((RTD("cqg.rtd",,"ContractData",B9,"Bid",,"T")-INT(RTD("cqg.rtd",,"ContractData",B9,"Bid",,"T")))*32)&lt;10,0,"")&amp;(RTD("cqg.rtd",,"ContractData",B9,"Bid",,"T")-INT(RTD("cqg.rtd",,"ContractData",B9,"Bid",,"T")))*32,TEXT(RTD("cqg.rtd",,"ContractData",B9,"Bid",,"T"),IF(C12=0,$F$62,IF(C12=1,$F$63,IF(C12=2,$F$64,IF(C12=3,$F$65,IF(C12=4,$F$66,IF(C12=5,$F$67,IF(C12=6,$F$68,IF(C12=7,$F$69))))))))))</f>
        <v>1.3811</v>
      </c>
      <c r="D6" s="185"/>
      <c r="E6" s="186" t="str">
        <f>IF(C12="T",TRUNC(RTD("cqg.rtd",,"ContractData",B9,"Ask",,"T"))&amp;"-"&amp;IF(((RTD("cqg.rtd",,"ContractData",B9,"Ask",,"T")-INT(RTD("cqg.rtd",,"ContractData",B9,"Ask",,"T")))*32)&lt;10,0,"")&amp;(RTD("cqg.rtd",,"ContractData",B9,"Ask",,"T")-INT(RTD("cqg.rtd",,"ContractData",B9,"Ask",,"T")))*32,TEXT(RTD("cqg.rtd",,"ContractData",B9,"Ask",,"T"),IF(C12=0,$F$62,IF(C12=1,$F$63,(IF(C12=2,$F$64,IF(C12=3,$F$65,IF(C12=4,$F$66,IF(C12=5,$F$67,IF(C12=6,$F$68,IF(C12=7,$F$69)))))))))))</f>
        <v>1.3812</v>
      </c>
      <c r="F6" s="187"/>
      <c r="G6" s="214">
        <f>RTD("cqg.rtd", ,"ContractData",B9, "VolumeLastAsk")</f>
        <v>26</v>
      </c>
      <c r="I6" s="219" t="str">
        <f>RTD("cqg.rtd", ,"ContractData",K6, "LongDescription")</f>
        <v>Euro FX (Globex), Jun 21</v>
      </c>
      <c r="J6" s="218"/>
      <c r="K6" s="23" t="str">
        <f t="shared" ref="K6:K13" si="0">Q6</f>
        <v>EU6</v>
      </c>
      <c r="L6" s="72">
        <f>RTD("cqg.rtd", ,"ContractData",Q6, "LastQuoteToday",, "D")</f>
        <v>117680</v>
      </c>
      <c r="M6" s="72">
        <f>RTD("cqg.rtd", ,"ContractData",K6, "NetLastQuoteToday",,"D")</f>
        <v>320</v>
      </c>
      <c r="N6" s="73">
        <f>IF(ISERROR(RTD("cqg.rtd", ,"ContractData",K6, "PerCentNetLastQuote",,"T")/100),"",RTD("cqg.rtd", ,"ContractData",K6, "PerCentNetLastQuote",,"T")/100)</f>
        <v>2.7266530334014998E-3</v>
      </c>
      <c r="O6" s="74">
        <f>RTD("cqg.rtd", ,"ContractData",K6, "PerCentNetLastQuote",,"T")/100</f>
        <v>2.7266530334014998E-3</v>
      </c>
      <c r="P6" s="75">
        <f t="shared" ref="P6:P13" si="1">IF(ISERROR(AH6),"",AH6)</f>
        <v>0.79240581569313406</v>
      </c>
      <c r="Q6" s="46" t="s">
        <v>75</v>
      </c>
      <c r="R6" s="79">
        <f>IFERROR(RTD("cqg.rtd",,"StudyData", "Correlation("&amp;K6&amp;","&amp;$R$3&amp;",Period:="&amp;$L$14&amp;",InputChoice1:=Close,InputChoice2:=Close)", "FG", "", "Close",$N$14, "-1", "all","", "","True","T","EndofBar")/100,"")</f>
        <v>0.87310587544399998</v>
      </c>
      <c r="S6" s="76"/>
      <c r="T6" s="77">
        <f>IFERROR(RTD("cqg.rtd",,"StudyData", "Correlation("&amp;K6&amp;","&amp;$T$3&amp;",Period:="&amp;$L$14&amp;",InputChoice1:=Close,InputChoice2:=Close)", "FG", "", "Close",$N$14, "0", "all","", "","True","T","EndofBarandPeriod 1")/100,"")</f>
        <v>0.29071492948700001</v>
      </c>
      <c r="U6" s="77">
        <f>IFERROR(RTD("cqg.rtd",,"StudyData", "Correlation("&amp;K6&amp;","&amp;$U$3&amp;",Period:="&amp;$L$14&amp;",InputChoice1:=Close,InputChoice2:=Close)", "FG", "", "Close",$N$14, "0", "all","", "","True","T","EndofBarandPeriod 1")/100,"")</f>
        <v>0.72989642812</v>
      </c>
      <c r="V6" s="77">
        <f>IFERROR(RTD("cqg.rtd",,"StudyData", "Correlation("&amp;K6&amp;","&amp;$V$3&amp;",Period:="&amp;$L$14&amp;",InputChoice1:=Close,InputChoice2:=Close)", "FG", "", "Close",$N$14, "0", "all","", "","True","T","EndofBarandPeriod 1")/100,"")</f>
        <v>0.61163820876399999</v>
      </c>
      <c r="W6" s="77">
        <f>IFERROR(RTD("cqg.rtd",,"StudyData", "Correlation("&amp;K6&amp;","&amp;$W$3&amp;",Period:="&amp;$L$14&amp;",InputChoice1:=Close,InputChoice2:=Close)", "FG", "", "Close",$N$14, "0", "all","", "","True","T","EndofBarandPeriod 1")/100,"")</f>
        <v>0.92031710700699998</v>
      </c>
      <c r="X6" s="77">
        <f>IFERROR(RTD("cqg.rtd",,"StudyData", "Correlation("&amp;K6&amp;","&amp;$X$3&amp;",Period:="&amp;$L$14&amp;",InputChoice1:=Close,InputChoice2:=Close)", "FG", "", "Close",$N$14, "0", "all","", "","True","T","EndofBarandPeriod 1")/100,"")</f>
        <v>0.60165327495400001</v>
      </c>
      <c r="Y6" s="77">
        <f>IFERROR(RTD("cqg.rtd",,"StudyData", "Correlation("&amp;K6&amp;","&amp;$Y$3&amp;",Period:="&amp;$L$14&amp;",InputChoice1:=Close,InputChoice2:=Close)", "FG", "", "Close",$N$14, "0", "all","", "","True","T","EndofBarandPeriod 1")/100,"")</f>
        <v>-0.19353279176099999</v>
      </c>
      <c r="Z6" s="78">
        <f>IFERROR(RTD("cqg.rtd",,"StudyData", "Correlation("&amp;K6&amp;","&amp;$Z$3&amp;",Period:="&amp;$L$14&amp;",InputChoice1:=Close,InputChoice2:=Close)", "FG", "", "Close",$N$14, "0", "all","", "","True","T","EndofBarandPeriod 1")/100,"")</f>
        <v>0.450675387393</v>
      </c>
      <c r="AA6" s="183">
        <f>RTD("cqg.rtd", ,"ContractData",AA9, "VolumeLastBid")</f>
        <v>13</v>
      </c>
      <c r="AB6" s="184" t="str">
        <f>IF(AB12="T",TRUNC(RTD("cqg.rtd",,"ContractData",AA9,"Bid",,"T"))&amp;"-"&amp;IF(((RTD("cqg.rtd",,"ContractData",AA9,"Bid",,"T")-INT(RTD("cqg.rtd",,"ContractData",AA9,"Bid",,"T")))*32)&lt;10,0,"")&amp;(RTD("cqg.rtd",,"ContractData",AA9,"Bid",,"T")-INT(RTD("cqg.rtd",,"ContractData",AA9,"Bid",,"T")))*32,TEXT(RTD("cqg.rtd",,"ContractData",AA9,"Bid",,"T"),IF(AB12=0,$F$62,IF(AB12=1,$F$63,IF(AB12=2,$F$64,IF(AB12=3,$F$65,IF(AB12=4,$F$66,IF(AB12=5,$F$67,IF(AB12=6,$F$68,IF(AB12=7,$F$69))))))))))</f>
        <v>.79570</v>
      </c>
      <c r="AC6" s="185"/>
      <c r="AD6" s="186" t="str">
        <f>IF(AB12="T",TRUNC(RTD("cqg.rtd",,"ContractData",AA9,"Ask",,"T"))&amp;"-"&amp;IF(((RTD("cqg.rtd",,"ContractData",AA9,"Ask",,"T")-INT(RTD("cqg.rtd",,"ContractData",AA9,"Ask",,"T")))*32)&lt;10,0,"")&amp;(RTD("cqg.rtd",,"ContractData",AA9,"Ask",,"T")-INT(RTD("cqg.rtd",,"ContractData",AA9,"Ask",,"T")))*32,TEXT(RTD("cqg.rtd",,"ContractData",AA9,"Ask",,"T"),IF(AB12=0,$F$62,IF(AB12=1,$F$63,(IF(AB12=2,$F$64,IF(AB12=3,$F$65,IF(AB12=4,$F$66,IF(AB12=5,$F$67,IF(AB12=6,$F$68,IF(AB12=7,$F$69)))))))))))</f>
        <v>.79575</v>
      </c>
      <c r="AE6" s="187"/>
      <c r="AF6" s="187">
        <f>RTD("cqg.rtd", ,"ContractData",AA9, "VolumeLastAsk")</f>
        <v>16</v>
      </c>
      <c r="AG6" s="102"/>
      <c r="AH6" s="132">
        <f t="shared" ref="AH6:AH13" si="2">CORREL(AI6:AK6,$AI$4:$AK$4)</f>
        <v>0.79240581569313406</v>
      </c>
      <c r="AI6" s="132">
        <f xml:space="preserve"> RTD("cqg.rtd",,"StudyData", K6,  "FG",, "Close", $N$14,,,,,,"T")</f>
        <v>1.1768000000000001</v>
      </c>
      <c r="AJ6" s="132">
        <f xml:space="preserve"> RTD("cqg.rtd",,"StudyData", K6,  "FG",, "Close", $N$14,"-1",,,,,"T")</f>
        <v>1.1769499999999999</v>
      </c>
      <c r="AK6" s="132">
        <f xml:space="preserve"> RTD("cqg.rtd",,"StudyData", K6,  "FG",, "Close", $N$14,"-2",,,,,"T")</f>
        <v>1.1758999999999999</v>
      </c>
      <c r="AL6" s="13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31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</row>
    <row r="7" spans="1:158" s="1" customFormat="1" ht="15" customHeight="1" x14ac:dyDescent="0.2">
      <c r="A7" s="71"/>
      <c r="B7" s="183"/>
      <c r="C7" s="184"/>
      <c r="D7" s="185"/>
      <c r="E7" s="186"/>
      <c r="F7" s="187"/>
      <c r="G7" s="214"/>
      <c r="I7" s="219" t="str">
        <f>RTD("cqg.rtd", ,"ContractData",K7, "LongDescription")</f>
        <v>Japanese Yen (Globex), Jun 21</v>
      </c>
      <c r="J7" s="218"/>
      <c r="K7" s="23" t="str">
        <f t="shared" si="0"/>
        <v>JY6</v>
      </c>
      <c r="L7" s="72">
        <f>RTD("cqg.rtd", ,"ContractData",Q7, "LastQuoteToday",, "D")</f>
        <v>90495</v>
      </c>
      <c r="M7" s="72">
        <f>RTD("cqg.rtd", ,"ContractData",K7, "NetLastQuoteToday",,"D")</f>
        <v>-190</v>
      </c>
      <c r="N7" s="73">
        <f>IF(ISERROR(RTD("cqg.rtd", ,"ContractData",K7, "PerCentNetLastQuote",,"T")/100),"",RTD("cqg.rtd", ,"ContractData",K7, "PerCentNetLastQuote",,"T")/100)</f>
        <v>-2.0951645806914043E-3</v>
      </c>
      <c r="O7" s="74">
        <f>RTD("cqg.rtd", ,"ContractData",K7, "PerCentNetLastQuote",,"T")/100</f>
        <v>-2.0951645806914043E-3</v>
      </c>
      <c r="P7" s="75">
        <f t="shared" si="1"/>
        <v>0.8660254037844386</v>
      </c>
      <c r="Q7" s="46" t="s">
        <v>76</v>
      </c>
      <c r="R7" s="79">
        <f>IFERROR(RTD("cqg.rtd",,"StudyData", "Correlation("&amp;K7&amp;","&amp;$R$3&amp;",Period:="&amp;$L$14&amp;",InputChoice1:=Close,InputChoice2:=Close)", "FG", "", "Close",$N$14, "-1", "all","", "","True","T","EndofBar")/100,"")</f>
        <v>-0.163701679993</v>
      </c>
      <c r="S7" s="77">
        <f>IFERROR(RTD("cqg.rtd",,"StudyData", "Correlation("&amp;K7&amp;","&amp;$S$3&amp;",Period:="&amp;$L$14&amp;",InputChoice1:=Close,InputChoice2:=Close)", "FG", "", "Close",$N$14, "0", "all","", "","True","T","EndofBarandPeriod 1")/100,"")</f>
        <v>0.29071492948700001</v>
      </c>
      <c r="T7" s="76"/>
      <c r="U7" s="77">
        <f>IFERROR(RTD("cqg.rtd",,"StudyData", "Correlation("&amp;K7&amp;","&amp;$U$3&amp;",Period:="&amp;$L$14&amp;",InputChoice1:=Close,InputChoice2:=Close)", "FG", "", "Close",$N$14, "0", "all","", "","True","T","EndofBarandPeriod 1")/100,"")</f>
        <v>-0.122517789308</v>
      </c>
      <c r="V7" s="77">
        <f>IFERROR(RTD("cqg.rtd",,"StudyData", "Correlation("&amp;K7&amp;","&amp;$V$3&amp;",Period:="&amp;$L$14&amp;",InputChoice1:=Close,InputChoice2:=Close)", "FG", "", "Close",$N$14, "0", "all","", "","True","T","EndofBarandPeriod 1")/100,"")</f>
        <v>-0.36531753702199998</v>
      </c>
      <c r="W7" s="77">
        <f>IFERROR(RTD("cqg.rtd",,"StudyData", "Correlation("&amp;K7&amp;","&amp;$W$3&amp;",Period:="&amp;$L$14&amp;",InputChoice1:=Close,InputChoice2:=Close)", "FG", "", "Close",$N$14, "0", "all","", "","True","T","EndofBarandPeriod 1")/100,"")</f>
        <v>-2.1513124311000002E-2</v>
      </c>
      <c r="X7" s="77">
        <f>IFERROR(RTD("cqg.rtd",,"StudyData", "Correlation("&amp;K7&amp;","&amp;$X$3&amp;",Period:="&amp;$L$14&amp;",InputChoice1:=Close,InputChoice2:=Close)", "FG", "", "Close",$N$14, "0", "all","", "","True","T","EndofBarandPeriod 1")/100,"")</f>
        <v>1.8123648319999998E-3</v>
      </c>
      <c r="Y7" s="77">
        <f>IFERROR(RTD("cqg.rtd",,"StudyData", "Correlation("&amp;K7&amp;","&amp;$Y$3&amp;",Period:="&amp;$L$14&amp;",InputChoice1:=Close,InputChoice2:=Close)", "FG", "", "Close",$N$14, "0", "all","", "","True","T","EndofBarandPeriod 1")/100,"")</f>
        <v>0.67036343873600002</v>
      </c>
      <c r="Z7" s="78">
        <f>IFERROR(RTD("cqg.rtd",,"StudyData", "Correlation("&amp;K7&amp;","&amp;$Z$3&amp;",Period:="&amp;$L$14&amp;",InputChoice1:=Close,InputChoice2:=Close)", "FG", "", "Close",$N$14, "0", "all","", "","True","T","EndofBarandPeriod 1")/100,"")</f>
        <v>-5.4397895568000003E-2</v>
      </c>
      <c r="AA7" s="183"/>
      <c r="AB7" s="184"/>
      <c r="AC7" s="185"/>
      <c r="AD7" s="186"/>
      <c r="AE7" s="187"/>
      <c r="AF7" s="187"/>
      <c r="AG7" s="102"/>
      <c r="AH7" s="132">
        <f t="shared" si="2"/>
        <v>0.8660254037844386</v>
      </c>
      <c r="AI7" s="132">
        <f xml:space="preserve"> RTD("cqg.rtd",,"StudyData", K7,  "FG",, "Close", $N$14,,,,,,"T")</f>
        <v>9.0500000000000008E-3</v>
      </c>
      <c r="AJ7" s="132">
        <f xml:space="preserve"> RTD("cqg.rtd",,"StudyData", K7,  "FG",, "Close", $N$14,"-1",,,,,"T")</f>
        <v>9.0500000000000008E-3</v>
      </c>
      <c r="AK7" s="132">
        <f xml:space="preserve"> RTD("cqg.rtd",,"StudyData", K7,  "FG",, "Close", $N$14,"-2",,,,,"T")</f>
        <v>9.0469999999999995E-3</v>
      </c>
      <c r="AL7" s="13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31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</row>
    <row r="8" spans="1:158" s="1" customFormat="1" ht="15" customHeight="1" x14ac:dyDescent="0.2">
      <c r="A8" s="71"/>
      <c r="B8" s="45" t="s">
        <v>1</v>
      </c>
      <c r="C8" s="32" t="s">
        <v>16</v>
      </c>
      <c r="D8" s="32" t="s">
        <v>17</v>
      </c>
      <c r="E8" s="32" t="s">
        <v>18</v>
      </c>
      <c r="F8" s="165" t="s">
        <v>33</v>
      </c>
      <c r="G8" s="165"/>
      <c r="H8" s="28"/>
      <c r="I8" s="219" t="str">
        <f>RTD("cqg.rtd", ,"ContractData",K8, "LongDescription")</f>
        <v>Australian Dollar (Globex), Jun 21</v>
      </c>
      <c r="J8" s="218"/>
      <c r="K8" s="23" t="str">
        <f t="shared" si="0"/>
        <v>DA6</v>
      </c>
      <c r="L8" s="72">
        <f>RTD("cqg.rtd", ,"ContractData",Q8, "LastQuoteToday",, "D")</f>
        <v>76215</v>
      </c>
      <c r="M8" s="72">
        <f>RTD("cqg.rtd", ,"ContractData",K8, "NetLastQuoteToday",,"D")</f>
        <v>290</v>
      </c>
      <c r="N8" s="73">
        <f>IF(ISERROR(RTD("cqg.rtd", ,"ContractData",K8, "PerCentNetLastQuote",,"T")/100),"",RTD("cqg.rtd", ,"ContractData",K8, "PerCentNetLastQuote",,"T")/100)</f>
        <v>3.8195587751070135E-3</v>
      </c>
      <c r="O8" s="74">
        <f>RTD("cqg.rtd", ,"ContractData",K8, "PerCentNetLastQuote",,"T")/100</f>
        <v>3.8195587751070135E-3</v>
      </c>
      <c r="P8" s="75">
        <f t="shared" si="1"/>
        <v>0.89429471270680572</v>
      </c>
      <c r="Q8" s="46" t="s">
        <v>77</v>
      </c>
      <c r="R8" s="79">
        <f>IFERROR(RTD("cqg.rtd",,"StudyData", "Correlation("&amp;K8&amp;","&amp;$R$3&amp;",Period:="&amp;$L$14&amp;",InputChoice1:=Close,InputChoice2:=Close)", "FG", "", "Close",$N$14, "-1", "all","", "","True","T","EndofBar")/100,"")</f>
        <v>0.69423066526699995</v>
      </c>
      <c r="S8" s="77">
        <f>IFERROR(RTD("cqg.rtd",,"StudyData", "Correlation("&amp;K8&amp;","&amp;$S$3&amp;",Period:="&amp;$L$14&amp;",InputChoice1:=Close,InputChoice2:=Close)", "FG", "", "Close",$N$14, "0", "all","", "","True","T","EndofBarandPeriod 1")/100,"")</f>
        <v>0.72989642812</v>
      </c>
      <c r="T8" s="77">
        <f>IFERROR(RTD("cqg.rtd",,"StudyData", "Correlation("&amp;K8&amp;","&amp;$T$3&amp;",Period:="&amp;$L$14&amp;",InputChoice1:=Close,InputChoice2:=Close)", "FG", "", "Close",$N$14, "0", "all","", "","True","T","EndofBarandPeriod 1")/100,"")</f>
        <v>-0.122517789308</v>
      </c>
      <c r="U8" s="76"/>
      <c r="V8" s="77">
        <f>IFERROR(RTD("cqg.rtd",,"StudyData", "Correlation("&amp;K8&amp;","&amp;$V$3&amp;",Period:="&amp;$L$14&amp;",InputChoice1:=Close,InputChoice2:=Close)", "FG", "", "Close",$N$14, "0", "all","", "","True","T","EndofBarandPeriod 1")/100,"")</f>
        <v>0.87987896048899994</v>
      </c>
      <c r="W8" s="77">
        <f>IFERROR(RTD("cqg.rtd",,"StudyData", "Correlation("&amp;K8&amp;","&amp;$W$3&amp;",Period:="&amp;$L$14&amp;",InputChoice1:=Close,InputChoice2:=Close)", "FG", "", "Close",$N$14, "0", "all","", "","True","T","EndofBarandPeriod 1")/100,"")</f>
        <v>0.86611681823599995</v>
      </c>
      <c r="X8" s="77">
        <f>IFERROR(RTD("cqg.rtd",,"StudyData", "Correlation("&amp;K8&amp;","&amp;$X$3&amp;",Period:="&amp;$L$14&amp;",InputChoice1:=Close,InputChoice2:=Close)", "FG", "", "Close",$N$14, "0", "all","", "","True","T","EndofBarandPeriod 1")/100,"")</f>
        <v>0.87249632933200005</v>
      </c>
      <c r="Y8" s="77">
        <f>IFERROR(RTD("cqg.rtd",,"StudyData", "Correlation("&amp;K8&amp;","&amp;$Y$3&amp;",Period:="&amp;$L$14&amp;",InputChoice1:=Close,InputChoice2:=Close)", "FG", "", "Close",$N$14, "0", "all","", "","True","T","EndofBarandPeriod 1")/100,"")</f>
        <v>-0.39502876414499999</v>
      </c>
      <c r="Z8" s="78">
        <f>IFERROR(RTD("cqg.rtd",,"StudyData", "Correlation("&amp;K8&amp;","&amp;$Z$3&amp;",Period:="&amp;$L$14&amp;",InputChoice1:=Close,InputChoice2:=Close)", "FG", "", "Close",$N$14, "0", "all","", "","True","T","EndofBarandPeriod 1")/100,"")</f>
        <v>0.137000792333</v>
      </c>
      <c r="AA8" s="45" t="s">
        <v>1</v>
      </c>
      <c r="AB8" s="32" t="s">
        <v>16</v>
      </c>
      <c r="AC8" s="32" t="s">
        <v>17</v>
      </c>
      <c r="AD8" s="32" t="s">
        <v>18</v>
      </c>
      <c r="AE8" s="165" t="s">
        <v>33</v>
      </c>
      <c r="AF8" s="165"/>
      <c r="AG8" s="116"/>
      <c r="AH8" s="132">
        <f t="shared" si="2"/>
        <v>0.89429471270680572</v>
      </c>
      <c r="AI8" s="132">
        <f xml:space="preserve"> RTD("cqg.rtd",,"StudyData", K8,  "FG",, "Close", $N$14,,,,,,"T")</f>
        <v>0.76219999999999999</v>
      </c>
      <c r="AJ8" s="132">
        <f xml:space="preserve"> RTD("cqg.rtd",,"StudyData", K8,  "FG",, "Close", $N$14,"-1",,,,,"T")</f>
        <v>0.76214999999999999</v>
      </c>
      <c r="AK8" s="132">
        <f xml:space="preserve"> RTD("cqg.rtd",,"StudyData", K8,  "FG",, "Close", $N$14,"-2",,,,,"T")</f>
        <v>0.76144999999999996</v>
      </c>
      <c r="AL8" s="132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31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</row>
    <row r="9" spans="1:158" s="1" customFormat="1" ht="15" customHeight="1" x14ac:dyDescent="0.2">
      <c r="A9" s="71"/>
      <c r="B9" s="166" t="s">
        <v>74</v>
      </c>
      <c r="C9" s="43" t="s">
        <v>31</v>
      </c>
      <c r="D9" s="44">
        <f>RTD("cqg.rtd", ,"ContractData",B9, "HIghTime",, "T")</f>
        <v>0.46319444444444446</v>
      </c>
      <c r="E9" s="44">
        <f>RTD("cqg.rtd", ,"ContractData",B9, "LowTime",, "T")</f>
        <v>4.8611111111111112E-2</v>
      </c>
      <c r="F9" s="168" t="str">
        <f>IF(C12="T",RTD("cqg.rtd",,"ContractData",B9,"LastPrice",,"F"),TEXT(RTD("cqg.rtd",,"ContractData",B9,"LastPrice",,"T"),IF(C12=0,$F$62,IF(C12=1,$F$63,(IF(C12=2,$F$64,IF(C12=3,$F$65,IF(C12=4,$F$66,IF(C12=5,$F$67,IF(C12=6,$F$68,IF(C12=7,$F$69)))))))))))</f>
        <v>1.3811</v>
      </c>
      <c r="G9" s="168"/>
      <c r="H9" s="29"/>
      <c r="I9" s="219" t="str">
        <f>RTD("cqg.rtd", ,"ContractData",K9, "LongDescription")</f>
        <v>Canadian Dollar (Globex), Jun 21</v>
      </c>
      <c r="J9" s="218"/>
      <c r="K9" s="23" t="str">
        <f t="shared" si="0"/>
        <v>CA6</v>
      </c>
      <c r="L9" s="72">
        <f>RTD("cqg.rtd", ,"ContractData",Q9, "LastQuoteToday",, "D")</f>
        <v>79575</v>
      </c>
      <c r="M9" s="72">
        <f>RTD("cqg.rtd", ,"ContractData",K9, "NetLastQuoteToday",,"D")</f>
        <v>405</v>
      </c>
      <c r="N9" s="73">
        <f>IF(ISERROR(RTD("cqg.rtd", ,"ContractData",K9, "PerCentNetLastQuote",,"T")/100),"",RTD("cqg.rtd", ,"ContractData",K9, "PerCentNetLastQuote",,"T")/100)</f>
        <v>5.1155740810913224E-3</v>
      </c>
      <c r="O9" s="74">
        <f>RTD("cqg.rtd", ,"ContractData",K9, "PerCentNetLastQuote",,"T")/100</f>
        <v>5.1155740810913224E-3</v>
      </c>
      <c r="P9" s="75">
        <f t="shared" si="1"/>
        <v>0.8660254037844386</v>
      </c>
      <c r="Q9" s="46" t="s">
        <v>78</v>
      </c>
      <c r="R9" s="79">
        <f>IFERROR(RTD("cqg.rtd",,"StudyData", "Correlation("&amp;K9&amp;","&amp;$R$3&amp;",Period:="&amp;$L$14&amp;",InputChoice1:=Close,InputChoice2:=Close)", "FG", "", "Close",$N$14, "-1", "all","", "","True","T","EndofBar")/100,"")</f>
        <v>0.70245359033900001</v>
      </c>
      <c r="S9" s="77">
        <f>IFERROR(RTD("cqg.rtd",,"StudyData", "Correlation("&amp;K9&amp;","&amp;$S$3&amp;",Period:="&amp;$L$14&amp;",InputChoice1:=Close,InputChoice2:=Close)", "FG", "", "Close",$N$14, "0", "all","", "","True","T","EndofBarandPeriod 1")/100,"")</f>
        <v>0.61163820876399999</v>
      </c>
      <c r="T9" s="77">
        <f>IFERROR(RTD("cqg.rtd",,"StudyData", "Correlation("&amp;K9&amp;","&amp;$T$3&amp;",Period:="&amp;$L$14&amp;",InputChoice1:=Close,InputChoice2:=Close)", "FG", "", "Close",$N$14, "0", "all","", "","True","T","EndofBarandPeriod 1")/100,"")</f>
        <v>-0.36531753702199998</v>
      </c>
      <c r="U9" s="77">
        <f>IFERROR(RTD("cqg.rtd",,"StudyData", "Correlation("&amp;K9&amp;","&amp;$U$3&amp;",Period:="&amp;$L$14&amp;",InputChoice1:=Close,InputChoice2:=Close)", "FG", "", "Close",$N$14, "0", "all","", "","True","T","EndofBarandPeriod 1")/100,"")</f>
        <v>0.87987896048899994</v>
      </c>
      <c r="V9" s="76"/>
      <c r="W9" s="77">
        <f>IFERROR(RTD("cqg.rtd",,"StudyData", "Correlation("&amp;K9&amp;","&amp;$W$3&amp;",Period:="&amp;$L$14&amp;",InputChoice1:=Close,InputChoice2:=Close)", "FG", "", "Close",$N$14, "0", "all","", "","True","T","EndofBarandPeriod 1")/100,"")</f>
        <v>0.86087502335900001</v>
      </c>
      <c r="X9" s="77">
        <f>IFERROR(RTD("cqg.rtd",,"StudyData", "Correlation("&amp;K9&amp;","&amp;$X$3&amp;",Period:="&amp;$L$14&amp;",InputChoice1:=Close,InputChoice2:=Close)", "FG", "", "Close",$N$14, "0", "all","", "","True","T","EndofBarandPeriod 1")/100,"")</f>
        <v>0.85351460438499993</v>
      </c>
      <c r="Y9" s="77">
        <f>IFERROR(RTD("cqg.rtd",,"StudyData", "Correlation("&amp;K9&amp;","&amp;$Y$3&amp;",Period:="&amp;$L$14&amp;",InputChoice1:=Close,InputChoice2:=Close)", "FG", "", "Close",$N$14, "0", "all","", "","True","T","EndofBarandPeriod 1")/100,"")</f>
        <v>-0.43802295149699999</v>
      </c>
      <c r="Z9" s="78">
        <f>IFERROR(RTD("cqg.rtd",,"StudyData", "Correlation("&amp;K9&amp;","&amp;$Z$3&amp;",Period:="&amp;$L$14&amp;",InputChoice1:=Close,InputChoice2:=Close)", "FG", "", "Close",$N$14, "0", "all","", "","True","T","EndofBarandPeriod 1")/100,"")</f>
        <v>1.7988608436999998E-2</v>
      </c>
      <c r="AA9" s="166" t="s">
        <v>78</v>
      </c>
      <c r="AB9" s="43" t="s">
        <v>31</v>
      </c>
      <c r="AC9" s="44">
        <f>RTD("cqg.rtd", ,"ContractData",AA9, "HIghTime",, "T")</f>
        <v>0.38611111111111113</v>
      </c>
      <c r="AD9" s="44">
        <f>RTD("cqg.rtd", ,"ContractData",AA9, "LowTime",, "T")</f>
        <v>0.75</v>
      </c>
      <c r="AE9" s="168" t="str">
        <f>IF(AB12="T",RTD("cqg.rtd",,"ContractData",AA9,"LastPrice",,"F"),TEXT(RTD("cqg.rtd",,"ContractData",AA9,"LastPrice",,"T"),IF(AB12=0,$F$62,IF(AB12=1,$F$63,(IF(AB12=2,$F$64,IF(AB12=3,$F$65,IF(AB12=4,$F$66,IF(AB12=5,$F$67,IF(AB12=6,$F$68,IF(AB12=7,$F$69)))))))))))</f>
        <v>.79575</v>
      </c>
      <c r="AF9" s="168"/>
      <c r="AG9" s="117"/>
      <c r="AH9" s="132">
        <f t="shared" si="2"/>
        <v>0.8660254037844386</v>
      </c>
      <c r="AI9" s="132">
        <f xml:space="preserve"> RTD("cqg.rtd",,"StudyData", K9,  "FG",, "Close", $N$14,,,,,,"T")</f>
        <v>0.79574999999999996</v>
      </c>
      <c r="AJ9" s="132">
        <f xml:space="preserve"> RTD("cqg.rtd",,"StudyData", K9,  "FG",, "Close", $N$14,"-1",,,,,"T")</f>
        <v>0.79574999999999996</v>
      </c>
      <c r="AK9" s="132">
        <f xml:space="preserve"> RTD("cqg.rtd",,"StudyData", K9,  "FG",, "Close", $N$14,"-2",,,,,"T")</f>
        <v>0.79549999999999998</v>
      </c>
      <c r="AL9" s="132"/>
      <c r="AM9" s="103"/>
      <c r="AN9" s="103"/>
      <c r="AO9" s="133" t="s">
        <v>22</v>
      </c>
      <c r="AP9" s="103"/>
      <c r="AQ9" s="103"/>
      <c r="AR9" s="133" t="s">
        <v>17</v>
      </c>
      <c r="AS9" s="133" t="s">
        <v>18</v>
      </c>
      <c r="AT9" s="133" t="s">
        <v>2</v>
      </c>
      <c r="AU9" s="133" t="s">
        <v>16</v>
      </c>
      <c r="AV9" s="103"/>
      <c r="AW9" s="103"/>
      <c r="AX9" s="103"/>
      <c r="AY9" s="103"/>
      <c r="AZ9" s="103"/>
      <c r="BA9" s="103"/>
      <c r="BB9" s="133" t="s">
        <v>22</v>
      </c>
      <c r="BC9" s="103"/>
      <c r="BD9" s="103"/>
      <c r="BE9" s="133" t="s">
        <v>17</v>
      </c>
      <c r="BF9" s="133" t="s">
        <v>18</v>
      </c>
      <c r="BG9" s="133" t="s">
        <v>2</v>
      </c>
      <c r="BH9" s="133" t="s">
        <v>16</v>
      </c>
      <c r="BI9" s="103"/>
      <c r="BJ9" s="103"/>
      <c r="BK9" s="103"/>
      <c r="BL9" s="103"/>
      <c r="BM9" s="103"/>
      <c r="BN9" s="134" t="s">
        <v>22</v>
      </c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</row>
    <row r="10" spans="1:158" s="1" customFormat="1" ht="15" customHeight="1" x14ac:dyDescent="0.2">
      <c r="A10" s="71"/>
      <c r="B10" s="166"/>
      <c r="C10" s="169" t="str">
        <f>IF(C12="T",RTD("cqg.rtd",,"ContractData",B9,C8,,"F"),TEXT(RTD("cqg.rtd",,"ContractData",B9,C8,,"T"),IF(C12=0,$F$62,IF(C12=1,$F$63,(IF(C12=2,$F$64,IF(C12=3,$F$65,IF(C12=4,$F$66,IF(C12=5,$F$67,IF(C12=6,$F$68,IF(C12=7,$F$69)))))))))))</f>
        <v>1.3739</v>
      </c>
      <c r="D10" s="169" t="str">
        <f>IF(C12="T",RTD("cqg.rtd",,"ContractData",B9,D8,,"F"),TEXT(RTD("cqg.rtd",,"ContractData",B9,D8,,"T"),IF(C12=0,$F$62,IF(C12=1,$F$63,(IF(C12=2,$F$64,IF(C12=3,$F$65,IF(C12=4,$F$66,IF(C12=5,$F$67,IF(C12=6,$F$68,IF(C12=7,$F$69)))))))))))</f>
        <v>1.3815</v>
      </c>
      <c r="E10" s="169" t="str">
        <f>IF(C12="T",RTD("cqg.rtd",,"ContractData",B9,E8,,"F"),TEXT(RTD("cqg.rtd",,"ContractData",B9,E8,,"T"),IF(C12=0,$F$62,IF(C12=1,$F$63,(IF(C12=2,$F$64,IF(C12=3,$F$65,IF(C12=4,$F$66,IF(C12=5,$F$67,IF(C12=6,$F$68,IF(C12=7,$F$69)))))))))))</f>
        <v>1.3719</v>
      </c>
      <c r="F10" s="168"/>
      <c r="G10" s="168"/>
      <c r="H10" s="29"/>
      <c r="I10" s="219" t="str">
        <f>RTD("cqg.rtd", ,"ContractData",K10, "LongDescription")</f>
        <v>Swiss Franc (Globex), Jun 21</v>
      </c>
      <c r="J10" s="218"/>
      <c r="K10" s="23" t="str">
        <f t="shared" si="0"/>
        <v>SF6</v>
      </c>
      <c r="L10" s="72">
        <f>RTD("cqg.rtd", ,"ContractData",Q10, "LastQuoteToday",, "D")</f>
        <v>10646</v>
      </c>
      <c r="M10" s="72">
        <f>RTD("cqg.rtd", ,"ContractData",K10, "NetLastQuoteToday",,"D")</f>
        <v>11</v>
      </c>
      <c r="N10" s="73">
        <f>IF(ISERROR(RTD("cqg.rtd", ,"ContractData",K10, "PerCentNetLastQuote",,"T")/100),"",RTD("cqg.rtd", ,"ContractData",K10, "PerCentNetLastQuote",,"T")/100)</f>
        <v>1.0343206393982134E-3</v>
      </c>
      <c r="O10" s="74">
        <f>RTD("cqg.rtd", ,"ContractData",K10, "PerCentNetLastQuote",,"T")/100</f>
        <v>1.0343206393982134E-3</v>
      </c>
      <c r="P10" s="75">
        <f t="shared" si="1"/>
        <v>0.82199493652678657</v>
      </c>
      <c r="Q10" s="46" t="s">
        <v>86</v>
      </c>
      <c r="R10" s="79">
        <f>IFERROR(RTD("cqg.rtd",,"StudyData", "Correlation("&amp;K10&amp;","&amp;$R$3&amp;",Period:="&amp;$L$14&amp;",InputChoice1:=Close,InputChoice2:=Close)", "FG", "", "Close",$N$14, "-1", "all","", "","True","T","EndofBar")/100,"")</f>
        <v>0.87949889977100004</v>
      </c>
      <c r="S10" s="77">
        <f>IFERROR(RTD("cqg.rtd",,"StudyData", "Correlation("&amp;K10&amp;","&amp;$S$3&amp;",Period:="&amp;$L$14&amp;",InputChoice1:=Close,InputChoice2:=Close)", "FG", "", "Close",$N$14, "0", "all","", "","True","T","EndofBarandPeriod 1")/100,"")</f>
        <v>0.92031710700699998</v>
      </c>
      <c r="T10" s="77">
        <f>IFERROR(RTD("cqg.rtd",,"StudyData", "Correlation("&amp;K10&amp;","&amp;$T$3&amp;",Period:="&amp;$L$14&amp;",InputChoice1:=Close,InputChoice2:=Close)", "FG", "", "Close",$N$14, "0", "all","", "","True","T","EndofBarandPeriod 1")/100,"")</f>
        <v>-2.1513124311000002E-2</v>
      </c>
      <c r="U10" s="77">
        <f>IFERROR(RTD("cqg.rtd",,"StudyData", "Correlation("&amp;K10&amp;","&amp;$U$3&amp;",Period:="&amp;$L$14&amp;",InputChoice1:=Close,InputChoice2:=Close)", "FG", "", "Close",$N$14, "0", "all","", "","True","T","EndofBarandPeriod 1")/100,"")</f>
        <v>0.86611681823599995</v>
      </c>
      <c r="V10" s="77">
        <f>IFERROR(RTD("cqg.rtd",,"StudyData", "Correlation("&amp;K10&amp;","&amp;$V$3&amp;",Period:="&amp;$L$14&amp;",InputChoice1:=Close,InputChoice2:=Close)", "FG", "", "Close",$N$14, "0", "all","", "","True","T","EndofBarandPeriod 1")/100,"")</f>
        <v>0.86087502335900001</v>
      </c>
      <c r="W10" s="76"/>
      <c r="X10" s="77">
        <f>IFERROR(RTD("cqg.rtd",,"StudyData", "Correlation("&amp;K10&amp;","&amp;$X$3&amp;",Period:="&amp;$L$14&amp;",InputChoice1:=Close,InputChoice2:=Close)", "FG", "", "Close",$N$14, "0", "all","", "","True","T","EndofBarandPeriod 1")/100,"")</f>
        <v>0.77444650970699991</v>
      </c>
      <c r="Y10" s="77">
        <f>IFERROR(RTD("cqg.rtd",,"StudyData", "Correlation("&amp;K10&amp;","&amp;$Y$3&amp;",Period:="&amp;$L$14&amp;",InputChoice1:=Close,InputChoice2:=Close)", "FG", "", "Close",$N$14, "0", "all","", "","True","T","EndofBarandPeriod 1")/100,"")</f>
        <v>-0.35825560231700004</v>
      </c>
      <c r="Z10" s="78">
        <f>IFERROR(RTD("cqg.rtd",,"StudyData", "Correlation("&amp;K10&amp;","&amp;$Z$3&amp;",Period:="&amp;$L$14&amp;",InputChoice1:=Close,InputChoice2:=Close)", "FG", "", "Close",$N$14, "0", "all","", "","True","T","EndofBarandPeriod 1")/100,"")</f>
        <v>0.29836564577200003</v>
      </c>
      <c r="AA10" s="166"/>
      <c r="AB10" s="246" t="str">
        <f>IF(AB12="T",RTD("cqg.rtd",,"ContractData",AA9,AB8,,"F"),TEXT(RTD("cqg.rtd",,"ContractData",AA9,AB8,,"T"),IF(AB12=0,$F$62,IF(AB12=1,$F$63,(IF(AB12=2,$F$64,IF(AB12=3,$F$65,IF(AB12=4,$F$66,IF(AB12=5,$F$67,IF(AB12=6,$F$68,IF(AB12=7,$F$69)))))))))))</f>
        <v>.79220</v>
      </c>
      <c r="AC10" s="169" t="str">
        <f>IF(AB12="T",RTD("cqg.rtd",,"ContractData",AA9,AC8,,"F"),TEXT(RTD("cqg.rtd",,"ContractData",AA9,AC8,,"T"),IF(AB12=0,$F$62,IF(AB12=1,$F$63,(IF(AB12=2,$F$64,IF(AB12=3,$F$65,IF(AB12=4,$F$66,IF(AB12=5,$F$67,IF(AB12=6,$F$68,IF(AB12=7,$F$69)))))))))))</f>
        <v>.79750</v>
      </c>
      <c r="AD10" s="169" t="str">
        <f>IF(AB12="T",RTD("cqg.rtd",,"ContractData",AA9,AD8,,"F"),TEXT(RTD("cqg.rtd",,"ContractData",AA9,AD8,,"T"),IF(AB12=0,$F$62,IF(AB12=1,$F$63,(IF(AB12=2,$F$64,IF(AB12=3,$F$65,IF(AB12=4,$F$66,IF(AB12=5,$F$67,IF(AB12=6,$F$68,IF(AB12=7,$F$69)))))))))))</f>
        <v>.79180</v>
      </c>
      <c r="AE10" s="168"/>
      <c r="AF10" s="168"/>
      <c r="AG10" s="117"/>
      <c r="AH10" s="132">
        <f t="shared" si="2"/>
        <v>0.82199493652678657</v>
      </c>
      <c r="AI10" s="132">
        <f xml:space="preserve"> RTD("cqg.rtd",,"StudyData", K10,  "FG",, "Close", $N$14,,,,,,"T")</f>
        <v>1.0646</v>
      </c>
      <c r="AJ10" s="132">
        <f xml:space="preserve"> RTD("cqg.rtd",,"StudyData", K10,  "FG",, "Close", $N$14,"-1",,,,,"T")</f>
        <v>1.0647</v>
      </c>
      <c r="AK10" s="132">
        <f xml:space="preserve"> RTD("cqg.rtd",,"StudyData", K10,  "FG",, "Close", $N$14,"-2",,,,,"T")</f>
        <v>1.0636000000000001</v>
      </c>
      <c r="AL10" s="132"/>
      <c r="AM10" s="103"/>
      <c r="AN10" s="103"/>
      <c r="AO10" s="131">
        <f>VALUE(RTD("cqg.rtd",,"ContractData",B9,"NetChange",,"T"))</f>
        <v>8.599999999999941E-3</v>
      </c>
      <c r="AP10" s="103"/>
      <c r="AQ10" s="103"/>
      <c r="AR10" s="103">
        <f>VALUE(RTD("cqg.rtd",,"ContractData",B9,"High",,"T"))</f>
        <v>1.3815000000000002</v>
      </c>
      <c r="AS10" s="103">
        <f>VALUE(RTD("cqg.rtd",,"ContractData",B9,"Low",,"T"))</f>
        <v>1.3719000000000001</v>
      </c>
      <c r="AT10" s="103">
        <f>VALUE(RTD("cqg.rtd",,"ContractData",B9,"LastPrice",,"T"))</f>
        <v>1.3811</v>
      </c>
      <c r="AU10" s="103">
        <f>VALUE(RTD("cqg.rtd",,"ContractData",B9,"Open",,"T"))</f>
        <v>1.3739000000000001</v>
      </c>
      <c r="AV10" s="103"/>
      <c r="AW10" s="103"/>
      <c r="AX10" s="103"/>
      <c r="AY10" s="103"/>
      <c r="AZ10" s="103"/>
      <c r="BA10" s="103"/>
      <c r="BB10" s="131">
        <f>VALUE(RTD("cqg.rtd",,"ContractData",AA9,"NetChange",,"T"))</f>
        <v>4.049999999999998E-3</v>
      </c>
      <c r="BC10" s="103"/>
      <c r="BD10" s="103"/>
      <c r="BE10" s="131">
        <f>VALUE(RTD("cqg.rtd",,"ContractData",AA9,"High",,"T"))</f>
        <v>0.7975000000000001</v>
      </c>
      <c r="BF10" s="131">
        <f>VALUE(RTD("cqg.rtd",,"ContractData",AA9,"Low",,"T"))</f>
        <v>0.79180000000000006</v>
      </c>
      <c r="BG10" s="131">
        <f>VALUE(RTD("cqg.rtd",,"ContractData",AA9,"LastPrice",,"T"))</f>
        <v>0.79575000000000007</v>
      </c>
      <c r="BH10" s="131">
        <f>VALUE(RTD("cqg.rtd",,"ContractData",AA9,"Open",,"T"))</f>
        <v>0.79220000000000002</v>
      </c>
      <c r="BI10" s="103"/>
      <c r="BJ10" s="103"/>
      <c r="BK10" s="103"/>
      <c r="BL10" s="103"/>
      <c r="BM10" s="103"/>
      <c r="BN10" s="135">
        <f>VALUE(RTD("cqg.rtd",,"ContractData",AA9,"NetChange",,"T"))</f>
        <v>4.049999999999998E-3</v>
      </c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</row>
    <row r="11" spans="1:158" s="1" customFormat="1" ht="15" customHeight="1" x14ac:dyDescent="0.25">
      <c r="A11" s="71"/>
      <c r="B11" s="166"/>
      <c r="C11" s="169"/>
      <c r="D11" s="169"/>
      <c r="E11" s="169"/>
      <c r="F11" s="168"/>
      <c r="G11" s="168"/>
      <c r="H11" s="66"/>
      <c r="I11" s="217" t="str">
        <f>RTD("cqg.rtd", ,"ContractData",K11, "LongDescription")</f>
        <v>New Zealand Dollar (Globex), Jun 21</v>
      </c>
      <c r="J11" s="218"/>
      <c r="K11" s="23" t="str">
        <f t="shared" si="0"/>
        <v>NE6</v>
      </c>
      <c r="L11" s="72">
        <f>RTD("cqg.rtd", ,"ContractData",Q11, "LastQuoteToday",, "D")</f>
        <v>6997</v>
      </c>
      <c r="M11" s="72">
        <f>RTD("cqg.rtd", ,"ContractData",K11, "NetLastQuoteToday",,"D")</f>
        <v>21</v>
      </c>
      <c r="N11" s="73">
        <f>IF(ISERROR(RTD("cqg.rtd", ,"ContractData",K11, "PerCentNetLastQuote",,"T")/100),"",RTD("cqg.rtd", ,"ContractData",K11, "PerCentNetLastQuote",,"T")/100)</f>
        <v>3.0103211009174314E-3</v>
      </c>
      <c r="O11" s="74">
        <f>RTD("cqg.rtd", ,"ContractData",K11, "PerCentNetLastQuote",,"T")/100</f>
        <v>3.0103211009174314E-3</v>
      </c>
      <c r="P11" s="75">
        <f t="shared" si="1"/>
        <v>0.90784129900319921</v>
      </c>
      <c r="Q11" s="46" t="s">
        <v>87</v>
      </c>
      <c r="R11" s="79">
        <f>IFERROR(RTD("cqg.rtd",,"StudyData", "Correlation("&amp;K11&amp;","&amp;$R$3&amp;",Period:="&amp;$L$14&amp;",InputChoice1:=Close,InputChoice2:=Close)", "FG", "", "Close",$N$14, "-1", "all","", "","True","T","EndofBar")/100,"")</f>
        <v>0.53121826394799998</v>
      </c>
      <c r="S11" s="77">
        <f>IFERROR(RTD("cqg.rtd",,"StudyData", "Correlation("&amp;K11&amp;","&amp;$S$3&amp;",Period:="&amp;$L$14&amp;",InputChoice1:=Close,InputChoice2:=Close)", "FG", "", "Close",$N$14, "0", "all","", "","True","T","EndofBarandPeriod 1")/100,"")</f>
        <v>0.60165327495400001</v>
      </c>
      <c r="T11" s="77">
        <f>IFERROR(RTD("cqg.rtd",,"StudyData", "Correlation("&amp;K11&amp;","&amp;$T$3&amp;",Period:="&amp;$L$14&amp;",InputChoice1:=Close,InputChoice2:=Close)", "FG", "", "Close",$N$14, "0", "all","", "","True","T","EndofBarandPeriod 1")/100,"")</f>
        <v>1.8123648319999998E-3</v>
      </c>
      <c r="U11" s="77">
        <f>IFERROR(RTD("cqg.rtd",,"StudyData", "Correlation("&amp;K11&amp;","&amp;$U$3&amp;",Period:="&amp;$L$14&amp;",InputChoice1:=Close,InputChoice2:=Close)", "FG", "", "Close",$N$14, "0", "all","", "","True","T","EndofBarandPeriod 1")/100,"")</f>
        <v>0.87249632933200005</v>
      </c>
      <c r="V11" s="77">
        <f>IFERROR(RTD("cqg.rtd",,"StudyData", "Correlation("&amp;K11&amp;","&amp;$V$3&amp;",Period:="&amp;$L$14&amp;",InputChoice1:=Close,InputChoice2:=Close)", "FG", "", "Close",$N$14, "0", "all","", "","True","T","EndofBarandPeriod 1")/100,"")</f>
        <v>0.85351460438499993</v>
      </c>
      <c r="W11" s="77">
        <f>IFERROR(RTD("cqg.rtd",,"StudyData", "Correlation("&amp;K11&amp;","&amp;$W$3&amp;",Period:="&amp;$L$14&amp;",InputChoice1:=Close,InputChoice2:=Close)", "FG", "", "Close",$N$14, "0", "all","", "","True","T","EndofBarandPeriod 1")/100,"")</f>
        <v>0.77444650970699991</v>
      </c>
      <c r="X11" s="76"/>
      <c r="Y11" s="77">
        <f>IFERROR(RTD("cqg.rtd",,"StudyData", "Correlation("&amp;K11&amp;","&amp;$Y$3&amp;",Period:="&amp;$L$14&amp;",InputChoice1:=Close,InputChoice2:=Close)", "FG", "", "Close",$N$14, "0", "all","", "","True","T","EndofBarandPeriod 1")/100,"")</f>
        <v>-1.5657905896999998E-2</v>
      </c>
      <c r="Z11" s="78">
        <f>IFERROR(RTD("cqg.rtd",,"StudyData", "Correlation("&amp;K11&amp;","&amp;$Z$3&amp;",Period:="&amp;$L$14&amp;",InputChoice1:=Close,InputChoice2:=Close)", "FG", "", "Close",$N$14, "0", "all","", "","True","T","EndofBarandPeriod 1")/100,"")</f>
        <v>-0.302593933052</v>
      </c>
      <c r="AA11" s="166"/>
      <c r="AB11" s="247"/>
      <c r="AC11" s="169"/>
      <c r="AD11" s="169"/>
      <c r="AE11" s="168"/>
      <c r="AF11" s="168"/>
      <c r="AG11" s="118"/>
      <c r="AH11" s="132">
        <f t="shared" si="2"/>
        <v>0.90784129900319921</v>
      </c>
      <c r="AI11" s="132">
        <f xml:space="preserve"> RTD("cqg.rtd",,"StudyData", K11,  "FG",, "Close", $N$14,,,,,,"T")</f>
        <v>0.69969999999999999</v>
      </c>
      <c r="AJ11" s="132">
        <f xml:space="preserve"> RTD("cqg.rtd",,"StudyData", K11,  "FG",, "Close", $N$14,"-1",,,,,"T")</f>
        <v>0.6996</v>
      </c>
      <c r="AK11" s="132">
        <f xml:space="preserve"> RTD("cqg.rtd",,"StudyData", K11,  "FG",, "Close", $N$14,"-2",,,,,"T")</f>
        <v>0.69869999999999999</v>
      </c>
      <c r="AL11" s="132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31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</row>
    <row r="12" spans="1:158" s="1" customFormat="1" ht="15" customHeight="1" x14ac:dyDescent="0.2">
      <c r="A12" s="71">
        <f>LEN(RTD("cqg.rtd", ,"ContractData", "Tsize("&amp;B9&amp;")", "LastQuoteToday",,"T"))-2</f>
        <v>4</v>
      </c>
      <c r="B12" s="110" t="s">
        <v>19</v>
      </c>
      <c r="C12" s="111">
        <f>A12</f>
        <v>4</v>
      </c>
      <c r="D12" s="59" t="s">
        <v>20</v>
      </c>
      <c r="E12" s="107">
        <v>1E-3</v>
      </c>
      <c r="F12" s="182" t="str">
        <f>IF(C12="T",RTD("cqg.rtd",,"ContractData",B9,"NetLasttrade",,"F"),TEXT(RTD("cqg.rtd",,"ContractData",B9,"NetLastTrade",,"T"),IF(C12=0,$F$62,IF(C12=1,$F$63,(IF(C12=2,$F$64,IF(C12=3,$F$65,IF(C12=4,$F$66,IF(C12=5,$F$67,IF(C12=6,$F$68,IF(C12=7,$F$69)))))))))))</f>
        <v>.0087</v>
      </c>
      <c r="G12" s="182"/>
      <c r="H12" s="31"/>
      <c r="I12" s="217" t="str">
        <f>RTD("cqg.rtd", ,"ContractData",K12, "LongDescription")</f>
        <v>Euro/British Pound (Globex), Jun 21</v>
      </c>
      <c r="J12" s="218"/>
      <c r="K12" s="23" t="str">
        <f t="shared" si="0"/>
        <v>EB</v>
      </c>
      <c r="L12" s="72">
        <f>RTD("cqg.rtd", ,"ContractData",Q12, "LastQuoteToday",, "D")</f>
        <v>85195</v>
      </c>
      <c r="M12" s="72">
        <f>RTD("cqg.rtd", ,"ContractData",K12, "NetLastQuoteToday",,"D")</f>
        <v>-315</v>
      </c>
      <c r="N12" s="73">
        <f>IF(ISERROR(RTD("cqg.rtd", ,"ContractData",K12, "PerCentNetLastQuote",,"T")/100),"",RTD("cqg.rtd", ,"ContractData",K12, "PerCentNetLastQuote",,"T")/100)</f>
        <v>-3.6837796748918255E-3</v>
      </c>
      <c r="O12" s="74">
        <f>RTD("cqg.rtd", ,"ContractData",K12, "PerCentNetLastQuote",,"T")/100</f>
        <v>-3.6837796748918255E-3</v>
      </c>
      <c r="P12" s="75" t="str">
        <f t="shared" si="1"/>
        <v/>
      </c>
      <c r="Q12" s="46" t="s">
        <v>79</v>
      </c>
      <c r="R12" s="79">
        <f>IFERROR(RTD("cqg.rtd",,"StudyData", "Correlation("&amp;K12&amp;","&amp;$R$3&amp;",Period:="&amp;$L$14&amp;",InputChoice1:=Close,InputChoice2:=Close)", "FG", "", "Close",$N$14, "-1", "all","", "","True","T","EndofBar")/100,"")</f>
        <v>-0.52406030125299996</v>
      </c>
      <c r="S12" s="77">
        <f>IFERROR(RTD("cqg.rtd",,"StudyData", "Correlation("&amp;K12&amp;","&amp;$S$3&amp;",Period:="&amp;$L$14&amp;",InputChoice1:=Close,InputChoice2:=Close)", "FG", "", "Close",$N$14, "0", "all","", "","True","T","EndofBarandPeriod 1")/100,"")</f>
        <v>-0.19353279176099999</v>
      </c>
      <c r="T12" s="77">
        <f>IFERROR(RTD("cqg.rtd",,"StudyData", "Correlation("&amp;K12&amp;","&amp;$T$3&amp;",Period:="&amp;$L$14&amp;",InputChoice1:=Close,InputChoice2:=Close)", "FG", "", "Close",$N$14, "0", "all","", "","True","T","EndofBarandPeriod 1")/100,"")</f>
        <v>0.67036343873600002</v>
      </c>
      <c r="U12" s="77">
        <f>IFERROR(RTD("cqg.rtd",,"StudyData", "Correlation("&amp;K12&amp;","&amp;$U$3&amp;",Period:="&amp;$L$14&amp;",InputChoice1:=Close,InputChoice2:=Close)", "FG", "", "Close",$N$14, "0", "all","", "","True","T","EndofBarandPeriod 1")/100,"")</f>
        <v>-0.39502876414499999</v>
      </c>
      <c r="V12" s="77">
        <f>IFERROR(RTD("cqg.rtd",,"StudyData", "Correlation("&amp;K12&amp;","&amp;$V$3&amp;",Period:="&amp;$L$14&amp;",InputChoice1:=Close,InputChoice2:=Close)", "FG", "", "Close",$N$14, "0", "all","", "","True","T","EndofBarandPeriod 1")/100,"")</f>
        <v>-0.43802295149699999</v>
      </c>
      <c r="W12" s="77">
        <f>IFERROR(RTD("cqg.rtd",,"StudyData", "Correlation("&amp;K12&amp;","&amp;$W$3&amp;",Period:="&amp;$L$14&amp;",InputChoice1:=Close,InputChoice2:=Close)", "FG", "", "Close",$N$14, "0", "all","", "","True","T","EndofBarandPeriod 1")/100,"")</f>
        <v>-0.35825560231700004</v>
      </c>
      <c r="X12" s="77">
        <f>IFERROR(RTD("cqg.rtd",,"StudyData", "Correlation("&amp;K12&amp;","&amp;$X$3&amp;",Period:="&amp;$L$14&amp;",InputChoice1:=Close,InputChoice2:=Close)", "FG", "", "Close",$N$14, "0", "all","", "","True","T","EndofBarandPeriod 1")/100,"")</f>
        <v>-1.5657905896999998E-2</v>
      </c>
      <c r="Y12" s="76"/>
      <c r="Z12" s="78">
        <f>IFERROR(RTD("cqg.rtd",,"StudyData", "Correlation("&amp;K12&amp;","&amp;$Z$3&amp;",Period:="&amp;$L$14&amp;",InputChoice1:=Close,InputChoice2:=Close)", "FG", "", "Close",$N$14, "0", "all","", "","True","T","EndofBarandPeriod 1")/100,"")</f>
        <v>-0.62160844881199995</v>
      </c>
      <c r="AA12" s="110" t="s">
        <v>19</v>
      </c>
      <c r="AB12" s="111">
        <f>AG12</f>
        <v>5</v>
      </c>
      <c r="AC12" s="59" t="s">
        <v>20</v>
      </c>
      <c r="AD12" s="107">
        <v>2.5000000000000001E-4</v>
      </c>
      <c r="AE12" s="244" t="str">
        <f>IF(AB12="T",RTD("cqg.rtd",,"ContractData",AA9,"NetLastTrade",,"F"),TEXT(RTD("cqg.rtd",,"ContractData",AA9,"NetLastTrade",,"T"),IF(AB12=0,$F$62,IF(AB12=1,$F$63,(IF(AB12=2,$F$64,IF(AB12=3,$F$65,IF(AB12=4,$F$66,IF(AB12=5,$F$67,IF(AB12=6,$F$68,IF(AB12=7,$F$69)))))))))))</f>
        <v>.00405</v>
      </c>
      <c r="AF12" s="245"/>
      <c r="AG12" s="102">
        <f>LEN(RTD("cqg.rtd", ,"ContractData", "Tsize("&amp;AA9&amp;")", "LastQuoteToday",,"T"))-2</f>
        <v>5</v>
      </c>
      <c r="AH12" s="132" t="e">
        <f t="shared" si="2"/>
        <v>#DIV/0!</v>
      </c>
      <c r="AI12" s="132">
        <f xml:space="preserve"> RTD("cqg.rtd",,"StudyData", K12,  "FG",, "Close", $N$14,,,,,,"T")</f>
        <v>0.85209999999999997</v>
      </c>
      <c r="AJ12" s="132">
        <f xml:space="preserve"> RTD("cqg.rtd",,"StudyData", K12,  "FG",, "Close", $N$14,"-1",,,,,"T")</f>
        <v>0.85209999999999997</v>
      </c>
      <c r="AK12" s="132">
        <f xml:space="preserve"> RTD("cqg.rtd",,"StudyData", K12,  "FG",, "Close", $N$14,"-2",,,,,"T")</f>
        <v>0.85209999999999997</v>
      </c>
      <c r="AL12" s="132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31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</row>
    <row r="13" spans="1:158" s="1" customFormat="1" ht="15.75" x14ac:dyDescent="0.3">
      <c r="A13" s="71"/>
      <c r="B13" s="64" t="s">
        <v>21</v>
      </c>
      <c r="C13" s="65">
        <v>1.3880999999999999</v>
      </c>
      <c r="D13" s="211"/>
      <c r="E13" s="211"/>
      <c r="F13" s="211"/>
      <c r="G13" s="211"/>
      <c r="H13" s="158"/>
      <c r="I13" s="217" t="str">
        <f>RTD("cqg.rtd", ,"ContractData",K13, "LongDescription")</f>
        <v>Gold (Globex), Jun 21</v>
      </c>
      <c r="J13" s="218"/>
      <c r="K13" s="23" t="str">
        <f t="shared" si="0"/>
        <v>GCE</v>
      </c>
      <c r="L13" s="72">
        <f>RTD("cqg.rtd", ,"ContractData",Q13, "LastQuoteToday",, "D")</f>
        <v>17106</v>
      </c>
      <c r="M13" s="72">
        <f>RTD("cqg.rtd", ,"ContractData",K13, "NetLastQuoteToday",,"D")</f>
        <v>246</v>
      </c>
      <c r="N13" s="73">
        <f>IF(ISERROR(RTD("cqg.rtd", ,"ContractData",K13, "PerCentNetLastQuote",,"T")/100),"",RTD("cqg.rtd", ,"ContractData",K13, "PerCentNetLastQuote",,"T")/100)</f>
        <v>1.4590747330960854E-2</v>
      </c>
      <c r="O13" s="74">
        <f>RTD("cqg.rtd", ,"ContractData",K13, "PerCentNetLastQuote",,"T")/100</f>
        <v>1.4590747330960854E-2</v>
      </c>
      <c r="P13" s="75">
        <f t="shared" si="1"/>
        <v>0.99942379712876694</v>
      </c>
      <c r="Q13" s="46" t="s">
        <v>82</v>
      </c>
      <c r="R13" s="79">
        <f>IFERROR(RTD("cqg.rtd",,"StudyData", "Correlation("&amp;K13&amp;","&amp;$R$3&amp;",Period:="&amp;$L$14&amp;",InputChoice1:=Close,InputChoice2:=Close)", "FG", "", "Close",$N$14, "-1", "all","", "","True","T","EndofBar")/100,"")</f>
        <v>0.217024177776</v>
      </c>
      <c r="S13" s="77">
        <f>IFERROR(RTD("cqg.rtd",,"StudyData", "Correlation("&amp;K13&amp;","&amp;$S$3&amp;",Period:="&amp;$L$14&amp;",InputChoice1:=Close,InputChoice2:=Close)", "FG", "", "Close",$N$14, "0", "all","", "","True","T","EndofBarandPeriod 1")/100,"")</f>
        <v>0.450675387393</v>
      </c>
      <c r="T13" s="77">
        <f>IFERROR(RTD("cqg.rtd",,"StudyData", "Correlation("&amp;K13&amp;","&amp;$T$3&amp;",Period:="&amp;$L$14&amp;",InputChoice1:=Close,InputChoice2:=Close)", "FG", "", "Close",$N$14, "0", "all","", "","True","T","EndofBarandPeriod 1")/100,"")</f>
        <v>-5.4397895568000003E-2</v>
      </c>
      <c r="U13" s="77">
        <f>IFERROR(RTD("cqg.rtd",,"StudyData", "Correlation("&amp;K13&amp;","&amp;$U$3&amp;",Period:="&amp;$L$14&amp;",InputChoice1:=Close,InputChoice2:=Close)", "FG", "", "Close",$N$14, "0", "all","", "","True","T","EndofBarandPeriod 1")/100,"")</f>
        <v>0.137000792333</v>
      </c>
      <c r="V13" s="77">
        <f>IFERROR(RTD("cqg.rtd",,"StudyData", "Correlation("&amp;K13&amp;","&amp;$V$3&amp;",Period:="&amp;$L$14&amp;",InputChoice1:=Close,InputChoice2:=Close)", "FG", "", "Close",$N$14, "0", "all","", "","True","T","EndofBarandPeriod 1")/100,"")</f>
        <v>1.7988608436999998E-2</v>
      </c>
      <c r="W13" s="77">
        <f>IFERROR(RTD("cqg.rtd",,"StudyData", "Correlation("&amp;K13&amp;","&amp;$W$3&amp;",Period:="&amp;$L$14&amp;",InputChoice1:=Close,InputChoice2:=Close)", "FG", "", "Close",$N$14, "0", "all","", "","True","T","EndofBarandPeriod 1")/100,"")</f>
        <v>0.29836564577200003</v>
      </c>
      <c r="X13" s="77">
        <f>IFERROR(RTD("cqg.rtd",,"StudyData", "Correlation("&amp;K13&amp;","&amp;$X$3&amp;",Period:="&amp;$L$14&amp;",InputChoice1:=Close,InputChoice2:=Close)", "FG", "", "Close",$N$14, "0", "all","", "","True","T","EndofBarandPeriod 1")/100,"")</f>
        <v>-0.302593933052</v>
      </c>
      <c r="Y13" s="77">
        <f>IFERROR(RTD("cqg.rtd",,"StudyData", "Correlation("&amp;K13&amp;","&amp;$Y$3&amp;",Period:="&amp;$L$14&amp;",InputChoice1:=Close,InputChoice2:=Close)", "FG", "", "Close",$N$14, "0", "all","", "","True","T","EndofBarandPeriod 1")/100,"")</f>
        <v>-0.62160844881199995</v>
      </c>
      <c r="Z13" s="76"/>
      <c r="AA13" s="64" t="s">
        <v>21</v>
      </c>
      <c r="AB13" s="154">
        <v>0.8004</v>
      </c>
      <c r="AC13" s="158"/>
      <c r="AD13" s="159"/>
      <c r="AE13" s="159"/>
      <c r="AF13" s="160"/>
      <c r="AG13" s="119"/>
      <c r="AH13" s="132">
        <f t="shared" si="2"/>
        <v>0.99942379712876694</v>
      </c>
      <c r="AI13" s="136">
        <f xml:space="preserve"> RTD("cqg.rtd",,"StudyData", K13,  "FG",, "Close", $N$14,,,,,,"T")</f>
        <v>1710.6</v>
      </c>
      <c r="AJ13" s="136">
        <f xml:space="preserve"> RTD("cqg.rtd",,"StudyData", K13,  "FG",, "Close", $N$14,"-1",,,,,"T")</f>
        <v>1709.7</v>
      </c>
      <c r="AK13" s="136">
        <f xml:space="preserve"> RTD("cqg.rtd",,"StudyData", K13,  "FG",, "Close", $N$14,"-2",,,,,"T")</f>
        <v>1708.9</v>
      </c>
      <c r="AL13" s="132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31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</row>
    <row r="14" spans="1:158" s="15" customFormat="1" ht="15" customHeight="1" thickBot="1" x14ac:dyDescent="0.25">
      <c r="A14" s="109"/>
      <c r="B14" s="233" t="str">
        <f>RTD("cqg.rtd", ,"ContractData",B22, "LongDescription")</f>
        <v>Euro FX (Globex), Jun 21</v>
      </c>
      <c r="C14" s="234"/>
      <c r="D14" s="234"/>
      <c r="E14" s="234"/>
      <c r="F14" s="234"/>
      <c r="G14" s="235"/>
      <c r="H14" s="60"/>
      <c r="I14" s="207" t="s">
        <v>3</v>
      </c>
      <c r="J14" s="207"/>
      <c r="K14" s="208"/>
      <c r="L14" s="34">
        <v>10</v>
      </c>
      <c r="M14" s="35" t="s">
        <v>4</v>
      </c>
      <c r="N14" s="36">
        <v>10</v>
      </c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33" t="str">
        <f>RTD("cqg.rtd", ,"ContractData",AA22, "LongDescription")</f>
        <v>Swiss Franc (Globex), Jun 21</v>
      </c>
      <c r="AB14" s="234"/>
      <c r="AC14" s="234"/>
      <c r="AD14" s="234"/>
      <c r="AE14" s="234"/>
      <c r="AF14" s="234"/>
      <c r="AG14" s="120"/>
      <c r="AH14" s="119"/>
      <c r="AI14" s="119"/>
      <c r="AJ14" s="119"/>
      <c r="AK14" s="119"/>
      <c r="AL14" s="119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>
        <f>BE10-BG10</f>
        <v>1.7500000000000293E-3</v>
      </c>
      <c r="BF14" s="138">
        <f>BG10-BF10</f>
        <v>3.9500000000000091E-3</v>
      </c>
      <c r="BG14" s="137"/>
      <c r="BH14" s="137"/>
      <c r="BI14" s="137"/>
      <c r="BJ14" s="137"/>
      <c r="BK14" s="137"/>
      <c r="BL14" s="137"/>
      <c r="BM14" s="137"/>
      <c r="BN14" s="138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</row>
    <row r="15" spans="1:158" s="15" customFormat="1" ht="15" customHeight="1" thickBot="1" x14ac:dyDescent="0.25">
      <c r="A15" s="109"/>
      <c r="B15" s="236"/>
      <c r="C15" s="237"/>
      <c r="D15" s="237"/>
      <c r="E15" s="237"/>
      <c r="F15" s="237"/>
      <c r="G15" s="238"/>
      <c r="H15" s="22"/>
      <c r="I15" s="209"/>
      <c r="J15" s="209"/>
      <c r="K15" s="209"/>
      <c r="L15" s="210"/>
      <c r="M15" s="16"/>
      <c r="N15" s="17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36"/>
      <c r="AB15" s="237"/>
      <c r="AC15" s="237"/>
      <c r="AD15" s="237"/>
      <c r="AE15" s="237"/>
      <c r="AF15" s="237"/>
      <c r="AG15" s="120"/>
      <c r="AH15" s="119"/>
      <c r="AI15" s="119"/>
      <c r="AJ15" s="119"/>
      <c r="AK15" s="119"/>
      <c r="AL15" s="119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8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</row>
    <row r="16" spans="1:158" s="1" customFormat="1" ht="15" customHeight="1" x14ac:dyDescent="0.2">
      <c r="A16" s="71"/>
      <c r="B16" s="215" t="s">
        <v>29</v>
      </c>
      <c r="C16" s="39" t="s">
        <v>16</v>
      </c>
      <c r="D16" s="39" t="s">
        <v>17</v>
      </c>
      <c r="E16" s="39" t="s">
        <v>18</v>
      </c>
      <c r="F16" s="39" t="s">
        <v>30</v>
      </c>
      <c r="G16" s="172"/>
      <c r="H16" s="37"/>
      <c r="I16" s="3"/>
      <c r="J16" s="3"/>
      <c r="K16" s="3"/>
      <c r="L16" s="4"/>
      <c r="M16" s="5"/>
      <c r="N16" s="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215" t="s">
        <v>29</v>
      </c>
      <c r="AB16" s="39" t="s">
        <v>16</v>
      </c>
      <c r="AC16" s="39" t="s">
        <v>17</v>
      </c>
      <c r="AD16" s="39" t="s">
        <v>18</v>
      </c>
      <c r="AE16" s="39" t="s">
        <v>30</v>
      </c>
      <c r="AF16" s="172"/>
      <c r="AG16" s="115"/>
      <c r="AH16" s="132"/>
      <c r="AI16" s="132"/>
      <c r="AJ16" s="132"/>
      <c r="AK16" s="132"/>
      <c r="AL16" s="132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31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</row>
    <row r="17" spans="1:85" s="1" customFormat="1" ht="15" customHeight="1" x14ac:dyDescent="0.2">
      <c r="A17" s="71"/>
      <c r="B17" s="216"/>
      <c r="C17" s="42" t="str">
        <f>IF(C25="T",RTD("cqg.rtd",,"ContractData",B22,"Y_Open",,"F"),TEXT(RTD("cqg.rtd",,"ContractData",B22,"Y_Open",,"T"),IF(C25=0,$F$62,IF(C25=1,$F$63,(IF(C25=2,$F$64,IF(C25=3,$F$65,IF(C25=4,$F$66,IF(C25=5,$F$67,IF(C25=6,$F$68,IF(C25=7,$F$69)))))))))))</f>
        <v>1.17830</v>
      </c>
      <c r="D17" s="42" t="str">
        <f>IF(C25="T",RTD("cqg.rtd",,"ContractData",B22,"Y_High",,"F"),TEXT(RTD("cqg.rtd",,"ContractData",B22,"Y_High",,"T"),IF(C25=0,$F$62,IF(C25=1,$F$63,(IF(C25=2,$F$64,IF(C25=3,$F$65,IF(C25=4,$F$66,IF(C25=5,$F$67,IF(C25=6,$F$68,IF(C25=7,$F$69)))))))))))</f>
        <v>1.17925</v>
      </c>
      <c r="E17" s="42" t="str">
        <f>IF(C25="T",RTD("cqg.rtd",,"ContractData",B22,"Y_Low",,"F"),TEXT(RTD("cqg.rtd",,"ContractData",B22,"Y_Low",,"T"),IF(C25=0,$F$62,IF(C25=1,$F$63,(IF(C25=2,$F$64,IF(C25=3,$F$65,IF(C25=4,$F$66,IF(C25=5,$F$67,IF(C25=6,$F$68,IF(C25=7,$F$69)))))))))))</f>
        <v>1.17290</v>
      </c>
      <c r="F17" s="42" t="str">
        <f>IF(C25="T",RTD("cqg.rtd",,"ContractData",B22,"Y_CLose",,"F"),TEXT(RTD("cqg.rtd",,"ContractData",B22,"Y_CLose",,"T"),IF(C25=0,$F$62,IF(C25=1,$F$63,(IF(C25=2,$F$64,IF(C25=3,$F$65,IF(C25=4,$F$66,IF(C25=5,$F$67,IF(C25=6,$F$68,IF(C25=7,$F$69)))))))))))</f>
        <v>1.17355</v>
      </c>
      <c r="G17" s="173"/>
      <c r="H17" s="38"/>
      <c r="I17" s="10">
        <f>(RTD("cqg.rtd",,"StudyData",K5,  "FG",, "Close",$N$14,,,,,,"T")-RTD("cqg.rtd",,"StudyData",K5,  "FG",, "Close",$N$14,"-1",,,,,"T"))/RTD("cqg.rtd",,"StudyData",K5,  "FG",, "Close",$N$14,"-1",,,,,"T")</f>
        <v>-7.2395569391145291E-5</v>
      </c>
      <c r="J17" s="10"/>
      <c r="K17" s="3"/>
      <c r="L17" s="4"/>
      <c r="M17" s="5"/>
      <c r="N17" s="6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216"/>
      <c r="AB17" s="42" t="str">
        <f>IF(AB25="T",RTD("cqg.rtd",,"ContractData",AA22,"Y_Open",,"F"),TEXT(RTD("cqg.rtd",,"ContractData",AA22,"Y_Open",,"T"),IF(AB25=0,$F$62,IF(AB25=1,$F$63,(IF(AB25=2,$F$64,IF(AB25=3,$F$65,IF(AB25=4,$F$66,IF(AB25=5,$F$67,IF(AB25=6,$F$68,IF(AB25=7,$F$69)))))))))))</f>
        <v>1.0671</v>
      </c>
      <c r="AC17" s="42" t="str">
        <f>IF(AB25="T",RTD("cqg.rtd",,"ContractData",AA22,"Y_High",,"F"),TEXT(RTD("cqg.rtd",,"ContractData",AA22,"Y_High",,"T"),IF(AB25=0,$F$62,IF(AB25=1,$F$63,(IF(AB25=2,$F$64,IF(AB25=3,$F$65,IF(AB25=4,$F$66,IF(AB25=5,$F$67,IF(AB25=6,$F$68,IF(AB25=7,$F$69)))))))))))</f>
        <v>1.0675</v>
      </c>
      <c r="AD17" s="42" t="str">
        <f>IF(AB25="T",RTD("cqg.rtd",,"ContractData",AA22,"Y_Low",,"F"),TEXT(RTD("cqg.rtd",,"ContractData",AA22,"Y_Low",,"T"),IF(AB25=0,$F$62,IF(AB25=1,$F$63,(IF(AB25=2,$F$64,IF(AB25=3,$F$65,IF(AB25=4,$F$66,IF(AB25=5,$F$67,IF(AB25=6,$F$68,IF(AB25=7,$F$69)))))))))))</f>
        <v>1.0616</v>
      </c>
      <c r="AE17" s="42" t="str">
        <f>IF(AB25="T",RTD("cqg.rtd",,"ContractData",AA22,"Y_CLose",,"F"),TEXT(RTD("cqg.rtd",,"ContractData",AA22,"Y_CLose",,"T"),IF(AB25=0,$F$62,IF(AB25=1,$F$63,(IF(AB25=2,$F$64,IF(AB25=3,$F$65,IF(AB25=4,$F$66,IF(AB25=5,$F$67,IF(AB25=6,$F$68,IF(AB25=7,$F$69)))))))))))</f>
        <v>1.0636</v>
      </c>
      <c r="AF17" s="173"/>
      <c r="AG17" s="149"/>
      <c r="AH17" s="150"/>
      <c r="AI17" s="150"/>
      <c r="AJ17" s="150"/>
      <c r="AK17" s="150"/>
      <c r="AL17" s="132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31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</row>
    <row r="18" spans="1:85" s="1" customFormat="1" ht="15" customHeight="1" x14ac:dyDescent="0.2">
      <c r="A18" s="71"/>
      <c r="B18" s="176" t="s">
        <v>9</v>
      </c>
      <c r="C18" s="177"/>
      <c r="D18" s="178"/>
      <c r="E18" s="179" t="s">
        <v>10</v>
      </c>
      <c r="F18" s="180"/>
      <c r="G18" s="181"/>
      <c r="H18" s="11"/>
      <c r="I18" s="10">
        <f>(RTD("cqg.rtd",,"StudyData",K6,  "FG",, "Close",$N$14,,,,,,"T")-RTD("cqg.rtd",,"StudyData",K6,  "FG",, "Close",$N$14,"-1",,,,,"T"))/RTD("cqg.rtd",,"StudyData",K6,  "FG",, "Close",$N$14,"-1",,,,,"T")</f>
        <v>-1.2744806491343937E-4</v>
      </c>
      <c r="J18" s="10"/>
      <c r="K18" s="3"/>
      <c r="L18" s="4"/>
      <c r="M18" s="5"/>
      <c r="N18" s="6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76" t="s">
        <v>9</v>
      </c>
      <c r="AB18" s="177"/>
      <c r="AC18" s="178"/>
      <c r="AD18" s="179" t="s">
        <v>10</v>
      </c>
      <c r="AE18" s="180"/>
      <c r="AF18" s="180"/>
      <c r="AG18" s="151"/>
      <c r="AH18" s="150"/>
      <c r="AI18" s="150"/>
      <c r="AJ18" s="150"/>
      <c r="AK18" s="150"/>
      <c r="AL18" s="132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31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</row>
    <row r="19" spans="1:85" s="1" customFormat="1" ht="15" customHeight="1" x14ac:dyDescent="0.2">
      <c r="A19" s="71"/>
      <c r="B19" s="183">
        <f>RTD("cqg.rtd", ,"ContractData",B22, "VolumeLastBid")</f>
        <v>9</v>
      </c>
      <c r="C19" s="184" t="str">
        <f>IF(C25="T",TRUNC(RTD("cqg.rtd",,"ContractData",B22,"Bid",,"T"))&amp;"-"&amp;IF(((RTD("cqg.rtd",,"ContractData",B22,"Bid",,"T")-INT(RTD("cqg.rtd",,"ContractData",B22,"Bid",,"T")))*32)&lt;10,0,"")&amp;(RTD("cqg.rtd",,"ContractData",B22,"Bid",,"T")-INT(RTD("cqg.rtd",,"ContractData",B22,"Bid",,"T")))*32,TEXT(RTD("cqg.rtd",,"ContractData",B22,"Bid",,"T"),IF(C25=0,$F$62,IF(C25=1,$F$63,IF(C25=2,$F$64,IF(C25=3,$F$65,IF(C25=4,$F$66,IF(C25=5,$F$67))))))))</f>
        <v>1.17675</v>
      </c>
      <c r="D19" s="185"/>
      <c r="E19" s="186" t="str">
        <f>IF(C25="T",TRUNC(RTD("cqg.rtd",,"ContractData",B22,"Ask",,"T"))&amp;"-"&amp;IF(((RTD("cqg.rtd",,"ContractData",B22,"Ask",,"T")-INT(RTD("cqg.rtd",,"ContractData",B22,"Ask",,"T")))*32)&lt;10,0,"")&amp;(RTD("cqg.rtd",,"ContractData",B22,"Ask",,"T")-INT(RTD("cqg.rtd",,"ContractData",B22,"Ask",,"T")))*32,TEXT(RTD("cqg.rtd",,"ContractData",B22,"Ask",,"T"),IF(C25=0,$F$62,IF(C25=1,$F$63,(IF(C25=2,$F$64,IF(C25=3,$F$65,IF(C25=4,$F$66,IF(C25=5,$F$67)))))))))</f>
        <v>1.17680</v>
      </c>
      <c r="F19" s="187"/>
      <c r="G19" s="214">
        <f>RTD("cqg.rtd", ,"ContractData",B22, "VolumeLastAsk")</f>
        <v>19</v>
      </c>
      <c r="H19" s="11"/>
      <c r="I19" s="10">
        <f>(RTD("cqg.rtd",,"StudyData",K7,  "FG",, "Close",$N$14,,,,,,"T")-RTD("cqg.rtd",,"StudyData",K7,  "FG",, "Close",$N$14,"-1",,,,,"T"))/RTD("cqg.rtd",,"StudyData",K7,  "FG",, "Close",$N$14,"-1",,,,,"T")</f>
        <v>0</v>
      </c>
      <c r="J19" s="10"/>
      <c r="K19" s="3"/>
      <c r="L19" s="4"/>
      <c r="M19" s="5"/>
      <c r="N19" s="6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83">
        <f>RTD("cqg.rtd", ,"ContractData",AA22, "VolumeLastBid")</f>
        <v>6</v>
      </c>
      <c r="AB19" s="184" t="str">
        <f>IF(AB25="T",TRUNC(RTD("cqg.rtd",,"ContractData",AA22,"Bid",,"T"))&amp;"-"&amp;IF(((RTD("cqg.rtd",,"ContractData",AA22,"Bid",,"T")-INT(RTD("cqg.rtd",,"ContractData",AA22,"Bid",,"T")))*32)&lt;10,0,"")&amp;(RTD("cqg.rtd",,"ContractData",AA22,"Bid",,"T")-INT(RTD("cqg.rtd",,"ContractData",AA22,"Bid",,"T")))*32,TEXT(RTD("cqg.rtd",,"ContractData",AA22,"Bid",,"T"),IF(AB25=0,$F$62,IF(AB25=1,$F$63,IF(AB25=2,$F$64,IF(AB25=3,$F$65,IF(AB25=4,$F$66,IF(AB25=5,$F$67,IF(AB25=6,$F$68,IF(AB25=7,$F$69))))))))))</f>
        <v>1.0645</v>
      </c>
      <c r="AC19" s="185"/>
      <c r="AD19" s="186" t="str">
        <f>IF(AB25="T",TRUNC(RTD("cqg.rtd",,"ContractData",AA22,"Ask",,"T"))&amp;"-"&amp;IF(((RTD("cqg.rtd",,"ContractData",AA22,"Ask",,"T")-INT(RTD("cqg.rtd",,"ContractData",AA22,"Ask",,"T")))*32)&lt;10,0,"")&amp;(RTD("cqg.rtd",,"ContractData",AA22,"Ask",,"T")-INT(RTD("cqg.rtd",,"ContractData",AA22,"Ask",,"T")))*32,TEXT(RTD("cqg.rtd",,"ContractData",AA22,"Ask",,"T"),IF(AB25=0,$F$62,IF(AB25=1,$F$63,(IF(AB25=2,$F$64,IF(AB25=3,$F$65,IF(AB25=4,$F$66,IF(AB25=5,$F$67,IF(AB25=6,$F$68,IF(AB25=7,$F$69)))))))))))</f>
        <v>1.0646</v>
      </c>
      <c r="AE19" s="187"/>
      <c r="AF19" s="187">
        <f>RTD("cqg.rtd", ,"ContractData",AA22, "VolumeLastAsk")</f>
        <v>7</v>
      </c>
      <c r="AG19" s="151"/>
      <c r="AH19" s="150"/>
      <c r="AI19" s="150"/>
      <c r="AJ19" s="150"/>
      <c r="AK19" s="150"/>
      <c r="AL19" s="132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31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</row>
    <row r="20" spans="1:85" s="1" customFormat="1" ht="15" customHeight="1" x14ac:dyDescent="0.2">
      <c r="A20" s="71"/>
      <c r="B20" s="183"/>
      <c r="C20" s="184"/>
      <c r="D20" s="185"/>
      <c r="E20" s="186"/>
      <c r="F20" s="187"/>
      <c r="G20" s="214"/>
      <c r="H20" s="11"/>
      <c r="I20" s="10">
        <f>(RTD("cqg.rtd",,"StudyData",K8,  "FG",, "Close",$N$14,,,,,,"T")-RTD("cqg.rtd",,"StudyData",K8,  "FG",, "Close",$N$14,"-1",,,,,"T"))/RTD("cqg.rtd",,"StudyData",K8,  "FG",, "Close",$N$14,"-1",,,,,"T")</f>
        <v>6.5603883749910764E-5</v>
      </c>
      <c r="J20" s="10"/>
      <c r="K20" s="3"/>
      <c r="L20" s="4"/>
      <c r="M20" s="5"/>
      <c r="N20" s="6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83"/>
      <c r="AB20" s="184"/>
      <c r="AC20" s="185"/>
      <c r="AD20" s="186"/>
      <c r="AE20" s="187"/>
      <c r="AF20" s="187"/>
      <c r="AG20" s="102"/>
      <c r="AH20" s="132"/>
      <c r="AI20" s="132"/>
      <c r="AJ20" s="132"/>
      <c r="AK20" s="132"/>
      <c r="AL20" s="132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31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5" s="1" customFormat="1" ht="15" customHeight="1" x14ac:dyDescent="0.2">
      <c r="A21" s="71"/>
      <c r="B21" s="45" t="s">
        <v>1</v>
      </c>
      <c r="C21" s="32" t="s">
        <v>16</v>
      </c>
      <c r="D21" s="32" t="s">
        <v>17</v>
      </c>
      <c r="E21" s="32" t="s">
        <v>18</v>
      </c>
      <c r="F21" s="165" t="s">
        <v>33</v>
      </c>
      <c r="G21" s="165"/>
      <c r="H21" s="12"/>
      <c r="I21" s="10">
        <f>(RTD("cqg.rtd",,"StudyData",K9,  "FG",, "Close",$N$14,,,,,,"T")-RTD("cqg.rtd",,"StudyData",K9,  "FG",, "Close",$N$14,"-1",,,,,"T"))/RTD("cqg.rtd",,"StudyData",K9,  "FG",, "Close",$N$14,"-1",,,,,"T")</f>
        <v>0</v>
      </c>
      <c r="J21" s="10"/>
      <c r="K21" s="3"/>
      <c r="L21" s="4"/>
      <c r="M21" s="5"/>
      <c r="N21" s="6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45" t="s">
        <v>1</v>
      </c>
      <c r="AB21" s="32" t="s">
        <v>16</v>
      </c>
      <c r="AC21" s="32" t="s">
        <v>17</v>
      </c>
      <c r="AD21" s="32" t="s">
        <v>18</v>
      </c>
      <c r="AE21" s="165" t="s">
        <v>33</v>
      </c>
      <c r="AF21" s="165"/>
      <c r="AG21" s="116"/>
      <c r="AH21" s="132"/>
      <c r="AI21" s="132"/>
      <c r="AJ21" s="132"/>
      <c r="AK21" s="132"/>
      <c r="AL21" s="132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31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</row>
    <row r="22" spans="1:85" s="1" customFormat="1" ht="15" customHeight="1" x14ac:dyDescent="0.2">
      <c r="A22" s="71"/>
      <c r="B22" s="166" t="s">
        <v>75</v>
      </c>
      <c r="C22" s="43" t="s">
        <v>31</v>
      </c>
      <c r="D22" s="44">
        <f>RTD("cqg.rtd", ,"ContractData",B22, "HIghTime",, "T")</f>
        <v>0.41458333333333336</v>
      </c>
      <c r="E22" s="44">
        <f>RTD("cqg.rtd", ,"ContractData",B22, "LowTime",, "T")</f>
        <v>0.97291666666666665</v>
      </c>
      <c r="F22" s="168" t="str">
        <f>IF(C25="T",RTD("cqg.rtd",,"ContractData",B22,"LastPrice",,"F"),TEXT(RTD("cqg.rtd",,"ContractData",B22,"LastPrice",,"T"),IF(C25=0,$F$62,IF(C25=1,$F$63,(IF(C25=2,$F$64,IF(C25=3,$F$65,IF(C25=4,$F$66,IF(C25=5,$F$67)))))))))</f>
        <v>1.17680</v>
      </c>
      <c r="G22" s="168"/>
      <c r="H22" s="13"/>
      <c r="I22" s="10">
        <f>(RTD("cqg.rtd",,"StudyData",K10,  "FG",, "Close",$N$14,,,,,,"T")-RTD("cqg.rtd",,"StudyData",K10,  "FG",, "Close",$N$14,"-1",,,,,"T"))/RTD("cqg.rtd",,"StudyData",K10,  "FG",, "Close",$N$14,"-1",,,,,"T")</f>
        <v>-9.3923170846237428E-5</v>
      </c>
      <c r="J22" s="10"/>
      <c r="K22" s="3"/>
      <c r="L22" s="4"/>
      <c r="M22" s="5"/>
      <c r="N22" s="6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6" t="s">
        <v>86</v>
      </c>
      <c r="AB22" s="43" t="s">
        <v>31</v>
      </c>
      <c r="AC22" s="44">
        <f>RTD("cqg.rtd", ,"ContractData",AA22, "HIghTime",, "T")</f>
        <v>0.39930555555555558</v>
      </c>
      <c r="AD22" s="44">
        <f>RTD("cqg.rtd", ,"ContractData",AA22, "LowTime",, "T")</f>
        <v>4.7222222222222221E-2</v>
      </c>
      <c r="AE22" s="168" t="str">
        <f>IF(AB25="T",RTD("cqg.rtd",,"ContractData",AA22,"LastPrice",,"F"),TEXT(RTD("cqg.rtd",,"ContractData",AA22,"LastPrice",,"T"),IF(AB25=0,$F$62,IF(AB25=1,$F$63,(IF(AB25=2,$F$64,IF(AB25=3,$F$65,IF(AB25=4,$F$66,IF(AB25=5,$F$67)))))))))</f>
        <v>1.0646</v>
      </c>
      <c r="AF22" s="168"/>
      <c r="AG22" s="117"/>
      <c r="AH22" s="132"/>
      <c r="AI22" s="132"/>
      <c r="AJ22" s="132"/>
      <c r="AK22" s="132"/>
      <c r="AL22" s="132"/>
      <c r="AM22" s="103"/>
      <c r="AN22" s="103"/>
      <c r="AO22" s="133" t="s">
        <v>22</v>
      </c>
      <c r="AP22" s="103"/>
      <c r="AQ22" s="103"/>
      <c r="AR22" s="133" t="s">
        <v>17</v>
      </c>
      <c r="AS22" s="133" t="s">
        <v>18</v>
      </c>
      <c r="AT22" s="133" t="s">
        <v>2</v>
      </c>
      <c r="AU22" s="133" t="s">
        <v>16</v>
      </c>
      <c r="AV22" s="103"/>
      <c r="AW22" s="103"/>
      <c r="AX22" s="103"/>
      <c r="AY22" s="103"/>
      <c r="AZ22" s="103"/>
      <c r="BA22" s="103"/>
      <c r="BB22" s="103"/>
      <c r="BC22" s="103"/>
      <c r="BD22" s="103"/>
      <c r="BE22" s="133" t="s">
        <v>17</v>
      </c>
      <c r="BF22" s="133" t="s">
        <v>18</v>
      </c>
      <c r="BG22" s="133" t="s">
        <v>2</v>
      </c>
      <c r="BH22" s="133" t="s">
        <v>16</v>
      </c>
      <c r="BI22" s="103"/>
      <c r="BJ22" s="103"/>
      <c r="BK22" s="103"/>
      <c r="BL22" s="103"/>
      <c r="BM22" s="103"/>
      <c r="BN22" s="134" t="s">
        <v>22</v>
      </c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</row>
    <row r="23" spans="1:85" s="1" customFormat="1" ht="15" customHeight="1" x14ac:dyDescent="0.2">
      <c r="A23" s="71"/>
      <c r="B23" s="166"/>
      <c r="C23" s="169" t="str">
        <f>IF(C25="T",RTD("cqg.rtd",,"ContractData",B22,C21,,"F"),TEXT(RTD("cqg.rtd",,"ContractData",B22,C21,,"T"),IF(C25=0,$F$62,IF(C25=1,$F$63,(IF(C25=2,$F$64,IF(C25=3,$F$65,IF(C25=4,$F$66,IF(C25=5,$F$67,IF(C25=6,$F$68,IF(C25=7,$F$69)))))))))))</f>
        <v>1.17360</v>
      </c>
      <c r="D23" s="169" t="str">
        <f>IF(C25="T",RTD("cqg.rtd",,"ContractData",B22,D21,,"F"),TEXT(RTD("cqg.rtd",,"ContractData",B22,D21,,"T"),IF(C25=0,$F$62,IF(C25=1,$F$63,(IF(C25=2,$F$64,IF(C25=3,$F$65,IF(C25=4,$F$66,IF(C25=5,$F$67)))))))))</f>
        <v>1.17785</v>
      </c>
      <c r="E23" s="169" t="str">
        <f>IF(C25="T",RTD("cqg.rtd",,"ContractData",B22,E21,,"F"),TEXT(RTD("cqg.rtd",,"ContractData",B22,E21,,"T"),IF(C25=0,$F$62,IF(C25=1,$F$63,(IF(C25=2,$F$64,IF(C25=3,$F$65,IF(C25=4,$F$66,IF(C25=5,$F$67)))))))))</f>
        <v>1.17215</v>
      </c>
      <c r="F23" s="168"/>
      <c r="G23" s="168"/>
      <c r="H23" s="13"/>
      <c r="I23" s="10">
        <f>(RTD("cqg.rtd",,"StudyData",K11,  "FG",, "Close",$N$14,,,,,,"T")-RTD("cqg.rtd",,"StudyData",K11,  "FG",, "Close",$N$14,"-1",,,,,"T"))/RTD("cqg.rtd",,"StudyData",K11,  "FG",, "Close",$N$14,"-1",,,,,"T")</f>
        <v>1.4293882218408945E-4</v>
      </c>
      <c r="J23" s="10"/>
      <c r="K23" s="3"/>
      <c r="L23" s="4"/>
      <c r="M23" s="5"/>
      <c r="N23" s="6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6"/>
      <c r="AB23" s="169" t="str">
        <f>IF(AB25="T",RTD("cqg.rtd",,"ContractData",AA22,AB21,,"F"),TEXT(RTD("cqg.rtd",,"ContractData",AA22,AB21,,"T"),IF(AB25=0,$F$62,IF(AB25=1,$F$63,(IF(AB25=2,$F$64,IF(AB25=3,$F$65,IF(AB25=4,$F$66,IF(AB25=5,$F$67,IF(AB25=6,$F$68,IF(AB25=7,$F$69)))))))))))</f>
        <v>1.0633</v>
      </c>
      <c r="AC23" s="169" t="str">
        <f>IF(AB25="T",RTD("cqg.rtd",,"ContractData",AA22,AC21,,"F"),TEXT(RTD("cqg.rtd",,"ContractData",AA22,AC21,,"T"),IF(AB25=0,$F$62,IF(AB25=1,$F$63,(IF(AB25=2,$F$64,IF(AB25=3,$F$65,IF(AB25=4,$F$66,IF(AB25=5,$F$67,IF(AB25=6,$F$68,IF(AB25=7,$F$69)))))))))))</f>
        <v>1.0654</v>
      </c>
      <c r="AD23" s="169" t="str">
        <f>IF(AB25="T",RTD("cqg.rtd",,"ContractData",AA22,AD21,,"F"),TEXT(RTD("cqg.rtd",,"ContractData",AA22,AD21,,"T"),IF(AB25=0,$F$62,IF(AB25=1,$F$63,(IF(AB25=2,$F$64,IF(AB25=3,$F$65,IF(AB25=4,$F$66,IF(AB25=5,$F$67,IF(AB25=6,$F$68,IF(AB25=7,$F$69)))))))))))</f>
        <v>1.0606</v>
      </c>
      <c r="AE23" s="168"/>
      <c r="AF23" s="168"/>
      <c r="AG23" s="117"/>
      <c r="AH23" s="132"/>
      <c r="AI23" s="132"/>
      <c r="AJ23" s="132"/>
      <c r="AK23" s="132"/>
      <c r="AL23" s="132"/>
      <c r="AM23" s="103"/>
      <c r="AN23" s="103"/>
      <c r="AO23" s="103">
        <f>VALUE(RTD("cqg.rtd",,"ContractData",B22,"NetChange",,"T"))</f>
        <v>3.1999999999998696E-3</v>
      </c>
      <c r="AP23" s="103"/>
      <c r="AQ23" s="103"/>
      <c r="AR23" s="103">
        <f>VALUE(RTD("cqg.rtd",,"ContractData",B22,"High",,"T"))</f>
        <v>1.1778500000000001</v>
      </c>
      <c r="AS23" s="103">
        <f>VALUE(RTD("cqg.rtd",,"ContractData",B22,"Low",,"T"))</f>
        <v>1.17215</v>
      </c>
      <c r="AT23" s="131">
        <f>VALUE(RTD("cqg.rtd",,"ContractData",B22,"LastPrice",,"T"))</f>
        <v>1.1768000000000001</v>
      </c>
      <c r="AU23" s="103">
        <f>VALUE(RTD("cqg.rtd",,"ContractData",B22,"Open",,"T"))</f>
        <v>1.1736000000000002</v>
      </c>
      <c r="AV23" s="103"/>
      <c r="AW23" s="103"/>
      <c r="AX23" s="103"/>
      <c r="AY23" s="103"/>
      <c r="AZ23" s="103"/>
      <c r="BA23" s="103"/>
      <c r="BB23" s="103"/>
      <c r="BC23" s="103"/>
      <c r="BD23" s="103"/>
      <c r="BE23" s="103">
        <f>VALUE(RTD("cqg.rtd",,"ContractData",AA22,"High",,"T"))</f>
        <v>1.0654000000000001</v>
      </c>
      <c r="BF23" s="103">
        <f>VALUE(RTD("cqg.rtd",,"ContractData",AA22,"Low",,"T"))</f>
        <v>1.0606</v>
      </c>
      <c r="BG23" s="103">
        <f>VALUE(RTD("cqg.rtd",,"ContractData",AA22,"LastPrice",,"T"))</f>
        <v>1.0646</v>
      </c>
      <c r="BH23" s="103">
        <f>VALUE(RTD("cqg.rtd",,"ContractData",AA22,"Open",,"T"))</f>
        <v>1.0633000000000001</v>
      </c>
      <c r="BI23" s="103"/>
      <c r="BJ23" s="103"/>
      <c r="BK23" s="103"/>
      <c r="BL23" s="103"/>
      <c r="BM23" s="103"/>
      <c r="BN23" s="135">
        <f>VALUE(RTD("cqg.rtd",,"ContractData",AA22,"NetChange",,"T"))</f>
        <v>1.0999999999998789E-3</v>
      </c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</row>
    <row r="24" spans="1:85" s="1" customFormat="1" ht="15" customHeight="1" x14ac:dyDescent="0.25">
      <c r="A24" s="71"/>
      <c r="B24" s="166"/>
      <c r="C24" s="169"/>
      <c r="D24" s="169"/>
      <c r="E24" s="169"/>
      <c r="F24" s="168"/>
      <c r="G24" s="168"/>
      <c r="H24" s="14"/>
      <c r="I24" s="10">
        <f>(RTD("cqg.rtd",,"StudyData",K12,  "FG",, "Close",$N$14,,,,,,"T")-RTD("cqg.rtd",,"StudyData",K12,  "FG",, "Close",$N$14,"-1",,,,,"T"))/RTD("cqg.rtd",,"StudyData",K12,  "FG",, "Close",$N$14,"-1",,,,,"T")</f>
        <v>0</v>
      </c>
      <c r="J24" s="10"/>
      <c r="K24" s="3"/>
      <c r="L24" s="4"/>
      <c r="M24" s="5"/>
      <c r="N24" s="6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6"/>
      <c r="AB24" s="169"/>
      <c r="AC24" s="169"/>
      <c r="AD24" s="169"/>
      <c r="AE24" s="168"/>
      <c r="AF24" s="168"/>
      <c r="AG24" s="118"/>
      <c r="AH24" s="132"/>
      <c r="AI24" s="132"/>
      <c r="AJ24" s="132"/>
      <c r="AK24" s="132"/>
      <c r="AL24" s="132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31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</row>
    <row r="25" spans="1:85" s="1" customFormat="1" ht="15" customHeight="1" x14ac:dyDescent="0.25">
      <c r="A25" s="71">
        <f>LEN(RTD("cqg.rtd", ,"ContractData", "Tsize("&amp;B22&amp;")", "LastQuoteToday",,"T"))-2</f>
        <v>5</v>
      </c>
      <c r="B25" s="110" t="s">
        <v>19</v>
      </c>
      <c r="C25" s="111">
        <f>A25</f>
        <v>5</v>
      </c>
      <c r="D25" s="59" t="s">
        <v>20</v>
      </c>
      <c r="E25" s="107">
        <v>5.0000000000000001E-4</v>
      </c>
      <c r="F25" s="182" t="str">
        <f>IF(C25="T",RTD("cqg.rtd",,"ContractData",B22,"NetLasttrade",,"F"),TEXT(RTD("cqg.rtd",,"ContractData",B22,"NetLastTrade",,"T"),IF(C25=0,$F$62,IF(C25=1,$F$63,(IF(C25=2,$F$64,IF(C25=3,$F$65,IF(C25=4,$F$66,IF(C25=5,$F$67,IF(C25=6,$F$68,IF(C12=7,$F$69)))))))))))</f>
        <v>.00320</v>
      </c>
      <c r="G25" s="182"/>
      <c r="H25" s="33"/>
      <c r="I25" s="10">
        <f>(RTD("cqg.rtd",,"StudyData",K13,  "FG",, "Close",$N$14,,,,,,"T")-RTD("cqg.rtd",,"StudyData",K13,  "FG",, "Close",$N$14,"-1",,,,,"T"))/RTD("cqg.rtd",,"StudyData",K13,  "FG",, "Close",$N$14,"-1",,,,,"T")</f>
        <v>5.2640814177917967E-4</v>
      </c>
      <c r="J25" s="10"/>
      <c r="K25" s="3"/>
      <c r="L25" s="4"/>
      <c r="M25" s="5"/>
      <c r="N25" s="6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10" t="s">
        <v>19</v>
      </c>
      <c r="AB25" s="111">
        <f>AG25</f>
        <v>4</v>
      </c>
      <c r="AC25" s="59" t="s">
        <v>20</v>
      </c>
      <c r="AD25" s="107">
        <v>5.0000000000000001E-4</v>
      </c>
      <c r="AE25" s="244" t="str">
        <f>IF(AB25="T",RTD("cqg.rtd",,"ContractData",AA22,"NetLastTrade",,"F"),TEXT(RTD("cqg.rtd",,"ContractData",AA22,"NetLastTrade",,"T"),IF(AB25=0,$F$62,IF(AB25=1,$F$63,(IF(AB25=2,$F$64,IF(AB25=3,$F$65,IF(AB25=4,$F$66,IF(AB25=5,$F$67,IF(AB25=6,$F$68,IF(AB25=7,$F$69)))))))))))</f>
        <v>.0011</v>
      </c>
      <c r="AF25" s="245"/>
      <c r="AG25" s="102">
        <f>LEN(RTD("cqg.rtd", ,"ContractData", "Tsize("&amp;AA22&amp;")", "LastQuoteToday",,"T"))-2</f>
        <v>4</v>
      </c>
      <c r="AH25" s="132"/>
      <c r="AI25" s="132"/>
      <c r="AJ25" s="139"/>
      <c r="AK25" s="132"/>
      <c r="AL25" s="132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31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</row>
    <row r="26" spans="1:85" s="1" customFormat="1" ht="15" customHeight="1" thickBot="1" x14ac:dyDescent="0.35">
      <c r="A26" s="71"/>
      <c r="B26" s="30" t="s">
        <v>21</v>
      </c>
      <c r="C26" s="130">
        <v>1.1924999999999999</v>
      </c>
      <c r="D26" s="158"/>
      <c r="E26" s="159"/>
      <c r="F26" s="159"/>
      <c r="G26" s="159"/>
      <c r="H26" s="159"/>
      <c r="I26" s="9"/>
      <c r="J26" s="9"/>
      <c r="K26" s="3"/>
      <c r="L26" s="4"/>
      <c r="M26" s="5"/>
      <c r="N26" s="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30" t="s">
        <v>21</v>
      </c>
      <c r="AB26" s="153">
        <v>1.0786</v>
      </c>
      <c r="AC26" s="67"/>
      <c r="AD26" s="68"/>
      <c r="AE26" s="68"/>
      <c r="AF26" s="69"/>
      <c r="AG26" s="119"/>
      <c r="AH26" s="132"/>
      <c r="AI26" s="132"/>
      <c r="AJ26" s="132"/>
      <c r="AK26" s="132"/>
      <c r="AL26" s="132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31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</row>
    <row r="27" spans="1:85" s="15" customFormat="1" ht="13.15" customHeight="1" thickBot="1" x14ac:dyDescent="0.25">
      <c r="A27" s="109"/>
      <c r="B27" s="233" t="str">
        <f>RTD("cqg.rtd", ,"ContractData",B35, "LongDescription")</f>
        <v>Japanese Yen (Globex), Jun 21</v>
      </c>
      <c r="C27" s="234"/>
      <c r="D27" s="234"/>
      <c r="E27" s="234"/>
      <c r="F27" s="234"/>
      <c r="G27" s="235"/>
      <c r="H27" s="60"/>
      <c r="I27" s="239" t="s">
        <v>34</v>
      </c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40"/>
      <c r="AA27" s="233" t="str">
        <f>RTD("cqg.rtd", ,"ContractData",AA35, "LongDescription")</f>
        <v>New Zealand Dollar (Globex), Jun 21</v>
      </c>
      <c r="AB27" s="234"/>
      <c r="AC27" s="234"/>
      <c r="AD27" s="234"/>
      <c r="AE27" s="234"/>
      <c r="AF27" s="234"/>
      <c r="AG27" s="120"/>
      <c r="AH27" s="119"/>
      <c r="AI27" s="119"/>
      <c r="AJ27" s="119"/>
      <c r="AK27" s="119"/>
      <c r="AL27" s="119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>
        <f>BE23-BG23</f>
        <v>8.0000000000013394E-4</v>
      </c>
      <c r="BF27" s="138">
        <f>BG23-BF23</f>
        <v>4.0000000000000036E-3</v>
      </c>
      <c r="BG27" s="137"/>
      <c r="BH27" s="137"/>
      <c r="BI27" s="137"/>
      <c r="BJ27" s="137"/>
      <c r="BK27" s="137"/>
      <c r="BL27" s="137"/>
      <c r="BM27" s="137"/>
      <c r="BN27" s="138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</row>
    <row r="28" spans="1:85" s="15" customFormat="1" ht="13.15" customHeight="1" thickBot="1" x14ac:dyDescent="0.25">
      <c r="A28" s="109"/>
      <c r="B28" s="236"/>
      <c r="C28" s="237"/>
      <c r="D28" s="237"/>
      <c r="E28" s="237"/>
      <c r="F28" s="237"/>
      <c r="G28" s="238"/>
      <c r="H28" s="22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236"/>
      <c r="AB28" s="237"/>
      <c r="AC28" s="237"/>
      <c r="AD28" s="237"/>
      <c r="AE28" s="237"/>
      <c r="AF28" s="237"/>
      <c r="AG28" s="120"/>
      <c r="AH28" s="119"/>
      <c r="AI28" s="119"/>
      <c r="AJ28" s="119"/>
      <c r="AK28" s="119"/>
      <c r="AL28" s="119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8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</row>
    <row r="29" spans="1:85" s="1" customFormat="1" ht="13.15" customHeight="1" thickBot="1" x14ac:dyDescent="0.25">
      <c r="A29" s="71"/>
      <c r="B29" s="215" t="s">
        <v>29</v>
      </c>
      <c r="C29" s="39" t="s">
        <v>16</v>
      </c>
      <c r="D29" s="39" t="s">
        <v>17</v>
      </c>
      <c r="E29" s="39" t="s">
        <v>18</v>
      </c>
      <c r="F29" s="39" t="s">
        <v>30</v>
      </c>
      <c r="G29" s="172"/>
      <c r="H29" s="52"/>
      <c r="I29" s="49" t="s">
        <v>40</v>
      </c>
      <c r="J29" s="203" t="s">
        <v>26</v>
      </c>
      <c r="K29" s="203"/>
      <c r="L29" s="203"/>
      <c r="M29" s="203"/>
      <c r="N29" s="203"/>
      <c r="O29" s="188" t="s">
        <v>28</v>
      </c>
      <c r="P29" s="189"/>
      <c r="Q29" s="189"/>
      <c r="R29" s="189"/>
      <c r="S29" s="189"/>
      <c r="T29" s="194"/>
      <c r="U29" s="188" t="s">
        <v>26</v>
      </c>
      <c r="V29" s="189"/>
      <c r="W29" s="189"/>
      <c r="X29" s="189"/>
      <c r="Y29" s="189"/>
      <c r="Z29" s="190"/>
      <c r="AA29" s="215" t="s">
        <v>29</v>
      </c>
      <c r="AB29" s="39" t="s">
        <v>16</v>
      </c>
      <c r="AC29" s="39" t="s">
        <v>17</v>
      </c>
      <c r="AD29" s="39" t="s">
        <v>18</v>
      </c>
      <c r="AE29" s="39" t="s">
        <v>30</v>
      </c>
      <c r="AF29" s="172"/>
      <c r="AG29" s="121"/>
      <c r="AH29" s="132"/>
      <c r="AI29" s="132"/>
      <c r="AJ29" s="132"/>
      <c r="AK29" s="132"/>
      <c r="AL29" s="132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31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</row>
    <row r="30" spans="1:85" s="1" customFormat="1" ht="13.15" customHeight="1" x14ac:dyDescent="0.2">
      <c r="A30" s="71"/>
      <c r="B30" s="216"/>
      <c r="C30" s="42" t="str">
        <f>IF(C38="T",RTD("cqg.rtd",,"ContractData",B35,"Y_Open",,"F"),TEXT(RTD("cqg.rtd",,"ContractData",B35,"Y_Open",,"T"),IF(C38=0,$F$62,IF(C38=1,$F$63,(IF(C38=2,$F$64,IF(C38=3,$F$65,IF(C38=4,$F$66,IF(C38=5,$F$67,IF(C38=6,$F$68,IF(C38=7,$F$69)))))))))))</f>
        <v>.0091130</v>
      </c>
      <c r="D30" s="42" t="str">
        <f>IF(C38="T",RTD("cqg.rtd",,"ContractData",B35,"Y_High",,"F"),TEXT(RTD("cqg.rtd",,"ContractData",B35,"Y_High",,"T"),IF(C38=0,$F$62,IF(C38=1,$F$63,(IF(C38=2,$F$64,IF(C38=3,$F$65,IF(C38=4,$F$66,IF(C38=5,$F$67,IF(C38=6,$F$68,IF(C38=7,$F$69)))))))))))</f>
        <v>.0091175</v>
      </c>
      <c r="E30" s="42" t="str">
        <f>IF(C38="T",RTD("cqg.rtd",,"ContractData",B35,"Y_Low",,"F"),TEXT(RTD("cqg.rtd",,"ContractData",B35,"Y_Low",,"T"),IF(C38=0,$F$62,IF(C38=1,$F$63,(IF(C38=2,$F$64,IF(C38=3,$F$65,IF(C38=4,$F$66,IF(C38=5,$F$67,IF(C38=6,$F$68,IF(C38=7,$F$69)))))))))))</f>
        <v>.0090625</v>
      </c>
      <c r="F30" s="42" t="str">
        <f>IF(C38="T",RTD("cqg.rtd",,"ContractData",B35,"Y_CLose",,"F"),TEXT(RTD("cqg.rtd",,"ContractData",B35,"Y_CLose",,"T"),IF(C38=0,$F$62,IF(C38=1,$F$63,(IF(C38=2,$F$64,IF(C38=3,$F$65,IF(C38=4,$F$66,IF(C38=5,$F$67,IF(C38=6,$F$68,IF(C38=7,$F$69)))))))))))</f>
        <v>.0090695</v>
      </c>
      <c r="G30" s="173"/>
      <c r="H30" s="53"/>
      <c r="I30" s="50" t="s">
        <v>74</v>
      </c>
      <c r="J30" s="40" t="s">
        <v>76</v>
      </c>
      <c r="K30" s="40"/>
      <c r="L30" s="40" t="s">
        <v>78</v>
      </c>
      <c r="M30" s="40" t="s">
        <v>87</v>
      </c>
      <c r="N30" s="40" t="s">
        <v>89</v>
      </c>
      <c r="O30" s="200" t="s">
        <v>74</v>
      </c>
      <c r="P30" s="201">
        <f>RTD("cqg.rtd",,"StudyData",O30, "ATR", "MAType=Simple,Period=1", "ATR","ADC","0","ALL",,,,"T")</f>
        <v>9.5999999999999992E-3</v>
      </c>
      <c r="Q30" s="201">
        <f>RTD("cqg.rtd",,"StudyData",O30, "ATR", "MAType=Simple,Period=5", "ATR","ADC","0","ALL",,,,"T")</f>
        <v>8.3999999999999995E-3</v>
      </c>
      <c r="R30" s="202" t="s">
        <v>79</v>
      </c>
      <c r="S30" s="201">
        <f>RTD("cqg.rtd",,"StudyData",R30, "ATR", "MAType=Simple,Period=1", "ATR","ADC","0","ALL",,,,"T")</f>
        <v>3.3999999999999998E-3</v>
      </c>
      <c r="T30" s="191">
        <f>RTD("cqg.rtd",,"StudyData",R30, "ATR", "MAType=Simple,Period=5", "ATR","ADC","0","ALL",,,,"T")</f>
        <v>4.7600000000000003E-3</v>
      </c>
      <c r="U30" s="50" t="s">
        <v>74</v>
      </c>
      <c r="V30" s="40" t="s">
        <v>76</v>
      </c>
      <c r="W30" s="40" t="s">
        <v>78</v>
      </c>
      <c r="X30" s="40" t="s">
        <v>87</v>
      </c>
      <c r="Y30" s="40" t="s">
        <v>78</v>
      </c>
      <c r="Z30" s="40" t="s">
        <v>89</v>
      </c>
      <c r="AA30" s="216"/>
      <c r="AB30" s="42" t="str">
        <f>IF(AB38="T",RTD("cqg.rtd",,"ContractData",AA35,"Y_Open",,"F"),TEXT(RTD("cqg.rtd",,"ContractData",AA35,"Y_Open",,"T"),IF(AB38=0,$F$62,IF(AB38=1,$F$63,(IF(AB38=2,$F$64,IF(AB38=3,$F$65,IF(AB38=4,$F$66,IF(AB38=5,$F$67,IF(AB38=6,$F$68,IF(AB38=7,$F$69)))))))))))</f>
        <v>.6998</v>
      </c>
      <c r="AC30" s="42" t="str">
        <f>IF(AB38="T",RTD("cqg.rtd",,"ContractData",AA35,"Y_High",,"F"),TEXT(RTD("cqg.rtd",,"ContractData",AA35,"Y_High",,"T"),IF(AB38=0,$F$62,IF(AB38=1,$F$63,(IF(AB38=2,$F$64,IF(AB38=3,$F$65,IF(AB38=4,$F$66,IF(AB38=5,$F$67,IF(AB38=6,$F$68,IF(AB38=7,$F$69)))))))))))</f>
        <v>.7033</v>
      </c>
      <c r="AD30" s="42" t="str">
        <f>IF(AB38="T",RTD("cqg.rtd",,"ContractData",AA35,"Y_Low",,"F"),TEXT(RTD("cqg.rtd",,"ContractData",AA35,"Y_Low",,"T"),IF(AB38=0,$F$62,IF(AB38=1,$F$63,(IF(AB38=2,$F$64,IF(AB38=3,$F$65,IF(AB38=4,$F$66,IF(AB38=5,$F$67,IF(AB38=6,$F$68,IF(AB38=7,$F$69)))))))))))</f>
        <v>.6972</v>
      </c>
      <c r="AE30" s="42" t="str">
        <f>IF(AB38="T",RTD("cqg.rtd",,"ContractData",AA35,"Y_CLose",,"F"),TEXT(RTD("cqg.rtd",,"ContractData",AA35,"Y_CLose",,"T"),IF(AB38=0,$F$62,IF(AB38=1,$F$63,(IF(AB38=2,$F$64,IF(AB38=3,$F$65,IF(AB38=4,$F$66,IF(AB38=5,$F$67,IF(AB38=6,$F$68,IF(AB38=7,$F$69)))))))))))</f>
        <v>.6981</v>
      </c>
      <c r="AF30" s="173"/>
      <c r="AG30" s="121"/>
      <c r="AH30" s="132"/>
      <c r="AI30" s="132"/>
      <c r="AJ30" s="132"/>
      <c r="AK30" s="132"/>
      <c r="AL30" s="132"/>
      <c r="AM30" s="132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31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</row>
    <row r="31" spans="1:85" s="1" customFormat="1" ht="13.15" customHeight="1" thickBot="1" x14ac:dyDescent="0.25">
      <c r="A31" s="71"/>
      <c r="B31" s="176" t="s">
        <v>9</v>
      </c>
      <c r="C31" s="177"/>
      <c r="D31" s="178"/>
      <c r="E31" s="179" t="s">
        <v>10</v>
      </c>
      <c r="F31" s="180"/>
      <c r="G31" s="181"/>
      <c r="H31" s="54"/>
      <c r="I31" s="51" t="s">
        <v>75</v>
      </c>
      <c r="J31" s="41" t="s">
        <v>77</v>
      </c>
      <c r="K31" s="41"/>
      <c r="L31" s="41" t="s">
        <v>86</v>
      </c>
      <c r="M31" s="41" t="s">
        <v>88</v>
      </c>
      <c r="N31" s="41" t="s">
        <v>79</v>
      </c>
      <c r="O31" s="157"/>
      <c r="P31" s="156"/>
      <c r="Q31" s="156"/>
      <c r="R31" s="155"/>
      <c r="S31" s="156"/>
      <c r="T31" s="163"/>
      <c r="U31" s="51" t="s">
        <v>75</v>
      </c>
      <c r="V31" s="41" t="s">
        <v>77</v>
      </c>
      <c r="W31" s="41" t="s">
        <v>86</v>
      </c>
      <c r="X31" s="41" t="s">
        <v>88</v>
      </c>
      <c r="Y31" s="41" t="s">
        <v>79</v>
      </c>
      <c r="Z31" s="41" t="s">
        <v>90</v>
      </c>
      <c r="AA31" s="176" t="s">
        <v>9</v>
      </c>
      <c r="AB31" s="177"/>
      <c r="AC31" s="178"/>
      <c r="AD31" s="179" t="s">
        <v>10</v>
      </c>
      <c r="AE31" s="180"/>
      <c r="AF31" s="180"/>
      <c r="AG31" s="102"/>
      <c r="AH31" s="132"/>
      <c r="AI31" s="132"/>
      <c r="AJ31" s="132"/>
      <c r="AK31" s="132"/>
      <c r="AL31" s="132"/>
      <c r="AM31" s="132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31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</row>
    <row r="32" spans="1:85" s="1" customFormat="1" ht="13.15" customHeight="1" x14ac:dyDescent="0.2">
      <c r="A32" s="71"/>
      <c r="B32" s="183">
        <f>RTD("cqg.rtd", ,"ContractData",B35, "VolumeLastBid")</f>
        <v>65</v>
      </c>
      <c r="C32" s="184" t="str">
        <f>IF(C38="T",TRUNC(RTD("cqg.rtd",,"ContractData",B35,"Bid",,"T"))&amp;"-"&amp;IF(((RTD("cqg.rtd",,"ContractData",B35,"Bid",,"T")-INT(RTD("cqg.rtd",,"ContractData",B35,"Bid",,"T")))*32)&lt;10,0,"")&amp;(RTD("cqg.rtd",,"ContractData",B35,"Bid",,"T")-INT(RTD("cqg.rtd",,"ContractData",B35,"Bid",,"T")))*32,TEXT(RTD("cqg.rtd",,"ContractData",B35,"Bid",,"T"),IF(C38=0,$F$62,IF(C38=1,$F$63,IF(C38=2,$F$64,IF(C38=3,$F$65,IF(C38=4,$F$66,IF(C38=5,$F$67,IF(C38=6,$F$68,IF(C38=7,$F$69))))))))))</f>
        <v>.0090495</v>
      </c>
      <c r="D32" s="185"/>
      <c r="E32" s="186" t="str">
        <f>IF(C38="T",TRUNC(RTD("cqg.rtd",,"ContractData",B35,"Ask",,"T"))&amp;"-"&amp;IF(((RTD("cqg.rtd",,"ContractData",B35,"Ask",,"T")-INT(RTD("cqg.rtd",,"ContractData",B35,"Ask",,"T")))*32)&lt;10,0,"")&amp;(RTD("cqg.rtd",,"ContractData",B35,"Ask",,"T")-INT(RTD("cqg.rtd",,"ContractData",B35,"Ask",,"T")))*32,TEXT(RTD("cqg.rtd",,"ContractData",B35,"Ask",,"T"),IF(C38=0,$F$62,IF(C38=1,$F$63,(IF(C38=2,$F$64,IF(C38=3,$F$65,IF(C38=4,$F$66,IF(C38=5,$F$67,IF(C38=6,$F$68,IF(C38=7,$F$69)))))))))))</f>
        <v>.0090505</v>
      </c>
      <c r="F32" s="187"/>
      <c r="G32" s="175">
        <f>RTD("cqg.rtd", ,"ContractData",B35, "VolumeLastAsk")</f>
        <v>55</v>
      </c>
      <c r="H32" s="54"/>
      <c r="I32" s="19"/>
      <c r="J32" s="19"/>
      <c r="K32" s="80"/>
      <c r="L32" s="81"/>
      <c r="M32" s="82"/>
      <c r="N32" s="18"/>
      <c r="O32" s="157" t="s">
        <v>75</v>
      </c>
      <c r="P32" s="156">
        <f>RTD("cqg.rtd",,"StudyData",O32, "ATR", "MAType=Simple,Period=1", "ATR","ADC","0","ALL",,,,"T")</f>
        <v>5.7000000000000002E-3</v>
      </c>
      <c r="Q32" s="156">
        <f>RTD("cqg.rtd",,"StudyData",O32, "ATR", "MAType=Simple,Period=5", "ATR","ADC","0","ALL",,,,"T")</f>
        <v>5.1999999999999998E-3</v>
      </c>
      <c r="R32" s="155" t="s">
        <v>81</v>
      </c>
      <c r="S32" s="156">
        <f>RTD("cqg.rtd",,"StudyData",R32, "ATR", "MAType=Simple,Period=1", "ATR","ADC","0","ALL",,,,"T")</f>
        <v>0.77</v>
      </c>
      <c r="T32" s="163">
        <f>RTD("cqg.rtd",,"StudyData",R32, "ATR", "MAType=Simple,Period=5", "ATR","ADC","0","ALL",,,,"T")</f>
        <v>0.63400000000000001</v>
      </c>
      <c r="U32" s="21"/>
      <c r="V32" s="21"/>
      <c r="W32" s="21"/>
      <c r="X32" s="21"/>
      <c r="Y32" s="21"/>
      <c r="Z32" s="21"/>
      <c r="AA32" s="183">
        <f>RTD("cqg.rtd", ,"ContractData",AA35, "VolumeLastBid")</f>
        <v>4</v>
      </c>
      <c r="AB32" s="184" t="str">
        <f>IF(AB38="T",TRUNC(RTD("cqg.rtd",,"ContractData",AA35,"Bid",,"T"))&amp;"-"&amp;IF(((RTD("cqg.rtd",,"ContractData",AA35,"Bid",,"T")-INT(RTD("cqg.rtd",,"ContractData",AA35,"Bid",,"T")))*32)&lt;10,0,"")&amp;(RTD("cqg.rtd",,"ContractData",AA35,"Bid",,"T")-INT(RTD("cqg.rtd",,"ContractData",AA35,"Bid",,"T")))*32,TEXT(RTD("cqg.rtd",,"ContractData",AA35,"Bid",,"T"),IF(AB38=0,$F$62,IF(AB38=1,$F$63,IF(AB38=2,$F$64,IF(AB38=3,$F$65,IF(AB38=4,$F$66,IF(AB38=5,$F$67,IF(AB38=6,$F$68,IF(AB38=7,$F$69))))))))))</f>
        <v>.6997</v>
      </c>
      <c r="AC32" s="185"/>
      <c r="AD32" s="186" t="str">
        <f>IF(AB38="T",TRUNC(RTD("cqg.rtd",,"ContractData",AA35,"Ask",,"T"))&amp;"-"&amp;IF(((RTD("cqg.rtd",,"ContractData",AA35,"Ask",,"T")-INT(RTD("cqg.rtd",,"ContractData",AA35,"Ask",,"T")))*32)&lt;10,0,"")&amp;(RTD("cqg.rtd",,"ContractData",AA35,"Ask",,"T")-INT(RTD("cqg.rtd",,"ContractData",AA35,"Ask",,"T")))*32,TEXT(RTD("cqg.rtd",,"ContractData",AA35,"Ask",,"T"),IF(AB38=0,$F$62,IF(AB38=1,$F$63,(IF(AB38=2,$F$64,IF(AB38=3,$F$65,IF(AB38=4,$F$66,IF(AB38=5,$F$67,IF(AB38=6,$F$68,IF(AB38=7,$F$69)))))))))))</f>
        <v>.6998</v>
      </c>
      <c r="AE32" s="187"/>
      <c r="AF32" s="170">
        <f>RTD("cqg.rtd", ,"ContractData",AA35, "VolumeLastAsk")</f>
        <v>13</v>
      </c>
      <c r="AG32" s="102"/>
      <c r="AH32" s="132"/>
      <c r="AI32" s="140"/>
      <c r="AJ32" s="132"/>
      <c r="AK32" s="132"/>
      <c r="AL32" s="132"/>
      <c r="AM32" s="132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31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</row>
    <row r="33" spans="1:85" s="1" customFormat="1" ht="13.15" customHeight="1" x14ac:dyDescent="0.2">
      <c r="A33" s="71"/>
      <c r="B33" s="183"/>
      <c r="C33" s="184"/>
      <c r="D33" s="185"/>
      <c r="E33" s="186"/>
      <c r="F33" s="187"/>
      <c r="G33" s="175"/>
      <c r="H33" s="54"/>
      <c r="I33" s="19"/>
      <c r="J33" s="19"/>
      <c r="K33" s="80"/>
      <c r="L33" s="81"/>
      <c r="M33" s="82"/>
      <c r="N33" s="18"/>
      <c r="O33" s="157"/>
      <c r="P33" s="156"/>
      <c r="Q33" s="156"/>
      <c r="R33" s="155"/>
      <c r="S33" s="156"/>
      <c r="T33" s="163"/>
      <c r="U33" s="21"/>
      <c r="V33" s="21"/>
      <c r="W33" s="21"/>
      <c r="X33" s="21"/>
      <c r="Y33" s="21"/>
      <c r="Z33" s="21"/>
      <c r="AA33" s="183"/>
      <c r="AB33" s="184"/>
      <c r="AC33" s="185"/>
      <c r="AD33" s="186"/>
      <c r="AE33" s="187"/>
      <c r="AF33" s="170"/>
      <c r="AG33" s="102"/>
      <c r="AH33" s="132"/>
      <c r="AI33" s="140"/>
      <c r="AJ33" s="132"/>
      <c r="AK33" s="132"/>
      <c r="AL33" s="132"/>
      <c r="AM33" s="132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31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</row>
    <row r="34" spans="1:85" s="1" customFormat="1" ht="13.15" customHeight="1" x14ac:dyDescent="0.2">
      <c r="A34" s="71"/>
      <c r="B34" s="45" t="s">
        <v>1</v>
      </c>
      <c r="C34" s="32" t="s">
        <v>16</v>
      </c>
      <c r="D34" s="32" t="s">
        <v>17</v>
      </c>
      <c r="E34" s="32" t="s">
        <v>18</v>
      </c>
      <c r="F34" s="165" t="s">
        <v>33</v>
      </c>
      <c r="G34" s="165"/>
      <c r="H34" s="12"/>
      <c r="I34" s="19"/>
      <c r="J34" s="19"/>
      <c r="K34" s="80"/>
      <c r="L34" s="82"/>
      <c r="M34" s="82"/>
      <c r="N34" s="18"/>
      <c r="O34" s="157" t="s">
        <v>76</v>
      </c>
      <c r="P34" s="156">
        <f>RTD("cqg.rtd",,"StudyData",O34, "ATR", "MAType=Simple,Period=1", "ATR","ADC","0","ALL",,,,"T")</f>
        <v>5.7000000000000003E-5</v>
      </c>
      <c r="Q34" s="156">
        <f>RTD("cqg.rtd",,"StudyData",O34, "ATR", "MAType=Simple,Period=5", "ATR","ADC","0","ALL",,,,"T")</f>
        <v>5.1900000000000001E-5</v>
      </c>
      <c r="R34" s="155" t="s">
        <v>92</v>
      </c>
      <c r="S34" s="156">
        <f>RTD("cqg.rtd",,"StudyData",R34, "ATR", "MAType=Simple,Period=1", "ATR","ADC","0","ALL",,,,"T")</f>
        <v>3.5000000000000001E-3</v>
      </c>
      <c r="T34" s="163">
        <f>RTD("cqg.rtd",,"StudyData",R34, "ATR", "MAType=Simple,Period=5", "ATR","ADC","0","ALL",,,,"T")</f>
        <v>3.4399999999999999E-3</v>
      </c>
      <c r="U34" s="7"/>
      <c r="V34" s="21"/>
      <c r="W34" s="21"/>
      <c r="X34" s="21"/>
      <c r="Y34" s="21"/>
      <c r="Z34" s="21"/>
      <c r="AA34" s="45" t="s">
        <v>1</v>
      </c>
      <c r="AB34" s="32" t="s">
        <v>16</v>
      </c>
      <c r="AC34" s="32" t="s">
        <v>17</v>
      </c>
      <c r="AD34" s="32" t="s">
        <v>18</v>
      </c>
      <c r="AE34" s="165" t="s">
        <v>33</v>
      </c>
      <c r="AF34" s="165"/>
      <c r="AG34" s="116"/>
      <c r="AH34" s="141" t="str">
        <f>RTD("cqg.rtd", ,"ContractData",I30, "Symbol")</f>
        <v>BP6M21</v>
      </c>
      <c r="AI34" s="140">
        <f>(RTD("cqg.rtd",,"StudyData",AH34,  "Bar",, "Close",$I$29,,,,,,"T")-RTD("cqg.rtd",,"StudyData",AH34,  "Bar",, "Close",$I$29,"-1",,,,,"T"))/RTD("cqg.rtd",,"StudyData",AH34,  "Bar",, "Close",$I$29,"-1",,,,,"T")</f>
        <v>6.3387978142075991E-3</v>
      </c>
      <c r="AJ34" s="141"/>
      <c r="AK34" s="140"/>
      <c r="AL34" s="141"/>
      <c r="AM34" s="140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31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</row>
    <row r="35" spans="1:85" s="1" customFormat="1" ht="13.15" customHeight="1" x14ac:dyDescent="0.2">
      <c r="A35" s="71"/>
      <c r="B35" s="166" t="s">
        <v>76</v>
      </c>
      <c r="C35" s="43" t="s">
        <v>31</v>
      </c>
      <c r="D35" s="44">
        <f>RTD("cqg.rtd", ,"ContractData",B35, "HIghTime",, "T")</f>
        <v>0.79305555555555551</v>
      </c>
      <c r="E35" s="44">
        <f>RTD("cqg.rtd", ,"ContractData",B35, "LowTime",, "T")</f>
        <v>0.92222222222222228</v>
      </c>
      <c r="F35" s="168" t="str">
        <f>IF(C38="T",RTD("cqg.rtd",,"ContractData",B35,"LastPrice",,"F"),TEXT(RTD("cqg.rtd",,"ContractData",B35,"LastPrice",,"T"),IF(C38=0,$F$62,IF(C38=1,$F$63,(IF(C38=2,$F$64,IF(C38=3,$F$65,IF(C38=4,$F$66,IF(C38=5,$F$67,IF(C38=6,$F$68,IF(C38=7,$F$69)))))))))))</f>
        <v>.0090495</v>
      </c>
      <c r="G35" s="168"/>
      <c r="H35" s="13"/>
      <c r="I35" s="19"/>
      <c r="J35" s="19"/>
      <c r="K35" s="80"/>
      <c r="L35" s="83"/>
      <c r="M35" s="83"/>
      <c r="N35" s="18"/>
      <c r="O35" s="157"/>
      <c r="P35" s="156"/>
      <c r="Q35" s="156"/>
      <c r="R35" s="155"/>
      <c r="S35" s="156"/>
      <c r="T35" s="163"/>
      <c r="U35" s="21"/>
      <c r="V35" s="7"/>
      <c r="W35" s="21"/>
      <c r="X35" s="21"/>
      <c r="Y35" s="21"/>
      <c r="Z35" s="21"/>
      <c r="AA35" s="166" t="s">
        <v>87</v>
      </c>
      <c r="AB35" s="43" t="s">
        <v>31</v>
      </c>
      <c r="AC35" s="44">
        <f>RTD("cqg.rtd", ,"ContractData",AA35, "HIghTime",, "T")</f>
        <v>0.39444444444444443</v>
      </c>
      <c r="AD35" s="44">
        <f>RTD("cqg.rtd", ,"ContractData",AA35, "LowTime",, "T")</f>
        <v>0.05</v>
      </c>
      <c r="AE35" s="168" t="str">
        <f>IF(AB38="T",RTD("cqg.rtd",,"ContractData",AA35,"LastPrice",,"F"),TEXT(RTD("cqg.rtd",,"ContractData",AA35,"LastPrice",,"T"),IF(AB38=0,$F$62,IF(AB38=1,$F$63,(IF(AB38=2,$F$64,IF(AB38=3,$F$65,IF(AB38=4,$F$66,IF(AB38=5,$F$67,IF(AB38=6,$F$68,IF(AB38=7,$F$69)))))))))))</f>
        <v>.6997</v>
      </c>
      <c r="AF35" s="168"/>
      <c r="AG35" s="117"/>
      <c r="AH35" s="141" t="str">
        <f>RTD("cqg.rtd", ,"ContractData",I31, "Symbol")</f>
        <v>EU6M21</v>
      </c>
      <c r="AI35" s="140">
        <f>(RTD("cqg.rtd",,"StudyData",AH35,  "Bar",, "Close",$I$29,,,,,,"T")-RTD("cqg.rtd",,"StudyData",AH35,  "Bar",, "Close",$I$29,"-1",,,,,"T"))/RTD("cqg.rtd",,"StudyData",AH35,  "Bar",, "Close",$I$29,"-1",,,,,"T")</f>
        <v>2.7266530334015778E-3</v>
      </c>
      <c r="AJ35" s="141"/>
      <c r="AK35" s="140"/>
      <c r="AL35" s="141"/>
      <c r="AM35" s="140"/>
      <c r="AN35" s="103"/>
      <c r="AO35" s="103"/>
      <c r="AP35" s="133" t="s">
        <v>22</v>
      </c>
      <c r="AQ35" s="103"/>
      <c r="AR35" s="133" t="s">
        <v>17</v>
      </c>
      <c r="AS35" s="133" t="s">
        <v>18</v>
      </c>
      <c r="AT35" s="133" t="s">
        <v>2</v>
      </c>
      <c r="AU35" s="133" t="s">
        <v>16</v>
      </c>
      <c r="AV35" s="133"/>
      <c r="AW35" s="103"/>
      <c r="AX35" s="103"/>
      <c r="AY35" s="103"/>
      <c r="AZ35" s="103"/>
      <c r="BA35" s="103"/>
      <c r="BB35" s="103"/>
      <c r="BC35" s="103"/>
      <c r="BD35" s="103"/>
      <c r="BE35" s="133" t="s">
        <v>17</v>
      </c>
      <c r="BF35" s="133" t="s">
        <v>18</v>
      </c>
      <c r="BG35" s="133" t="s">
        <v>2</v>
      </c>
      <c r="BH35" s="133" t="s">
        <v>16</v>
      </c>
      <c r="BI35" s="103"/>
      <c r="BJ35" s="103"/>
      <c r="BK35" s="103"/>
      <c r="BL35" s="103"/>
      <c r="BM35" s="103"/>
      <c r="BN35" s="134" t="s">
        <v>22</v>
      </c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</row>
    <row r="36" spans="1:85" s="1" customFormat="1" ht="13.15" customHeight="1" x14ac:dyDescent="0.2">
      <c r="A36" s="71"/>
      <c r="B36" s="166"/>
      <c r="C36" s="169" t="str">
        <f>IF(C38="T",RTD("cqg.rtd",,"ContractData",B35,C34,,"F"),TEXT(RTD("cqg.rtd",,"ContractData",B35,C34,,"T"),IF(C38=0,$F$62,IF(C38=1,$F$63,(IF(C38=2,$F$64,IF(C38=3,$F$65,IF(C38=4,$F$66,IF(C38=5,$F$67,IF(C38=6,$F$68,IF(C38=7,$F$69)))))))))))</f>
        <v>.0090675</v>
      </c>
      <c r="D36" s="169" t="str">
        <f>IF(C38="T",RTD("cqg.rtd",,"ContractData",B35,D34,,"F"),TEXT(RTD("cqg.rtd",,"ContractData",B35,D34,,"T"),IF(C38=0,$F$62,IF(C38=1,$F$63,(IF(C38=2,$F$64,IF(C38=3,$F$65,IF(C38=4,$F$66,IF(C38=5,$F$67,IF(C38=6,$F$68,IF(C38=7,$F$69)))))))))))</f>
        <v>.0090750</v>
      </c>
      <c r="E36" s="169" t="str">
        <f>IF(C38="T",RTD("cqg.rtd",,"ContractData",B35,E34,,"F"),TEXT(RTD("cqg.rtd",,"ContractData",B35,E34,,"T"),IF(C38=0,$F$62,IF(C38=1,$F$63,(IF(C38=2,$F$64,IF(C38=3,$F$65,IF(C38=4,$F$66,IF(C38=5,$F$67,IF(C38=6,$F$68,IF(C38=7,$F$69)))))))))))</f>
        <v>.0090180</v>
      </c>
      <c r="F36" s="168"/>
      <c r="G36" s="168"/>
      <c r="H36" s="13"/>
      <c r="I36" s="19"/>
      <c r="J36" s="19"/>
      <c r="K36" s="80"/>
      <c r="L36" s="83"/>
      <c r="M36" s="83"/>
      <c r="N36" s="18"/>
      <c r="O36" s="157" t="s">
        <v>77</v>
      </c>
      <c r="P36" s="156">
        <f>RTD("cqg.rtd",,"StudyData",O36, "ATR", "MAType=Simple,Period=1", "ATR","ADC","0","ALL",,,,"T")</f>
        <v>4.8500000000000001E-3</v>
      </c>
      <c r="Q36" s="156">
        <f>RTD("cqg.rtd",,"StudyData",O36, "ATR", "MAType=Simple,Period=5", "ATR","ADC","0","ALL",,,,"T")</f>
        <v>5.7000000000000002E-3</v>
      </c>
      <c r="R36" s="155" t="s">
        <v>93</v>
      </c>
      <c r="S36" s="156">
        <f>RTD("cqg.rtd",,"StudyData",R36, "ATR", "MAType=Simple,Period=1", "ATR","ADC","0","ALL",,,,"T")</f>
        <v>5.5999999999999999E-3</v>
      </c>
      <c r="T36" s="163">
        <f>RTD("cqg.rtd",,"StudyData",R36, "ATR", "MAType=Simple,Period=5", "ATR","ADC","0","ALL",,,,"T")</f>
        <v>7.1000000000000004E-3</v>
      </c>
      <c r="U36" s="21"/>
      <c r="V36" s="21"/>
      <c r="W36" s="7"/>
      <c r="X36" s="21"/>
      <c r="Y36" s="21"/>
      <c r="Z36" s="21"/>
      <c r="AA36" s="166"/>
      <c r="AB36" s="169" t="str">
        <f>IF(AB38="T",RTD("cqg.rtd",,"ContractData",AA35,AB34,,"F"),TEXT(RTD("cqg.rtd",,"ContractData",AA35,AB34,,"T"),IF(AB38=0,$F$62,IF(AB38=1,$F$63,(IF(AB38=2,$F$64,IF(AB38=3,$F$65,IF(AB38=4,$F$66,IF(AB38=5,$F$67,IF(AB38=6,$F$68,IF(AB38=7,$F$69)))))))))))</f>
        <v>.6979</v>
      </c>
      <c r="AC36" s="169" t="str">
        <f>IF(AB38="T",RTD("cqg.rtd",,"ContractData",AA35,AC34,,"F"),TEXT(RTD("cqg.rtd",,"ContractData",AA35,AC34,,"T"),IF(AB38=0,$F$62,IF(AB38=1,$F$63,(IF(AB38=2,$F$64,IF(AB38=3,$F$65,IF(AB38=4,$F$66,IF(AB38=5,$F$67,IF(AB38=6,$F$68,IF(AB38=7,$F$69)))))))))))</f>
        <v>.7024</v>
      </c>
      <c r="AD36" s="169" t="str">
        <f>IF(AB38="T",RTD("cqg.rtd",,"ContractData",AA35,AD34,,"F"),TEXT(RTD("cqg.rtd",,"ContractData",AA35,AD34,,"T"),IF(AB38=0,$F$62,IF(AB38=1,$F$63,(IF(AB38=2,$F$64,IF(AB38=3,$F$65,IF(AB38=4,$F$66,IF(AB38=5,$F$67,IF(AB38=6,$F$68,IF(AB38=7,$F$69)))))))))))</f>
        <v>.6963</v>
      </c>
      <c r="AE36" s="168"/>
      <c r="AF36" s="168"/>
      <c r="AG36" s="117"/>
      <c r="AH36" s="141" t="str">
        <f>RTD("cqg.rtd", ,"ContractData",J30, "Symbol")</f>
        <v>JY6M21</v>
      </c>
      <c r="AI36" s="140">
        <f>(RTD("cqg.rtd",,"StudyData",AH36,  "Bar",, "Close",$I$29,,,,,,"T")-RTD("cqg.rtd",,"StudyData",AH36,  "Bar",, "Close",$I$29,"-1",,,,,"T"))/RTD("cqg.rtd",,"StudyData",AH36,  "Bar",, "Close",$I$29,"-1",,,,,"T")</f>
        <v>-2.0400286706731456E-3</v>
      </c>
      <c r="AJ36" s="141"/>
      <c r="AK36" s="140"/>
      <c r="AL36" s="141"/>
      <c r="AM36" s="140"/>
      <c r="AN36" s="103"/>
      <c r="AO36" s="103">
        <f>VALUE(RTD("cqg.rtd",,"ContractData",B35,"NetChange",,"T"))</f>
        <v>-1.899999999999992E-5</v>
      </c>
      <c r="AP36" s="103">
        <f>VALUE(RTD("cqg.rtd",,"ContractData",B35,"NetChange",,"T"))</f>
        <v>-1.899999999999992E-5</v>
      </c>
      <c r="AQ36" s="103"/>
      <c r="AR36" s="103">
        <f>VALUE(RTD("cqg.rtd",,"ContractData",B35,"High",,"T"))</f>
        <v>9.0749999999999997E-3</v>
      </c>
      <c r="AS36" s="103">
        <f>VALUE(RTD("cqg.rtd",,"ContractData",B35,"Low",,"T"))</f>
        <v>9.018E-3</v>
      </c>
      <c r="AT36" s="103">
        <f>VALUE(RTD("cqg.rtd",,"ContractData",B35,"LastPrice",,"T"))</f>
        <v>9.0495000000000003E-3</v>
      </c>
      <c r="AU36" s="103">
        <f>VALUE(RTD("cqg.rtd",,"ContractData",B35,"Open",,"T"))</f>
        <v>9.0674999999999992E-3</v>
      </c>
      <c r="AV36" s="103"/>
      <c r="AW36" s="103"/>
      <c r="AX36" s="103"/>
      <c r="AY36" s="103"/>
      <c r="AZ36" s="103"/>
      <c r="BA36" s="103"/>
      <c r="BB36" s="103"/>
      <c r="BC36" s="103"/>
      <c r="BD36" s="103"/>
      <c r="BE36" s="103">
        <f>VALUE(RTD("cqg.rtd",,"ContractData",AA35,"High",,"T"))</f>
        <v>0.70240000000000002</v>
      </c>
      <c r="BF36" s="103">
        <f>VALUE(RTD("cqg.rtd",,"ContractData",AA35,"Low",,"T"))</f>
        <v>0.69630000000000003</v>
      </c>
      <c r="BG36" s="103">
        <f>VALUE(RTD("cqg.rtd",,"ContractData",AA35,"LastPrice",,"T"))</f>
        <v>0.69969999999999999</v>
      </c>
      <c r="BH36" s="103">
        <f>VALUE(RTD("cqg.rtd",,"ContractData",AA35,"Open",,"T"))</f>
        <v>0.69790000000000008</v>
      </c>
      <c r="BI36" s="103"/>
      <c r="BJ36" s="103"/>
      <c r="BK36" s="103"/>
      <c r="BL36" s="103"/>
      <c r="BM36" s="103"/>
      <c r="BN36" s="135">
        <f>VALUE(RTD("cqg.rtd",,"ContractData",AA35,"NetChange",,"T"))</f>
        <v>2.0999999999999908E-3</v>
      </c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</row>
    <row r="37" spans="1:85" s="1" customFormat="1" ht="13.15" customHeight="1" x14ac:dyDescent="0.25">
      <c r="A37" s="71"/>
      <c r="B37" s="166"/>
      <c r="C37" s="169"/>
      <c r="D37" s="169"/>
      <c r="E37" s="169"/>
      <c r="F37" s="168"/>
      <c r="G37" s="168"/>
      <c r="H37" s="14"/>
      <c r="I37" s="19"/>
      <c r="J37" s="19"/>
      <c r="K37" s="80"/>
      <c r="L37" s="81"/>
      <c r="M37" s="82"/>
      <c r="N37" s="18"/>
      <c r="O37" s="157"/>
      <c r="P37" s="156"/>
      <c r="Q37" s="156"/>
      <c r="R37" s="155"/>
      <c r="S37" s="156"/>
      <c r="T37" s="163"/>
      <c r="U37" s="21"/>
      <c r="V37" s="21"/>
      <c r="W37" s="21"/>
      <c r="X37" s="7"/>
      <c r="Y37" s="21"/>
      <c r="Z37" s="21"/>
      <c r="AA37" s="166"/>
      <c r="AB37" s="169"/>
      <c r="AC37" s="169"/>
      <c r="AD37" s="169"/>
      <c r="AE37" s="168"/>
      <c r="AF37" s="168"/>
      <c r="AG37" s="118"/>
      <c r="AH37" s="141" t="str">
        <f>RTD("cqg.rtd", ,"ContractData",J31, "Symbol")</f>
        <v>DA6M21</v>
      </c>
      <c r="AI37" s="140">
        <f>(RTD("cqg.rtd",,"StudyData",AH37,  "Bar",, "Close",$I$29,,,,,,"T")-RTD("cqg.rtd",,"StudyData",AH37,  "Bar",, "Close",$I$29,"-1",,,,,"T"))/RTD("cqg.rtd",,"StudyData",AH37,  "Bar",, "Close",$I$29,"-1",,,,,"T")</f>
        <v>3.8854132367468004E-3</v>
      </c>
      <c r="AJ37" s="141"/>
      <c r="AK37" s="140"/>
      <c r="AL37" s="141"/>
      <c r="AM37" s="140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31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</row>
    <row r="38" spans="1:85" s="1" customFormat="1" ht="18" x14ac:dyDescent="0.25">
      <c r="A38" s="71">
        <f>LEN(RTD("cqg.rtd", ,"ContractData", "Tsize("&amp;B35&amp;")", "LastQuoteToday",,"T"))-2</f>
        <v>7</v>
      </c>
      <c r="B38" s="110" t="s">
        <v>19</v>
      </c>
      <c r="C38" s="111">
        <f>A38</f>
        <v>7</v>
      </c>
      <c r="D38" s="59" t="s">
        <v>20</v>
      </c>
      <c r="E38" s="107">
        <v>5.0000000000000004E-6</v>
      </c>
      <c r="F38" s="182" t="str">
        <f>IF(C38="T",RTD("cqg.rtd",,"ContractData",B35,"NetLasttrade",,"F"),TEXT(RTD("cqg.rtd",,"ContractData",B35,"NetLastTrade",,"T"),IF(C38=0,$F$62,IF(C38=1,$F$63,(IF(C38=2,$F$64,IF(C38=3,$F$65,IF(C38=4,$F$66,IF(C38=5,$F$67,IF(C38=6,$F$68,IF(C38=7,$F$69)))))))))))</f>
        <v>-.0000185</v>
      </c>
      <c r="G38" s="182"/>
      <c r="H38" s="55"/>
      <c r="I38" s="19"/>
      <c r="J38" s="19"/>
      <c r="K38" s="80"/>
      <c r="L38" s="83"/>
      <c r="M38" s="83"/>
      <c r="N38" s="18"/>
      <c r="O38" s="157" t="s">
        <v>78</v>
      </c>
      <c r="P38" s="156">
        <f>RTD("cqg.rtd",,"StudyData",O38, "ATR", "MAType=Simple,Period=1", "ATR","ADC","0","ALL",,,,"T")</f>
        <v>5.7999999999999996E-3</v>
      </c>
      <c r="Q38" s="156">
        <f>RTD("cqg.rtd",,"StudyData",O38, "ATR", "MAType=Simple,Period=5", "ATR","ADC","0","ALL",,,,"T")</f>
        <v>4.4099999999999999E-3</v>
      </c>
      <c r="R38" s="155" t="s">
        <v>80</v>
      </c>
      <c r="S38" s="156">
        <f>RTD("cqg.rtd",,"StudyData",R38, "ATR", "MAType=Simple,Period=1", "ATR","ADC","0","ALL",,,,"T")</f>
        <v>1.31</v>
      </c>
      <c r="T38" s="163">
        <f>RTD("cqg.rtd",,"StudyData",R38, "ATR", "MAType=Simple,Period=5", "ATR","ADC","0","ALL",,,,"T")</f>
        <v>1.1120000000000001</v>
      </c>
      <c r="U38" s="21"/>
      <c r="V38" s="21"/>
      <c r="W38" s="21"/>
      <c r="X38" s="21"/>
      <c r="Y38" s="7"/>
      <c r="Z38" s="21"/>
      <c r="AA38" s="110" t="s">
        <v>19</v>
      </c>
      <c r="AB38" s="111">
        <f>AG38</f>
        <v>4</v>
      </c>
      <c r="AC38" s="59" t="s">
        <v>20</v>
      </c>
      <c r="AD38" s="107">
        <v>1E-4</v>
      </c>
      <c r="AE38" s="244" t="str">
        <f>IF(AB38="T",RTD("cqg.rtd",,"ContractData",AA35,"NetLastTrade",,"F"),TEXT(RTD("cqg.rtd",,"ContractData",AA35,"NetLastTrade",,"T"),IF(AB38=0,$F$62,IF(AB38=1,$F$63,(IF(AB38=2,$F$64,IF(AB38=3,$F$65,IF(AB38=4,$F$66,IF(AB38=5,$F$67,IF(AB38=6,$F$68,IF(AB38=7,$F$69)))))))))))</f>
        <v>.0021</v>
      </c>
      <c r="AF38" s="245"/>
      <c r="AG38" s="102">
        <f>LEN(RTD("cqg.rtd", ,"ContractData", "Tsize("&amp;AA35&amp;")", "LastQuoteToday",,"T"))-2</f>
        <v>4</v>
      </c>
      <c r="AH38" s="141" t="str">
        <f>RTD("cqg.rtd", ,"ContractData",L30, "Symbol")</f>
        <v>CA6M21</v>
      </c>
      <c r="AI38" s="140">
        <f>(RTD("cqg.rtd",,"StudyData",AH38,  "Bar",, "Close",$I$29,,,,,,"T")-RTD("cqg.rtd",,"StudyData",AH38,  "Bar",, "Close",$I$29,"-1",,,,,"T"))/RTD("cqg.rtd",,"StudyData",AH38,  "Bar",, "Close",$I$29,"-1",,,,,"T")</f>
        <v>5.1155740810913206E-3</v>
      </c>
      <c r="AJ38" s="141"/>
      <c r="AK38" s="140"/>
      <c r="AL38" s="141"/>
      <c r="AM38" s="140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34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</row>
    <row r="39" spans="1:85" s="1" customFormat="1" ht="14.45" customHeight="1" thickBot="1" x14ac:dyDescent="0.35">
      <c r="A39" s="71"/>
      <c r="B39" s="30" t="s">
        <v>21</v>
      </c>
      <c r="C39" s="130">
        <v>9.1935000000000003E-3</v>
      </c>
      <c r="D39" s="158"/>
      <c r="E39" s="159"/>
      <c r="F39" s="159"/>
      <c r="G39" s="159"/>
      <c r="H39" s="159"/>
      <c r="I39" s="84"/>
      <c r="J39" s="19"/>
      <c r="K39" s="80"/>
      <c r="L39" s="85"/>
      <c r="M39" s="86"/>
      <c r="N39" s="18"/>
      <c r="O39" s="157"/>
      <c r="P39" s="156"/>
      <c r="Q39" s="156"/>
      <c r="R39" s="155"/>
      <c r="S39" s="156"/>
      <c r="T39" s="163"/>
      <c r="U39" s="21"/>
      <c r="V39" s="21"/>
      <c r="W39" s="21"/>
      <c r="X39" s="21"/>
      <c r="Y39" s="21"/>
      <c r="Z39" s="7"/>
      <c r="AA39" s="30" t="s">
        <v>21</v>
      </c>
      <c r="AB39" s="153">
        <v>0.71750000000000003</v>
      </c>
      <c r="AC39" s="67"/>
      <c r="AD39" s="68"/>
      <c r="AE39" s="68"/>
      <c r="AF39" s="69"/>
      <c r="AG39" s="122"/>
      <c r="AH39" s="141" t="str">
        <f>RTD("cqg.rtd", ,"ContractData",L31, "Symbol")</f>
        <v>SF6M21</v>
      </c>
      <c r="AI39" s="140">
        <f>(RTD("cqg.rtd",,"StudyData",AH39,  "Bar",, "Close",$I$29,,,,,,"T")-RTD("cqg.rtd",,"StudyData",AH39,  "Bar",, "Close",$I$29,"-1",,,,,"T"))/RTD("cqg.rtd",,"StudyData",AH39,  "Bar",, "Close",$I$29,"-1",,,,,"T")</f>
        <v>1.0343206393983084E-3</v>
      </c>
      <c r="AJ39" s="141"/>
      <c r="AK39" s="140"/>
      <c r="AL39" s="141"/>
      <c r="AM39" s="140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37"/>
      <c r="BF39" s="103"/>
      <c r="BG39" s="103"/>
      <c r="BH39" s="103"/>
      <c r="BI39" s="103"/>
      <c r="BJ39" s="103"/>
      <c r="BK39" s="103"/>
      <c r="BL39" s="103"/>
      <c r="BM39" s="103"/>
      <c r="BN39" s="135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</row>
    <row r="40" spans="1:85" s="15" customFormat="1" ht="13.15" customHeight="1" thickBot="1" x14ac:dyDescent="0.25">
      <c r="A40" s="109"/>
      <c r="B40" s="233" t="str">
        <f>RTD("cqg.rtd", ,"ContractData",B48, "LongDescription")</f>
        <v>Australian Dollar (Globex), Jun 21</v>
      </c>
      <c r="C40" s="234"/>
      <c r="D40" s="234"/>
      <c r="E40" s="234"/>
      <c r="F40" s="234"/>
      <c r="G40" s="235"/>
      <c r="H40" s="56"/>
      <c r="I40" s="174"/>
      <c r="J40" s="174"/>
      <c r="K40" s="174"/>
      <c r="L40" s="20"/>
      <c r="M40" s="16"/>
      <c r="N40" s="17"/>
      <c r="O40" s="157" t="s">
        <v>86</v>
      </c>
      <c r="P40" s="156">
        <f>RTD("cqg.rtd",,"StudyData",O40, "ATR", "MAType=Simple,Period=1", "ATR","ADC","0","ALL",,,,"T")</f>
        <v>4.7999999999999996E-3</v>
      </c>
      <c r="Q40" s="156">
        <f>RTD("cqg.rtd",,"StudyData",O40, "ATR", "MAType=Simple,Period=5", "ATR","ADC","0","ALL",,,,"T")</f>
        <v>4.96E-3</v>
      </c>
      <c r="R40" s="155" t="s">
        <v>94</v>
      </c>
      <c r="S40" s="156">
        <f>RTD("cqg.rtd",,"StudyData",R40, "ATR", "MAType=Simple,Period=1", "ATR","ADC","0","ALL",,,,"T")</f>
        <v>7.0000000000000001E-3</v>
      </c>
      <c r="T40" s="163">
        <f>RTD("cqg.rtd",,"StudyData",R40, "ATR", "MAType=Simple,Period=5", "ATR","ADC","0","ALL",,,,"T")</f>
        <v>5.3600000000000002E-3</v>
      </c>
      <c r="U40" s="19"/>
      <c r="V40" s="19"/>
      <c r="W40" s="19"/>
      <c r="X40" s="19"/>
      <c r="Y40" s="19"/>
      <c r="Z40" s="19"/>
      <c r="AA40" s="233" t="str">
        <f>RTD("cqg.rtd", ,"ContractData",AA48, "LongDescription")</f>
        <v>Norweigan Krone (Globex), Jun 21</v>
      </c>
      <c r="AB40" s="234"/>
      <c r="AC40" s="234"/>
      <c r="AD40" s="234"/>
      <c r="AE40" s="234"/>
      <c r="AF40" s="234"/>
      <c r="AG40" s="120"/>
      <c r="AH40" s="141" t="str">
        <f>RTD("cqg.rtd", ,"ContractData",M30, "Symbol")</f>
        <v>NE6M21</v>
      </c>
      <c r="AI40" s="140">
        <f>(RTD("cqg.rtd",,"StudyData",AH40,  "Bar",, "Close",$I$29,,,,,,"T")-RTD("cqg.rtd",,"StudyData",AH40,  "Bar",, "Close",$I$29,"-1",,,,,"T"))/RTD("cqg.rtd",,"StudyData",AH40,  "Bar",, "Close",$I$29,"-1",,,,,"T")</f>
        <v>3.0103211009174179E-3</v>
      </c>
      <c r="AJ40" s="141"/>
      <c r="AK40" s="140"/>
      <c r="AL40" s="141"/>
      <c r="AM40" s="140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>
        <f>BE36-BG36</f>
        <v>2.7000000000000357E-3</v>
      </c>
      <c r="BF40" s="137">
        <f>BF36-BH36</f>
        <v>-1.6000000000000458E-3</v>
      </c>
      <c r="BG40" s="137"/>
      <c r="BH40" s="137"/>
      <c r="BI40" s="137"/>
      <c r="BJ40" s="137"/>
      <c r="BK40" s="137"/>
      <c r="BL40" s="137"/>
      <c r="BM40" s="137"/>
      <c r="BN40" s="138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</row>
    <row r="41" spans="1:85" s="15" customFormat="1" ht="13.15" customHeight="1" thickBot="1" x14ac:dyDescent="0.25">
      <c r="A41" s="109"/>
      <c r="B41" s="236"/>
      <c r="C41" s="237"/>
      <c r="D41" s="237"/>
      <c r="E41" s="237"/>
      <c r="F41" s="237"/>
      <c r="G41" s="238"/>
      <c r="H41" s="56"/>
      <c r="I41" s="70"/>
      <c r="J41" s="70"/>
      <c r="K41" s="70"/>
      <c r="L41" s="20"/>
      <c r="M41" s="19"/>
      <c r="N41" s="19"/>
      <c r="O41" s="157"/>
      <c r="P41" s="156"/>
      <c r="Q41" s="156"/>
      <c r="R41" s="155"/>
      <c r="S41" s="156"/>
      <c r="T41" s="163"/>
      <c r="U41" s="19"/>
      <c r="V41" s="19"/>
      <c r="W41" s="19"/>
      <c r="X41" s="19"/>
      <c r="Y41" s="19"/>
      <c r="Z41" s="19"/>
      <c r="AA41" s="236"/>
      <c r="AB41" s="237"/>
      <c r="AC41" s="237"/>
      <c r="AD41" s="237"/>
      <c r="AE41" s="237"/>
      <c r="AF41" s="237"/>
      <c r="AG41" s="120"/>
      <c r="AH41" s="142" t="str">
        <f>RTD("cqg.rtd", ,"ContractData",M31, "Symbol")</f>
        <v>NK6M21</v>
      </c>
      <c r="AI41" s="140">
        <f>(RTD("cqg.rtd",,"StudyData",AH41,  "Bar",, "Close",$I$29,,,,,,"T")-RTD("cqg.rtd",,"StudyData",AH41,  "Bar",, "Close",$I$29,"-1",,,,,"T"))/RTD("cqg.rtd",,"StudyData",AH41,  "Bar",, "Close",$I$29,"-1",,,,,"T")</f>
        <v>2.7341079972658991E-3</v>
      </c>
      <c r="AJ41" s="142"/>
      <c r="AK41" s="140"/>
      <c r="AL41" s="142"/>
      <c r="AM41" s="140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8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</row>
    <row r="42" spans="1:85" s="1" customFormat="1" ht="13.15" customHeight="1" x14ac:dyDescent="0.2">
      <c r="A42" s="71"/>
      <c r="B42" s="215" t="s">
        <v>29</v>
      </c>
      <c r="C42" s="39" t="s">
        <v>16</v>
      </c>
      <c r="D42" s="39" t="s">
        <v>17</v>
      </c>
      <c r="E42" s="39" t="s">
        <v>18</v>
      </c>
      <c r="F42" s="39" t="s">
        <v>30</v>
      </c>
      <c r="G42" s="172"/>
      <c r="H42" s="57"/>
      <c r="I42" s="70"/>
      <c r="J42" s="70"/>
      <c r="K42" s="70"/>
      <c r="L42" s="20"/>
      <c r="M42" s="19"/>
      <c r="N42" s="19"/>
      <c r="O42" s="157" t="s">
        <v>87</v>
      </c>
      <c r="P42" s="156">
        <f>RTD("cqg.rtd",,"StudyData",O42, "ATR", "MAType=Simple,Period=1", "ATR","ADC","0","ALL",,,,"T")</f>
        <v>6.1000000000000004E-3</v>
      </c>
      <c r="Q42" s="156">
        <f>RTD("cqg.rtd",,"StudyData",O42, "ATR", "MAType=Simple,Period=5", "ATR","ADC","0","ALL",,,,"T")</f>
        <v>5.1999999999999998E-3</v>
      </c>
      <c r="R42" s="155" t="s">
        <v>95</v>
      </c>
      <c r="S42" s="156">
        <f>RTD("cqg.rtd",,"StudyData",R42, "ATR", "MAType=Simple,Period=1", "ATR","ADC","0","ALL",,,,"T")</f>
        <v>0</v>
      </c>
      <c r="T42" s="163">
        <f>RTD("cqg.rtd",,"StudyData",R42, "ATR", "MAType=Simple,Period=5", "ATR","ADC","0","ALL",,,,"T")</f>
        <v>1.72E-3</v>
      </c>
      <c r="U42" s="8"/>
      <c r="V42" s="8"/>
      <c r="W42" s="8"/>
      <c r="X42" s="8"/>
      <c r="Y42" s="8"/>
      <c r="Z42" s="8"/>
      <c r="AA42" s="215" t="s">
        <v>29</v>
      </c>
      <c r="AB42" s="39" t="s">
        <v>16</v>
      </c>
      <c r="AC42" s="39" t="s">
        <v>17</v>
      </c>
      <c r="AD42" s="39" t="s">
        <v>18</v>
      </c>
      <c r="AE42" s="39" t="s">
        <v>30</v>
      </c>
      <c r="AF42" s="172"/>
      <c r="AG42" s="115"/>
      <c r="AH42" s="143" t="str">
        <f>RTD("cqg.rtd", ,"ContractData",N30, "Symbol")</f>
        <v>MX6M21</v>
      </c>
      <c r="AI42" s="140">
        <f>(RTD("cqg.rtd",,"StudyData",AH42,  "Bar",, "Close",$I$29,,,,,,"T")-RTD("cqg.rtd",,"StudyData",AH42,  "Bar",, "Close",$I$29,"-1",,,,,"T"))/RTD("cqg.rtd",,"StudyData",AH42,  "Bar",, "Close",$I$29,"-1",,,,,"T")</f>
        <v>7.0510161758606396E-3</v>
      </c>
      <c r="AJ42" s="143"/>
      <c r="AK42" s="140"/>
      <c r="AL42" s="143"/>
      <c r="AM42" s="140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31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</row>
    <row r="43" spans="1:85" s="1" customFormat="1" ht="13.15" customHeight="1" x14ac:dyDescent="0.2">
      <c r="A43" s="71"/>
      <c r="B43" s="216"/>
      <c r="C43" s="42" t="str">
        <f>IF(C51="T",RTD("cqg.rtd",,"ContractData",B48,"Y_Open",,"F"),TEXT(RTD("cqg.rtd",,"ContractData",B48,"Y_Open",,"T"),IF(C51=0,$F$62,IF(C51=1,$F$63,(IF(C51=2,$F$64,IF(C51=3,$F$65,IF(C51=4,$F$66,IF(C51=5,$F$67)))))))))</f>
        <v>.76330</v>
      </c>
      <c r="D43" s="42" t="str">
        <f>IF(C51="T",RTD("cqg.rtd",,"ContractData",B48,"Y_High",,"F"),TEXT(RTD("cqg.rtd",,"ContractData",B48,"Y_High",,"T"),IF(C51=0,$F$62,IF(C51=1,$F$63,(IF(C51=2,$F$64,IF(C51=3,$F$65,IF(C51=4,$F$66,IF(C51=5,$F$67)))))))))</f>
        <v>.76665</v>
      </c>
      <c r="E43" s="42" t="str">
        <f>IF(C51="T",RTD("cqg.rtd",,"ContractData",B48,"Y_Low",,"F"),TEXT(RTD("cqg.rtd",,"ContractData",B48,"Y_Low",,"T"),IF(C51=0,$F$62,IF(C51=1,$F$63,(IF(C51=2,$F$64,IF(C51=3,$F$65,IF(C51=4,$F$66,IF(C51=5,$F$67)))))))))</f>
        <v>.75870</v>
      </c>
      <c r="F43" s="42" t="str">
        <f>IF(C51="T",RTD("cqg.rtd",,"ContractData",B48,"Y_CLose",,"F"),TEXT(RTD("cqg.rtd",,"ContractData",B48,"Y_CLose",,"T"),IF(C51=0,$F$62,IF(C51=1,$F$63,(IF(C51=2,$F$64,IF(C51=3,$F$65,IF(C51=4,$F$66,IF(C51=5,$F$67)))))))))</f>
        <v>.75980</v>
      </c>
      <c r="G43" s="173"/>
      <c r="H43" s="58"/>
      <c r="I43" s="87"/>
      <c r="J43" s="87"/>
      <c r="K43" s="70"/>
      <c r="L43" s="20"/>
      <c r="M43" s="19"/>
      <c r="N43" s="19"/>
      <c r="O43" s="157"/>
      <c r="P43" s="156"/>
      <c r="Q43" s="156"/>
      <c r="R43" s="155"/>
      <c r="S43" s="156"/>
      <c r="T43" s="163"/>
      <c r="U43" s="8"/>
      <c r="V43" s="8"/>
      <c r="W43" s="8"/>
      <c r="X43" s="8"/>
      <c r="Y43" s="8"/>
      <c r="Z43" s="8"/>
      <c r="AA43" s="216"/>
      <c r="AB43" s="42" t="str">
        <f>IF(AB51="T",RTD("cqg.rtd",,"ContractData",AA48,"Y_Open",,"F"),TEXT(RTD("cqg.rtd",,"ContractData",AA48,"Y_Open",,"T"),IF(AB51=0,$F$62,IF(AB51=1,$F$63,(IF(AB51=2,$F$64,IF(AB51=3,$F$65,IF(AB51=4,$F$66,IF(AB51=5,$F$67,IF(AB51=6,$F$68,IF(AB51=7,$F$69)))))))))))</f>
        <v>.11691</v>
      </c>
      <c r="AC43" s="42" t="str">
        <f>IF(AB51="T",RTD("cqg.rtd",,"ContractData",AA48,"Y_High",,"F"),TEXT(RTD("cqg.rtd",,"ContractData",AA48,"Y_High",,"T"),IF(AB51=0,$F$62,IF(AB51=1,$F$63,(IF(AB51=2,$F$64,IF(AB51=3,$F$65,IF(AB51=4,$F$66,IF(AB51=5,$F$67,IF(AB51=6,$F$68,IF(AB51=7,$F$69)))))))))))</f>
        <v>.11706</v>
      </c>
      <c r="AD43" s="42" t="str">
        <f>IF(AB51="T",RTD("cqg.rtd",,"ContractData",AA48,"Y_Low",,"F"),TEXT(RTD("cqg.rtd",,"ContractData",AA48,"Y_Low",,"T"),IF(AB51=0,$F$62,IF(AB51=1,$F$63,(IF(AB51=2,$F$64,IF(AB51=3,$F$65,IF(AB51=4,$F$66,IF(AB51=5,$F$67,IF(AB51=6,$F$68,IF(AB51=7,$F$69)))))))))))</f>
        <v>.11644</v>
      </c>
      <c r="AE43" s="42" t="str">
        <f>IF(AB51="T",RTD("cqg.rtd",,"ContractData",AA48,"Y_CLose",,"F"),TEXT(RTD("cqg.rtd",,"ContractData",AA48,"Y_CLose",,"T"),IF(AB51=0,$F$62,IF(AB51=1,$F$63,(IF(AB51=2,$F$64,IF(AB51=3,$F$65,IF(AB51=4,$F$66,IF(AB51=5,$F$67,IF(AB51=6,$F$68,IF(AB51=7,$F$69)))))))))))</f>
        <v>.11699</v>
      </c>
      <c r="AF43" s="173"/>
      <c r="AG43" s="115"/>
      <c r="AH43" s="143" t="str">
        <f>RTD("cqg.rtd", ,"ContractData",N31, "Symbol")</f>
        <v>EBM21</v>
      </c>
      <c r="AI43" s="140">
        <f>(RTD("cqg.rtd",,"StudyData",AH43,  "Bar",, "Close",$I$29,,,,,,"T")-RTD("cqg.rtd",,"StudyData",AH43,  "Bar",, "Close",$I$29,"-1",,,,,"T"))/RTD("cqg.rtd",,"StudyData",AH43,  "Bar",, "Close",$I$29,"-1",,,,,"T")</f>
        <v>-3.5083615951350751E-3</v>
      </c>
      <c r="AJ43" s="143"/>
      <c r="AK43" s="140"/>
      <c r="AL43" s="143"/>
      <c r="AM43" s="140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31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</row>
    <row r="44" spans="1:85" s="1" customFormat="1" ht="13.15" customHeight="1" x14ac:dyDescent="0.2">
      <c r="A44" s="71"/>
      <c r="B44" s="176" t="s">
        <v>9</v>
      </c>
      <c r="C44" s="177"/>
      <c r="D44" s="178"/>
      <c r="E44" s="179" t="s">
        <v>10</v>
      </c>
      <c r="F44" s="180"/>
      <c r="G44" s="181"/>
      <c r="H44" s="54"/>
      <c r="I44" s="87"/>
      <c r="J44" s="87"/>
      <c r="K44" s="70"/>
      <c r="L44" s="20"/>
      <c r="M44" s="19"/>
      <c r="N44" s="19"/>
      <c r="O44" s="157" t="s">
        <v>88</v>
      </c>
      <c r="P44" s="156">
        <f>RTD("cqg.rtd",,"StudyData",O44, "ATR", "MAType=Simple,Period=1", "ATR","ADC","0","ALL",,,,"T")</f>
        <v>5.4000000000000001E-4</v>
      </c>
      <c r="Q44" s="156">
        <f>RTD("cqg.rtd",,"StudyData",O44, "ATR", "MAType=Simple,Period=5", "ATR","ADC","0","ALL",,,,"T")</f>
        <v>8.4599999999999996E-4</v>
      </c>
      <c r="R44" s="155" t="s">
        <v>96</v>
      </c>
      <c r="S44" s="156">
        <f>RTD("cqg.rtd",,"StudyData",R44, "ATR", "MAType=Simple,Period=1", "ATR","ADC","0","ALL",,,,"T")</f>
        <v>4.0000000000000002E-4</v>
      </c>
      <c r="T44" s="163">
        <f>RTD("cqg.rtd",,"StudyData",R44, "ATR", "MAType=Simple,Period=5", "ATR","ADC","0","ALL",,,,"T")</f>
        <v>1.7600000000000001E-3</v>
      </c>
      <c r="U44" s="8"/>
      <c r="V44" s="8"/>
      <c r="W44" s="8"/>
      <c r="X44" s="8"/>
      <c r="Y44" s="8"/>
      <c r="Z44" s="8"/>
      <c r="AA44" s="176" t="s">
        <v>9</v>
      </c>
      <c r="AB44" s="177"/>
      <c r="AC44" s="178"/>
      <c r="AD44" s="179" t="s">
        <v>10</v>
      </c>
      <c r="AE44" s="180"/>
      <c r="AF44" s="180"/>
      <c r="AG44" s="102"/>
      <c r="AH44" s="144"/>
      <c r="AI44" s="103"/>
      <c r="AJ44" s="143"/>
      <c r="AK44" s="140"/>
      <c r="AL44" s="143"/>
      <c r="AM44" s="140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31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</row>
    <row r="45" spans="1:85" s="1" customFormat="1" ht="13.15" customHeight="1" x14ac:dyDescent="0.2">
      <c r="A45" s="71"/>
      <c r="B45" s="183">
        <f>RTD("cqg.rtd", ,"ContractData",B48, "VolumeLastBid")</f>
        <v>9</v>
      </c>
      <c r="C45" s="184" t="str">
        <f>IF(C51="T",TRUNC(RTD("cqg.rtd",,"ContractData",B48,"Bid",,"T"))&amp;"-"&amp;IF(((RTD("cqg.rtd",,"ContractData",B48,"Bid",,"T")-INT(RTD("cqg.rtd",,"ContractData",B48,"Bid",,"T")))*32)&lt;10,0,"")&amp;(RTD("cqg.rtd",,"ContractData",B48,"Bid",,"T")-INT(RTD("cqg.rtd",,"ContractData",B48,"Bid",,"T")))*32,TEXT(RTD("cqg.rtd",,"ContractData",B48,"Bid",,"T"),IF(C51=0,$F$62,IF(C51=1,$F$63,IF(C51=2,$F$64,IF(C51=3,$F$65,IF(C51=4,$F$66,IF(C51=5,$F$67))))))))</f>
        <v>.76215</v>
      </c>
      <c r="D45" s="185"/>
      <c r="E45" s="186" t="str">
        <f>IF(C51="T",TRUNC(RTD("cqg.rtd",,"ContractData",B48,"Ask",,"T"))&amp;"-"&amp;IF(((RTD("cqg.rtd",,"ContractData",B48,"Ask",,"T")-INT(RTD("cqg.rtd",,"ContractData",B48,"Ask",,"T")))*32)&lt;10,0,"")&amp;(RTD("cqg.rtd",,"ContractData",B48,"Ask",,"T")-INT(RTD("cqg.rtd",,"ContractData",B48,"Ask",,"T")))*32,TEXT(RTD("cqg.rtd",,"ContractData",B48,"Ask",,"T"),IF(C51=0,$F$62,IF(C51=1,$F$63,(IF(C51=2,$F$64,IF(C51=3,$F$65,IF(C51=4,$F$66,IF(C51=5,$F$67)))))))))</f>
        <v>.76220</v>
      </c>
      <c r="F45" s="187"/>
      <c r="G45" s="175">
        <f>RTD("cqg.rtd", ,"ContractData",B48, "VolumeLastAsk")</f>
        <v>12</v>
      </c>
      <c r="H45" s="54"/>
      <c r="I45" s="87"/>
      <c r="J45" s="87"/>
      <c r="K45" s="70"/>
      <c r="L45" s="20"/>
      <c r="M45" s="19"/>
      <c r="N45" s="19"/>
      <c r="O45" s="157"/>
      <c r="P45" s="156"/>
      <c r="Q45" s="156"/>
      <c r="R45" s="155"/>
      <c r="S45" s="156"/>
      <c r="T45" s="163"/>
      <c r="U45" s="8"/>
      <c r="V45" s="8"/>
      <c r="W45" s="8"/>
      <c r="X45" s="8"/>
      <c r="Y45" s="8"/>
      <c r="Z45" s="8"/>
      <c r="AA45" s="183">
        <f>RTD("cqg.rtd", ,"ContractData",AA48, "VolumeLastBid")</f>
        <v>2</v>
      </c>
      <c r="AB45" s="184" t="str">
        <f>IF(AB51="T",TRUNC(RTD("cqg.rtd",,"ContractData",AA48,"Bid",,"T"))&amp;"-"&amp;IF(((RTD("cqg.rtd",,"ContractData",AA48,"Bid",,"T")-INT(RTD("cqg.rtd",,"ContractData",AA48,"Bid",,"T")))*32)&lt;10,0,"")&amp;(RTD("cqg.rtd",,"ContractData",AA48,"Bid",,"T")-INT(RTD("cqg.rtd",,"ContractData",AA48,"Bid",,"T")))*32,TEXT(RTD("cqg.rtd",,"ContractData",AA48,"Bid",,"T"),IF(AB51=0,$F$62,IF(AB51=1,$F$63,IF(AB51=2,$F$64,IF(AB51=3,$F$65,IF(AB51=4,$F$66,IF(AB51=5,$F$67,IF(AB51=6,$F$68,IF(AB51=7,$F$69))))))))))</f>
        <v>.11734</v>
      </c>
      <c r="AC45" s="185"/>
      <c r="AD45" s="186" t="str">
        <f>IF(AB51="T",TRUNC(RTD("cqg.rtd",,"ContractData",AA48,"Ask",,"T"))&amp;"-"&amp;IF(((RTD("cqg.rtd",,"ContractData",AA48,"Ask",,"T")-INT(RTD("cqg.rtd",,"ContractData",AA48,"Ask",,"T")))*32)&lt;10,0,"")&amp;(RTD("cqg.rtd",,"ContractData",AA48,"Ask",,"T")-INT(RTD("cqg.rtd",,"ContractData",AA48,"Ask",,"T")))*32,TEXT(RTD("cqg.rtd",,"ContractData",AA48,"Ask",,"T"),IF(AB51=0,$F$62,IF(AB51=1,$F$63,(IF(AB51=2,$F$64,IF(AB51=3,$F$65,IF(AB51=4,$F$66,IF(AB51=5,$F$67,IF(AB51=6,$F$68,IF(AB51=7,$F$69)))))))))))</f>
        <v>.11738</v>
      </c>
      <c r="AE45" s="187"/>
      <c r="AF45" s="170">
        <f>RTD("cqg.rtd", ,"ContractData",AA48, "VolumeLastAsk")</f>
        <v>11</v>
      </c>
      <c r="AG45" s="102"/>
      <c r="AH45" s="144"/>
      <c r="AI45" s="103"/>
      <c r="AJ45" s="143"/>
      <c r="AK45" s="131"/>
      <c r="AL45" s="143"/>
      <c r="AM45" s="140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31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</row>
    <row r="46" spans="1:85" s="1" customFormat="1" ht="13.15" customHeight="1" x14ac:dyDescent="0.2">
      <c r="A46" s="71"/>
      <c r="B46" s="183"/>
      <c r="C46" s="184"/>
      <c r="D46" s="185"/>
      <c r="E46" s="186"/>
      <c r="F46" s="187"/>
      <c r="G46" s="175"/>
      <c r="H46" s="54"/>
      <c r="I46" s="87"/>
      <c r="J46" s="87"/>
      <c r="K46" s="70"/>
      <c r="L46" s="20"/>
      <c r="M46" s="19"/>
      <c r="N46" s="19"/>
      <c r="O46" s="157" t="s">
        <v>89</v>
      </c>
      <c r="P46" s="156">
        <f>RTD("cqg.rtd",,"StudyData",O46, "ATR", "MAType=Simple,Period=1", "ATR","ADC","0","ALL",,,,"T")</f>
        <v>5.4000000000000001E-4</v>
      </c>
      <c r="Q46" s="156">
        <f>RTD("cqg.rtd",,"StudyData",O46, "ATR", "MAType=Simple,Period=5", "ATR","ADC","0","ALL",,,,"T")</f>
        <v>5.44E-4</v>
      </c>
      <c r="R46" s="155" t="s">
        <v>97</v>
      </c>
      <c r="S46" s="156">
        <f>RTD("cqg.rtd",,"StudyData",R46, "ATR", "MAType=Simple,Period=1", "ATR","ADC","0","ALL",,,,"T")</f>
        <v>0</v>
      </c>
      <c r="T46" s="163">
        <f>RTD("cqg.rtd",,"StudyData",R46, "ATR", "MAType=Simple,Period=5", "ATR","ADC","0","ALL",,,,"T")</f>
        <v>0.17</v>
      </c>
      <c r="U46" s="8"/>
      <c r="V46" s="8"/>
      <c r="W46" s="8"/>
      <c r="X46" s="8"/>
      <c r="Y46" s="8"/>
      <c r="Z46" s="8"/>
      <c r="AA46" s="183"/>
      <c r="AB46" s="184"/>
      <c r="AC46" s="185"/>
      <c r="AD46" s="186"/>
      <c r="AE46" s="187"/>
      <c r="AF46" s="170"/>
      <c r="AG46" s="102"/>
      <c r="AH46" s="103"/>
      <c r="AI46" s="103"/>
      <c r="AJ46" s="103"/>
      <c r="AK46" s="145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31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</row>
    <row r="47" spans="1:85" s="1" customFormat="1" ht="13.15" customHeight="1" x14ac:dyDescent="0.2">
      <c r="A47" s="71"/>
      <c r="B47" s="90" t="s">
        <v>1</v>
      </c>
      <c r="C47" s="32" t="s">
        <v>16</v>
      </c>
      <c r="D47" s="32" t="s">
        <v>17</v>
      </c>
      <c r="E47" s="32" t="s">
        <v>18</v>
      </c>
      <c r="F47" s="165" t="s">
        <v>33</v>
      </c>
      <c r="G47" s="165"/>
      <c r="H47" s="95"/>
      <c r="I47" s="87"/>
      <c r="J47" s="87"/>
      <c r="K47" s="70"/>
      <c r="L47" s="20"/>
      <c r="M47" s="19"/>
      <c r="N47" s="19"/>
      <c r="O47" s="157"/>
      <c r="P47" s="156"/>
      <c r="Q47" s="156"/>
      <c r="R47" s="155"/>
      <c r="S47" s="156"/>
      <c r="T47" s="163"/>
      <c r="U47" s="8"/>
      <c r="V47" s="8"/>
      <c r="W47" s="8"/>
      <c r="X47" s="8"/>
      <c r="Y47" s="8"/>
      <c r="Z47" s="8"/>
      <c r="AA47" s="45" t="s">
        <v>1</v>
      </c>
      <c r="AB47" s="32" t="s">
        <v>16</v>
      </c>
      <c r="AC47" s="32" t="s">
        <v>17</v>
      </c>
      <c r="AD47" s="32" t="s">
        <v>18</v>
      </c>
      <c r="AE47" s="165" t="s">
        <v>33</v>
      </c>
      <c r="AF47" s="165"/>
      <c r="AG47" s="116"/>
      <c r="AH47" s="132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31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</row>
    <row r="48" spans="1:85" s="1" customFormat="1" ht="13.15" customHeight="1" x14ac:dyDescent="0.2">
      <c r="A48" s="71"/>
      <c r="B48" s="166" t="s">
        <v>77</v>
      </c>
      <c r="C48" s="43" t="s">
        <v>31</v>
      </c>
      <c r="D48" s="44">
        <f>RTD("cqg.rtd", ,"ContractData",B48, "HIghTime",, "T")</f>
        <v>0.38819444444444445</v>
      </c>
      <c r="E48" s="44">
        <f>RTD("cqg.rtd", ,"ContractData",B48, "LowTime",, "T")</f>
        <v>4.7222222222222221E-2</v>
      </c>
      <c r="F48" s="168" t="str">
        <f>IF(C51="T",RTD("cqg.rtd",,"ContractData",B48,"LastPrice",,"F"),TEXT(RTD("cqg.rtd",,"ContractData",B48,"LastPrice",,"T"),IF(C51=0,$F$62,IF(C51=1,$F$63,(IF(C51=2,$F$64,IF(C51=3,$F$65,IF(C51=4,$F$66,IF(C51=5,$F$67)))))))))</f>
        <v>.76215</v>
      </c>
      <c r="G48" s="226"/>
      <c r="H48" s="96"/>
      <c r="I48" s="87"/>
      <c r="J48" s="87"/>
      <c r="K48" s="70"/>
      <c r="L48" s="20"/>
      <c r="M48" s="19"/>
      <c r="N48" s="19"/>
      <c r="O48" s="157" t="s">
        <v>90</v>
      </c>
      <c r="P48" s="156">
        <f>RTD("cqg.rtd",,"StudyData",O48, "ATR", "MAType=Simple,Period=1", "ATR","ADC","0","ALL",,,,"T")</f>
        <v>1E-3</v>
      </c>
      <c r="Q48" s="156">
        <f>RTD("cqg.rtd",,"StudyData",O48, "ATR", "MAType=Simple,Period=5", "ATR","ADC","0","ALL",,,,"T")</f>
        <v>8.1999999999999998E-4</v>
      </c>
      <c r="R48" s="155" t="s">
        <v>98</v>
      </c>
      <c r="S48" s="156">
        <f>RTD("cqg.rtd",,"StudyData",R48, "ATR", "MAType=Simple,Period=1", "ATR","ADC","0","ALL",,,,"T")</f>
        <v>5.5999999999999999E-3</v>
      </c>
      <c r="T48" s="163">
        <f>RTD("cqg.rtd",,"StudyData",R48, "ATR", "MAType=Simple,Period=5", "ATR","ADC","0","ALL",,,,"T")</f>
        <v>6.5799999999999999E-3</v>
      </c>
      <c r="U48" s="8"/>
      <c r="V48" s="8"/>
      <c r="W48" s="8"/>
      <c r="X48" s="8"/>
      <c r="Y48" s="8"/>
      <c r="Z48" s="8"/>
      <c r="AA48" s="166" t="s">
        <v>88</v>
      </c>
      <c r="AB48" s="43" t="s">
        <v>31</v>
      </c>
      <c r="AC48" s="44">
        <f>RTD("cqg.rtd", ,"ContractData",AA48, "HIghTime",, "T")</f>
        <v>0.22361111111111112</v>
      </c>
      <c r="AD48" s="44">
        <f>RTD("cqg.rtd", ,"ContractData",AA48, "LowTime",, "T")</f>
        <v>6.1111111111111109E-2</v>
      </c>
      <c r="AE48" s="168" t="str">
        <f>IF(AB51="T",RTD("cqg.rtd",,"ContractData",AA48,"LastPrice",,"F"),TEXT(RTD("cqg.rtd",,"ContractData",AA48,"LastPrice",,"T"),IF(AB51=0,$F$62,IF(AB51=1,$F$63,(IF(AB51=2,$F$64,IF(AB51=3,$F$65,IF(AB51=4,$F$66,IF(AB51=5,$F$67,IF(AB51=6,$F$68,IF(AB51=7,$F$69)))))))))))</f>
        <v>.11738</v>
      </c>
      <c r="AF48" s="168"/>
      <c r="AG48" s="117"/>
      <c r="AH48" s="103"/>
      <c r="AI48" s="103"/>
      <c r="AJ48" s="103" t="s">
        <v>18</v>
      </c>
      <c r="AK48" s="103" t="s">
        <v>17</v>
      </c>
      <c r="AL48" s="103" t="s">
        <v>27</v>
      </c>
      <c r="AM48" s="103" t="s">
        <v>18</v>
      </c>
      <c r="AN48" s="103" t="s">
        <v>17</v>
      </c>
      <c r="AO48" s="133" t="s">
        <v>22</v>
      </c>
      <c r="AP48" s="103"/>
      <c r="AQ48" s="103"/>
      <c r="AR48" s="133" t="s">
        <v>17</v>
      </c>
      <c r="AS48" s="133" t="s">
        <v>18</v>
      </c>
      <c r="AT48" s="133" t="s">
        <v>2</v>
      </c>
      <c r="AU48" s="133" t="s">
        <v>16</v>
      </c>
      <c r="AV48" s="103"/>
      <c r="AW48" s="103"/>
      <c r="AX48" s="103"/>
      <c r="AY48" s="103"/>
      <c r="AZ48" s="103"/>
      <c r="BA48" s="103"/>
      <c r="BB48" s="103"/>
      <c r="BC48" s="103"/>
      <c r="BD48" s="103"/>
      <c r="BE48" s="133" t="s">
        <v>17</v>
      </c>
      <c r="BF48" s="133" t="s">
        <v>18</v>
      </c>
      <c r="BG48" s="133" t="s">
        <v>2</v>
      </c>
      <c r="BH48" s="133" t="s">
        <v>16</v>
      </c>
      <c r="BI48" s="103"/>
      <c r="BJ48" s="103"/>
      <c r="BK48" s="103"/>
      <c r="BL48" s="103"/>
      <c r="BM48" s="103"/>
      <c r="BN48" s="134" t="s">
        <v>22</v>
      </c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</row>
    <row r="49" spans="1:85" s="1" customFormat="1" ht="13.15" customHeight="1" x14ac:dyDescent="0.2">
      <c r="A49" s="71"/>
      <c r="B49" s="166"/>
      <c r="C49" s="169" t="str">
        <f>IF(C51="T",RTD("cqg.rtd",,"ContractData",B48,C47,,"F"),TEXT(RTD("cqg.rtd",,"ContractData",B48,C47,,"T"),IF(C51=0,$F$62,IF(C51=1,$F$63,(IF(C51=2,$F$64,IF(C51=3,$F$65,IF(C51=4,$F$66,IF(C51=5,$F$67)))))))))</f>
        <v>.75990</v>
      </c>
      <c r="D49" s="169" t="str">
        <f>IF(C51="T",RTD("cqg.rtd",,"ContractData",B48,D47,,"F"),TEXT(RTD("cqg.rtd",,"ContractData",B48,D47,,"T"),IF(C51=0,$F$62,IF(C51=1,$F$63,(IF(C51=2,$F$64,IF(C51=3,$F$65,IF(C51=4,$F$66,IF(C51=5,$F$67)))))))))</f>
        <v>.76390</v>
      </c>
      <c r="E49" s="169" t="str">
        <f>IF(C51="T",RTD("cqg.rtd",,"ContractData",B48,E47,,"F"),TEXT(RTD("cqg.rtd",,"ContractData",B48,E47,,"T"),IF(C51=0,$F$62,IF(C51=1,$F$63,(IF(C51=2,$F$64,IF(C51=3,$F$65,IF(C51=4,$F$66,IF(C51=5,$F$67)))))))))</f>
        <v>.75905</v>
      </c>
      <c r="F49" s="168"/>
      <c r="G49" s="226"/>
      <c r="H49" s="96"/>
      <c r="I49" s="87"/>
      <c r="J49" s="87"/>
      <c r="K49" s="70"/>
      <c r="L49" s="20"/>
      <c r="M49" s="19"/>
      <c r="N49" s="19"/>
      <c r="O49" s="157"/>
      <c r="P49" s="156"/>
      <c r="Q49" s="156"/>
      <c r="R49" s="155"/>
      <c r="S49" s="156"/>
      <c r="T49" s="163"/>
      <c r="U49" s="8"/>
      <c r="V49" s="8"/>
      <c r="W49" s="8"/>
      <c r="X49" s="8"/>
      <c r="Y49" s="8"/>
      <c r="Z49" s="8"/>
      <c r="AA49" s="166"/>
      <c r="AB49" s="169" t="str">
        <f>IF(AB51="T",RTD("cqg.rtd",,"ContractData",AA48,AB47,,"F"),TEXT(RTD("cqg.rtd",,"ContractData",AA48,AB47,,"T"),IF(AB51=0,$F$62,IF(AB51=1,$F$63,(IF(AB51=2,$F$64,IF(AB51=3,$F$65,IF(AB51=4,$F$66,IF(AB51=5,$F$67,IF(AB51=6,$F$68,IF(AB51=7,$F$69)))))))))))</f>
        <v>.11691</v>
      </c>
      <c r="AC49" s="169" t="str">
        <f>IF(AB51="T",RTD("cqg.rtd",,"ContractData",AA48,AC47,,"F"),TEXT(RTD("cqg.rtd",,"ContractData",AA48,AC47,,"T"),IF(AB51=0,$F$62,IF(AB51=1,$F$63,(IF(AB51=2,$F$64,IF(AB51=3,$F$65,IF(AB51=4,$F$66,IF(AB51=5,$F$67,IF(AB51=6,$F$68,IF(AB51=7,$F$69)))))))))))</f>
        <v>.11741</v>
      </c>
      <c r="AD49" s="169" t="str">
        <f>IF(AB51="T",RTD("cqg.rtd",,"ContractData",AA48,AD47,,"F"),TEXT(RTD("cqg.rtd",,"ContractData",AA48,AD47,,"T"),IF(AB51=0,$F$62,IF(AB51=1,$F$63,(IF(AB51=2,$F$64,IF(AB51=3,$F$65,IF(AB51=4,$F$66,IF(AB51=5,$F$67,IF(AB51=6,$F$68,IF(AB51=7,$F$69)))))))))))</f>
        <v>.11687</v>
      </c>
      <c r="AE49" s="168"/>
      <c r="AF49" s="168"/>
      <c r="AG49" s="117"/>
      <c r="AH49" s="103"/>
      <c r="AI49" s="103" t="str">
        <f>RTD("cqg.rtd", ,"ContractData",U30, "Symbol")</f>
        <v>BP6M21</v>
      </c>
      <c r="AJ49" s="146">
        <f>RTD("cqg.rtd", ,"ContractData",AI49, "Low",,"T")-RTD("cqg.rtd", ,"ContractData",AI49, "LAstTrade",,"T")</f>
        <v>-9.2999999999998639E-3</v>
      </c>
      <c r="AK49" s="147">
        <f>RTD("cqg.rtd", ,"ContractData",AI49, "HIgh",,"T")-RTD("cqg.rtd", ,"ContractData",AI49, "LastTrade",,"T")</f>
        <v>3.00000000000189E-4</v>
      </c>
      <c r="AL49" s="103">
        <f>AK49-AJ49</f>
        <v>9.6000000000000529E-3</v>
      </c>
      <c r="AM49" s="140">
        <f>AJ49/AL49</f>
        <v>-0.96874999999998046</v>
      </c>
      <c r="AN49" s="140">
        <f>AK49/AL49</f>
        <v>3.1250000000019512E-2</v>
      </c>
      <c r="AO49" s="103">
        <f>VALUE(RTD("cqg.rtd",,"ContractData",B48,"NetChange",,"T"))</f>
        <v>2.9000000000000137E-3</v>
      </c>
      <c r="AP49" s="103"/>
      <c r="AQ49" s="103"/>
      <c r="AR49" s="103">
        <f>VALUE(RTD("cqg.rtd",,"ContractData",B48,"High",,"T"))</f>
        <v>0.76390000000000002</v>
      </c>
      <c r="AS49" s="103">
        <f>VALUE(RTD("cqg.rtd",,"ContractData",B48,"Low",,"T"))</f>
        <v>0.75905000000000011</v>
      </c>
      <c r="AT49" s="103">
        <f>VALUE(RTD("cqg.rtd",,"ContractData",B48,"LastPrice",,"T"))</f>
        <v>0.76215000000000011</v>
      </c>
      <c r="AU49" s="103">
        <f>VALUE(RTD("cqg.rtd",,"ContractData",B48,"Open",,"T"))</f>
        <v>0.75990000000000002</v>
      </c>
      <c r="AV49" s="103"/>
      <c r="AW49" s="103"/>
      <c r="AX49" s="103"/>
      <c r="AY49" s="103"/>
      <c r="AZ49" s="103"/>
      <c r="BA49" s="103"/>
      <c r="BB49" s="103"/>
      <c r="BC49" s="103"/>
      <c r="BD49" s="103"/>
      <c r="BE49" s="103">
        <f>VALUE(RTD("cqg.rtd",,"ContractData",AA48,"High",,"T"))</f>
        <v>0.11741000000000001</v>
      </c>
      <c r="BF49" s="103">
        <f>VALUE(RTD("cqg.rtd",,"ContractData",AA48,"Low",,"T"))</f>
        <v>0.11687000000000002</v>
      </c>
      <c r="BG49" s="103">
        <f>VALUE(RTD("cqg.rtd",,"ContractData",AA48,"LastPrice",,"T"))</f>
        <v>0.11738000000000001</v>
      </c>
      <c r="BH49" s="103">
        <f>VALUE(RTD("cqg.rtd",,"ContractData",AA48,"Open",,"T"))</f>
        <v>0.11691000000000001</v>
      </c>
      <c r="BI49" s="103"/>
      <c r="BJ49" s="103"/>
      <c r="BK49" s="103"/>
      <c r="BL49" s="103"/>
      <c r="BM49" s="103"/>
      <c r="BN49" s="135">
        <f>VALUE(RTD("cqg.rtd",,"ContractData",AA48,"NetChange",,"T"))</f>
        <v>3.4000000000000696E-4</v>
      </c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</row>
    <row r="50" spans="1:85" s="1" customFormat="1" ht="13.15" customHeight="1" x14ac:dyDescent="0.25">
      <c r="A50" s="71"/>
      <c r="B50" s="166"/>
      <c r="C50" s="169"/>
      <c r="D50" s="169"/>
      <c r="E50" s="169"/>
      <c r="F50" s="168"/>
      <c r="G50" s="226"/>
      <c r="H50" s="97"/>
      <c r="I50" s="87"/>
      <c r="J50" s="87"/>
      <c r="K50" s="70"/>
      <c r="L50" s="20"/>
      <c r="M50" s="19"/>
      <c r="N50" s="19"/>
      <c r="O50" s="157" t="s">
        <v>91</v>
      </c>
      <c r="P50" s="156">
        <f>RTD("cqg.rtd",,"StudyData",O50, "ATR", "MAType=Simple,Period=1", "ATR","ADC","0","ALL",,,,"T")</f>
        <v>0.94</v>
      </c>
      <c r="Q50" s="156">
        <f>RTD("cqg.rtd",,"StudyData",O50, "ATR", "MAType=Simple,Period=5", "ATR","ADC","0","ALL",,,,"T")</f>
        <v>0.91600000000000004</v>
      </c>
      <c r="R50" s="155" t="s">
        <v>99</v>
      </c>
      <c r="S50" s="156">
        <f>RTD("cqg.rtd",,"StudyData",R50, "ATR", "MAType=Simple,Period=1", "ATR","ADC","0","ALL",,,,"T")</f>
        <v>0.59</v>
      </c>
      <c r="T50" s="163">
        <f>RTD("cqg.rtd",,"StudyData",R50, "ATR", "MAType=Simple,Period=5", "ATR","ADC","0","ALL",,,,"T")</f>
        <v>0.33700000000000002</v>
      </c>
      <c r="U50" s="8"/>
      <c r="V50" s="8"/>
      <c r="W50" s="8"/>
      <c r="X50" s="8"/>
      <c r="Y50" s="8"/>
      <c r="Z50" s="8"/>
      <c r="AA50" s="167"/>
      <c r="AB50" s="169"/>
      <c r="AC50" s="169"/>
      <c r="AD50" s="169"/>
      <c r="AE50" s="168"/>
      <c r="AF50" s="168"/>
      <c r="AG50" s="118"/>
      <c r="AH50" s="103"/>
      <c r="AI50" s="141" t="str">
        <f>RTD("cqg.rtd", ,"ContractData",U31, "Symbol")</f>
        <v>EU6M21</v>
      </c>
      <c r="AJ50" s="146">
        <f>RTD("cqg.rtd", ,"ContractData",AI50, "Low",,"T")-RTD("cqg.rtd", ,"ContractData",AI50, "LAstTrade",,"T")</f>
        <v>-4.650000000000043E-3</v>
      </c>
      <c r="AK50" s="147">
        <f>RTD("cqg.rtd", ,"ContractData",AI50, "HIgh",,"T")-RTD("cqg.rtd", ,"ContractData",AI50, "LastTrade",,"T")</f>
        <v>1.0499999999999954E-3</v>
      </c>
      <c r="AL50" s="103">
        <f t="shared" ref="AL50:AL60" si="3">AK50-AJ50</f>
        <v>5.7000000000000384E-3</v>
      </c>
      <c r="AM50" s="140">
        <f t="shared" ref="AM50:AM60" si="4">AJ50/AL50</f>
        <v>-0.81578947368421262</v>
      </c>
      <c r="AN50" s="140">
        <f t="shared" ref="AN50:AN60" si="5">AK50/AL50</f>
        <v>0.18421052631578741</v>
      </c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31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</row>
    <row r="51" spans="1:85" s="1" customFormat="1" ht="18" customHeight="1" thickBot="1" x14ac:dyDescent="0.3">
      <c r="A51" s="71">
        <f>LEN(RTD("cqg.rtd", ,"ContractData", "Tsize("&amp;B48&amp;")", "LastQuoteToday",,"T"))-2</f>
        <v>5</v>
      </c>
      <c r="B51" s="112" t="s">
        <v>19</v>
      </c>
      <c r="C51" s="111">
        <f>A51</f>
        <v>5</v>
      </c>
      <c r="D51" s="30" t="s">
        <v>20</v>
      </c>
      <c r="E51" s="152">
        <v>2.5000000000000001E-4</v>
      </c>
      <c r="F51" s="224" t="str">
        <f>IF(C51="T",RTD("cqg.rtd",,"ContractData",B48,"NetLasttrade",,"F"),TEXT(RTD("cqg.rtd",,"ContractData",B48,"NetLastTrade",,"T"),IF(C51=0,$F$62,IF(C51=1,$F$63,(IF(C51=2,$F$64,IF(C51=3,$F$65,IF(C51=4,$F$66,IF(C51=5,$F$67,IF(C51=6,$F$68,IF(C51=7,$F$69)))))))))))</f>
        <v>.00295</v>
      </c>
      <c r="G51" s="225"/>
      <c r="H51" s="98"/>
      <c r="I51" s="87"/>
      <c r="J51" s="87"/>
      <c r="K51" s="70"/>
      <c r="L51" s="20"/>
      <c r="M51" s="19"/>
      <c r="N51" s="19"/>
      <c r="O51" s="243"/>
      <c r="P51" s="156"/>
      <c r="Q51" s="156"/>
      <c r="R51" s="155"/>
      <c r="S51" s="156"/>
      <c r="T51" s="163"/>
      <c r="U51" s="8"/>
      <c r="V51" s="8"/>
      <c r="W51" s="8"/>
      <c r="X51" s="8"/>
      <c r="Y51" s="8"/>
      <c r="Z51" s="8"/>
      <c r="AA51" s="112" t="s">
        <v>19</v>
      </c>
      <c r="AB51" s="113">
        <f>AG51</f>
        <v>5</v>
      </c>
      <c r="AC51" s="30" t="s">
        <v>20</v>
      </c>
      <c r="AD51" s="152">
        <v>5.0000000000000002E-5</v>
      </c>
      <c r="AE51" s="244" t="str">
        <f>IF(AB51="T",RTD("cqg.rtd",,"ContractData",AA48,"NetLastTrade",,"F"),TEXT(RTD("cqg.rtd",,"ContractData",AA48,"NetLastTrade",,"T"),IF(AB51=0,$F$62,IF(AB51=1,$F$63,(IF(AB51=2,$F$64,IF(AB51=3,$F$65,IF(AB51=4,$F$66,IF(AB51=5,$F$67,IF(AB51=6,$F$68,IF(AB51=7,$F$69)))))))))))</f>
        <v>.00032</v>
      </c>
      <c r="AF51" s="245"/>
      <c r="AG51" s="102">
        <f>LEN(RTD("cqg.rtd", ,"ContractData", "Tsize("&amp;AA48&amp;")", "LastQuoteToday",,"T"))-2</f>
        <v>5</v>
      </c>
      <c r="AH51" s="103"/>
      <c r="AI51" s="103" t="str">
        <f>RTD("cqg.rtd", ,"ContractData",V30, "Symbol")</f>
        <v>JY6M21</v>
      </c>
      <c r="AJ51" s="146">
        <f>RTD("cqg.rtd", ,"ContractData",AI51, "Low",,"T")-RTD("cqg.rtd", ,"ContractData",AI51, "LAstTrade",,"T")</f>
        <v>-3.1999999999999043E-5</v>
      </c>
      <c r="AK51" s="147">
        <f>RTD("cqg.rtd", ,"ContractData",AI51, "HIgh",,"T")-RTD("cqg.rtd", ,"ContractData",AI51, "LastTrade",,"T")</f>
        <v>2.5000000000000716E-5</v>
      </c>
      <c r="AL51" s="103">
        <f t="shared" si="3"/>
        <v>5.6999999999999759E-5</v>
      </c>
      <c r="AM51" s="140">
        <f t="shared" si="4"/>
        <v>-0.56140350877191536</v>
      </c>
      <c r="AN51" s="140">
        <f t="shared" si="5"/>
        <v>0.43859649122808458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>
        <f>BE49-BG49</f>
        <v>3.0000000000002247E-5</v>
      </c>
      <c r="BF51" s="103">
        <f>BG49-BF49</f>
        <v>5.0999999999999657E-4</v>
      </c>
      <c r="BG51" s="103"/>
      <c r="BH51" s="103"/>
      <c r="BI51" s="103"/>
      <c r="BJ51" s="103"/>
      <c r="BK51" s="103"/>
      <c r="BL51" s="103"/>
      <c r="BM51" s="103"/>
      <c r="BN51" s="131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</row>
    <row r="52" spans="1:85" s="1" customFormat="1" ht="13.15" customHeight="1" x14ac:dyDescent="0.3">
      <c r="A52" s="71"/>
      <c r="B52" s="30" t="s">
        <v>21</v>
      </c>
      <c r="C52" s="130">
        <v>0.76224999999999998</v>
      </c>
      <c r="D52" s="158"/>
      <c r="E52" s="159"/>
      <c r="F52" s="159"/>
      <c r="G52" s="159"/>
      <c r="H52" s="160"/>
      <c r="I52" s="88"/>
      <c r="J52" s="89"/>
      <c r="K52" s="70"/>
      <c r="L52" s="20"/>
      <c r="M52" s="19"/>
      <c r="N52" s="19"/>
      <c r="O52" s="157" t="s">
        <v>101</v>
      </c>
      <c r="P52" s="156">
        <f>RTD("cqg.rtd",,"StudyData",O52, "ATR", "MAType=Simple,Period=1", "ATR","ADC","0","ALL",,,,"T")</f>
        <v>0</v>
      </c>
      <c r="Q52" s="156" t="str">
        <f>RTD("cqg.rtd",,"StudyData",O52, "ATR", "MAType=Simple,Period=5", "ATR","ADC","0","ALL",,,,"T")</f>
        <v/>
      </c>
      <c r="R52" s="155" t="s">
        <v>100</v>
      </c>
      <c r="S52" s="156">
        <f>RTD("cqg.rtd",,"StudyData",R52, "ATR", "MAType=Simple,Period=1", "ATR","ADC","0","ALL",,,,"T")</f>
        <v>5.0500000000000003E-2</v>
      </c>
      <c r="T52" s="163">
        <f>RTD("cqg.rtd",,"StudyData",R52, "ATR", "MAType=Simple,Period=5", "ATR","ADC","0","ALL",,,,"T")</f>
        <v>7.1199999999999999E-2</v>
      </c>
      <c r="U52" s="8"/>
      <c r="V52" s="8"/>
      <c r="W52" s="8"/>
      <c r="X52" s="8"/>
      <c r="Y52" s="8"/>
      <c r="Z52" s="8"/>
      <c r="AA52" s="30" t="s">
        <v>21</v>
      </c>
      <c r="AB52" s="153">
        <v>0.11726</v>
      </c>
      <c r="AC52" s="158"/>
      <c r="AD52" s="159"/>
      <c r="AE52" s="159"/>
      <c r="AF52" s="160"/>
      <c r="AG52" s="103"/>
      <c r="AH52" s="103"/>
      <c r="AI52" s="103" t="str">
        <f>RTD("cqg.rtd", ,"ContractData",V31, "Symbol")</f>
        <v>DA6M21</v>
      </c>
      <c r="AJ52" s="146">
        <f>RTD("cqg.rtd", ,"ContractData",AI52, "Low",,"T")-RTD("cqg.rtd", ,"ContractData",AI52, "LAstTrade",,"T")</f>
        <v>-3.1499999999999861E-3</v>
      </c>
      <c r="AK52" s="147">
        <f>RTD("cqg.rtd", ,"ContractData",AI52, "HIgh",,"T")-RTD("cqg.rtd", ,"ContractData",AI52, "LastTrade",,"T")</f>
        <v>1.6999999999999238E-3</v>
      </c>
      <c r="AL52" s="103">
        <f t="shared" si="3"/>
        <v>4.8499999999999099E-3</v>
      </c>
      <c r="AM52" s="140">
        <f t="shared" si="4"/>
        <v>-0.64948453608248347</v>
      </c>
      <c r="AN52" s="140">
        <f t="shared" si="5"/>
        <v>0.35051546391751659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31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</row>
    <row r="53" spans="1:85" s="1" customFormat="1" ht="14.45" customHeight="1" thickBot="1" x14ac:dyDescent="0.3">
      <c r="A53" s="71"/>
      <c r="B53" s="222">
        <f ca="1">NOW()</f>
        <v>44286.429127314812</v>
      </c>
      <c r="C53" s="223"/>
      <c r="D53" s="220" t="s">
        <v>102</v>
      </c>
      <c r="E53" s="220"/>
      <c r="F53" s="220"/>
      <c r="G53" s="220"/>
      <c r="H53" s="221"/>
      <c r="I53" s="106"/>
      <c r="J53" s="227"/>
      <c r="K53" s="227"/>
      <c r="L53" s="227"/>
      <c r="M53" s="227"/>
      <c r="N53" s="227"/>
      <c r="O53" s="243"/>
      <c r="P53" s="161"/>
      <c r="Q53" s="161"/>
      <c r="R53" s="162"/>
      <c r="S53" s="161"/>
      <c r="T53" s="164"/>
      <c r="U53" s="171"/>
      <c r="V53" s="171"/>
      <c r="W53" s="171"/>
      <c r="X53" s="171"/>
      <c r="Y53" s="171"/>
      <c r="Z53" s="171"/>
      <c r="AA53" s="61"/>
      <c r="AB53" s="62"/>
      <c r="AC53" s="62"/>
      <c r="AD53" s="62"/>
      <c r="AE53" s="62"/>
      <c r="AF53" s="63"/>
      <c r="AG53" s="123"/>
      <c r="AH53" s="103"/>
      <c r="AI53" s="103" t="str">
        <f>RTD("cqg.rtd", ,"ContractData",W30, "Symbol")</f>
        <v>CA6M21</v>
      </c>
      <c r="AJ53" s="146">
        <f>RTD("cqg.rtd", ,"ContractData",AI53, "Low",,"T")-RTD("cqg.rtd", ,"ContractData",AI53, "LAstTrade",,"T")</f>
        <v>-3.9500000000000091E-3</v>
      </c>
      <c r="AK53" s="147">
        <f>RTD("cqg.rtd", ,"ContractData",AI53, "HIgh",,"T")-RTD("cqg.rtd", ,"ContractData",AI53, "LastTrade",,"T")</f>
        <v>1.7500000000000293E-3</v>
      </c>
      <c r="AL53" s="103">
        <f t="shared" si="3"/>
        <v>5.7000000000000384E-3</v>
      </c>
      <c r="AM53" s="140">
        <f t="shared" si="4"/>
        <v>-0.69298245614034781</v>
      </c>
      <c r="AN53" s="140">
        <f t="shared" si="5"/>
        <v>0.30701754385965219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31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</row>
    <row r="54" spans="1:85" s="1" customFormat="1" ht="15" customHeight="1" x14ac:dyDescent="0.2">
      <c r="A54" s="71"/>
      <c r="B54" s="47"/>
      <c r="C54" s="47"/>
      <c r="D54" s="47"/>
      <c r="E54" s="47"/>
      <c r="F54" s="108"/>
      <c r="G54" s="47"/>
      <c r="I54" s="80"/>
      <c r="J54" s="80"/>
      <c r="K54" s="80"/>
      <c r="L54" s="15"/>
      <c r="M54" s="15"/>
      <c r="N54" s="15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03"/>
      <c r="AH54" s="103"/>
      <c r="AI54" s="103" t="str">
        <f>RTD("cqg.rtd", ,"ContractData",W31, "Symbol")</f>
        <v>SF6M21</v>
      </c>
      <c r="AJ54" s="146">
        <f>RTD("cqg.rtd", ,"ContractData",AI54, "Low",,"T")-RTD("cqg.rtd", ,"ContractData",AI54, "LAstTrade",,"T")</f>
        <v>-4.0000000000000036E-3</v>
      </c>
      <c r="AK54" s="147">
        <f>RTD("cqg.rtd", ,"ContractData",AI54, "HIgh",,"T")-RTD("cqg.rtd", ,"ContractData",AI54, "LastTrade",,"T")</f>
        <v>8.0000000000013394E-4</v>
      </c>
      <c r="AL54" s="103">
        <f t="shared" si="3"/>
        <v>4.8000000000001375E-3</v>
      </c>
      <c r="AM54" s="140">
        <f t="shared" si="4"/>
        <v>-0.83333333333331017</v>
      </c>
      <c r="AN54" s="140">
        <f t="shared" si="5"/>
        <v>0.16666666666668981</v>
      </c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31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</row>
    <row r="55" spans="1:85" s="1" customFormat="1" x14ac:dyDescent="0.2">
      <c r="A55" s="71"/>
      <c r="B55" s="47"/>
      <c r="C55" s="47"/>
      <c r="D55" s="47"/>
      <c r="E55" s="47"/>
      <c r="F55" s="47"/>
      <c r="G55" s="47"/>
      <c r="H55" s="11"/>
      <c r="I55" s="15"/>
      <c r="J55" s="15"/>
      <c r="K55" s="15"/>
      <c r="L55" s="15"/>
      <c r="M55" s="15"/>
      <c r="N55" s="1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03"/>
      <c r="AH55" s="103"/>
      <c r="AI55" s="103" t="str">
        <f>RTD("cqg.rtd", ,"ContractData",X30, "Symbol")</f>
        <v>NE6M21</v>
      </c>
      <c r="AJ55" s="146">
        <f>RTD("cqg.rtd", ,"ContractData",AI55, "Low",,"T")-RTD("cqg.rtd", ,"ContractData",AI55, "LAstTrade",,"T")</f>
        <v>-3.3999999999999586E-3</v>
      </c>
      <c r="AK55" s="147">
        <f>RTD("cqg.rtd", ,"ContractData",AI55, "HIgh",,"T")-RTD("cqg.rtd", ,"ContractData",AI55, "LastTrade",,"T")</f>
        <v>2.7000000000000357E-3</v>
      </c>
      <c r="AL55" s="103">
        <f t="shared" si="3"/>
        <v>6.0999999999999943E-3</v>
      </c>
      <c r="AM55" s="140">
        <f t="shared" si="4"/>
        <v>-0.5573770491803216</v>
      </c>
      <c r="AN55" s="140">
        <f t="shared" si="5"/>
        <v>0.4426229508196784</v>
      </c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31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</row>
    <row r="56" spans="1:85" s="1" customFormat="1" x14ac:dyDescent="0.2">
      <c r="A56" s="71"/>
      <c r="B56" s="47"/>
      <c r="C56" s="47"/>
      <c r="D56" s="47"/>
      <c r="E56" s="47"/>
      <c r="F56" s="47"/>
      <c r="G56" s="47"/>
      <c r="H56" s="11"/>
      <c r="I56" s="15"/>
      <c r="J56" s="15"/>
      <c r="K56" s="15"/>
      <c r="L56" s="15"/>
      <c r="M56" s="15"/>
      <c r="N56" s="15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03"/>
      <c r="AH56" s="103"/>
      <c r="AI56" s="103" t="str">
        <f>RTD("cqg.rtd", ,"ContractData",X31, "Symbol")</f>
        <v>NK6M21</v>
      </c>
      <c r="AJ56" s="146">
        <f>RTD("cqg.rtd", ,"ContractData",AI56, "Low",,"T")-RTD("cqg.rtd", ,"ContractData",AI56, "LAstTrade",,"T")</f>
        <v>-4.8999999999999044E-4</v>
      </c>
      <c r="AK56" s="147">
        <f>RTD("cqg.rtd", ,"ContractData",AI56, "HIgh",,"T")-RTD("cqg.rtd", ,"ContractData",AI56, "LastTrade",,"T")</f>
        <v>5.0000000000008371E-5</v>
      </c>
      <c r="AL56" s="103">
        <f t="shared" si="3"/>
        <v>5.3999999999999881E-4</v>
      </c>
      <c r="AM56" s="140">
        <f t="shared" si="4"/>
        <v>-0.90740740740739168</v>
      </c>
      <c r="AN56" s="140">
        <f t="shared" si="5"/>
        <v>9.2592592592608297E-2</v>
      </c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31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</row>
    <row r="57" spans="1:85" s="1" customFormat="1" ht="12.75" customHeight="1" x14ac:dyDescent="0.2">
      <c r="A57" s="71"/>
      <c r="B57" s="47"/>
      <c r="C57" s="47"/>
      <c r="D57" s="47"/>
      <c r="E57" s="47"/>
      <c r="F57" s="47"/>
      <c r="G57" s="47"/>
      <c r="H57" s="11"/>
      <c r="I57" s="15"/>
      <c r="J57" s="15"/>
      <c r="K57" s="15"/>
      <c r="L57" s="15"/>
      <c r="M57" s="15"/>
      <c r="N57" s="15"/>
      <c r="AA57" s="11"/>
      <c r="AB57" s="11"/>
      <c r="AC57" s="11"/>
      <c r="AD57" s="11"/>
      <c r="AE57" s="11"/>
      <c r="AF57" s="11"/>
      <c r="AG57" s="103"/>
      <c r="AH57" s="103"/>
      <c r="AI57" s="103" t="str">
        <f>RTD("cqg.rtd", ,"ContractData",Y30, "Symbol")</f>
        <v>CA6M21</v>
      </c>
      <c r="AJ57" s="146">
        <f>RTD("cqg.rtd", ,"ContractData",AI57, "Low",,"T")-RTD("cqg.rtd", ,"ContractData",AI57, "LAstTrade",,"T")</f>
        <v>-3.9500000000000091E-3</v>
      </c>
      <c r="AK57" s="147">
        <f>RTD("cqg.rtd", ,"ContractData",AI57, "HIgh",,"T")-RTD("cqg.rtd", ,"ContractData",AI57, "LastTrade",,"T")</f>
        <v>1.7500000000000293E-3</v>
      </c>
      <c r="AL57" s="103">
        <f t="shared" si="3"/>
        <v>5.7000000000000384E-3</v>
      </c>
      <c r="AM57" s="140">
        <f t="shared" si="4"/>
        <v>-0.69298245614034781</v>
      </c>
      <c r="AN57" s="140">
        <f t="shared" si="5"/>
        <v>0.30701754385965219</v>
      </c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31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</row>
    <row r="58" spans="1:85" s="1" customFormat="1" ht="12.75" customHeight="1" x14ac:dyDescent="0.2">
      <c r="A58" s="71"/>
      <c r="B58" s="47"/>
      <c r="C58" s="47"/>
      <c r="D58" s="47"/>
      <c r="E58" s="47"/>
      <c r="F58" s="47"/>
      <c r="G58" s="47"/>
      <c r="H58" s="11"/>
      <c r="I58" s="15"/>
      <c r="J58" s="15"/>
      <c r="K58" s="15"/>
      <c r="L58" s="15"/>
      <c r="M58" s="15"/>
      <c r="N58" s="15"/>
      <c r="AA58" s="11"/>
      <c r="AB58" s="11"/>
      <c r="AC58" s="11"/>
      <c r="AD58" s="11"/>
      <c r="AE58" s="11"/>
      <c r="AF58" s="11"/>
      <c r="AG58" s="103"/>
      <c r="AH58" s="103"/>
      <c r="AI58" s="103" t="str">
        <f>RTD("cqg.rtd", ,"ContractData",Y31, "Symbol")</f>
        <v>EBM21</v>
      </c>
      <c r="AJ58" s="146">
        <f>RTD("cqg.rtd", ,"ContractData",AI58, "Low",,"T")-RTD("cqg.rtd", ,"ContractData",AI58, "LAstTrade",,"T")</f>
        <v>-3.9999999999995595E-4</v>
      </c>
      <c r="AK58" s="147">
        <f>RTD("cqg.rtd", ,"ContractData",AI58, "HIgh",,"T")-RTD("cqg.rtd", ,"ContractData",AI58, "LastTrade",,"T")</f>
        <v>2.7000000000000357E-3</v>
      </c>
      <c r="AL58" s="103">
        <f t="shared" si="3"/>
        <v>3.0999999999999917E-3</v>
      </c>
      <c r="AM58" s="140">
        <f t="shared" si="4"/>
        <v>-0.12903225806450228</v>
      </c>
      <c r="AN58" s="140">
        <f t="shared" si="5"/>
        <v>0.87096774193549775</v>
      </c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31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</row>
    <row r="59" spans="1:85" s="1" customFormat="1" x14ac:dyDescent="0.2">
      <c r="A59" s="71"/>
      <c r="B59" s="47"/>
      <c r="C59" s="47"/>
      <c r="D59" s="47"/>
      <c r="E59" s="104"/>
      <c r="F59" s="104"/>
      <c r="G59" s="104"/>
      <c r="H59" s="71"/>
      <c r="I59" s="71"/>
      <c r="J59" s="71"/>
      <c r="K59" s="11"/>
      <c r="L59" s="11"/>
      <c r="AA59" s="11"/>
      <c r="AB59" s="11"/>
      <c r="AC59" s="11"/>
      <c r="AD59" s="11"/>
      <c r="AE59" s="11"/>
      <c r="AF59" s="11"/>
      <c r="AG59" s="103"/>
      <c r="AH59" s="103"/>
      <c r="AI59" s="103" t="str">
        <f>RTD("cqg.rtd", ,"ContractData",Z30, "Symbol")</f>
        <v>MX6M21</v>
      </c>
      <c r="AJ59" s="146">
        <f>RTD("cqg.rtd", ,"ContractData",AI59, "Low",,"T")-RTD("cqg.rtd", ,"ContractData",AI59, "LAstTrade",,"T")</f>
        <v>-4.8000000000000126E-4</v>
      </c>
      <c r="AK59" s="147">
        <f>RTD("cqg.rtd", ,"ContractData",AI59, "HIgh",,"T")-RTD("cqg.rtd", ,"ContractData",AI59, "LastTrade",,"T")</f>
        <v>5.9999999999997555E-5</v>
      </c>
      <c r="AL59" s="103">
        <f t="shared" si="3"/>
        <v>5.3999999999999881E-4</v>
      </c>
      <c r="AM59" s="140">
        <f t="shared" si="4"/>
        <v>-0.88888888888889317</v>
      </c>
      <c r="AN59" s="140">
        <f t="shared" si="5"/>
        <v>0.11111111111110683</v>
      </c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31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</row>
    <row r="60" spans="1:85" s="1" customFormat="1" x14ac:dyDescent="0.2">
      <c r="A60" s="71"/>
      <c r="B60" s="47"/>
      <c r="C60" s="47"/>
      <c r="D60" s="47"/>
      <c r="E60" s="104"/>
      <c r="F60" s="104"/>
      <c r="G60" s="104"/>
      <c r="H60" s="71"/>
      <c r="I60" s="71"/>
      <c r="J60" s="71"/>
      <c r="K60" s="11"/>
      <c r="L60" s="11"/>
      <c r="AA60" s="11"/>
      <c r="AB60" s="11"/>
      <c r="AC60" s="11"/>
      <c r="AD60" s="11"/>
      <c r="AE60" s="11"/>
      <c r="AF60" s="11"/>
      <c r="AG60" s="103"/>
      <c r="AH60" s="103"/>
      <c r="AI60" s="103" t="str">
        <f>RTD("cqg.rtd", ,"ContractData",Z31, "Symbol")</f>
        <v>SA6M21</v>
      </c>
      <c r="AJ60" s="146">
        <f>RTD("cqg.rtd", ,"ContractData",AI60, "Low",,"T")-RTD("cqg.rtd", ,"ContractData",AI60, "LAstTrade",,"T")</f>
        <v>-1.0000000000000009E-3</v>
      </c>
      <c r="AK60" s="147">
        <f>RTD("cqg.rtd", ,"ContractData",AI60, "HIgh",,"T")-RTD("cqg.rtd", ,"ContractData",AI60, "LastTrade",,"T")</f>
        <v>0</v>
      </c>
      <c r="AL60" s="103">
        <f t="shared" si="3"/>
        <v>1.0000000000000009E-3</v>
      </c>
      <c r="AM60" s="140">
        <f t="shared" si="4"/>
        <v>-1</v>
      </c>
      <c r="AN60" s="140">
        <f t="shared" si="5"/>
        <v>0</v>
      </c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31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</row>
    <row r="61" spans="1:85" s="1" customFormat="1" x14ac:dyDescent="0.2">
      <c r="A61" s="71"/>
      <c r="B61" s="47"/>
      <c r="C61" s="47"/>
      <c r="D61" s="47"/>
      <c r="E61" s="104"/>
      <c r="F61" s="104"/>
      <c r="G61" s="104"/>
      <c r="H61" s="71"/>
      <c r="I61" s="71"/>
      <c r="J61" s="71"/>
      <c r="K61" s="11"/>
      <c r="L61" s="11"/>
      <c r="AA61" s="11"/>
      <c r="AB61" s="11"/>
      <c r="AC61" s="11"/>
      <c r="AD61" s="11"/>
      <c r="AE61" s="11"/>
      <c r="AF61" s="11"/>
      <c r="AG61" s="103"/>
      <c r="AH61" s="103"/>
      <c r="AI61" s="103"/>
      <c r="AJ61" s="103"/>
      <c r="AK61" s="103"/>
      <c r="AL61" s="103"/>
      <c r="AM61" s="140"/>
      <c r="AN61" s="140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31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</row>
    <row r="62" spans="1:85" s="1" customFormat="1" ht="14.25" x14ac:dyDescent="0.2">
      <c r="A62" s="71"/>
      <c r="B62" s="47"/>
      <c r="C62" s="47"/>
      <c r="D62" s="47"/>
      <c r="E62" s="104">
        <v>0</v>
      </c>
      <c r="F62" s="105" t="s">
        <v>11</v>
      </c>
      <c r="G62" s="104"/>
      <c r="H62" s="71"/>
      <c r="I62" s="71"/>
      <c r="J62" s="71"/>
      <c r="K62" s="11"/>
      <c r="L62" s="11"/>
      <c r="AA62" s="11"/>
      <c r="AB62" s="11"/>
      <c r="AC62" s="11"/>
      <c r="AD62" s="11"/>
      <c r="AE62" s="11"/>
      <c r="AF62" s="11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31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</row>
    <row r="63" spans="1:85" s="1" customFormat="1" ht="14.25" x14ac:dyDescent="0.2">
      <c r="A63" s="71"/>
      <c r="B63" s="47"/>
      <c r="C63" s="47"/>
      <c r="D63" s="47"/>
      <c r="E63" s="104">
        <v>1</v>
      </c>
      <c r="F63" s="105" t="s">
        <v>12</v>
      </c>
      <c r="G63" s="104"/>
      <c r="H63" s="71"/>
      <c r="I63" s="71"/>
      <c r="J63" s="71"/>
      <c r="K63" s="11"/>
      <c r="L63" s="11"/>
      <c r="AA63" s="11"/>
      <c r="AB63" s="11"/>
      <c r="AC63" s="11"/>
      <c r="AD63" s="11"/>
      <c r="AE63" s="11"/>
      <c r="AF63" s="11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31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</row>
    <row r="64" spans="1:85" s="1" customFormat="1" ht="14.25" x14ac:dyDescent="0.2">
      <c r="A64" s="71"/>
      <c r="B64" s="47"/>
      <c r="C64" s="47"/>
      <c r="D64" s="47"/>
      <c r="E64" s="104">
        <v>2</v>
      </c>
      <c r="F64" s="105" t="s">
        <v>13</v>
      </c>
      <c r="G64" s="104"/>
      <c r="H64" s="71"/>
      <c r="I64" s="71"/>
      <c r="J64" s="71"/>
      <c r="K64" s="11"/>
      <c r="L64" s="11"/>
      <c r="AA64" s="11"/>
      <c r="AB64" s="11"/>
      <c r="AC64" s="11"/>
      <c r="AD64" s="11"/>
      <c r="AE64" s="11"/>
      <c r="AF64" s="11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31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</row>
    <row r="65" spans="1:85" s="1" customFormat="1" ht="14.25" x14ac:dyDescent="0.2">
      <c r="A65" s="71"/>
      <c r="B65" s="47"/>
      <c r="C65" s="47"/>
      <c r="D65" s="47"/>
      <c r="E65" s="104">
        <v>3</v>
      </c>
      <c r="F65" s="105" t="s">
        <v>14</v>
      </c>
      <c r="G65" s="104"/>
      <c r="H65" s="71"/>
      <c r="I65" s="71"/>
      <c r="J65" s="71"/>
      <c r="K65" s="11"/>
      <c r="L65" s="11"/>
      <c r="AA65" s="11"/>
      <c r="AB65" s="11"/>
      <c r="AC65" s="11"/>
      <c r="AD65" s="11"/>
      <c r="AE65" s="11"/>
      <c r="AF65" s="11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31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</row>
    <row r="66" spans="1:85" s="1" customFormat="1" ht="14.25" x14ac:dyDescent="0.2">
      <c r="A66" s="71"/>
      <c r="B66" s="47"/>
      <c r="C66" s="47"/>
      <c r="D66" s="47"/>
      <c r="E66" s="104">
        <v>4</v>
      </c>
      <c r="F66" s="105" t="s">
        <v>15</v>
      </c>
      <c r="G66" s="104"/>
      <c r="H66" s="71"/>
      <c r="I66" s="71"/>
      <c r="J66" s="71"/>
      <c r="K66" s="11"/>
      <c r="L66" s="11"/>
      <c r="AA66" s="11"/>
      <c r="AB66" s="11"/>
      <c r="AC66" s="11"/>
      <c r="AD66" s="11"/>
      <c r="AE66" s="11"/>
      <c r="AF66" s="11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31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</row>
    <row r="67" spans="1:85" s="1" customFormat="1" ht="14.25" x14ac:dyDescent="0.2">
      <c r="A67" s="71"/>
      <c r="B67" s="47"/>
      <c r="C67" s="47"/>
      <c r="D67" s="47"/>
      <c r="E67" s="104">
        <v>5</v>
      </c>
      <c r="F67" s="105" t="s">
        <v>32</v>
      </c>
      <c r="G67" s="104"/>
      <c r="H67" s="71"/>
      <c r="I67" s="71"/>
      <c r="J67" s="71"/>
      <c r="K67" s="11"/>
      <c r="L67" s="11"/>
      <c r="AA67" s="11"/>
      <c r="AB67" s="11"/>
      <c r="AC67" s="11"/>
      <c r="AD67" s="11"/>
      <c r="AE67" s="11"/>
      <c r="AF67" s="11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31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</row>
    <row r="68" spans="1:85" s="1" customFormat="1" ht="14.25" x14ac:dyDescent="0.2">
      <c r="A68" s="71"/>
      <c r="B68" s="47"/>
      <c r="C68" s="47"/>
      <c r="D68" s="47"/>
      <c r="E68" s="104">
        <v>6</v>
      </c>
      <c r="F68" s="105" t="s">
        <v>84</v>
      </c>
      <c r="G68" s="104"/>
      <c r="H68" s="71"/>
      <c r="I68" s="71"/>
      <c r="J68" s="71"/>
      <c r="K68" s="11"/>
      <c r="L68" s="11"/>
      <c r="AA68" s="11"/>
      <c r="AB68" s="11"/>
      <c r="AC68" s="11"/>
      <c r="AD68" s="11"/>
      <c r="AE68" s="11"/>
      <c r="AF68" s="11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31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</row>
    <row r="69" spans="1:85" s="1" customFormat="1" ht="14.25" x14ac:dyDescent="0.2">
      <c r="A69" s="71"/>
      <c r="B69" s="47"/>
      <c r="C69" s="47"/>
      <c r="D69" s="47"/>
      <c r="E69" s="104">
        <v>7</v>
      </c>
      <c r="F69" s="105" t="s">
        <v>85</v>
      </c>
      <c r="G69" s="104"/>
      <c r="H69" s="71"/>
      <c r="I69" s="71"/>
      <c r="J69" s="71"/>
      <c r="K69" s="11"/>
      <c r="L69" s="11"/>
      <c r="AA69" s="11"/>
      <c r="AB69" s="11"/>
      <c r="AC69" s="11"/>
      <c r="AD69" s="11"/>
      <c r="AE69" s="11"/>
      <c r="AF69" s="11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31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</row>
    <row r="70" spans="1:85" s="1" customFormat="1" x14ac:dyDescent="0.2">
      <c r="A70" s="71"/>
      <c r="B70" s="47"/>
      <c r="C70" s="47"/>
      <c r="D70" s="47"/>
      <c r="E70" s="71"/>
      <c r="F70" s="71"/>
      <c r="G70" s="104"/>
      <c r="H70" s="71"/>
      <c r="I70" s="71"/>
      <c r="J70" s="71"/>
      <c r="K70" s="11"/>
      <c r="L70" s="11"/>
      <c r="AA70" s="11"/>
      <c r="AB70" s="11"/>
      <c r="AC70" s="11"/>
      <c r="AD70" s="11"/>
      <c r="AE70" s="11"/>
      <c r="AF70" s="11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31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</row>
    <row r="71" spans="1:85" s="1" customFormat="1" x14ac:dyDescent="0.2">
      <c r="A71" s="71"/>
      <c r="B71" s="47"/>
      <c r="C71" s="47"/>
      <c r="D71" s="47"/>
      <c r="E71" s="71"/>
      <c r="F71" s="71"/>
      <c r="G71" s="104"/>
      <c r="H71" s="71"/>
      <c r="I71" s="71"/>
      <c r="J71" s="71"/>
      <c r="AA71" s="11"/>
      <c r="AB71" s="11"/>
      <c r="AC71" s="11"/>
      <c r="AD71" s="11"/>
      <c r="AE71" s="11"/>
      <c r="AF71" s="11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31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</row>
    <row r="72" spans="1:85" s="1" customFormat="1" x14ac:dyDescent="0.2">
      <c r="A72" s="71"/>
      <c r="B72" s="47"/>
      <c r="C72" s="47"/>
      <c r="D72" s="47"/>
      <c r="E72" s="47"/>
      <c r="F72" s="47"/>
      <c r="G72" s="47"/>
      <c r="AA72" s="11"/>
      <c r="AB72" s="11"/>
      <c r="AC72" s="11"/>
      <c r="AD72" s="11"/>
      <c r="AE72" s="11"/>
      <c r="AF72" s="11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31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</row>
    <row r="73" spans="1:85" s="1" customFormat="1" x14ac:dyDescent="0.2">
      <c r="A73" s="71"/>
      <c r="B73" s="47"/>
      <c r="C73" s="47"/>
      <c r="D73" s="47"/>
      <c r="E73" s="47"/>
      <c r="F73" s="47"/>
      <c r="G73" s="47"/>
      <c r="AA73" s="11"/>
      <c r="AB73" s="11"/>
      <c r="AC73" s="11"/>
      <c r="AD73" s="11"/>
      <c r="AE73" s="11"/>
      <c r="AF73" s="11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31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</row>
    <row r="74" spans="1:85" s="1" customFormat="1" x14ac:dyDescent="0.2">
      <c r="A74" s="71"/>
      <c r="B74" s="47"/>
      <c r="C74" s="47"/>
      <c r="D74" s="47"/>
      <c r="E74" s="47"/>
      <c r="F74" s="47"/>
      <c r="G74" s="47"/>
      <c r="AA74" s="11"/>
      <c r="AB74" s="11"/>
      <c r="AC74" s="11"/>
      <c r="AD74" s="11"/>
      <c r="AE74" s="11"/>
      <c r="AF74" s="11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31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</row>
    <row r="75" spans="1:85" s="1" customFormat="1" x14ac:dyDescent="0.2">
      <c r="A75" s="71"/>
      <c r="B75" s="47"/>
      <c r="C75" s="47"/>
      <c r="D75" s="47"/>
      <c r="E75" s="47"/>
      <c r="F75" s="47"/>
      <c r="G75" s="47"/>
      <c r="AA75" s="11"/>
      <c r="AB75" s="11"/>
      <c r="AC75" s="11"/>
      <c r="AD75" s="11"/>
      <c r="AE75" s="11"/>
      <c r="AF75" s="11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31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</row>
    <row r="76" spans="1:85" s="1" customFormat="1" x14ac:dyDescent="0.2">
      <c r="A76" s="71"/>
      <c r="B76" s="47"/>
      <c r="C76" s="47"/>
      <c r="D76" s="47"/>
      <c r="E76" s="47"/>
      <c r="F76" s="47"/>
      <c r="G76" s="47"/>
      <c r="AA76" s="11"/>
      <c r="AB76" s="11"/>
      <c r="AC76" s="11"/>
      <c r="AD76" s="11"/>
      <c r="AE76" s="11"/>
      <c r="AF76" s="11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31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</row>
    <row r="77" spans="1:85" s="1" customFormat="1" x14ac:dyDescent="0.2">
      <c r="A77" s="71"/>
      <c r="B77" s="47"/>
      <c r="C77" s="47"/>
      <c r="D77" s="47"/>
      <c r="E77" s="47"/>
      <c r="F77" s="47"/>
      <c r="G77" s="47"/>
      <c r="AA77" s="11"/>
      <c r="AB77" s="11"/>
      <c r="AC77" s="11"/>
      <c r="AD77" s="11"/>
      <c r="AE77" s="11"/>
      <c r="AF77" s="11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31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</row>
    <row r="78" spans="1:85" s="1" customFormat="1" x14ac:dyDescent="0.2">
      <c r="A78" s="71"/>
      <c r="B78" s="47"/>
      <c r="C78" s="47"/>
      <c r="D78" s="47"/>
      <c r="E78" s="47"/>
      <c r="F78" s="47"/>
      <c r="G78" s="47"/>
      <c r="AA78" s="11"/>
      <c r="AB78" s="11"/>
      <c r="AC78" s="11"/>
      <c r="AD78" s="11"/>
      <c r="AE78" s="11"/>
      <c r="AF78" s="11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31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</row>
    <row r="79" spans="1:85" s="1" customFormat="1" x14ac:dyDescent="0.2">
      <c r="A79" s="71"/>
      <c r="B79" s="47"/>
      <c r="C79" s="47"/>
      <c r="D79" s="47"/>
      <c r="E79" s="47"/>
      <c r="F79" s="47"/>
      <c r="G79" s="47"/>
      <c r="AA79" s="11"/>
      <c r="AB79" s="11"/>
      <c r="AC79" s="11"/>
      <c r="AD79" s="11"/>
      <c r="AE79" s="11"/>
      <c r="AF79" s="11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31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</row>
    <row r="80" spans="1:85" s="1" customFormat="1" x14ac:dyDescent="0.2">
      <c r="A80" s="71"/>
      <c r="B80" s="47"/>
      <c r="C80" s="47"/>
      <c r="D80" s="47"/>
      <c r="E80" s="47"/>
      <c r="F80" s="47"/>
      <c r="G80" s="47"/>
      <c r="AA80" s="11"/>
      <c r="AB80" s="11"/>
      <c r="AC80" s="11"/>
      <c r="AD80" s="11"/>
      <c r="AE80" s="11"/>
      <c r="AF80" s="11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31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</row>
    <row r="81" spans="1:85" s="1" customFormat="1" x14ac:dyDescent="0.2">
      <c r="A81" s="71"/>
      <c r="B81" s="47"/>
      <c r="C81" s="47"/>
      <c r="D81" s="47"/>
      <c r="E81" s="47"/>
      <c r="F81" s="47"/>
      <c r="G81" s="47"/>
      <c r="AA81" s="11"/>
      <c r="AB81" s="11"/>
      <c r="AC81" s="11"/>
      <c r="AD81" s="11"/>
      <c r="AE81" s="11"/>
      <c r="AF81" s="11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31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</row>
    <row r="82" spans="1:85" s="1" customFormat="1" x14ac:dyDescent="0.2">
      <c r="A82" s="71"/>
      <c r="B82" s="47"/>
      <c r="C82" s="47"/>
      <c r="D82" s="47"/>
      <c r="E82" s="47"/>
      <c r="F82" s="47"/>
      <c r="G82" s="47"/>
      <c r="AA82" s="11"/>
      <c r="AB82" s="11"/>
      <c r="AC82" s="11"/>
      <c r="AD82" s="11"/>
      <c r="AE82" s="11"/>
      <c r="AF82" s="11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31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</row>
    <row r="83" spans="1:85" s="1" customFormat="1" x14ac:dyDescent="0.2">
      <c r="A83" s="71"/>
      <c r="B83" s="47"/>
      <c r="C83" s="47"/>
      <c r="D83" s="47"/>
      <c r="E83" s="47"/>
      <c r="F83" s="47"/>
      <c r="G83" s="47"/>
      <c r="AA83" s="11"/>
      <c r="AB83" s="11"/>
      <c r="AC83" s="11"/>
      <c r="AD83" s="11"/>
      <c r="AE83" s="11"/>
      <c r="AF83" s="11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31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</row>
    <row r="84" spans="1:85" s="1" customFormat="1" x14ac:dyDescent="0.2">
      <c r="A84" s="71"/>
      <c r="B84" s="47"/>
      <c r="C84" s="47"/>
      <c r="D84" s="47"/>
      <c r="E84" s="47"/>
      <c r="F84" s="47"/>
      <c r="G84" s="47"/>
      <c r="AA84" s="11"/>
      <c r="AB84" s="11"/>
      <c r="AC84" s="11"/>
      <c r="AD84" s="11"/>
      <c r="AE84" s="11"/>
      <c r="AF84" s="11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31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</row>
    <row r="85" spans="1:85" s="1" customFormat="1" x14ac:dyDescent="0.2">
      <c r="A85" s="71"/>
      <c r="B85" s="47"/>
      <c r="C85" s="47"/>
      <c r="D85" s="47"/>
      <c r="E85" s="47"/>
      <c r="F85" s="47"/>
      <c r="G85" s="47"/>
      <c r="AA85" s="11"/>
      <c r="AB85" s="11"/>
      <c r="AC85" s="11"/>
      <c r="AD85" s="11"/>
      <c r="AE85" s="11"/>
      <c r="AF85" s="11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31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</row>
    <row r="86" spans="1:85" s="1" customFormat="1" x14ac:dyDescent="0.2">
      <c r="A86" s="71"/>
      <c r="B86" s="47"/>
      <c r="C86" s="47"/>
      <c r="D86" s="47"/>
      <c r="E86" s="47"/>
      <c r="F86" s="47"/>
      <c r="G86" s="47"/>
      <c r="AA86" s="11"/>
      <c r="AB86" s="11"/>
      <c r="AC86" s="11"/>
      <c r="AD86" s="11"/>
      <c r="AE86" s="11"/>
      <c r="AF86" s="11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31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</row>
    <row r="87" spans="1:85" s="1" customFormat="1" x14ac:dyDescent="0.2">
      <c r="A87" s="71"/>
      <c r="B87" s="47"/>
      <c r="C87" s="47"/>
      <c r="D87" s="47"/>
      <c r="E87" s="47"/>
      <c r="F87" s="47"/>
      <c r="G87" s="47"/>
      <c r="AA87" s="11"/>
      <c r="AB87" s="11"/>
      <c r="AC87" s="11"/>
      <c r="AD87" s="11"/>
      <c r="AE87" s="11"/>
      <c r="AF87" s="11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31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</row>
    <row r="88" spans="1:85" s="1" customFormat="1" x14ac:dyDescent="0.2">
      <c r="A88" s="71"/>
      <c r="B88" s="47"/>
      <c r="C88" s="47"/>
      <c r="D88" s="47"/>
      <c r="E88" s="47"/>
      <c r="F88" s="47"/>
      <c r="G88" s="47"/>
      <c r="AA88" s="11"/>
      <c r="AB88" s="11"/>
      <c r="AC88" s="11"/>
      <c r="AD88" s="11"/>
      <c r="AE88" s="11"/>
      <c r="AF88" s="11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31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</row>
    <row r="89" spans="1:85" s="1" customFormat="1" x14ac:dyDescent="0.2">
      <c r="A89" s="71"/>
      <c r="B89" s="47"/>
      <c r="C89" s="47"/>
      <c r="D89" s="47"/>
      <c r="E89" s="47"/>
      <c r="F89" s="47"/>
      <c r="G89" s="47"/>
      <c r="AA89" s="11"/>
      <c r="AB89" s="11"/>
      <c r="AC89" s="11"/>
      <c r="AD89" s="11"/>
      <c r="AE89" s="11"/>
      <c r="AF89" s="11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31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</row>
    <row r="90" spans="1:85" s="1" customFormat="1" x14ac:dyDescent="0.2">
      <c r="A90" s="71"/>
      <c r="B90" s="47"/>
      <c r="C90" s="47"/>
      <c r="D90" s="47"/>
      <c r="E90" s="47"/>
      <c r="F90" s="47"/>
      <c r="G90" s="47"/>
      <c r="AA90" s="11"/>
      <c r="AB90" s="11"/>
      <c r="AC90" s="11"/>
      <c r="AD90" s="11"/>
      <c r="AE90" s="11"/>
      <c r="AF90" s="11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31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</row>
    <row r="91" spans="1:85" s="1" customFormat="1" x14ac:dyDescent="0.2">
      <c r="A91" s="71"/>
      <c r="B91" s="47"/>
      <c r="C91" s="47"/>
      <c r="D91" s="47"/>
      <c r="E91" s="47"/>
      <c r="F91" s="47"/>
      <c r="G91" s="47"/>
      <c r="AA91" s="11"/>
      <c r="AB91" s="11"/>
      <c r="AC91" s="11"/>
      <c r="AD91" s="11"/>
      <c r="AE91" s="11"/>
      <c r="AF91" s="11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31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</row>
    <row r="92" spans="1:85" s="1" customFormat="1" x14ac:dyDescent="0.2">
      <c r="A92" s="71"/>
      <c r="B92" s="47"/>
      <c r="C92" s="47"/>
      <c r="D92" s="47"/>
      <c r="E92" s="47"/>
      <c r="F92" s="47"/>
      <c r="G92" s="47"/>
      <c r="AA92" s="11"/>
      <c r="AB92" s="11"/>
      <c r="AC92" s="11"/>
      <c r="AD92" s="11"/>
      <c r="AE92" s="11"/>
      <c r="AF92" s="11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31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</row>
    <row r="93" spans="1:85" s="1" customFormat="1" x14ac:dyDescent="0.2">
      <c r="A93" s="71"/>
      <c r="B93" s="47"/>
      <c r="C93" s="47"/>
      <c r="D93" s="47"/>
      <c r="E93" s="47"/>
      <c r="F93" s="47"/>
      <c r="G93" s="47"/>
      <c r="AA93" s="11"/>
      <c r="AB93" s="11"/>
      <c r="AC93" s="11"/>
      <c r="AD93" s="11"/>
      <c r="AE93" s="11"/>
      <c r="AF93" s="11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31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</row>
    <row r="94" spans="1:85" s="1" customFormat="1" x14ac:dyDescent="0.2">
      <c r="A94" s="71"/>
      <c r="B94" s="47"/>
      <c r="C94" s="47"/>
      <c r="D94" s="47"/>
      <c r="E94" s="47"/>
      <c r="F94" s="47"/>
      <c r="G94" s="47"/>
      <c r="AA94" s="11"/>
      <c r="AB94" s="11"/>
      <c r="AC94" s="11"/>
      <c r="AD94" s="11"/>
      <c r="AE94" s="11"/>
      <c r="AF94" s="11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31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</row>
    <row r="95" spans="1:85" s="1" customFormat="1" x14ac:dyDescent="0.2">
      <c r="A95" s="71"/>
      <c r="B95" s="47"/>
      <c r="C95" s="47"/>
      <c r="D95" s="47"/>
      <c r="E95" s="47"/>
      <c r="F95" s="47"/>
      <c r="G95" s="47"/>
      <c r="AA95" s="11"/>
      <c r="AB95" s="11"/>
      <c r="AC95" s="11"/>
      <c r="AD95" s="11"/>
      <c r="AE95" s="11"/>
      <c r="AF95" s="11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31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</row>
    <row r="96" spans="1:85" s="1" customFormat="1" x14ac:dyDescent="0.2">
      <c r="A96" s="71"/>
      <c r="B96" s="47"/>
      <c r="C96" s="47"/>
      <c r="D96" s="47"/>
      <c r="E96" s="47"/>
      <c r="F96" s="47"/>
      <c r="G96" s="47"/>
      <c r="AA96" s="11"/>
      <c r="AB96" s="11"/>
      <c r="AC96" s="11"/>
      <c r="AD96" s="11"/>
      <c r="AE96" s="11"/>
      <c r="AF96" s="11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31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</row>
    <row r="97" spans="1:85" s="1" customFormat="1" x14ac:dyDescent="0.2">
      <c r="A97" s="71"/>
      <c r="B97" s="47"/>
      <c r="C97" s="47"/>
      <c r="D97" s="47"/>
      <c r="E97" s="47"/>
      <c r="F97" s="47"/>
      <c r="G97" s="47"/>
      <c r="AA97" s="11"/>
      <c r="AB97" s="11"/>
      <c r="AC97" s="11"/>
      <c r="AD97" s="11"/>
      <c r="AE97" s="11"/>
      <c r="AF97" s="11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31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</row>
    <row r="98" spans="1:85" s="1" customFormat="1" x14ac:dyDescent="0.2">
      <c r="A98" s="71"/>
      <c r="B98" s="47"/>
      <c r="C98" s="47"/>
      <c r="D98" s="47"/>
      <c r="E98" s="47"/>
      <c r="F98" s="47"/>
      <c r="G98" s="47"/>
      <c r="AA98" s="11"/>
      <c r="AB98" s="11"/>
      <c r="AC98" s="11"/>
      <c r="AD98" s="11"/>
      <c r="AE98" s="11"/>
      <c r="AF98" s="11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31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</row>
    <row r="99" spans="1:85" s="1" customFormat="1" x14ac:dyDescent="0.2">
      <c r="A99" s="71"/>
      <c r="B99" s="47"/>
      <c r="C99" s="47"/>
      <c r="D99" s="47"/>
      <c r="E99" s="47"/>
      <c r="F99" s="47"/>
      <c r="G99" s="47"/>
      <c r="AA99" s="11"/>
      <c r="AB99" s="11"/>
      <c r="AC99" s="11"/>
      <c r="AD99" s="11"/>
      <c r="AE99" s="11"/>
      <c r="AF99" s="11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31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</row>
    <row r="100" spans="1:85" s="1" customFormat="1" x14ac:dyDescent="0.2">
      <c r="A100" s="71"/>
      <c r="B100" s="47"/>
      <c r="C100" s="47"/>
      <c r="D100" s="47"/>
      <c r="E100" s="47"/>
      <c r="F100" s="47"/>
      <c r="G100" s="47"/>
      <c r="AA100" s="11"/>
      <c r="AB100" s="11"/>
      <c r="AC100" s="11"/>
      <c r="AD100" s="11"/>
      <c r="AE100" s="11"/>
      <c r="AF100" s="11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31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</row>
    <row r="101" spans="1:85" s="1" customFormat="1" x14ac:dyDescent="0.2">
      <c r="A101" s="71"/>
      <c r="B101" s="47"/>
      <c r="C101" s="47"/>
      <c r="D101" s="47"/>
      <c r="E101" s="47"/>
      <c r="F101" s="47"/>
      <c r="G101" s="47"/>
      <c r="AA101" s="11"/>
      <c r="AB101" s="11"/>
      <c r="AC101" s="11"/>
      <c r="AD101" s="11"/>
      <c r="AE101" s="11"/>
      <c r="AF101" s="11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31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</row>
    <row r="102" spans="1:85" s="1" customFormat="1" x14ac:dyDescent="0.2">
      <c r="A102" s="71"/>
      <c r="B102" s="47"/>
      <c r="C102" s="47"/>
      <c r="D102" s="47"/>
      <c r="E102" s="47"/>
      <c r="F102" s="47"/>
      <c r="G102" s="47"/>
      <c r="AA102" s="11"/>
      <c r="AB102" s="11"/>
      <c r="AC102" s="11"/>
      <c r="AD102" s="11"/>
      <c r="AE102" s="11"/>
      <c r="AF102" s="11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31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</row>
    <row r="103" spans="1:85" s="1" customFormat="1" x14ac:dyDescent="0.2">
      <c r="A103" s="71"/>
      <c r="B103" s="47"/>
      <c r="C103" s="47"/>
      <c r="D103" s="47"/>
      <c r="E103" s="47"/>
      <c r="F103" s="47"/>
      <c r="G103" s="47"/>
      <c r="AA103" s="11"/>
      <c r="AB103" s="11"/>
      <c r="AC103" s="11"/>
      <c r="AD103" s="11"/>
      <c r="AE103" s="11"/>
      <c r="AF103" s="11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31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</row>
    <row r="104" spans="1:85" s="1" customFormat="1" x14ac:dyDescent="0.2">
      <c r="A104" s="71"/>
      <c r="B104" s="47"/>
      <c r="C104" s="47"/>
      <c r="D104" s="47"/>
      <c r="E104" s="47"/>
      <c r="F104" s="47"/>
      <c r="G104" s="47"/>
      <c r="AA104" s="11"/>
      <c r="AB104" s="11"/>
      <c r="AC104" s="11"/>
      <c r="AD104" s="11"/>
      <c r="AE104" s="11"/>
      <c r="AF104" s="11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31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</row>
    <row r="105" spans="1:85" s="1" customFormat="1" x14ac:dyDescent="0.2">
      <c r="A105" s="71"/>
      <c r="B105" s="47"/>
      <c r="C105" s="47"/>
      <c r="D105" s="47"/>
      <c r="E105" s="47"/>
      <c r="F105" s="47"/>
      <c r="G105" s="47"/>
      <c r="AA105" s="11"/>
      <c r="AB105" s="11"/>
      <c r="AC105" s="11"/>
      <c r="AD105" s="11"/>
      <c r="AE105" s="11"/>
      <c r="AF105" s="11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31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</row>
    <row r="106" spans="1:85" s="1" customFormat="1" x14ac:dyDescent="0.2">
      <c r="A106" s="71"/>
      <c r="B106" s="47"/>
      <c r="C106" s="47"/>
      <c r="D106" s="47"/>
      <c r="E106" s="47"/>
      <c r="F106" s="47"/>
      <c r="G106" s="47"/>
      <c r="AA106" s="11"/>
      <c r="AB106" s="11"/>
      <c r="AC106" s="11"/>
      <c r="AD106" s="11"/>
      <c r="AE106" s="11"/>
      <c r="AF106" s="11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31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</row>
    <row r="107" spans="1:85" s="1" customFormat="1" x14ac:dyDescent="0.2">
      <c r="A107" s="71"/>
      <c r="B107" s="47"/>
      <c r="C107" s="47"/>
      <c r="D107" s="47"/>
      <c r="E107" s="47"/>
      <c r="F107" s="47"/>
      <c r="G107" s="47"/>
      <c r="AA107" s="11"/>
      <c r="AB107" s="11"/>
      <c r="AC107" s="11"/>
      <c r="AD107" s="11"/>
      <c r="AE107" s="11"/>
      <c r="AF107" s="11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31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</row>
    <row r="108" spans="1:85" s="1" customFormat="1" x14ac:dyDescent="0.2">
      <c r="A108" s="71"/>
      <c r="B108" s="47"/>
      <c r="C108" s="47"/>
      <c r="D108" s="47"/>
      <c r="E108" s="47"/>
      <c r="F108" s="47"/>
      <c r="G108" s="47"/>
      <c r="AA108" s="11"/>
      <c r="AB108" s="11"/>
      <c r="AC108" s="11"/>
      <c r="AD108" s="11"/>
      <c r="AE108" s="11"/>
      <c r="AF108" s="11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31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</row>
    <row r="109" spans="1:85" s="1" customFormat="1" x14ac:dyDescent="0.2">
      <c r="A109" s="71"/>
      <c r="B109" s="47"/>
      <c r="C109" s="47"/>
      <c r="D109" s="47"/>
      <c r="E109" s="47"/>
      <c r="F109" s="47"/>
      <c r="G109" s="47"/>
      <c r="AA109" s="11"/>
      <c r="AB109" s="11"/>
      <c r="AC109" s="11"/>
      <c r="AD109" s="11"/>
      <c r="AE109" s="11"/>
      <c r="AF109" s="11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31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</row>
    <row r="110" spans="1:85" s="1" customFormat="1" x14ac:dyDescent="0.2">
      <c r="A110" s="71"/>
      <c r="B110" s="47"/>
      <c r="C110" s="47"/>
      <c r="D110" s="47"/>
      <c r="E110" s="47"/>
      <c r="F110" s="47"/>
      <c r="G110" s="47"/>
      <c r="AA110" s="11"/>
      <c r="AB110" s="11"/>
      <c r="AC110" s="11"/>
      <c r="AD110" s="11"/>
      <c r="AE110" s="11"/>
      <c r="AF110" s="11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31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</row>
    <row r="111" spans="1:85" s="1" customFormat="1" x14ac:dyDescent="0.2">
      <c r="A111" s="71"/>
      <c r="B111" s="47"/>
      <c r="C111" s="47"/>
      <c r="D111" s="47"/>
      <c r="E111" s="47"/>
      <c r="F111" s="47"/>
      <c r="G111" s="47"/>
      <c r="AA111" s="11"/>
      <c r="AB111" s="11"/>
      <c r="AC111" s="11"/>
      <c r="AD111" s="11"/>
      <c r="AE111" s="11"/>
      <c r="AF111" s="11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31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</row>
    <row r="112" spans="1:85" s="1" customFormat="1" x14ac:dyDescent="0.2">
      <c r="A112" s="71"/>
      <c r="B112" s="47"/>
      <c r="C112" s="47"/>
      <c r="D112" s="47"/>
      <c r="E112" s="47"/>
      <c r="F112" s="47"/>
      <c r="G112" s="47"/>
      <c r="AA112" s="11"/>
      <c r="AB112" s="11"/>
      <c r="AC112" s="11"/>
      <c r="AD112" s="11"/>
      <c r="AE112" s="11"/>
      <c r="AF112" s="11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31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</row>
    <row r="113" spans="1:85" s="1" customFormat="1" x14ac:dyDescent="0.2">
      <c r="A113" s="71"/>
      <c r="B113" s="47"/>
      <c r="C113" s="47"/>
      <c r="D113" s="47"/>
      <c r="E113" s="47"/>
      <c r="F113" s="47"/>
      <c r="G113" s="47"/>
      <c r="AA113" s="11"/>
      <c r="AB113" s="11"/>
      <c r="AC113" s="11"/>
      <c r="AD113" s="11"/>
      <c r="AE113" s="11"/>
      <c r="AF113" s="11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31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</row>
    <row r="114" spans="1:85" s="1" customFormat="1" x14ac:dyDescent="0.2">
      <c r="A114" s="71"/>
      <c r="B114" s="47"/>
      <c r="C114" s="47"/>
      <c r="D114" s="47"/>
      <c r="E114" s="47"/>
      <c r="F114" s="47"/>
      <c r="G114" s="47"/>
      <c r="AA114" s="11"/>
      <c r="AB114" s="11"/>
      <c r="AC114" s="11"/>
      <c r="AD114" s="11"/>
      <c r="AE114" s="11"/>
      <c r="AF114" s="11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31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</row>
    <row r="115" spans="1:85" s="1" customFormat="1" x14ac:dyDescent="0.2">
      <c r="A115" s="71"/>
      <c r="B115" s="47"/>
      <c r="C115" s="47"/>
      <c r="D115" s="47"/>
      <c r="E115" s="47"/>
      <c r="F115" s="47"/>
      <c r="G115" s="47"/>
      <c r="AA115" s="11"/>
      <c r="AB115" s="11"/>
      <c r="AC115" s="11"/>
      <c r="AD115" s="11"/>
      <c r="AE115" s="11"/>
      <c r="AF115" s="11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31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</row>
    <row r="116" spans="1:85" s="1" customFormat="1" x14ac:dyDescent="0.2">
      <c r="A116" s="71"/>
      <c r="B116" s="47"/>
      <c r="C116" s="47"/>
      <c r="D116" s="47"/>
      <c r="E116" s="47"/>
      <c r="F116" s="47"/>
      <c r="G116" s="47"/>
      <c r="AA116" s="11"/>
      <c r="AB116" s="11"/>
      <c r="AC116" s="11"/>
      <c r="AD116" s="11"/>
      <c r="AE116" s="11"/>
      <c r="AF116" s="11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31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</row>
    <row r="117" spans="1:85" s="1" customFormat="1" x14ac:dyDescent="0.2">
      <c r="A117" s="71"/>
      <c r="B117" s="47"/>
      <c r="C117" s="47"/>
      <c r="D117" s="47"/>
      <c r="E117" s="47"/>
      <c r="F117" s="47"/>
      <c r="G117" s="47"/>
      <c r="AA117" s="11"/>
      <c r="AB117" s="11"/>
      <c r="AC117" s="11"/>
      <c r="AD117" s="11"/>
      <c r="AE117" s="11"/>
      <c r="AF117" s="11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31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</row>
    <row r="118" spans="1:85" s="1" customFormat="1" x14ac:dyDescent="0.2">
      <c r="A118" s="71"/>
      <c r="B118" s="47"/>
      <c r="C118" s="47"/>
      <c r="D118" s="47"/>
      <c r="E118" s="47"/>
      <c r="F118" s="47"/>
      <c r="G118" s="47"/>
      <c r="AA118" s="11"/>
      <c r="AB118" s="11"/>
      <c r="AC118" s="11"/>
      <c r="AD118" s="11"/>
      <c r="AE118" s="11"/>
      <c r="AF118" s="11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31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</row>
    <row r="119" spans="1:85" s="1" customFormat="1" x14ac:dyDescent="0.2">
      <c r="A119" s="71"/>
      <c r="B119" s="47"/>
      <c r="C119" s="47"/>
      <c r="D119" s="47"/>
      <c r="E119" s="47"/>
      <c r="F119" s="47"/>
      <c r="G119" s="47"/>
      <c r="AA119" s="11"/>
      <c r="AB119" s="11"/>
      <c r="AC119" s="11"/>
      <c r="AD119" s="11"/>
      <c r="AE119" s="11"/>
      <c r="AF119" s="11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31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</row>
    <row r="120" spans="1:85" s="1" customFormat="1" x14ac:dyDescent="0.2">
      <c r="A120" s="71"/>
      <c r="B120" s="47"/>
      <c r="C120" s="47"/>
      <c r="D120" s="47"/>
      <c r="E120" s="47"/>
      <c r="F120" s="47"/>
      <c r="G120" s="47"/>
      <c r="AA120" s="11"/>
      <c r="AB120" s="11"/>
      <c r="AC120" s="11"/>
      <c r="AD120" s="11"/>
      <c r="AE120" s="11"/>
      <c r="AF120" s="11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31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</row>
    <row r="121" spans="1:85" s="1" customFormat="1" x14ac:dyDescent="0.2">
      <c r="A121" s="71"/>
      <c r="B121" s="47"/>
      <c r="C121" s="47"/>
      <c r="D121" s="47"/>
      <c r="E121" s="47"/>
      <c r="F121" s="47"/>
      <c r="G121" s="47"/>
      <c r="AA121" s="11"/>
      <c r="AB121" s="11"/>
      <c r="AC121" s="11"/>
      <c r="AD121" s="11"/>
      <c r="AE121" s="11"/>
      <c r="AF121" s="11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31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</row>
    <row r="122" spans="1:85" s="1" customFormat="1" x14ac:dyDescent="0.2">
      <c r="A122" s="71"/>
      <c r="B122" s="47"/>
      <c r="C122" s="47"/>
      <c r="D122" s="47"/>
      <c r="E122" s="47"/>
      <c r="F122" s="47"/>
      <c r="G122" s="47"/>
      <c r="AA122" s="11"/>
      <c r="AB122" s="11"/>
      <c r="AC122" s="11"/>
      <c r="AD122" s="11"/>
      <c r="AE122" s="11"/>
      <c r="AF122" s="11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31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</row>
    <row r="123" spans="1:85" s="1" customFormat="1" x14ac:dyDescent="0.2">
      <c r="A123" s="71"/>
      <c r="B123" s="47"/>
      <c r="C123" s="47"/>
      <c r="D123" s="47"/>
      <c r="E123" s="47"/>
      <c r="F123" s="47"/>
      <c r="G123" s="47"/>
      <c r="AA123" s="11"/>
      <c r="AB123" s="11"/>
      <c r="AC123" s="11"/>
      <c r="AD123" s="11"/>
      <c r="AE123" s="11"/>
      <c r="AF123" s="11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31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</row>
    <row r="124" spans="1:85" s="1" customFormat="1" x14ac:dyDescent="0.2">
      <c r="A124" s="71"/>
      <c r="B124" s="47"/>
      <c r="C124" s="47"/>
      <c r="D124" s="47"/>
      <c r="E124" s="47"/>
      <c r="F124" s="47"/>
      <c r="G124" s="47"/>
      <c r="AA124" s="11"/>
      <c r="AB124" s="11"/>
      <c r="AC124" s="11"/>
      <c r="AD124" s="11"/>
      <c r="AE124" s="11"/>
      <c r="AF124" s="11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31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</row>
    <row r="125" spans="1:85" s="1" customFormat="1" x14ac:dyDescent="0.2">
      <c r="A125" s="71"/>
      <c r="B125" s="47"/>
      <c r="C125" s="47"/>
      <c r="D125" s="47"/>
      <c r="E125" s="47"/>
      <c r="F125" s="47"/>
      <c r="G125" s="47"/>
      <c r="AA125" s="11"/>
      <c r="AB125" s="11"/>
      <c r="AC125" s="11"/>
      <c r="AD125" s="11"/>
      <c r="AE125" s="11"/>
      <c r="AF125" s="11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31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</row>
    <row r="126" spans="1:85" s="1" customFormat="1" x14ac:dyDescent="0.2">
      <c r="A126" s="71"/>
      <c r="B126" s="47"/>
      <c r="C126" s="47"/>
      <c r="D126" s="47"/>
      <c r="E126" s="47"/>
      <c r="F126" s="47"/>
      <c r="G126" s="47"/>
      <c r="AA126" s="11"/>
      <c r="AB126" s="11"/>
      <c r="AC126" s="11"/>
      <c r="AD126" s="11"/>
      <c r="AE126" s="11"/>
      <c r="AF126" s="11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31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</row>
    <row r="127" spans="1:85" s="1" customFormat="1" x14ac:dyDescent="0.2">
      <c r="A127" s="71"/>
      <c r="B127" s="47"/>
      <c r="C127" s="47"/>
      <c r="D127" s="47"/>
      <c r="E127" s="47"/>
      <c r="F127" s="47"/>
      <c r="G127" s="47"/>
      <c r="AA127" s="11"/>
      <c r="AB127" s="11"/>
      <c r="AC127" s="11"/>
      <c r="AD127" s="11"/>
      <c r="AE127" s="11"/>
      <c r="AF127" s="11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31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</row>
    <row r="128" spans="1:85" s="1" customFormat="1" x14ac:dyDescent="0.2">
      <c r="A128" s="71"/>
      <c r="B128" s="47"/>
      <c r="C128" s="47"/>
      <c r="D128" s="47"/>
      <c r="E128" s="47"/>
      <c r="F128" s="47"/>
      <c r="G128" s="47"/>
      <c r="AA128" s="11"/>
      <c r="AB128" s="11"/>
      <c r="AC128" s="11"/>
      <c r="AD128" s="11"/>
      <c r="AE128" s="11"/>
      <c r="AF128" s="11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31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</row>
    <row r="129" spans="1:85" s="1" customFormat="1" x14ac:dyDescent="0.2">
      <c r="A129" s="71"/>
      <c r="B129" s="47"/>
      <c r="C129" s="47"/>
      <c r="D129" s="47"/>
      <c r="E129" s="47"/>
      <c r="F129" s="47"/>
      <c r="G129" s="47"/>
      <c r="AA129" s="11"/>
      <c r="AB129" s="11"/>
      <c r="AC129" s="11"/>
      <c r="AD129" s="11"/>
      <c r="AE129" s="11"/>
      <c r="AF129" s="11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31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</row>
    <row r="130" spans="1:85" s="1" customFormat="1" x14ac:dyDescent="0.2">
      <c r="A130" s="71"/>
      <c r="B130" s="47"/>
      <c r="C130" s="47"/>
      <c r="D130" s="47"/>
      <c r="E130" s="47"/>
      <c r="F130" s="47"/>
      <c r="G130" s="47"/>
      <c r="AA130" s="11"/>
      <c r="AB130" s="11"/>
      <c r="AC130" s="11"/>
      <c r="AD130" s="11"/>
      <c r="AE130" s="11"/>
      <c r="AF130" s="11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31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</row>
    <row r="131" spans="1:85" s="1" customFormat="1" x14ac:dyDescent="0.2">
      <c r="A131" s="71"/>
      <c r="B131" s="47"/>
      <c r="C131" s="47"/>
      <c r="D131" s="47"/>
      <c r="E131" s="47"/>
      <c r="F131" s="47"/>
      <c r="G131" s="47"/>
      <c r="AA131" s="11"/>
      <c r="AB131" s="11"/>
      <c r="AC131" s="11"/>
      <c r="AD131" s="11"/>
      <c r="AE131" s="11"/>
      <c r="AF131" s="11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31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</row>
    <row r="132" spans="1:85" s="1" customFormat="1" x14ac:dyDescent="0.2">
      <c r="A132" s="71"/>
      <c r="B132" s="47"/>
      <c r="C132" s="47"/>
      <c r="D132" s="47"/>
      <c r="E132" s="47"/>
      <c r="F132" s="47"/>
      <c r="G132" s="47"/>
      <c r="AA132" s="11"/>
      <c r="AB132" s="11"/>
      <c r="AC132" s="11"/>
      <c r="AD132" s="11"/>
      <c r="AE132" s="11"/>
      <c r="AF132" s="11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31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</row>
    <row r="133" spans="1:85" s="1" customFormat="1" x14ac:dyDescent="0.2">
      <c r="A133" s="71"/>
      <c r="B133" s="47"/>
      <c r="C133" s="47"/>
      <c r="D133" s="47"/>
      <c r="E133" s="47"/>
      <c r="F133" s="47"/>
      <c r="G133" s="47"/>
      <c r="AA133" s="11"/>
      <c r="AB133" s="11"/>
      <c r="AC133" s="11"/>
      <c r="AD133" s="11"/>
      <c r="AE133" s="11"/>
      <c r="AF133" s="11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31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</row>
    <row r="134" spans="1:85" s="1" customFormat="1" x14ac:dyDescent="0.2">
      <c r="A134" s="71"/>
      <c r="B134" s="47"/>
      <c r="C134" s="47"/>
      <c r="D134" s="47"/>
      <c r="E134" s="47"/>
      <c r="F134" s="47"/>
      <c r="G134" s="47"/>
      <c r="AA134" s="11"/>
      <c r="AB134" s="11"/>
      <c r="AC134" s="11"/>
      <c r="AD134" s="11"/>
      <c r="AE134" s="11"/>
      <c r="AF134" s="11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31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</row>
    <row r="135" spans="1:85" s="1" customFormat="1" x14ac:dyDescent="0.2">
      <c r="A135" s="71"/>
      <c r="B135" s="47"/>
      <c r="C135" s="47"/>
      <c r="D135" s="47"/>
      <c r="E135" s="47"/>
      <c r="F135" s="47"/>
      <c r="G135" s="47"/>
      <c r="AA135" s="11"/>
      <c r="AB135" s="11"/>
      <c r="AC135" s="11"/>
      <c r="AD135" s="11"/>
      <c r="AE135" s="11"/>
      <c r="AF135" s="11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31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</row>
    <row r="136" spans="1:85" s="1" customFormat="1" x14ac:dyDescent="0.2">
      <c r="A136" s="71"/>
      <c r="B136" s="47"/>
      <c r="C136" s="47"/>
      <c r="D136" s="47"/>
      <c r="E136" s="47"/>
      <c r="F136" s="47"/>
      <c r="G136" s="47"/>
      <c r="AA136" s="11"/>
      <c r="AB136" s="11"/>
      <c r="AC136" s="11"/>
      <c r="AD136" s="11"/>
      <c r="AE136" s="11"/>
      <c r="AF136" s="11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31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</row>
    <row r="137" spans="1:85" s="1" customFormat="1" x14ac:dyDescent="0.2">
      <c r="A137" s="71"/>
      <c r="B137" s="47"/>
      <c r="C137" s="47"/>
      <c r="D137" s="47"/>
      <c r="E137" s="47"/>
      <c r="F137" s="47"/>
      <c r="G137" s="47"/>
      <c r="AA137" s="11"/>
      <c r="AB137" s="11"/>
      <c r="AC137" s="11"/>
      <c r="AD137" s="11"/>
      <c r="AE137" s="11"/>
      <c r="AF137" s="11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31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</row>
    <row r="138" spans="1:85" s="1" customFormat="1" x14ac:dyDescent="0.2">
      <c r="A138" s="71"/>
      <c r="B138" s="47"/>
      <c r="C138" s="47"/>
      <c r="D138" s="47"/>
      <c r="E138" s="47"/>
      <c r="F138" s="47"/>
      <c r="G138" s="47"/>
      <c r="AA138" s="11"/>
      <c r="AB138" s="11"/>
      <c r="AC138" s="11"/>
      <c r="AD138" s="11"/>
      <c r="AE138" s="11"/>
      <c r="AF138" s="11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31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</row>
    <row r="139" spans="1:85" s="1" customFormat="1" x14ac:dyDescent="0.2">
      <c r="A139" s="71"/>
      <c r="B139" s="47"/>
      <c r="C139" s="47"/>
      <c r="D139" s="47"/>
      <c r="E139" s="47"/>
      <c r="F139" s="47"/>
      <c r="G139" s="47"/>
      <c r="AA139" s="11"/>
      <c r="AB139" s="11"/>
      <c r="AC139" s="11"/>
      <c r="AD139" s="11"/>
      <c r="AE139" s="11"/>
      <c r="AF139" s="11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31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</row>
    <row r="140" spans="1:85" s="1" customFormat="1" x14ac:dyDescent="0.2">
      <c r="A140" s="71"/>
      <c r="B140" s="47"/>
      <c r="C140" s="47"/>
      <c r="D140" s="47"/>
      <c r="E140" s="47"/>
      <c r="F140" s="47"/>
      <c r="G140" s="47"/>
      <c r="AA140" s="11"/>
      <c r="AB140" s="11"/>
      <c r="AC140" s="11"/>
      <c r="AD140" s="11"/>
      <c r="AE140" s="11"/>
      <c r="AF140" s="11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31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</row>
    <row r="141" spans="1:85" s="1" customFormat="1" x14ac:dyDescent="0.2">
      <c r="A141" s="71"/>
      <c r="B141" s="47"/>
      <c r="C141" s="47"/>
      <c r="D141" s="47"/>
      <c r="E141" s="47"/>
      <c r="F141" s="47"/>
      <c r="G141" s="47"/>
      <c r="AA141" s="11"/>
      <c r="AB141" s="11"/>
      <c r="AC141" s="11"/>
      <c r="AD141" s="11"/>
      <c r="AE141" s="11"/>
      <c r="AF141" s="11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31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</row>
    <row r="142" spans="1:85" s="1" customFormat="1" x14ac:dyDescent="0.2">
      <c r="A142" s="71"/>
      <c r="B142" s="47"/>
      <c r="C142" s="47"/>
      <c r="D142" s="47"/>
      <c r="E142" s="47"/>
      <c r="F142" s="47"/>
      <c r="G142" s="47"/>
      <c r="AA142" s="11"/>
      <c r="AB142" s="11"/>
      <c r="AC142" s="11"/>
      <c r="AD142" s="11"/>
      <c r="AE142" s="11"/>
      <c r="AF142" s="11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31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</row>
    <row r="143" spans="1:85" s="1" customFormat="1" x14ac:dyDescent="0.2">
      <c r="A143" s="71"/>
      <c r="B143" s="47"/>
      <c r="C143" s="47"/>
      <c r="D143" s="47"/>
      <c r="E143" s="47"/>
      <c r="F143" s="47"/>
      <c r="G143" s="47"/>
      <c r="AA143" s="11"/>
      <c r="AB143" s="11"/>
      <c r="AC143" s="11"/>
      <c r="AD143" s="11"/>
      <c r="AE143" s="11"/>
      <c r="AF143" s="11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31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</row>
    <row r="144" spans="1:85" s="1" customFormat="1" x14ac:dyDescent="0.2">
      <c r="A144" s="71"/>
      <c r="B144" s="47"/>
      <c r="C144" s="47"/>
      <c r="D144" s="47"/>
      <c r="E144" s="47"/>
      <c r="F144" s="47"/>
      <c r="G144" s="47"/>
      <c r="AA144" s="11"/>
      <c r="AB144" s="11"/>
      <c r="AC144" s="11"/>
      <c r="AD144" s="11"/>
      <c r="AE144" s="11"/>
      <c r="AF144" s="11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31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</row>
    <row r="145" spans="1:85" s="1" customFormat="1" x14ac:dyDescent="0.2">
      <c r="A145" s="71"/>
      <c r="B145" s="47"/>
      <c r="C145" s="47"/>
      <c r="D145" s="47"/>
      <c r="E145" s="47"/>
      <c r="F145" s="47"/>
      <c r="G145" s="47"/>
      <c r="AA145" s="11"/>
      <c r="AB145" s="11"/>
      <c r="AC145" s="11"/>
      <c r="AD145" s="11"/>
      <c r="AE145" s="11"/>
      <c r="AF145" s="11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31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</row>
    <row r="146" spans="1:85" s="1" customFormat="1" x14ac:dyDescent="0.2">
      <c r="A146" s="71"/>
      <c r="B146" s="47"/>
      <c r="C146" s="47"/>
      <c r="D146" s="47"/>
      <c r="E146" s="47"/>
      <c r="F146" s="47"/>
      <c r="G146" s="47"/>
      <c r="AA146" s="11"/>
      <c r="AB146" s="11"/>
      <c r="AC146" s="11"/>
      <c r="AD146" s="11"/>
      <c r="AE146" s="11"/>
      <c r="AF146" s="11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31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</row>
    <row r="147" spans="1:85" s="1" customFormat="1" x14ac:dyDescent="0.2">
      <c r="A147" s="71"/>
      <c r="B147" s="47"/>
      <c r="C147" s="47"/>
      <c r="D147" s="47"/>
      <c r="E147" s="47"/>
      <c r="F147" s="47"/>
      <c r="G147" s="47"/>
      <c r="AA147" s="11"/>
      <c r="AB147" s="11"/>
      <c r="AC147" s="11"/>
      <c r="AD147" s="11"/>
      <c r="AE147" s="11"/>
      <c r="AF147" s="11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31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</row>
    <row r="148" spans="1:85" s="1" customFormat="1" x14ac:dyDescent="0.2">
      <c r="A148" s="71"/>
      <c r="B148" s="47"/>
      <c r="C148" s="47"/>
      <c r="D148" s="47"/>
      <c r="E148" s="47"/>
      <c r="F148" s="47"/>
      <c r="G148" s="47"/>
      <c r="AA148" s="11"/>
      <c r="AB148" s="11"/>
      <c r="AC148" s="11"/>
      <c r="AD148" s="11"/>
      <c r="AE148" s="11"/>
      <c r="AF148" s="11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31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</row>
    <row r="149" spans="1:85" s="1" customFormat="1" x14ac:dyDescent="0.2">
      <c r="A149" s="71"/>
      <c r="B149" s="47"/>
      <c r="C149" s="47"/>
      <c r="D149" s="47"/>
      <c r="E149" s="47"/>
      <c r="F149" s="47"/>
      <c r="G149" s="47"/>
      <c r="AA149" s="11"/>
      <c r="AB149" s="11"/>
      <c r="AC149" s="11"/>
      <c r="AD149" s="11"/>
      <c r="AE149" s="11"/>
      <c r="AF149" s="11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31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</row>
    <row r="150" spans="1:85" s="1" customFormat="1" x14ac:dyDescent="0.2">
      <c r="A150" s="71"/>
      <c r="B150" s="47"/>
      <c r="C150" s="47"/>
      <c r="D150" s="47"/>
      <c r="E150" s="47"/>
      <c r="F150" s="47"/>
      <c r="G150" s="47"/>
      <c r="AA150" s="11"/>
      <c r="AB150" s="11"/>
      <c r="AC150" s="11"/>
      <c r="AD150" s="11"/>
      <c r="AE150" s="11"/>
      <c r="AF150" s="11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31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</row>
    <row r="151" spans="1:85" s="1" customFormat="1" x14ac:dyDescent="0.2">
      <c r="A151" s="71"/>
      <c r="B151" s="47"/>
      <c r="C151" s="47"/>
      <c r="D151" s="47"/>
      <c r="E151" s="47"/>
      <c r="F151" s="47"/>
      <c r="G151" s="47"/>
      <c r="AA151" s="11"/>
      <c r="AB151" s="11"/>
      <c r="AC151" s="11"/>
      <c r="AD151" s="11"/>
      <c r="AE151" s="11"/>
      <c r="AF151" s="11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31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</row>
    <row r="152" spans="1:85" s="1" customFormat="1" x14ac:dyDescent="0.2">
      <c r="A152" s="71"/>
      <c r="B152" s="47"/>
      <c r="C152" s="47"/>
      <c r="D152" s="47"/>
      <c r="E152" s="47"/>
      <c r="F152" s="47"/>
      <c r="G152" s="47"/>
      <c r="AA152" s="11"/>
      <c r="AB152" s="11"/>
      <c r="AC152" s="11"/>
      <c r="AD152" s="11"/>
      <c r="AE152" s="11"/>
      <c r="AF152" s="11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31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</row>
    <row r="153" spans="1:85" s="1" customFormat="1" x14ac:dyDescent="0.2">
      <c r="A153" s="71"/>
      <c r="B153" s="47"/>
      <c r="C153" s="47"/>
      <c r="D153" s="47"/>
      <c r="E153" s="47"/>
      <c r="F153" s="47"/>
      <c r="G153" s="47"/>
      <c r="AA153" s="11"/>
      <c r="AB153" s="11"/>
      <c r="AC153" s="11"/>
      <c r="AD153" s="11"/>
      <c r="AE153" s="11"/>
      <c r="AF153" s="11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31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</row>
    <row r="154" spans="1:85" s="1" customFormat="1" x14ac:dyDescent="0.2">
      <c r="A154" s="71"/>
      <c r="B154" s="47"/>
      <c r="C154" s="47"/>
      <c r="D154" s="47"/>
      <c r="E154" s="47"/>
      <c r="F154" s="47"/>
      <c r="G154" s="47"/>
      <c r="AA154" s="11"/>
      <c r="AB154" s="11"/>
      <c r="AC154" s="11"/>
      <c r="AD154" s="11"/>
      <c r="AE154" s="11"/>
      <c r="AF154" s="11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31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</row>
    <row r="155" spans="1:85" s="1" customFormat="1" x14ac:dyDescent="0.2">
      <c r="A155" s="71"/>
      <c r="B155" s="47"/>
      <c r="C155" s="47"/>
      <c r="D155" s="47"/>
      <c r="E155" s="47"/>
      <c r="F155" s="47"/>
      <c r="G155" s="47"/>
      <c r="AA155" s="11"/>
      <c r="AB155" s="11"/>
      <c r="AC155" s="11"/>
      <c r="AD155" s="11"/>
      <c r="AE155" s="11"/>
      <c r="AF155" s="11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31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</row>
    <row r="156" spans="1:85" s="1" customFormat="1" x14ac:dyDescent="0.2">
      <c r="A156" s="71"/>
      <c r="B156" s="47"/>
      <c r="C156" s="47"/>
      <c r="D156" s="47"/>
      <c r="E156" s="47"/>
      <c r="F156" s="47"/>
      <c r="G156" s="47"/>
      <c r="AA156" s="11"/>
      <c r="AB156" s="11"/>
      <c r="AC156" s="11"/>
      <c r="AD156" s="11"/>
      <c r="AE156" s="11"/>
      <c r="AF156" s="11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31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</row>
    <row r="157" spans="1:85" s="1" customFormat="1" x14ac:dyDescent="0.2">
      <c r="A157" s="71"/>
      <c r="B157" s="47"/>
      <c r="C157" s="47"/>
      <c r="D157" s="47"/>
      <c r="E157" s="47"/>
      <c r="F157" s="47"/>
      <c r="G157" s="47"/>
      <c r="AA157" s="11"/>
      <c r="AB157" s="11"/>
      <c r="AC157" s="11"/>
      <c r="AD157" s="11"/>
      <c r="AE157" s="11"/>
      <c r="AF157" s="11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31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</row>
    <row r="158" spans="1:85" s="1" customFormat="1" x14ac:dyDescent="0.2">
      <c r="A158" s="71"/>
      <c r="B158" s="47"/>
      <c r="C158" s="47"/>
      <c r="D158" s="47"/>
      <c r="E158" s="47"/>
      <c r="F158" s="47"/>
      <c r="G158" s="47"/>
      <c r="AA158" s="11"/>
      <c r="AB158" s="11"/>
      <c r="AC158" s="11"/>
      <c r="AD158" s="11"/>
      <c r="AE158" s="11"/>
      <c r="AF158" s="11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31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</row>
    <row r="159" spans="1:85" s="1" customFormat="1" x14ac:dyDescent="0.2">
      <c r="A159" s="71"/>
      <c r="B159" s="47"/>
      <c r="C159" s="47"/>
      <c r="D159" s="47"/>
      <c r="E159" s="47"/>
      <c r="F159" s="47"/>
      <c r="G159" s="47"/>
      <c r="AA159" s="11"/>
      <c r="AB159" s="11"/>
      <c r="AC159" s="11"/>
      <c r="AD159" s="11"/>
      <c r="AE159" s="11"/>
      <c r="AF159" s="11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31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</row>
    <row r="160" spans="1:85" s="1" customFormat="1" x14ac:dyDescent="0.2">
      <c r="A160" s="71"/>
      <c r="B160" s="47"/>
      <c r="C160" s="47"/>
      <c r="D160" s="47"/>
      <c r="E160" s="47"/>
      <c r="F160" s="47"/>
      <c r="G160" s="47"/>
      <c r="AA160" s="11"/>
      <c r="AB160" s="11"/>
      <c r="AC160" s="11"/>
      <c r="AD160" s="11"/>
      <c r="AE160" s="11"/>
      <c r="AF160" s="11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31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</row>
    <row r="161" spans="1:85" s="1" customFormat="1" x14ac:dyDescent="0.2">
      <c r="A161" s="71"/>
      <c r="B161" s="47"/>
      <c r="C161" s="47"/>
      <c r="D161" s="47"/>
      <c r="E161" s="47"/>
      <c r="F161" s="47"/>
      <c r="G161" s="47"/>
      <c r="AA161" s="11"/>
      <c r="AB161" s="11"/>
      <c r="AC161" s="11"/>
      <c r="AD161" s="11"/>
      <c r="AE161" s="11"/>
      <c r="AF161" s="11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31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</row>
    <row r="162" spans="1:85" s="1" customFormat="1" x14ac:dyDescent="0.2">
      <c r="A162" s="71"/>
      <c r="B162" s="47"/>
      <c r="C162" s="47"/>
      <c r="D162" s="47"/>
      <c r="E162" s="47"/>
      <c r="F162" s="47"/>
      <c r="G162" s="47"/>
      <c r="AA162" s="11"/>
      <c r="AB162" s="11"/>
      <c r="AC162" s="11"/>
      <c r="AD162" s="11"/>
      <c r="AE162" s="11"/>
      <c r="AF162" s="11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31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</row>
    <row r="163" spans="1:85" s="1" customFormat="1" x14ac:dyDescent="0.2">
      <c r="A163" s="71"/>
      <c r="B163" s="47"/>
      <c r="C163" s="47"/>
      <c r="D163" s="47"/>
      <c r="E163" s="47"/>
      <c r="F163" s="47"/>
      <c r="G163" s="47"/>
      <c r="AA163" s="11"/>
      <c r="AB163" s="11"/>
      <c r="AC163" s="11"/>
      <c r="AD163" s="11"/>
      <c r="AE163" s="11"/>
      <c r="AF163" s="11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31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</row>
    <row r="164" spans="1:85" s="1" customFormat="1" x14ac:dyDescent="0.2">
      <c r="A164" s="71"/>
      <c r="B164" s="47"/>
      <c r="C164" s="47"/>
      <c r="D164" s="47"/>
      <c r="E164" s="47"/>
      <c r="F164" s="47"/>
      <c r="G164" s="47"/>
      <c r="AA164" s="11"/>
      <c r="AB164" s="11"/>
      <c r="AC164" s="11"/>
      <c r="AD164" s="11"/>
      <c r="AE164" s="11"/>
      <c r="AF164" s="11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31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</row>
    <row r="165" spans="1:85" s="1" customFormat="1" x14ac:dyDescent="0.2">
      <c r="A165" s="71"/>
      <c r="B165" s="47"/>
      <c r="C165" s="47"/>
      <c r="D165" s="47"/>
      <c r="E165" s="47"/>
      <c r="F165" s="47"/>
      <c r="G165" s="47"/>
      <c r="AA165" s="11"/>
      <c r="AB165" s="11"/>
      <c r="AC165" s="11"/>
      <c r="AD165" s="11"/>
      <c r="AE165" s="11"/>
      <c r="AF165" s="11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31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</row>
    <row r="166" spans="1:85" s="1" customFormat="1" x14ac:dyDescent="0.2">
      <c r="A166" s="71"/>
      <c r="B166" s="47"/>
      <c r="C166" s="47"/>
      <c r="D166" s="47"/>
      <c r="E166" s="47"/>
      <c r="F166" s="47"/>
      <c r="G166" s="47"/>
      <c r="AA166" s="11"/>
      <c r="AB166" s="11"/>
      <c r="AC166" s="11"/>
      <c r="AD166" s="11"/>
      <c r="AE166" s="11"/>
      <c r="AF166" s="11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31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</row>
    <row r="167" spans="1:85" s="1" customFormat="1" x14ac:dyDescent="0.2">
      <c r="A167" s="71"/>
      <c r="B167" s="47"/>
      <c r="C167" s="47"/>
      <c r="D167" s="47"/>
      <c r="E167" s="47"/>
      <c r="F167" s="47"/>
      <c r="G167" s="47"/>
      <c r="AA167" s="11"/>
      <c r="AB167" s="11"/>
      <c r="AC167" s="11"/>
      <c r="AD167" s="11"/>
      <c r="AE167" s="11"/>
      <c r="AF167" s="11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31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</row>
    <row r="168" spans="1:85" s="1" customFormat="1" x14ac:dyDescent="0.2">
      <c r="A168" s="71"/>
      <c r="B168" s="47"/>
      <c r="C168" s="47"/>
      <c r="D168" s="47"/>
      <c r="E168" s="47"/>
      <c r="F168" s="47"/>
      <c r="G168" s="47"/>
      <c r="AA168" s="11"/>
      <c r="AB168" s="11"/>
      <c r="AC168" s="11"/>
      <c r="AD168" s="11"/>
      <c r="AE168" s="11"/>
      <c r="AF168" s="11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31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</row>
    <row r="169" spans="1:85" s="1" customFormat="1" x14ac:dyDescent="0.2">
      <c r="A169" s="71"/>
      <c r="B169" s="47"/>
      <c r="C169" s="47"/>
      <c r="D169" s="47"/>
      <c r="E169" s="47"/>
      <c r="F169" s="47"/>
      <c r="G169" s="47"/>
      <c r="AA169" s="11"/>
      <c r="AB169" s="11"/>
      <c r="AC169" s="11"/>
      <c r="AD169" s="11"/>
      <c r="AE169" s="11"/>
      <c r="AF169" s="11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31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</row>
    <row r="170" spans="1:85" s="1" customFormat="1" x14ac:dyDescent="0.2">
      <c r="A170" s="71"/>
      <c r="B170" s="47"/>
      <c r="C170" s="47"/>
      <c r="D170" s="47"/>
      <c r="E170" s="47"/>
      <c r="F170" s="47"/>
      <c r="G170" s="47"/>
      <c r="AA170" s="11"/>
      <c r="AB170" s="11"/>
      <c r="AC170" s="11"/>
      <c r="AD170" s="11"/>
      <c r="AE170" s="11"/>
      <c r="AF170" s="11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31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</row>
    <row r="171" spans="1:85" s="1" customFormat="1" x14ac:dyDescent="0.2">
      <c r="A171" s="71"/>
      <c r="B171" s="47"/>
      <c r="C171" s="47"/>
      <c r="D171" s="47"/>
      <c r="E171" s="47"/>
      <c r="F171" s="47"/>
      <c r="G171" s="47"/>
      <c r="AA171" s="11"/>
      <c r="AB171" s="11"/>
      <c r="AC171" s="11"/>
      <c r="AD171" s="11"/>
      <c r="AE171" s="11"/>
      <c r="AF171" s="11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31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</row>
    <row r="172" spans="1:85" s="1" customFormat="1" x14ac:dyDescent="0.2">
      <c r="A172" s="71"/>
      <c r="B172" s="47"/>
      <c r="C172" s="47"/>
      <c r="D172" s="47"/>
      <c r="E172" s="47"/>
      <c r="F172" s="47"/>
      <c r="G172" s="47"/>
      <c r="AA172" s="11"/>
      <c r="AB172" s="11"/>
      <c r="AC172" s="11"/>
      <c r="AD172" s="11"/>
      <c r="AE172" s="11"/>
      <c r="AF172" s="11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31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</row>
    <row r="173" spans="1:85" s="1" customFormat="1" x14ac:dyDescent="0.2">
      <c r="A173" s="71"/>
      <c r="B173" s="47"/>
      <c r="C173" s="47"/>
      <c r="D173" s="47"/>
      <c r="E173" s="47"/>
      <c r="F173" s="47"/>
      <c r="G173" s="47"/>
      <c r="AA173" s="11"/>
      <c r="AB173" s="11"/>
      <c r="AC173" s="11"/>
      <c r="AD173" s="11"/>
      <c r="AE173" s="11"/>
      <c r="AF173" s="11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31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</row>
    <row r="174" spans="1:85" s="1" customFormat="1" x14ac:dyDescent="0.2">
      <c r="A174" s="71"/>
      <c r="B174" s="47"/>
      <c r="C174" s="47"/>
      <c r="D174" s="47"/>
      <c r="E174" s="47"/>
      <c r="F174" s="47"/>
      <c r="G174" s="47"/>
      <c r="AA174" s="11"/>
      <c r="AB174" s="11"/>
      <c r="AC174" s="11"/>
      <c r="AD174" s="11"/>
      <c r="AE174" s="11"/>
      <c r="AF174" s="11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31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</row>
    <row r="175" spans="1:85" s="1" customFormat="1" x14ac:dyDescent="0.2">
      <c r="A175" s="71"/>
      <c r="B175" s="47"/>
      <c r="C175" s="47"/>
      <c r="D175" s="47"/>
      <c r="E175" s="47"/>
      <c r="F175" s="47"/>
      <c r="G175" s="47"/>
      <c r="AA175" s="11"/>
      <c r="AB175" s="11"/>
      <c r="AC175" s="11"/>
      <c r="AD175" s="11"/>
      <c r="AE175" s="11"/>
      <c r="AF175" s="11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31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</row>
    <row r="176" spans="1:85" s="1" customFormat="1" x14ac:dyDescent="0.2">
      <c r="A176" s="71"/>
      <c r="B176" s="47"/>
      <c r="C176" s="47"/>
      <c r="D176" s="47"/>
      <c r="E176" s="47"/>
      <c r="F176" s="47"/>
      <c r="G176" s="47"/>
      <c r="AA176" s="11"/>
      <c r="AB176" s="11"/>
      <c r="AC176" s="11"/>
      <c r="AD176" s="11"/>
      <c r="AE176" s="11"/>
      <c r="AF176" s="11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31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</row>
    <row r="177" spans="1:85" s="1" customFormat="1" x14ac:dyDescent="0.2">
      <c r="A177" s="71"/>
      <c r="B177" s="47"/>
      <c r="C177" s="47"/>
      <c r="D177" s="47"/>
      <c r="E177" s="47"/>
      <c r="F177" s="47"/>
      <c r="G177" s="47"/>
      <c r="AA177" s="11"/>
      <c r="AB177" s="11"/>
      <c r="AC177" s="11"/>
      <c r="AD177" s="11"/>
      <c r="AE177" s="11"/>
      <c r="AF177" s="11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31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</row>
    <row r="178" spans="1:85" s="1" customFormat="1" x14ac:dyDescent="0.2">
      <c r="A178" s="71"/>
      <c r="B178" s="47"/>
      <c r="C178" s="47"/>
      <c r="D178" s="47"/>
      <c r="E178" s="47"/>
      <c r="F178" s="47"/>
      <c r="G178" s="47"/>
      <c r="AA178" s="11"/>
      <c r="AB178" s="11"/>
      <c r="AC178" s="11"/>
      <c r="AD178" s="11"/>
      <c r="AE178" s="11"/>
      <c r="AF178" s="11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31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</row>
    <row r="179" spans="1:85" s="1" customFormat="1" x14ac:dyDescent="0.2">
      <c r="A179" s="71"/>
      <c r="B179" s="47"/>
      <c r="C179" s="47"/>
      <c r="D179" s="47"/>
      <c r="E179" s="47"/>
      <c r="F179" s="47"/>
      <c r="G179" s="47"/>
      <c r="AA179" s="11"/>
      <c r="AB179" s="11"/>
      <c r="AC179" s="11"/>
      <c r="AD179" s="11"/>
      <c r="AE179" s="11"/>
      <c r="AF179" s="11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31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</row>
    <row r="180" spans="1:85" s="1" customFormat="1" x14ac:dyDescent="0.2">
      <c r="A180" s="71"/>
      <c r="B180" s="47"/>
      <c r="C180" s="47"/>
      <c r="D180" s="47"/>
      <c r="E180" s="47"/>
      <c r="F180" s="47"/>
      <c r="G180" s="47"/>
      <c r="AA180" s="11"/>
      <c r="AB180" s="11"/>
      <c r="AC180" s="11"/>
      <c r="AD180" s="11"/>
      <c r="AE180" s="11"/>
      <c r="AF180" s="11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31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</row>
    <row r="181" spans="1:85" s="1" customFormat="1" x14ac:dyDescent="0.2">
      <c r="A181" s="71"/>
      <c r="B181" s="47"/>
      <c r="C181" s="47"/>
      <c r="D181" s="47"/>
      <c r="E181" s="47"/>
      <c r="F181" s="47"/>
      <c r="G181" s="47"/>
      <c r="AA181" s="11"/>
      <c r="AB181" s="11"/>
      <c r="AC181" s="11"/>
      <c r="AD181" s="11"/>
      <c r="AE181" s="11"/>
      <c r="AF181" s="11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31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</row>
    <row r="182" spans="1:85" s="1" customFormat="1" x14ac:dyDescent="0.2">
      <c r="A182" s="71"/>
      <c r="B182" s="47"/>
      <c r="C182" s="47"/>
      <c r="D182" s="47"/>
      <c r="E182" s="47"/>
      <c r="F182" s="47"/>
      <c r="G182" s="47"/>
      <c r="AA182" s="11"/>
      <c r="AB182" s="11"/>
      <c r="AC182" s="11"/>
      <c r="AD182" s="11"/>
      <c r="AE182" s="11"/>
      <c r="AF182" s="11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31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</row>
    <row r="183" spans="1:85" s="1" customFormat="1" x14ac:dyDescent="0.2">
      <c r="A183" s="71"/>
      <c r="B183" s="47"/>
      <c r="C183" s="47"/>
      <c r="D183" s="47"/>
      <c r="E183" s="47"/>
      <c r="F183" s="47"/>
      <c r="G183" s="47"/>
      <c r="AA183" s="11"/>
      <c r="AB183" s="11"/>
      <c r="AC183" s="11"/>
      <c r="AD183" s="11"/>
      <c r="AE183" s="11"/>
      <c r="AF183" s="11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31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</row>
    <row r="184" spans="1:85" s="1" customFormat="1" x14ac:dyDescent="0.2">
      <c r="A184" s="71"/>
      <c r="B184" s="47"/>
      <c r="C184" s="47"/>
      <c r="D184" s="47"/>
      <c r="E184" s="47"/>
      <c r="F184" s="47"/>
      <c r="G184" s="47"/>
      <c r="AA184" s="11"/>
      <c r="AB184" s="11"/>
      <c r="AC184" s="11"/>
      <c r="AD184" s="11"/>
      <c r="AE184" s="11"/>
      <c r="AF184" s="11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31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</row>
    <row r="185" spans="1:85" s="1" customFormat="1" x14ac:dyDescent="0.2">
      <c r="A185" s="71"/>
      <c r="B185" s="47"/>
      <c r="C185" s="47"/>
      <c r="D185" s="47"/>
      <c r="E185" s="47"/>
      <c r="F185" s="47"/>
      <c r="G185" s="47"/>
      <c r="AA185" s="11"/>
      <c r="AB185" s="11"/>
      <c r="AC185" s="11"/>
      <c r="AD185" s="11"/>
      <c r="AE185" s="11"/>
      <c r="AF185" s="11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31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</row>
    <row r="186" spans="1:85" s="1" customFormat="1" x14ac:dyDescent="0.2">
      <c r="A186" s="71"/>
      <c r="B186" s="47"/>
      <c r="C186" s="47"/>
      <c r="D186" s="47"/>
      <c r="E186" s="47"/>
      <c r="F186" s="47"/>
      <c r="G186" s="47"/>
      <c r="AA186" s="11"/>
      <c r="AB186" s="11"/>
      <c r="AC186" s="11"/>
      <c r="AD186" s="11"/>
      <c r="AE186" s="11"/>
      <c r="AF186" s="11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31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</row>
    <row r="187" spans="1:85" s="1" customFormat="1" x14ac:dyDescent="0.2">
      <c r="A187" s="71"/>
      <c r="B187" s="47"/>
      <c r="C187" s="47"/>
      <c r="D187" s="47"/>
      <c r="E187" s="47"/>
      <c r="F187" s="47"/>
      <c r="G187" s="47"/>
      <c r="AA187" s="11"/>
      <c r="AB187" s="11"/>
      <c r="AC187" s="11"/>
      <c r="AD187" s="11"/>
      <c r="AE187" s="11"/>
      <c r="AF187" s="11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31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</row>
    <row r="188" spans="1:85" s="1" customFormat="1" x14ac:dyDescent="0.2">
      <c r="A188" s="71"/>
      <c r="B188" s="47"/>
      <c r="C188" s="47"/>
      <c r="D188" s="47"/>
      <c r="E188" s="47"/>
      <c r="F188" s="47"/>
      <c r="G188" s="47"/>
      <c r="AA188" s="11"/>
      <c r="AB188" s="11"/>
      <c r="AC188" s="11"/>
      <c r="AD188" s="11"/>
      <c r="AE188" s="11"/>
      <c r="AF188" s="11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31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</row>
    <row r="189" spans="1:85" s="1" customFormat="1" x14ac:dyDescent="0.2">
      <c r="A189" s="71"/>
      <c r="B189" s="47"/>
      <c r="C189" s="47"/>
      <c r="D189" s="47"/>
      <c r="E189" s="47"/>
      <c r="F189" s="47"/>
      <c r="G189" s="47"/>
      <c r="AA189" s="11"/>
      <c r="AB189" s="11"/>
      <c r="AC189" s="11"/>
      <c r="AD189" s="11"/>
      <c r="AE189" s="11"/>
      <c r="AF189" s="11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31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</row>
    <row r="190" spans="1:85" s="1" customFormat="1" x14ac:dyDescent="0.2">
      <c r="A190" s="71"/>
      <c r="B190" s="47"/>
      <c r="C190" s="47"/>
      <c r="D190" s="47"/>
      <c r="E190" s="47"/>
      <c r="F190" s="47"/>
      <c r="G190" s="47"/>
      <c r="AA190" s="11"/>
      <c r="AB190" s="11"/>
      <c r="AC190" s="11"/>
      <c r="AD190" s="11"/>
      <c r="AE190" s="11"/>
      <c r="AF190" s="11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31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</row>
    <row r="191" spans="1:85" s="1" customFormat="1" x14ac:dyDescent="0.2">
      <c r="A191" s="71"/>
      <c r="B191" s="47"/>
      <c r="C191" s="47"/>
      <c r="D191" s="47"/>
      <c r="E191" s="47"/>
      <c r="F191" s="47"/>
      <c r="G191" s="47"/>
      <c r="AA191" s="11"/>
      <c r="AB191" s="11"/>
      <c r="AC191" s="11"/>
      <c r="AD191" s="11"/>
      <c r="AE191" s="11"/>
      <c r="AF191" s="11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31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</row>
    <row r="192" spans="1:85" s="1" customFormat="1" x14ac:dyDescent="0.2">
      <c r="A192" s="71"/>
      <c r="B192" s="47"/>
      <c r="C192" s="47"/>
      <c r="D192" s="47"/>
      <c r="E192" s="47"/>
      <c r="F192" s="47"/>
      <c r="G192" s="47"/>
      <c r="AA192" s="11"/>
      <c r="AB192" s="11"/>
      <c r="AC192" s="11"/>
      <c r="AD192" s="11"/>
      <c r="AE192" s="11"/>
      <c r="AF192" s="11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31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</row>
    <row r="193" spans="1:85" s="1" customFormat="1" x14ac:dyDescent="0.2">
      <c r="A193" s="71"/>
      <c r="B193" s="47"/>
      <c r="C193" s="47"/>
      <c r="D193" s="47"/>
      <c r="E193" s="47"/>
      <c r="F193" s="47"/>
      <c r="G193" s="47"/>
      <c r="AA193" s="11"/>
      <c r="AB193" s="11"/>
      <c r="AC193" s="11"/>
      <c r="AD193" s="11"/>
      <c r="AE193" s="11"/>
      <c r="AF193" s="11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31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</row>
    <row r="194" spans="1:85" s="1" customFormat="1" x14ac:dyDescent="0.2">
      <c r="A194" s="71"/>
      <c r="B194" s="47"/>
      <c r="C194" s="47"/>
      <c r="D194" s="47"/>
      <c r="E194" s="47"/>
      <c r="F194" s="47"/>
      <c r="G194" s="47"/>
      <c r="AA194" s="11"/>
      <c r="AB194" s="11"/>
      <c r="AC194" s="11"/>
      <c r="AD194" s="11"/>
      <c r="AE194" s="11"/>
      <c r="AF194" s="11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31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</row>
    <row r="195" spans="1:85" s="1" customFormat="1" x14ac:dyDescent="0.2">
      <c r="A195" s="71"/>
      <c r="B195" s="47"/>
      <c r="C195" s="47"/>
      <c r="D195" s="47"/>
      <c r="E195" s="47"/>
      <c r="F195" s="47"/>
      <c r="G195" s="47"/>
      <c r="AA195" s="11"/>
      <c r="AB195" s="11"/>
      <c r="AC195" s="11"/>
      <c r="AD195" s="11"/>
      <c r="AE195" s="11"/>
      <c r="AF195" s="11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31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</row>
    <row r="196" spans="1:85" s="1" customFormat="1" x14ac:dyDescent="0.2">
      <c r="A196" s="71"/>
      <c r="B196" s="47"/>
      <c r="C196" s="47"/>
      <c r="D196" s="47"/>
      <c r="E196" s="47"/>
      <c r="F196" s="47"/>
      <c r="G196" s="47"/>
      <c r="AA196" s="11"/>
      <c r="AB196" s="11"/>
      <c r="AC196" s="11"/>
      <c r="AD196" s="11"/>
      <c r="AE196" s="11"/>
      <c r="AF196" s="11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31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</row>
    <row r="197" spans="1:85" s="1" customFormat="1" x14ac:dyDescent="0.2">
      <c r="A197" s="71"/>
      <c r="B197" s="47"/>
      <c r="C197" s="47"/>
      <c r="D197" s="47"/>
      <c r="E197" s="47"/>
      <c r="F197" s="47"/>
      <c r="G197" s="47"/>
      <c r="AA197" s="11"/>
      <c r="AB197" s="11"/>
      <c r="AC197" s="11"/>
      <c r="AD197" s="11"/>
      <c r="AE197" s="11"/>
      <c r="AF197" s="11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31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</row>
    <row r="198" spans="1:85" s="1" customFormat="1" x14ac:dyDescent="0.2">
      <c r="A198" s="71"/>
      <c r="B198" s="47"/>
      <c r="C198" s="47"/>
      <c r="D198" s="47"/>
      <c r="E198" s="47"/>
      <c r="F198" s="47"/>
      <c r="G198" s="47"/>
      <c r="AA198" s="11"/>
      <c r="AB198" s="11"/>
      <c r="AC198" s="11"/>
      <c r="AD198" s="11"/>
      <c r="AE198" s="11"/>
      <c r="AF198" s="11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31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</row>
    <row r="199" spans="1:85" s="1" customFormat="1" x14ac:dyDescent="0.2">
      <c r="A199" s="71"/>
      <c r="B199" s="47"/>
      <c r="C199" s="47"/>
      <c r="D199" s="47"/>
      <c r="E199" s="47"/>
      <c r="F199" s="47"/>
      <c r="G199" s="47"/>
      <c r="AA199" s="11"/>
      <c r="AB199" s="11"/>
      <c r="AC199" s="11"/>
      <c r="AD199" s="11"/>
      <c r="AE199" s="11"/>
      <c r="AF199" s="11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31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</row>
    <row r="200" spans="1:85" s="1" customFormat="1" x14ac:dyDescent="0.2">
      <c r="A200" s="71"/>
      <c r="B200" s="47"/>
      <c r="C200" s="47"/>
      <c r="D200" s="47"/>
      <c r="E200" s="47"/>
      <c r="F200" s="47"/>
      <c r="G200" s="47"/>
      <c r="AA200" s="11"/>
      <c r="AB200" s="11"/>
      <c r="AC200" s="11"/>
      <c r="AD200" s="11"/>
      <c r="AE200" s="11"/>
      <c r="AF200" s="11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31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</row>
    <row r="201" spans="1:85" s="1" customFormat="1" x14ac:dyDescent="0.2">
      <c r="A201" s="71"/>
      <c r="B201" s="47"/>
      <c r="C201" s="47"/>
      <c r="D201" s="47"/>
      <c r="E201" s="47"/>
      <c r="F201" s="47"/>
      <c r="G201" s="47"/>
      <c r="AA201" s="11"/>
      <c r="AB201" s="11"/>
      <c r="AC201" s="11"/>
      <c r="AD201" s="11"/>
      <c r="AE201" s="11"/>
      <c r="AF201" s="11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31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</row>
    <row r="202" spans="1:85" s="1" customFormat="1" x14ac:dyDescent="0.2">
      <c r="A202" s="71"/>
      <c r="B202" s="47"/>
      <c r="C202" s="47"/>
      <c r="D202" s="47"/>
      <c r="E202" s="47"/>
      <c r="F202" s="47"/>
      <c r="G202" s="47"/>
      <c r="AA202" s="11"/>
      <c r="AB202" s="11"/>
      <c r="AC202" s="11"/>
      <c r="AD202" s="11"/>
      <c r="AE202" s="11"/>
      <c r="AF202" s="11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31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</row>
    <row r="203" spans="1:85" s="1" customFormat="1" x14ac:dyDescent="0.2">
      <c r="A203" s="71"/>
      <c r="B203" s="47"/>
      <c r="C203" s="47"/>
      <c r="D203" s="47"/>
      <c r="E203" s="47"/>
      <c r="F203" s="47"/>
      <c r="G203" s="47"/>
      <c r="AA203" s="11"/>
      <c r="AB203" s="11"/>
      <c r="AC203" s="11"/>
      <c r="AD203" s="11"/>
      <c r="AE203" s="11"/>
      <c r="AF203" s="11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31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</row>
    <row r="204" spans="1:85" s="1" customFormat="1" x14ac:dyDescent="0.2">
      <c r="A204" s="71"/>
      <c r="B204" s="47"/>
      <c r="C204" s="47"/>
      <c r="D204" s="47"/>
      <c r="E204" s="47"/>
      <c r="F204" s="47"/>
      <c r="G204" s="47"/>
      <c r="AA204" s="11"/>
      <c r="AB204" s="11"/>
      <c r="AC204" s="11"/>
      <c r="AD204" s="11"/>
      <c r="AE204" s="11"/>
      <c r="AF204" s="11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31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</row>
    <row r="205" spans="1:85" s="1" customFormat="1" x14ac:dyDescent="0.2">
      <c r="A205" s="71"/>
      <c r="B205" s="47"/>
      <c r="C205" s="47"/>
      <c r="D205" s="47"/>
      <c r="E205" s="47"/>
      <c r="F205" s="47"/>
      <c r="G205" s="47"/>
      <c r="AA205" s="11"/>
      <c r="AB205" s="11"/>
      <c r="AC205" s="11"/>
      <c r="AD205" s="11"/>
      <c r="AE205" s="11"/>
      <c r="AF205" s="11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31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</row>
    <row r="206" spans="1:85" s="1" customFormat="1" x14ac:dyDescent="0.2">
      <c r="A206" s="71"/>
      <c r="B206" s="47"/>
      <c r="C206" s="47"/>
      <c r="D206" s="47"/>
      <c r="E206" s="47"/>
      <c r="F206" s="47"/>
      <c r="G206" s="47"/>
      <c r="AA206" s="11"/>
      <c r="AB206" s="11"/>
      <c r="AC206" s="11"/>
      <c r="AD206" s="11"/>
      <c r="AE206" s="11"/>
      <c r="AF206" s="11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31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</row>
    <row r="207" spans="1:85" s="1" customFormat="1" x14ac:dyDescent="0.2">
      <c r="A207" s="71"/>
      <c r="B207" s="47"/>
      <c r="C207" s="47"/>
      <c r="D207" s="47"/>
      <c r="E207" s="47"/>
      <c r="F207" s="47"/>
      <c r="G207" s="47"/>
      <c r="AA207" s="11"/>
      <c r="AB207" s="11"/>
      <c r="AC207" s="11"/>
      <c r="AD207" s="11"/>
      <c r="AE207" s="11"/>
      <c r="AF207" s="11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31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</row>
    <row r="208" spans="1:85" s="1" customFormat="1" x14ac:dyDescent="0.2">
      <c r="A208" s="71"/>
      <c r="B208" s="47"/>
      <c r="C208" s="47"/>
      <c r="D208" s="47"/>
      <c r="E208" s="47"/>
      <c r="F208" s="47"/>
      <c r="G208" s="47"/>
      <c r="AA208" s="11"/>
      <c r="AB208" s="11"/>
      <c r="AC208" s="11"/>
      <c r="AD208" s="11"/>
      <c r="AE208" s="11"/>
      <c r="AF208" s="11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31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</row>
    <row r="209" spans="1:85" s="1" customFormat="1" x14ac:dyDescent="0.2">
      <c r="A209" s="71"/>
      <c r="B209" s="47"/>
      <c r="C209" s="47"/>
      <c r="D209" s="47"/>
      <c r="E209" s="47"/>
      <c r="F209" s="47"/>
      <c r="G209" s="47"/>
      <c r="AA209" s="11"/>
      <c r="AB209" s="11"/>
      <c r="AC209" s="11"/>
      <c r="AD209" s="11"/>
      <c r="AE209" s="11"/>
      <c r="AF209" s="11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31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</row>
    <row r="210" spans="1:85" s="1" customFormat="1" x14ac:dyDescent="0.2">
      <c r="A210" s="71"/>
      <c r="B210" s="47"/>
      <c r="C210" s="47"/>
      <c r="D210" s="47"/>
      <c r="E210" s="47"/>
      <c r="F210" s="47"/>
      <c r="G210" s="47"/>
      <c r="AA210" s="11"/>
      <c r="AB210" s="11"/>
      <c r="AC210" s="11"/>
      <c r="AD210" s="11"/>
      <c r="AE210" s="11"/>
      <c r="AF210" s="11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31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</row>
    <row r="211" spans="1:85" s="1" customFormat="1" x14ac:dyDescent="0.2">
      <c r="A211" s="71"/>
      <c r="B211" s="47"/>
      <c r="C211" s="47"/>
      <c r="D211" s="47"/>
      <c r="E211" s="47"/>
      <c r="F211" s="47"/>
      <c r="G211" s="47"/>
      <c r="AA211" s="11"/>
      <c r="AB211" s="11"/>
      <c r="AC211" s="11"/>
      <c r="AD211" s="11"/>
      <c r="AE211" s="11"/>
      <c r="AF211" s="11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31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</row>
    <row r="212" spans="1:85" s="1" customFormat="1" x14ac:dyDescent="0.2">
      <c r="A212" s="71"/>
      <c r="B212" s="47"/>
      <c r="C212" s="47"/>
      <c r="D212" s="47"/>
      <c r="E212" s="47"/>
      <c r="F212" s="47"/>
      <c r="G212" s="47"/>
      <c r="AA212" s="11"/>
      <c r="AB212" s="11"/>
      <c r="AC212" s="11"/>
      <c r="AD212" s="11"/>
      <c r="AE212" s="11"/>
      <c r="AF212" s="11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31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</row>
    <row r="213" spans="1:85" s="1" customFormat="1" x14ac:dyDescent="0.2">
      <c r="A213" s="71"/>
      <c r="B213" s="47"/>
      <c r="C213" s="47"/>
      <c r="D213" s="47"/>
      <c r="E213" s="47"/>
      <c r="F213" s="47"/>
      <c r="G213" s="47"/>
      <c r="AA213" s="11"/>
      <c r="AB213" s="11"/>
      <c r="AC213" s="11"/>
      <c r="AD213" s="11"/>
      <c r="AE213" s="11"/>
      <c r="AF213" s="11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31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</row>
    <row r="214" spans="1:85" s="1" customFormat="1" x14ac:dyDescent="0.2">
      <c r="A214" s="71"/>
      <c r="B214" s="47"/>
      <c r="C214" s="47"/>
      <c r="D214" s="47"/>
      <c r="E214" s="47"/>
      <c r="F214" s="47"/>
      <c r="G214" s="47"/>
      <c r="AA214" s="11"/>
      <c r="AB214" s="11"/>
      <c r="AC214" s="11"/>
      <c r="AD214" s="11"/>
      <c r="AE214" s="11"/>
      <c r="AF214" s="11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31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</row>
    <row r="215" spans="1:85" s="1" customFormat="1" x14ac:dyDescent="0.2">
      <c r="A215" s="71"/>
      <c r="B215" s="47"/>
      <c r="C215" s="47"/>
      <c r="D215" s="47"/>
      <c r="E215" s="47"/>
      <c r="F215" s="47"/>
      <c r="G215" s="47"/>
      <c r="AA215" s="11"/>
      <c r="AB215" s="11"/>
      <c r="AC215" s="11"/>
      <c r="AD215" s="11"/>
      <c r="AE215" s="11"/>
      <c r="AF215" s="11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31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</row>
    <row r="216" spans="1:85" s="1" customFormat="1" x14ac:dyDescent="0.2">
      <c r="A216" s="71"/>
      <c r="B216" s="47"/>
      <c r="C216" s="47"/>
      <c r="D216" s="47"/>
      <c r="E216" s="47"/>
      <c r="F216" s="47"/>
      <c r="G216" s="47"/>
      <c r="AA216" s="11"/>
      <c r="AB216" s="11"/>
      <c r="AC216" s="11"/>
      <c r="AD216" s="11"/>
      <c r="AE216" s="11"/>
      <c r="AF216" s="11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31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</row>
    <row r="217" spans="1:85" s="1" customFormat="1" x14ac:dyDescent="0.2">
      <c r="A217" s="71"/>
      <c r="B217" s="47"/>
      <c r="C217" s="47"/>
      <c r="D217" s="47"/>
      <c r="E217" s="47"/>
      <c r="F217" s="47"/>
      <c r="G217" s="47"/>
      <c r="AA217" s="11"/>
      <c r="AB217" s="11"/>
      <c r="AC217" s="11"/>
      <c r="AD217" s="11"/>
      <c r="AE217" s="11"/>
      <c r="AF217" s="11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31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</row>
    <row r="218" spans="1:85" s="1" customFormat="1" x14ac:dyDescent="0.2">
      <c r="A218" s="71"/>
      <c r="B218" s="47"/>
      <c r="C218" s="47"/>
      <c r="D218" s="47"/>
      <c r="E218" s="47"/>
      <c r="F218" s="47"/>
      <c r="G218" s="47"/>
      <c r="AA218" s="11"/>
      <c r="AB218" s="11"/>
      <c r="AC218" s="11"/>
      <c r="AD218" s="11"/>
      <c r="AE218" s="11"/>
      <c r="AF218" s="11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31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</row>
    <row r="219" spans="1:85" s="1" customFormat="1" x14ac:dyDescent="0.2">
      <c r="A219" s="71"/>
      <c r="B219" s="47"/>
      <c r="C219" s="47"/>
      <c r="D219" s="47"/>
      <c r="E219" s="47"/>
      <c r="F219" s="47"/>
      <c r="G219" s="47"/>
      <c r="AA219" s="11"/>
      <c r="AB219" s="11"/>
      <c r="AC219" s="11"/>
      <c r="AD219" s="11"/>
      <c r="AE219" s="11"/>
      <c r="AF219" s="11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31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</row>
    <row r="220" spans="1:85" s="1" customFormat="1" x14ac:dyDescent="0.2">
      <c r="A220" s="71"/>
      <c r="B220" s="47"/>
      <c r="C220" s="47"/>
      <c r="D220" s="47"/>
      <c r="E220" s="47"/>
      <c r="F220" s="47"/>
      <c r="G220" s="47"/>
      <c r="AA220" s="11"/>
      <c r="AB220" s="11"/>
      <c r="AC220" s="11"/>
      <c r="AD220" s="11"/>
      <c r="AE220" s="11"/>
      <c r="AF220" s="11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31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</row>
    <row r="221" spans="1:85" s="1" customFormat="1" x14ac:dyDescent="0.2">
      <c r="A221" s="71"/>
      <c r="B221" s="47"/>
      <c r="C221" s="47"/>
      <c r="D221" s="47"/>
      <c r="E221" s="47"/>
      <c r="F221" s="47"/>
      <c r="G221" s="47"/>
      <c r="AA221" s="11"/>
      <c r="AB221" s="11"/>
      <c r="AC221" s="11"/>
      <c r="AD221" s="11"/>
      <c r="AE221" s="11"/>
      <c r="AF221" s="11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31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</row>
    <row r="222" spans="1:85" s="1" customFormat="1" x14ac:dyDescent="0.2">
      <c r="A222" s="71"/>
      <c r="B222" s="47"/>
      <c r="C222" s="47"/>
      <c r="D222" s="47"/>
      <c r="E222" s="47"/>
      <c r="F222" s="47"/>
      <c r="G222" s="47"/>
      <c r="AA222" s="11"/>
      <c r="AB222" s="11"/>
      <c r="AC222" s="11"/>
      <c r="AD222" s="11"/>
      <c r="AE222" s="11"/>
      <c r="AF222" s="11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31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</row>
    <row r="223" spans="1:85" s="1" customFormat="1" x14ac:dyDescent="0.2">
      <c r="A223" s="71"/>
      <c r="B223" s="47"/>
      <c r="C223" s="47"/>
      <c r="D223" s="47"/>
      <c r="E223" s="47"/>
      <c r="F223" s="47"/>
      <c r="G223" s="47"/>
      <c r="AA223" s="11"/>
      <c r="AB223" s="11"/>
      <c r="AC223" s="11"/>
      <c r="AD223" s="11"/>
      <c r="AE223" s="11"/>
      <c r="AF223" s="11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31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</row>
    <row r="224" spans="1:85" s="1" customFormat="1" x14ac:dyDescent="0.2">
      <c r="A224" s="71"/>
      <c r="B224" s="47"/>
      <c r="C224" s="47"/>
      <c r="D224" s="47"/>
      <c r="E224" s="47"/>
      <c r="F224" s="47"/>
      <c r="G224" s="47"/>
      <c r="AA224" s="11"/>
      <c r="AB224" s="11"/>
      <c r="AC224" s="11"/>
      <c r="AD224" s="11"/>
      <c r="AE224" s="11"/>
      <c r="AF224" s="11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31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</row>
    <row r="225" spans="1:85" s="1" customFormat="1" x14ac:dyDescent="0.2">
      <c r="A225" s="71"/>
      <c r="B225" s="47"/>
      <c r="C225" s="47"/>
      <c r="D225" s="47"/>
      <c r="E225" s="47"/>
      <c r="F225" s="47"/>
      <c r="G225" s="47"/>
      <c r="AA225" s="11"/>
      <c r="AB225" s="11"/>
      <c r="AC225" s="11"/>
      <c r="AD225" s="11"/>
      <c r="AE225" s="11"/>
      <c r="AF225" s="11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31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</row>
    <row r="226" spans="1:85" s="1" customFormat="1" x14ac:dyDescent="0.2">
      <c r="A226" s="71"/>
      <c r="B226" s="47"/>
      <c r="C226" s="47"/>
      <c r="D226" s="47"/>
      <c r="E226" s="47"/>
      <c r="F226" s="47"/>
      <c r="G226" s="47"/>
      <c r="AA226" s="11"/>
      <c r="AB226" s="11"/>
      <c r="AC226" s="11"/>
      <c r="AD226" s="11"/>
      <c r="AE226" s="11"/>
      <c r="AF226" s="11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31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</row>
    <row r="227" spans="1:85" s="1" customFormat="1" x14ac:dyDescent="0.2">
      <c r="A227" s="71"/>
      <c r="B227" s="47"/>
      <c r="C227" s="47"/>
      <c r="D227" s="47"/>
      <c r="E227" s="47"/>
      <c r="F227" s="47"/>
      <c r="G227" s="47"/>
      <c r="AA227" s="11"/>
      <c r="AB227" s="11"/>
      <c r="AC227" s="11"/>
      <c r="AD227" s="11"/>
      <c r="AE227" s="11"/>
      <c r="AF227" s="11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31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</row>
    <row r="228" spans="1:85" s="1" customFormat="1" x14ac:dyDescent="0.2">
      <c r="A228" s="71"/>
      <c r="B228" s="47"/>
      <c r="C228" s="47"/>
      <c r="D228" s="47"/>
      <c r="E228" s="47"/>
      <c r="F228" s="47"/>
      <c r="G228" s="47"/>
      <c r="AA228" s="11"/>
      <c r="AB228" s="11"/>
      <c r="AC228" s="11"/>
      <c r="AD228" s="11"/>
      <c r="AE228" s="11"/>
      <c r="AF228" s="11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31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</row>
    <row r="229" spans="1:85" s="1" customFormat="1" x14ac:dyDescent="0.2">
      <c r="A229" s="71"/>
      <c r="B229" s="47"/>
      <c r="C229" s="47"/>
      <c r="D229" s="47"/>
      <c r="E229" s="47"/>
      <c r="F229" s="47"/>
      <c r="G229" s="47"/>
      <c r="AA229" s="11"/>
      <c r="AB229" s="11"/>
      <c r="AC229" s="11"/>
      <c r="AD229" s="11"/>
      <c r="AE229" s="11"/>
      <c r="AF229" s="11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31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</row>
    <row r="230" spans="1:85" s="1" customFormat="1" x14ac:dyDescent="0.2">
      <c r="A230" s="71"/>
      <c r="B230" s="47"/>
      <c r="C230" s="47"/>
      <c r="D230" s="47"/>
      <c r="E230" s="47"/>
      <c r="F230" s="47"/>
      <c r="G230" s="47"/>
      <c r="AA230" s="11"/>
      <c r="AB230" s="11"/>
      <c r="AC230" s="11"/>
      <c r="AD230" s="11"/>
      <c r="AE230" s="11"/>
      <c r="AF230" s="11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31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</row>
    <row r="231" spans="1:85" s="1" customFormat="1" x14ac:dyDescent="0.2">
      <c r="A231" s="71"/>
      <c r="B231" s="47"/>
      <c r="C231" s="47"/>
      <c r="D231" s="47"/>
      <c r="E231" s="47"/>
      <c r="F231" s="47"/>
      <c r="G231" s="47"/>
      <c r="AA231" s="11"/>
      <c r="AB231" s="11"/>
      <c r="AC231" s="11"/>
      <c r="AD231" s="11"/>
      <c r="AE231" s="11"/>
      <c r="AF231" s="11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31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</row>
    <row r="232" spans="1:85" s="1" customFormat="1" x14ac:dyDescent="0.2">
      <c r="A232" s="71"/>
      <c r="B232" s="47"/>
      <c r="C232" s="47"/>
      <c r="D232" s="47"/>
      <c r="E232" s="47"/>
      <c r="F232" s="47"/>
      <c r="G232" s="47"/>
      <c r="AA232" s="11"/>
      <c r="AB232" s="11"/>
      <c r="AC232" s="11"/>
      <c r="AD232" s="11"/>
      <c r="AE232" s="11"/>
      <c r="AF232" s="11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31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</row>
    <row r="233" spans="1:85" s="1" customFormat="1" x14ac:dyDescent="0.2">
      <c r="A233" s="71"/>
      <c r="B233" s="47"/>
      <c r="C233" s="47"/>
      <c r="D233" s="47"/>
      <c r="E233" s="47"/>
      <c r="F233" s="47"/>
      <c r="G233" s="47"/>
      <c r="AA233" s="11"/>
      <c r="AB233" s="11"/>
      <c r="AC233" s="11"/>
      <c r="AD233" s="11"/>
      <c r="AE233" s="11"/>
      <c r="AF233" s="11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31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</row>
    <row r="234" spans="1:85" s="1" customFormat="1" x14ac:dyDescent="0.2">
      <c r="A234" s="71"/>
      <c r="B234" s="47"/>
      <c r="C234" s="47"/>
      <c r="D234" s="47"/>
      <c r="E234" s="47"/>
      <c r="F234" s="47"/>
      <c r="G234" s="47"/>
      <c r="AA234" s="11"/>
      <c r="AB234" s="11"/>
      <c r="AC234" s="11"/>
      <c r="AD234" s="11"/>
      <c r="AE234" s="11"/>
      <c r="AF234" s="11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31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</row>
    <row r="235" spans="1:85" s="1" customFormat="1" x14ac:dyDescent="0.2">
      <c r="A235" s="71"/>
      <c r="B235" s="47"/>
      <c r="C235" s="47"/>
      <c r="D235" s="47"/>
      <c r="E235" s="47"/>
      <c r="F235" s="47"/>
      <c r="G235" s="47"/>
      <c r="AA235" s="11"/>
      <c r="AB235" s="11"/>
      <c r="AC235" s="11"/>
      <c r="AD235" s="11"/>
      <c r="AE235" s="11"/>
      <c r="AF235" s="11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31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</row>
    <row r="236" spans="1:85" s="1" customFormat="1" x14ac:dyDescent="0.2">
      <c r="A236" s="71"/>
      <c r="B236" s="47"/>
      <c r="C236" s="47"/>
      <c r="D236" s="47"/>
      <c r="E236" s="47"/>
      <c r="F236" s="47"/>
      <c r="G236" s="47"/>
      <c r="AA236" s="11"/>
      <c r="AB236" s="11"/>
      <c r="AC236" s="11"/>
      <c r="AD236" s="11"/>
      <c r="AE236" s="11"/>
      <c r="AF236" s="11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31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</row>
    <row r="237" spans="1:85" s="1" customFormat="1" x14ac:dyDescent="0.2">
      <c r="A237" s="71"/>
      <c r="B237" s="47"/>
      <c r="C237" s="47"/>
      <c r="D237" s="47"/>
      <c r="E237" s="47"/>
      <c r="F237" s="47"/>
      <c r="G237" s="47"/>
      <c r="AA237" s="11"/>
      <c r="AB237" s="11"/>
      <c r="AC237" s="11"/>
      <c r="AD237" s="11"/>
      <c r="AE237" s="11"/>
      <c r="AF237" s="11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31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</row>
    <row r="238" spans="1:85" s="1" customFormat="1" x14ac:dyDescent="0.2">
      <c r="A238" s="71"/>
      <c r="B238" s="47"/>
      <c r="C238" s="47"/>
      <c r="D238" s="47"/>
      <c r="E238" s="47"/>
      <c r="F238" s="47"/>
      <c r="G238" s="47"/>
      <c r="AA238" s="11"/>
      <c r="AB238" s="11"/>
      <c r="AC238" s="11"/>
      <c r="AD238" s="11"/>
      <c r="AE238" s="11"/>
      <c r="AF238" s="11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31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</row>
    <row r="239" spans="1:85" s="1" customFormat="1" x14ac:dyDescent="0.2">
      <c r="A239" s="71"/>
      <c r="B239" s="47"/>
      <c r="C239" s="47"/>
      <c r="D239" s="47"/>
      <c r="E239" s="47"/>
      <c r="F239" s="47"/>
      <c r="G239" s="47"/>
      <c r="AA239" s="11"/>
      <c r="AB239" s="11"/>
      <c r="AC239" s="11"/>
      <c r="AD239" s="11"/>
      <c r="AE239" s="11"/>
      <c r="AF239" s="11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31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</row>
    <row r="240" spans="1:85" s="1" customFormat="1" x14ac:dyDescent="0.2">
      <c r="A240" s="71"/>
      <c r="B240" s="47"/>
      <c r="C240" s="47"/>
      <c r="D240" s="47"/>
      <c r="E240" s="47"/>
      <c r="F240" s="47"/>
      <c r="G240" s="47"/>
      <c r="AA240" s="11"/>
      <c r="AB240" s="11"/>
      <c r="AC240" s="11"/>
      <c r="AD240" s="11"/>
      <c r="AE240" s="11"/>
      <c r="AF240" s="11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31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</row>
    <row r="241" spans="2:7" x14ac:dyDescent="0.2">
      <c r="B241" s="47"/>
      <c r="C241" s="47"/>
      <c r="D241" s="47"/>
      <c r="E241" s="47"/>
      <c r="F241" s="47"/>
      <c r="G241" s="47"/>
    </row>
    <row r="242" spans="2:7" x14ac:dyDescent="0.2">
      <c r="B242" s="47"/>
      <c r="C242" s="47"/>
      <c r="D242" s="47"/>
      <c r="E242" s="47"/>
      <c r="F242" s="47"/>
      <c r="G242" s="47"/>
    </row>
    <row r="243" spans="2:7" x14ac:dyDescent="0.2">
      <c r="B243" s="47"/>
      <c r="C243" s="47"/>
      <c r="D243" s="47"/>
      <c r="E243" s="47"/>
      <c r="F243" s="47"/>
      <c r="G243" s="47"/>
    </row>
    <row r="244" spans="2:7" x14ac:dyDescent="0.2">
      <c r="B244" s="47"/>
      <c r="C244" s="47"/>
      <c r="D244" s="47"/>
      <c r="E244" s="47"/>
      <c r="F244" s="47"/>
      <c r="G244" s="47"/>
    </row>
    <row r="245" spans="2:7" x14ac:dyDescent="0.2">
      <c r="B245" s="47"/>
      <c r="C245" s="47"/>
      <c r="D245" s="47"/>
      <c r="E245" s="47"/>
      <c r="F245" s="47"/>
      <c r="G245" s="47"/>
    </row>
    <row r="246" spans="2:7" x14ac:dyDescent="0.2">
      <c r="B246" s="47"/>
      <c r="C246" s="47"/>
      <c r="D246" s="47"/>
      <c r="E246" s="47"/>
      <c r="F246" s="47"/>
      <c r="G246" s="47"/>
    </row>
  </sheetData>
  <sheetProtection algorithmName="SHA-512" hashValue="+1L80X4hfuCsC8gFcBWyRixIudShWyVjglfC4C5M745aRZkh6Tvc7i+0/Un15W1yT45sYiGYJgix6CdFWStLPg==" saltValue="wEbHZonickO8EsmhmFDN4Q==" spinCount="100000" sheet="1" objects="1" scenarios="1" selectLockedCells="1"/>
  <mergeCells count="244">
    <mergeCell ref="AE34:AF34"/>
    <mergeCell ref="AA35:AA37"/>
    <mergeCell ref="AE35:AF37"/>
    <mergeCell ref="AB36:AB37"/>
    <mergeCell ref="AC36:AC37"/>
    <mergeCell ref="AD36:AD37"/>
    <mergeCell ref="AE51:AF51"/>
    <mergeCell ref="AE38:AF38"/>
    <mergeCell ref="AA40:AF41"/>
    <mergeCell ref="AA42:AA43"/>
    <mergeCell ref="AF42:AF43"/>
    <mergeCell ref="AA44:AC44"/>
    <mergeCell ref="AD44:AF44"/>
    <mergeCell ref="AA45:AA46"/>
    <mergeCell ref="AB45:AC46"/>
    <mergeCell ref="AD45:AE46"/>
    <mergeCell ref="AA31:AC31"/>
    <mergeCell ref="AD31:AF31"/>
    <mergeCell ref="AA32:AA33"/>
    <mergeCell ref="AB32:AC33"/>
    <mergeCell ref="AD32:AE33"/>
    <mergeCell ref="AF32:AF33"/>
    <mergeCell ref="AC23:AC24"/>
    <mergeCell ref="AD23:AD24"/>
    <mergeCell ref="AE25:AF25"/>
    <mergeCell ref="AA27:AF28"/>
    <mergeCell ref="AA29:AA30"/>
    <mergeCell ref="AF29:AF30"/>
    <mergeCell ref="AE8:AF8"/>
    <mergeCell ref="AA9:AA11"/>
    <mergeCell ref="AE9:AF11"/>
    <mergeCell ref="AB10:AB11"/>
    <mergeCell ref="AC10:AC11"/>
    <mergeCell ref="AD10:AD11"/>
    <mergeCell ref="AA2:AF2"/>
    <mergeCell ref="AA3:AA4"/>
    <mergeCell ref="AF3:AF4"/>
    <mergeCell ref="AA5:AC5"/>
    <mergeCell ref="AD5:AF5"/>
    <mergeCell ref="AA6:AA7"/>
    <mergeCell ref="AB6:AC7"/>
    <mergeCell ref="AD6:AE7"/>
    <mergeCell ref="AF6:AF7"/>
    <mergeCell ref="AA19:AA20"/>
    <mergeCell ref="AB19:AC20"/>
    <mergeCell ref="AD19:AE20"/>
    <mergeCell ref="AF19:AF20"/>
    <mergeCell ref="AE21:AF21"/>
    <mergeCell ref="AA22:AA24"/>
    <mergeCell ref="AE22:AF24"/>
    <mergeCell ref="AB23:AB24"/>
    <mergeCell ref="AE12:AF12"/>
    <mergeCell ref="AA14:AF15"/>
    <mergeCell ref="AA16:AA17"/>
    <mergeCell ref="AF16:AF17"/>
    <mergeCell ref="AA18:AC18"/>
    <mergeCell ref="AD18:AF18"/>
    <mergeCell ref="AC13:AF13"/>
    <mergeCell ref="J53:L53"/>
    <mergeCell ref="M53:N53"/>
    <mergeCell ref="B2:G2"/>
    <mergeCell ref="I2:Z2"/>
    <mergeCell ref="B27:G28"/>
    <mergeCell ref="I27:Z28"/>
    <mergeCell ref="B40:G41"/>
    <mergeCell ref="B14:G15"/>
    <mergeCell ref="I5:J5"/>
    <mergeCell ref="I6:J6"/>
    <mergeCell ref="O50:O51"/>
    <mergeCell ref="P50:P51"/>
    <mergeCell ref="Q50:Q51"/>
    <mergeCell ref="R50:R51"/>
    <mergeCell ref="S50:S51"/>
    <mergeCell ref="O44:O45"/>
    <mergeCell ref="O48:O49"/>
    <mergeCell ref="P48:P49"/>
    <mergeCell ref="Q48:Q49"/>
    <mergeCell ref="R48:R49"/>
    <mergeCell ref="S48:S49"/>
    <mergeCell ref="T48:T49"/>
    <mergeCell ref="O52:O53"/>
    <mergeCell ref="P52:P53"/>
    <mergeCell ref="D53:H53"/>
    <mergeCell ref="B53:C53"/>
    <mergeCell ref="F51:G51"/>
    <mergeCell ref="D52:H52"/>
    <mergeCell ref="B42:B43"/>
    <mergeCell ref="E49:E50"/>
    <mergeCell ref="F47:G47"/>
    <mergeCell ref="F25:G25"/>
    <mergeCell ref="G3:G4"/>
    <mergeCell ref="G16:G17"/>
    <mergeCell ref="G29:G30"/>
    <mergeCell ref="B16:B17"/>
    <mergeCell ref="B29:B30"/>
    <mergeCell ref="B35:B37"/>
    <mergeCell ref="B48:B50"/>
    <mergeCell ref="F48:G50"/>
    <mergeCell ref="B44:D44"/>
    <mergeCell ref="E44:G44"/>
    <mergeCell ref="B45:B46"/>
    <mergeCell ref="C45:D46"/>
    <mergeCell ref="E45:F46"/>
    <mergeCell ref="G45:G46"/>
    <mergeCell ref="C49:C50"/>
    <mergeCell ref="D49:D50"/>
    <mergeCell ref="E10:E11"/>
    <mergeCell ref="B22:B24"/>
    <mergeCell ref="B18:D18"/>
    <mergeCell ref="E18:G18"/>
    <mergeCell ref="B19:B20"/>
    <mergeCell ref="C19:D20"/>
    <mergeCell ref="E19:F20"/>
    <mergeCell ref="C23:C24"/>
    <mergeCell ref="D23:D24"/>
    <mergeCell ref="E23:E24"/>
    <mergeCell ref="F22:G24"/>
    <mergeCell ref="F21:G21"/>
    <mergeCell ref="G19:G20"/>
    <mergeCell ref="Q3:Q4"/>
    <mergeCell ref="S3:S4"/>
    <mergeCell ref="F8:G8"/>
    <mergeCell ref="D13:H13"/>
    <mergeCell ref="B9:B11"/>
    <mergeCell ref="F12:G12"/>
    <mergeCell ref="F9:G11"/>
    <mergeCell ref="I3:J4"/>
    <mergeCell ref="C6:D7"/>
    <mergeCell ref="B5:D5"/>
    <mergeCell ref="B6:B7"/>
    <mergeCell ref="E6:F7"/>
    <mergeCell ref="G6:G7"/>
    <mergeCell ref="E5:G5"/>
    <mergeCell ref="B3:B4"/>
    <mergeCell ref="I13:J13"/>
    <mergeCell ref="I7:J7"/>
    <mergeCell ref="I8:J8"/>
    <mergeCell ref="I9:J9"/>
    <mergeCell ref="I10:J10"/>
    <mergeCell ref="I11:J11"/>
    <mergeCell ref="I12:J12"/>
    <mergeCell ref="C10:C11"/>
    <mergeCell ref="D10:D11"/>
    <mergeCell ref="T3:T4"/>
    <mergeCell ref="U3:U4"/>
    <mergeCell ref="V3:V4"/>
    <mergeCell ref="W3:W4"/>
    <mergeCell ref="X3:X4"/>
    <mergeCell ref="Y3:Y4"/>
    <mergeCell ref="Z3:Z4"/>
    <mergeCell ref="Q32:Q33"/>
    <mergeCell ref="R32:R33"/>
    <mergeCell ref="S32:S33"/>
    <mergeCell ref="O29:T29"/>
    <mergeCell ref="L3:O3"/>
    <mergeCell ref="N4:O4"/>
    <mergeCell ref="T32:T33"/>
    <mergeCell ref="O30:O31"/>
    <mergeCell ref="P30:P31"/>
    <mergeCell ref="Q30:Q31"/>
    <mergeCell ref="R30:R31"/>
    <mergeCell ref="S30:S31"/>
    <mergeCell ref="J29:N29"/>
    <mergeCell ref="K3:K4"/>
    <mergeCell ref="R3:R4"/>
    <mergeCell ref="I14:K14"/>
    <mergeCell ref="I15:L15"/>
    <mergeCell ref="T36:T37"/>
    <mergeCell ref="U29:Z29"/>
    <mergeCell ref="T46:T47"/>
    <mergeCell ref="T40:T41"/>
    <mergeCell ref="T50:T51"/>
    <mergeCell ref="Q38:Q39"/>
    <mergeCell ref="P46:P47"/>
    <mergeCell ref="Q46:Q47"/>
    <mergeCell ref="P42:P43"/>
    <mergeCell ref="Q42:Q43"/>
    <mergeCell ref="R42:R43"/>
    <mergeCell ref="S42:S43"/>
    <mergeCell ref="T42:T43"/>
    <mergeCell ref="S44:S45"/>
    <mergeCell ref="P44:P45"/>
    <mergeCell ref="Q44:Q45"/>
    <mergeCell ref="R44:R45"/>
    <mergeCell ref="R38:R39"/>
    <mergeCell ref="S38:S39"/>
    <mergeCell ref="T38:T39"/>
    <mergeCell ref="T30:T31"/>
    <mergeCell ref="P32:P33"/>
    <mergeCell ref="T34:T35"/>
    <mergeCell ref="R36:R37"/>
    <mergeCell ref="P40:P41"/>
    <mergeCell ref="P36:P37"/>
    <mergeCell ref="Q36:Q37"/>
    <mergeCell ref="S36:S37"/>
    <mergeCell ref="O38:O39"/>
    <mergeCell ref="P38:P39"/>
    <mergeCell ref="O32:O33"/>
    <mergeCell ref="O36:O37"/>
    <mergeCell ref="O34:O35"/>
    <mergeCell ref="S34:S35"/>
    <mergeCell ref="P34:P35"/>
    <mergeCell ref="Q34:Q35"/>
    <mergeCell ref="R34:R35"/>
    <mergeCell ref="G42:G43"/>
    <mergeCell ref="C36:C37"/>
    <mergeCell ref="D36:D37"/>
    <mergeCell ref="E36:E37"/>
    <mergeCell ref="D39:H39"/>
    <mergeCell ref="I40:K40"/>
    <mergeCell ref="G32:G33"/>
    <mergeCell ref="F34:G34"/>
    <mergeCell ref="D26:H26"/>
    <mergeCell ref="B31:D31"/>
    <mergeCell ref="E31:G31"/>
    <mergeCell ref="F38:G38"/>
    <mergeCell ref="F35:G37"/>
    <mergeCell ref="B32:B33"/>
    <mergeCell ref="C32:D33"/>
    <mergeCell ref="E32:F33"/>
    <mergeCell ref="R46:R47"/>
    <mergeCell ref="S46:S47"/>
    <mergeCell ref="Q40:Q41"/>
    <mergeCell ref="R40:R41"/>
    <mergeCell ref="S40:S41"/>
    <mergeCell ref="O42:O43"/>
    <mergeCell ref="AC52:AF52"/>
    <mergeCell ref="Q52:Q53"/>
    <mergeCell ref="R52:R53"/>
    <mergeCell ref="S52:S53"/>
    <mergeCell ref="T52:T53"/>
    <mergeCell ref="AE47:AF47"/>
    <mergeCell ref="AA48:AA50"/>
    <mergeCell ref="AE48:AF50"/>
    <mergeCell ref="AB49:AB50"/>
    <mergeCell ref="AC49:AC50"/>
    <mergeCell ref="AD49:AD50"/>
    <mergeCell ref="AF45:AF46"/>
    <mergeCell ref="T44:T45"/>
    <mergeCell ref="O40:O41"/>
    <mergeCell ref="O46:O47"/>
    <mergeCell ref="U53:V53"/>
    <mergeCell ref="W53:X53"/>
    <mergeCell ref="Y53:Z53"/>
  </mergeCells>
  <conditionalFormatting sqref="O5:O13">
    <cfRule type="colorScale" priority="315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N31:N39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{413FBC61-A4A1-416C-AB85-EAB8B4159184}</x14:id>
        </ext>
      </extLst>
    </cfRule>
  </conditionalFormatting>
  <conditionalFormatting sqref="R5:Z13">
    <cfRule type="top10" dxfId="123" priority="294" bottom="1" rank="5"/>
    <cfRule type="top10" dxfId="122" priority="306" rank="5"/>
  </conditionalFormatting>
  <conditionalFormatting sqref="AH34:AH41 U32:Z39">
    <cfRule type="top10" dxfId="121" priority="268" bottom="1" rank="5"/>
    <cfRule type="top10" dxfId="120" priority="269" rank="5"/>
  </conditionalFormatting>
  <conditionalFormatting sqref="E8">
    <cfRule type="expression" dxfId="119" priority="266">
      <formula>$AT$10-$AS$10&lt;=$E$12</formula>
    </cfRule>
  </conditionalFormatting>
  <conditionalFormatting sqref="D8">
    <cfRule type="expression" dxfId="118" priority="264">
      <formula>$AR$10-$AT$10&lt;=$E$12</formula>
    </cfRule>
  </conditionalFormatting>
  <conditionalFormatting sqref="C13">
    <cfRule type="expression" dxfId="117" priority="260">
      <formula>$C$13=$AT$10</formula>
    </cfRule>
  </conditionalFormatting>
  <conditionalFormatting sqref="D13:H13">
    <cfRule type="expression" dxfId="116" priority="255">
      <formula>$AR$17=1</formula>
    </cfRule>
    <cfRule type="expression" dxfId="115" priority="257">
      <formula>$AR$16=1</formula>
    </cfRule>
    <cfRule type="expression" dxfId="114" priority="258">
      <formula>$AR$15=1</formula>
    </cfRule>
  </conditionalFormatting>
  <conditionalFormatting sqref="E21">
    <cfRule type="expression" dxfId="113" priority="251">
      <formula>$AT$23-$AS$23&lt;=$E$25</formula>
    </cfRule>
  </conditionalFormatting>
  <conditionalFormatting sqref="D21">
    <cfRule type="expression" dxfId="112" priority="248">
      <formula>$AR$23-$AT$23&lt;=$E$25</formula>
    </cfRule>
  </conditionalFormatting>
  <conditionalFormatting sqref="C26">
    <cfRule type="expression" dxfId="111" priority="240">
      <formula>$C$26=$AT$23</formula>
    </cfRule>
  </conditionalFormatting>
  <conditionalFormatting sqref="E47">
    <cfRule type="expression" dxfId="110" priority="228">
      <formula>$AT$49-$AS$49&lt;=$E$51</formula>
    </cfRule>
  </conditionalFormatting>
  <conditionalFormatting sqref="D47">
    <cfRule type="expression" dxfId="109" priority="226">
      <formula>$AR$49-$AT$49&lt;=$E$51</formula>
    </cfRule>
  </conditionalFormatting>
  <conditionalFormatting sqref="C52">
    <cfRule type="expression" dxfId="108" priority="222">
      <formula>$C$52=$AT$49</formula>
    </cfRule>
  </conditionalFormatting>
  <conditionalFormatting sqref="E34">
    <cfRule type="expression" dxfId="107" priority="319">
      <formula>$AT$36-$AS$36&lt;=$E$38</formula>
    </cfRule>
  </conditionalFormatting>
  <conditionalFormatting sqref="D34">
    <cfRule type="expression" dxfId="106" priority="320">
      <formula>$AR$36-$AT$36&lt;=$E$38</formula>
    </cfRule>
  </conditionalFormatting>
  <conditionalFormatting sqref="C39">
    <cfRule type="expression" dxfId="105" priority="323">
      <formula>$C$39=$AT$36</formula>
    </cfRule>
  </conditionalFormatting>
  <conditionalFormatting sqref="AJ34:AJ41">
    <cfRule type="top10" dxfId="104" priority="214" bottom="1" rank="5"/>
    <cfRule type="top10" dxfId="103" priority="215" rank="5"/>
  </conditionalFormatting>
  <conditionalFormatting sqref="AL34:AL41">
    <cfRule type="top10" dxfId="102" priority="212" bottom="1" rank="5"/>
    <cfRule type="top10" dxfId="101" priority="213" rank="5"/>
  </conditionalFormatting>
  <conditionalFormatting sqref="AI50">
    <cfRule type="top10" dxfId="100" priority="210" bottom="1" rank="5"/>
    <cfRule type="top10" dxfId="99" priority="211" rank="5"/>
  </conditionalFormatting>
  <conditionalFormatting sqref="P30">
    <cfRule type="expression" dxfId="98" priority="203">
      <formula>P30&gt;Q30</formula>
    </cfRule>
  </conditionalFormatting>
  <conditionalFormatting sqref="S30">
    <cfRule type="expression" dxfId="97" priority="187">
      <formula>S30&gt;T30</formula>
    </cfRule>
  </conditionalFormatting>
  <conditionalFormatting sqref="P32">
    <cfRule type="expression" dxfId="96" priority="178">
      <formula>P32&gt;Q32</formula>
    </cfRule>
  </conditionalFormatting>
  <conditionalFormatting sqref="P34">
    <cfRule type="expression" dxfId="95" priority="177">
      <formula>P34&gt;Q34</formula>
    </cfRule>
  </conditionalFormatting>
  <conditionalFormatting sqref="P36">
    <cfRule type="expression" dxfId="94" priority="176">
      <formula>P36&gt;Q36</formula>
    </cfRule>
  </conditionalFormatting>
  <conditionalFormatting sqref="P38">
    <cfRule type="expression" dxfId="93" priority="175">
      <formula>P38&gt;Q38</formula>
    </cfRule>
  </conditionalFormatting>
  <conditionalFormatting sqref="P40">
    <cfRule type="expression" dxfId="92" priority="174">
      <formula>P40&gt;Q40</formula>
    </cfRule>
  </conditionalFormatting>
  <conditionalFormatting sqref="P42">
    <cfRule type="expression" dxfId="91" priority="173">
      <formula>P42&gt;Q42</formula>
    </cfRule>
  </conditionalFormatting>
  <conditionalFormatting sqref="P44">
    <cfRule type="expression" dxfId="90" priority="172">
      <formula>P44&gt;Q44</formula>
    </cfRule>
  </conditionalFormatting>
  <conditionalFormatting sqref="P46">
    <cfRule type="expression" dxfId="89" priority="171">
      <formula>P46&gt;Q46</formula>
    </cfRule>
  </conditionalFormatting>
  <conditionalFormatting sqref="P48">
    <cfRule type="expression" dxfId="88" priority="170">
      <formula>P48&gt;Q48</formula>
    </cfRule>
  </conditionalFormatting>
  <conditionalFormatting sqref="P50">
    <cfRule type="expression" dxfId="87" priority="168">
      <formula>P50&gt;Q50</formula>
    </cfRule>
  </conditionalFormatting>
  <conditionalFormatting sqref="P52">
    <cfRule type="expression" dxfId="86" priority="167">
      <formula>P52&gt;Q52</formula>
    </cfRule>
  </conditionalFormatting>
  <conditionalFormatting sqref="S32">
    <cfRule type="expression" dxfId="85" priority="166">
      <formula>S32&gt;T32</formula>
    </cfRule>
  </conditionalFormatting>
  <conditionalFormatting sqref="S34">
    <cfRule type="expression" dxfId="84" priority="165">
      <formula>S34&gt;T34</formula>
    </cfRule>
  </conditionalFormatting>
  <conditionalFormatting sqref="S36">
    <cfRule type="expression" dxfId="83" priority="164">
      <formula>S36&gt;T36</formula>
    </cfRule>
  </conditionalFormatting>
  <conditionalFormatting sqref="S38">
    <cfRule type="expression" dxfId="82" priority="163">
      <formula>S38&gt;T38</formula>
    </cfRule>
  </conditionalFormatting>
  <conditionalFormatting sqref="S40">
    <cfRule type="expression" dxfId="81" priority="162">
      <formula>S40&gt;T40</formula>
    </cfRule>
  </conditionalFormatting>
  <conditionalFormatting sqref="S42">
    <cfRule type="expression" dxfId="80" priority="161">
      <formula>S42&gt;T42</formula>
    </cfRule>
  </conditionalFormatting>
  <conditionalFormatting sqref="S44">
    <cfRule type="expression" dxfId="79" priority="160">
      <formula>S44&gt;T44</formula>
    </cfRule>
  </conditionalFormatting>
  <conditionalFormatting sqref="S46">
    <cfRule type="expression" dxfId="78" priority="159">
      <formula>S46&gt;T46</formula>
    </cfRule>
  </conditionalFormatting>
  <conditionalFormatting sqref="S48">
    <cfRule type="expression" dxfId="77" priority="158">
      <formula>S48&gt;T48</formula>
    </cfRule>
  </conditionalFormatting>
  <conditionalFormatting sqref="S50">
    <cfRule type="expression" dxfId="76" priority="157">
      <formula>S50&gt;T50</formula>
    </cfRule>
  </conditionalFormatting>
  <conditionalFormatting sqref="S52">
    <cfRule type="expression" dxfId="75" priority="156">
      <formula>S52&gt;T52</formula>
    </cfRule>
  </conditionalFormatting>
  <conditionalFormatting sqref="D23">
    <cfRule type="expression" dxfId="74" priority="144">
      <formula>$AR$23-$AT$23&lt;=$E$25</formula>
    </cfRule>
  </conditionalFormatting>
  <conditionalFormatting sqref="E23">
    <cfRule type="expression" dxfId="73" priority="143">
      <formula>$AT$23-$AS$23&lt;=$E$25</formula>
    </cfRule>
  </conditionalFormatting>
  <conditionalFormatting sqref="F22:G24">
    <cfRule type="expression" dxfId="72" priority="142">
      <formula>$C$26=$AT$23</formula>
    </cfRule>
  </conditionalFormatting>
  <conditionalFormatting sqref="F25:G25">
    <cfRule type="expression" dxfId="71" priority="141">
      <formula>$AO$23&lt;0</formula>
    </cfRule>
  </conditionalFormatting>
  <conditionalFormatting sqref="E36">
    <cfRule type="expression" dxfId="70" priority="140">
      <formula>$AT$36-$AS$36&lt;=$E$38</formula>
    </cfRule>
  </conditionalFormatting>
  <conditionalFormatting sqref="D36">
    <cfRule type="expression" dxfId="69" priority="139">
      <formula>$AR$36-$AT$36&lt;=$E$38</formula>
    </cfRule>
  </conditionalFormatting>
  <conditionalFormatting sqref="C36">
    <cfRule type="expression" dxfId="68" priority="138">
      <formula>$AU$36=$AT$36</formula>
    </cfRule>
  </conditionalFormatting>
  <conditionalFormatting sqref="F35:G37">
    <cfRule type="expression" dxfId="67" priority="137">
      <formula>$C$39=$AT$36</formula>
    </cfRule>
  </conditionalFormatting>
  <conditionalFormatting sqref="E49">
    <cfRule type="expression" dxfId="66" priority="136">
      <formula>$AT$49-$AS$49&lt;=$E$51</formula>
    </cfRule>
  </conditionalFormatting>
  <conditionalFormatting sqref="D49">
    <cfRule type="expression" dxfId="65" priority="135">
      <formula>$AR$49-$AT$49&lt;=$E$51</formula>
    </cfRule>
  </conditionalFormatting>
  <conditionalFormatting sqref="C49">
    <cfRule type="expression" dxfId="64" priority="134">
      <formula>$AT$49=$AU$49</formula>
    </cfRule>
  </conditionalFormatting>
  <conditionalFormatting sqref="F48:G50">
    <cfRule type="expression" dxfId="63" priority="133">
      <formula>$C$52=$AT$49</formula>
    </cfRule>
  </conditionalFormatting>
  <conditionalFormatting sqref="F51:G51">
    <cfRule type="expression" dxfId="62" priority="131">
      <formula>$AO$49&lt;0</formula>
    </cfRule>
  </conditionalFormatting>
  <conditionalFormatting sqref="AD8">
    <cfRule type="expression" dxfId="61" priority="121">
      <formula>$BG$10-$BF$10&lt;=$AD$12</formula>
    </cfRule>
  </conditionalFormatting>
  <conditionalFormatting sqref="AD10">
    <cfRule type="expression" dxfId="60" priority="120">
      <formula>BG10-BF10&lt;=AD12</formula>
    </cfRule>
  </conditionalFormatting>
  <conditionalFormatting sqref="AC8">
    <cfRule type="expression" dxfId="59" priority="119">
      <formula>$BE$10-$BG$10&lt;=$AD$12</formula>
    </cfRule>
  </conditionalFormatting>
  <conditionalFormatting sqref="AC10">
    <cfRule type="expression" dxfId="58" priority="118">
      <formula>BE10-BG10&lt;=AD12</formula>
    </cfRule>
  </conditionalFormatting>
  <conditionalFormatting sqref="AB10">
    <cfRule type="expression" dxfId="57" priority="116">
      <formula>$BG$10-$BH$10=0</formula>
    </cfRule>
  </conditionalFormatting>
  <conditionalFormatting sqref="AB13">
    <cfRule type="expression" dxfId="56" priority="115">
      <formula>$AB$13=$BG$10</formula>
    </cfRule>
  </conditionalFormatting>
  <conditionalFormatting sqref="AE9:AF11">
    <cfRule type="expression" dxfId="55" priority="114">
      <formula>$BG$10=$AB$13</formula>
    </cfRule>
  </conditionalFormatting>
  <conditionalFormatting sqref="AD21">
    <cfRule type="expression" dxfId="54" priority="108">
      <formula>$BG$23-$BF$23&lt;=$AD$25</formula>
    </cfRule>
  </conditionalFormatting>
  <conditionalFormatting sqref="AC21">
    <cfRule type="expression" dxfId="53" priority="106">
      <formula>$BE$23-$BG$23&lt;=$AD$25</formula>
    </cfRule>
  </conditionalFormatting>
  <conditionalFormatting sqref="AB26">
    <cfRule type="expression" dxfId="52" priority="100">
      <formula>$AB$26=$BG$23</formula>
    </cfRule>
  </conditionalFormatting>
  <conditionalFormatting sqref="AE22:AF24">
    <cfRule type="expression" dxfId="51" priority="95">
      <formula>$BG$23=$AB$26</formula>
    </cfRule>
  </conditionalFormatting>
  <conditionalFormatting sqref="AD34">
    <cfRule type="expression" dxfId="50" priority="91">
      <formula>$BG$36-$BF$36&lt;=$AD$38</formula>
    </cfRule>
  </conditionalFormatting>
  <conditionalFormatting sqref="AC34">
    <cfRule type="expression" dxfId="49" priority="92">
      <formula>$BE$36-$BG$36&lt;=$AD$38</formula>
    </cfRule>
  </conditionalFormatting>
  <conditionalFormatting sqref="AB39">
    <cfRule type="expression" dxfId="48" priority="93">
      <formula>$AB$39=$BG$36</formula>
    </cfRule>
  </conditionalFormatting>
  <conditionalFormatting sqref="AD47">
    <cfRule type="expression" dxfId="47" priority="78">
      <formula>$BG$49-$BF$49&lt;=$AD$51</formula>
    </cfRule>
  </conditionalFormatting>
  <conditionalFormatting sqref="AC47">
    <cfRule type="expression" dxfId="46" priority="77">
      <formula>$BE$49-$BG$49&lt;=$AD$51</formula>
    </cfRule>
  </conditionalFormatting>
  <conditionalFormatting sqref="AB52">
    <cfRule type="expression" dxfId="45" priority="75">
      <formula>$AB$52=$BG$49</formula>
    </cfRule>
  </conditionalFormatting>
  <conditionalFormatting sqref="D26:H26">
    <cfRule type="expression" dxfId="44" priority="58">
      <formula>$AR$17=1</formula>
    </cfRule>
    <cfRule type="expression" dxfId="43" priority="59">
      <formula>$AR$16=1</formula>
    </cfRule>
    <cfRule type="expression" dxfId="42" priority="60">
      <formula>$AR$15=1</formula>
    </cfRule>
  </conditionalFormatting>
  <conditionalFormatting sqref="D39:H39">
    <cfRule type="expression" dxfId="41" priority="55">
      <formula>$AR$17=1</formula>
    </cfRule>
    <cfRule type="expression" dxfId="40" priority="56">
      <formula>$AR$16=1</formula>
    </cfRule>
    <cfRule type="expression" dxfId="39" priority="57">
      <formula>$AR$15=1</formula>
    </cfRule>
  </conditionalFormatting>
  <conditionalFormatting sqref="D52:H52">
    <cfRule type="expression" dxfId="38" priority="52">
      <formula>$AR$17=1</formula>
    </cfRule>
    <cfRule type="expression" dxfId="37" priority="53">
      <formula>$AR$16=1</formula>
    </cfRule>
    <cfRule type="expression" dxfId="36" priority="54">
      <formula>$AR$15=1</formula>
    </cfRule>
  </conditionalFormatting>
  <conditionalFormatting sqref="AC13">
    <cfRule type="expression" dxfId="35" priority="49">
      <formula>$AR$17=1</formula>
    </cfRule>
    <cfRule type="expression" dxfId="34" priority="50">
      <formula>$AR$16=1</formula>
    </cfRule>
    <cfRule type="expression" dxfId="33" priority="51">
      <formula>$AR$15=1</formula>
    </cfRule>
  </conditionalFormatting>
  <conditionalFormatting sqref="AC26:AF26">
    <cfRule type="expression" dxfId="32" priority="46">
      <formula>$AR$17=1</formula>
    </cfRule>
    <cfRule type="expression" dxfId="31" priority="47">
      <formula>$AR$16=1</formula>
    </cfRule>
    <cfRule type="expression" dxfId="30" priority="48">
      <formula>$AR$15=1</formula>
    </cfRule>
  </conditionalFormatting>
  <conditionalFormatting sqref="AC52">
    <cfRule type="expression" dxfId="29" priority="40">
      <formula>$AR$17=1</formula>
    </cfRule>
    <cfRule type="expression" dxfId="28" priority="41">
      <formula>$AR$16=1</formula>
    </cfRule>
    <cfRule type="expression" dxfId="27" priority="42">
      <formula>$AR$15=1</formula>
    </cfRule>
  </conditionalFormatting>
  <conditionalFormatting sqref="AE12:AF12">
    <cfRule type="expression" dxfId="26" priority="39">
      <formula>$BN$10&lt;0</formula>
    </cfRule>
  </conditionalFormatting>
  <conditionalFormatting sqref="AC39:AF39">
    <cfRule type="expression" dxfId="25" priority="32">
      <formula>$AR$17=1</formula>
    </cfRule>
    <cfRule type="expression" dxfId="24" priority="33">
      <formula>$AR$16=1</formula>
    </cfRule>
    <cfRule type="expression" dxfId="23" priority="34">
      <formula>$AR$15=1</formula>
    </cfRule>
  </conditionalFormatting>
  <conditionalFormatting sqref="F38:G38">
    <cfRule type="expression" dxfId="22" priority="31">
      <formula>$AO$36&lt;0</formula>
    </cfRule>
  </conditionalFormatting>
  <conditionalFormatting sqref="F9:G11">
    <cfRule type="expression" dxfId="21" priority="30">
      <formula>$C$13=$AT$10</formula>
    </cfRule>
  </conditionalFormatting>
  <conditionalFormatting sqref="F12:G12">
    <cfRule type="expression" dxfId="20" priority="29">
      <formula>$AO$10&lt;0</formula>
    </cfRule>
  </conditionalFormatting>
  <conditionalFormatting sqref="C10">
    <cfRule type="expression" dxfId="19" priority="28">
      <formula>$AU$10=$AT$10</formula>
    </cfRule>
  </conditionalFormatting>
  <conditionalFormatting sqref="D10">
    <cfRule type="expression" dxfId="18" priority="27">
      <formula>$AR$10-$AT$10&lt;=$E$12</formula>
    </cfRule>
  </conditionalFormatting>
  <conditionalFormatting sqref="E10">
    <cfRule type="expression" dxfId="17" priority="26">
      <formula>$AT$10-$AS$10&lt;=$E$12</formula>
    </cfRule>
  </conditionalFormatting>
  <conditionalFormatting sqref="Y31">
    <cfRule type="dataBar" priority="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{13785BD5-255A-45DF-9CFF-12D100A7DA69}</x14:id>
        </ext>
      </extLst>
    </cfRule>
  </conditionalFormatting>
  <conditionalFormatting sqref="Z31"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{B3AB0095-9E3E-425D-875F-AB70CD2ABB64}</x14:id>
        </ext>
      </extLst>
    </cfRule>
  </conditionalFormatting>
  <conditionalFormatting sqref="AB23">
    <cfRule type="expression" dxfId="16" priority="20">
      <formula>$BG$23=$BH$23</formula>
    </cfRule>
  </conditionalFormatting>
  <conditionalFormatting sqref="AE25:AF25">
    <cfRule type="expression" dxfId="15" priority="19">
      <formula>$BN$23&lt;0</formula>
    </cfRule>
  </conditionalFormatting>
  <conditionalFormatting sqref="AE38:AF38">
    <cfRule type="expression" dxfId="14" priority="18">
      <formula>$BN$36&lt;0</formula>
    </cfRule>
  </conditionalFormatting>
  <conditionalFormatting sqref="AD36">
    <cfRule type="expression" dxfId="13" priority="17">
      <formula>$BG$36-$BF$36&lt;=$AD$38</formula>
    </cfRule>
  </conditionalFormatting>
  <conditionalFormatting sqref="AC36">
    <cfRule type="expression" dxfId="12" priority="16">
      <formula>$BE$36-$BG$36&lt;=$AD$38</formula>
    </cfRule>
  </conditionalFormatting>
  <conditionalFormatting sqref="AE35:AF37">
    <cfRule type="expression" dxfId="11" priority="14">
      <formula>$AB$39=$BG$36</formula>
    </cfRule>
  </conditionalFormatting>
  <conditionalFormatting sqref="AE51:AF51">
    <cfRule type="expression" dxfId="10" priority="13">
      <formula>$BN$49&lt;0</formula>
    </cfRule>
  </conditionalFormatting>
  <conditionalFormatting sqref="AD23">
    <cfRule type="expression" dxfId="9" priority="12">
      <formula>BG23-BF23&lt;=AD25</formula>
    </cfRule>
  </conditionalFormatting>
  <conditionalFormatting sqref="AC23">
    <cfRule type="expression" dxfId="8" priority="11">
      <formula>BE23-BG23&lt;=AD25</formula>
    </cfRule>
  </conditionalFormatting>
  <conditionalFormatting sqref="AC49">
    <cfRule type="expression" dxfId="7" priority="9">
      <formula>$BE$49-$BG$49&lt;=$AD$51</formula>
    </cfRule>
  </conditionalFormatting>
  <conditionalFormatting sqref="AD49">
    <cfRule type="expression" dxfId="6" priority="8">
      <formula>$BG$49-$BF$49&lt;=$AD$51</formula>
    </cfRule>
  </conditionalFormatting>
  <conditionalFormatting sqref="AE48:AF50">
    <cfRule type="expression" dxfId="5" priority="7">
      <formula>$AB$52=$BG$49</formula>
    </cfRule>
  </conditionalFormatting>
  <conditionalFormatting sqref="C23">
    <cfRule type="expression" dxfId="4" priority="6">
      <formula>AU23=AT23</formula>
    </cfRule>
  </conditionalFormatting>
  <conditionalFormatting sqref="AB36">
    <cfRule type="expression" dxfId="3" priority="5">
      <formula>$BG$36=$BH$36</formula>
    </cfRule>
  </conditionalFormatting>
  <conditionalFormatting sqref="AB49">
    <cfRule type="expression" dxfId="2" priority="4">
      <formula>$BG$49=$BH$49</formula>
    </cfRule>
  </conditionalFormatting>
  <conditionalFormatting sqref="C8">
    <cfRule type="expression" dxfId="1" priority="3">
      <formula>AU10=AT10</formula>
    </cfRule>
  </conditionalFormatting>
  <conditionalFormatting sqref="C21">
    <cfRule type="expression" dxfId="0" priority="2">
      <formula>AU23=AT23</formula>
    </cfRule>
  </conditionalFormatting>
  <conditionalFormatting sqref="N5:N13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{D91C3C6E-C204-45F4-BCB6-C76DE4FA546F}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3FBC61-A4A1-416C-AB85-EAB8B4159184}">
            <x14:dataBar minLength="0" maxLength="100" negativeBarColorSameAsPositive="1" axisPosition="none">
              <x14:cfvo type="min"/>
              <x14:cfvo type="max"/>
            </x14:dataBar>
          </x14:cfRule>
          <xm:sqref>N31:N39</xm:sqref>
        </x14:conditionalFormatting>
        <x14:conditionalFormatting xmlns:xm="http://schemas.microsoft.com/office/excel/2006/main">
          <x14:cfRule type="dataBar" id="{13785BD5-255A-45DF-9CFF-12D100A7DA69}">
            <x14:dataBar minLength="0" maxLength="100" negativeBarColorSameAsPositive="1" axisPosition="none">
              <x14:cfvo type="min"/>
              <x14:cfvo type="max"/>
            </x14:dataBar>
          </x14:cfRule>
          <xm:sqref>Y31</xm:sqref>
        </x14:conditionalFormatting>
        <x14:conditionalFormatting xmlns:xm="http://schemas.microsoft.com/office/excel/2006/main">
          <x14:cfRule type="dataBar" id="{B3AB0095-9E3E-425D-875F-AB70CD2ABB64}">
            <x14:dataBar minLength="0" maxLength="100" negativeBarColorSameAsPositive="1" axisPosition="none">
              <x14:cfvo type="min"/>
              <x14:cfvo type="max"/>
            </x14:dataBar>
          </x14:cfRule>
          <xm:sqref>Z31</xm:sqref>
        </x14:conditionalFormatting>
        <x14:conditionalFormatting xmlns:xm="http://schemas.microsoft.com/office/excel/2006/main">
          <x14:cfRule type="dataBar" id="{D91C3C6E-C204-45F4-BCB6-C76DE4FA54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N5:N13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showRowColHeaders="0" workbookViewId="0"/>
  </sheetViews>
  <sheetFormatPr defaultRowHeight="14.25" x14ac:dyDescent="0.2"/>
  <cols>
    <col min="1" max="16384" width="9" style="99"/>
  </cols>
  <sheetData>
    <row r="2" spans="2:2" ht="16.5" x14ac:dyDescent="0.3">
      <c r="B2" s="100" t="s">
        <v>41</v>
      </c>
    </row>
    <row r="3" spans="2:2" ht="16.5" x14ac:dyDescent="0.3">
      <c r="B3" s="100"/>
    </row>
    <row r="5" spans="2:2" ht="16.5" x14ac:dyDescent="0.2">
      <c r="B5" s="101" t="s">
        <v>42</v>
      </c>
    </row>
    <row r="6" spans="2:2" ht="16.5" x14ac:dyDescent="0.2">
      <c r="B6" s="101" t="s">
        <v>43</v>
      </c>
    </row>
    <row r="7" spans="2:2" ht="16.5" x14ac:dyDescent="0.2">
      <c r="B7" s="101" t="s">
        <v>44</v>
      </c>
    </row>
    <row r="8" spans="2:2" ht="16.5" x14ac:dyDescent="0.2">
      <c r="B8" s="101" t="s">
        <v>45</v>
      </c>
    </row>
    <row r="9" spans="2:2" ht="16.5" x14ac:dyDescent="0.2">
      <c r="B9" s="101" t="s">
        <v>46</v>
      </c>
    </row>
    <row r="10" spans="2:2" ht="16.5" x14ac:dyDescent="0.2">
      <c r="B10" s="101" t="s">
        <v>47</v>
      </c>
    </row>
    <row r="11" spans="2:2" ht="16.5" x14ac:dyDescent="0.2">
      <c r="B11" s="101" t="s">
        <v>104</v>
      </c>
    </row>
    <row r="12" spans="2:2" ht="16.5" x14ac:dyDescent="0.2">
      <c r="B12" s="101" t="s">
        <v>105</v>
      </c>
    </row>
    <row r="13" spans="2:2" ht="16.5" x14ac:dyDescent="0.2">
      <c r="B13" s="101" t="s">
        <v>48</v>
      </c>
    </row>
    <row r="14" spans="2:2" ht="16.5" x14ac:dyDescent="0.2">
      <c r="B14" s="101" t="s">
        <v>103</v>
      </c>
    </row>
    <row r="20" spans="2:2" ht="16.5" x14ac:dyDescent="0.2">
      <c r="B20" s="101" t="s">
        <v>49</v>
      </c>
    </row>
    <row r="21" spans="2:2" ht="16.5" x14ac:dyDescent="0.2">
      <c r="B21" s="101" t="s">
        <v>50</v>
      </c>
    </row>
    <row r="22" spans="2:2" ht="16.5" x14ac:dyDescent="0.2">
      <c r="B22" s="101" t="s">
        <v>51</v>
      </c>
    </row>
    <row r="23" spans="2:2" ht="16.5" x14ac:dyDescent="0.2">
      <c r="B23" s="101" t="s">
        <v>55</v>
      </c>
    </row>
    <row r="24" spans="2:2" ht="16.5" x14ac:dyDescent="0.2">
      <c r="B24" s="101" t="s">
        <v>52</v>
      </c>
    </row>
    <row r="25" spans="2:2" ht="16.5" x14ac:dyDescent="0.2">
      <c r="B25" s="101" t="s">
        <v>57</v>
      </c>
    </row>
    <row r="26" spans="2:2" ht="16.5" x14ac:dyDescent="0.2">
      <c r="B26" s="101" t="s">
        <v>53</v>
      </c>
    </row>
    <row r="27" spans="2:2" ht="16.5" x14ac:dyDescent="0.2">
      <c r="B27" s="101" t="s">
        <v>54</v>
      </c>
    </row>
    <row r="28" spans="2:2" ht="16.5" x14ac:dyDescent="0.2">
      <c r="B28" s="101" t="s">
        <v>56</v>
      </c>
    </row>
    <row r="35" spans="2:2" ht="16.5" x14ac:dyDescent="0.2">
      <c r="B35" s="101" t="s">
        <v>58</v>
      </c>
    </row>
    <row r="36" spans="2:2" ht="16.5" x14ac:dyDescent="0.2">
      <c r="B36" s="101" t="s">
        <v>69</v>
      </c>
    </row>
    <row r="69" spans="8:20" ht="16.5" x14ac:dyDescent="0.2">
      <c r="H69" s="101" t="s">
        <v>61</v>
      </c>
      <c r="N69" s="101" t="s">
        <v>59</v>
      </c>
      <c r="O69" s="101"/>
      <c r="T69" s="101" t="s">
        <v>64</v>
      </c>
    </row>
    <row r="70" spans="8:20" ht="16.5" x14ac:dyDescent="0.3">
      <c r="H70" s="100" t="s">
        <v>63</v>
      </c>
      <c r="N70" s="101" t="s">
        <v>68</v>
      </c>
      <c r="O70" s="101"/>
      <c r="T70" s="101" t="s">
        <v>65</v>
      </c>
    </row>
    <row r="71" spans="8:20" ht="16.5" x14ac:dyDescent="0.2">
      <c r="H71" s="101" t="s">
        <v>62</v>
      </c>
      <c r="N71" s="101" t="s">
        <v>70</v>
      </c>
      <c r="O71" s="101"/>
      <c r="T71" s="101" t="s">
        <v>66</v>
      </c>
    </row>
    <row r="72" spans="8:20" ht="16.5" x14ac:dyDescent="0.2">
      <c r="H72" s="101" t="s">
        <v>60</v>
      </c>
      <c r="N72" s="101" t="s">
        <v>60</v>
      </c>
      <c r="O72" s="101"/>
      <c r="T72" s="101" t="s">
        <v>71</v>
      </c>
    </row>
    <row r="73" spans="8:20" ht="16.5" x14ac:dyDescent="0.2">
      <c r="T73" s="101" t="s">
        <v>72</v>
      </c>
    </row>
    <row r="74" spans="8:20" ht="16.5" x14ac:dyDescent="0.2">
      <c r="T74" s="101" t="s">
        <v>67</v>
      </c>
    </row>
    <row r="75" spans="8:20" ht="16.5" x14ac:dyDescent="0.2">
      <c r="T75" s="101" t="s">
        <v>73</v>
      </c>
    </row>
  </sheetData>
  <sheetProtection algorithmName="SHA-512" hashValue="9wdhTdCyV2sn0t8FJXz2vVvRe+sai/p64arRB6ZXLYghm/V/D/OxvtsvDKjwprAlEwgTaznXwPXWsm/ML8EaMA==" saltValue="LAn0V7RDiRlJwEE4c40DdQ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182"/>
  <sheetViews>
    <sheetView workbookViewId="0">
      <selection activeCell="D4" sqref="D4"/>
    </sheetView>
  </sheetViews>
  <sheetFormatPr defaultColWidth="8.75" defaultRowHeight="14.25" x14ac:dyDescent="0.2"/>
  <cols>
    <col min="1" max="3" width="8.75" style="99"/>
    <col min="4" max="4" width="11.375" style="99" customWidth="1"/>
    <col min="5" max="5" width="8.75" style="99" customWidth="1"/>
    <col min="6" max="6" width="11.125" style="99" customWidth="1"/>
    <col min="7" max="7" width="14.75" style="99" customWidth="1"/>
    <col min="8" max="8" width="8.75" style="99"/>
    <col min="9" max="9" width="10" style="99" customWidth="1"/>
    <col min="10" max="10" width="14.25" style="99" customWidth="1"/>
    <col min="11" max="14" width="8.75" style="99"/>
    <col min="15" max="15" width="10" style="126" customWidth="1"/>
    <col min="16" max="17" width="8.75" style="99"/>
    <col min="18" max="18" width="8.75" style="126"/>
    <col min="19" max="20" width="8.75" style="99"/>
    <col min="21" max="21" width="8.75" style="126"/>
    <col min="22" max="23" width="8.75" style="99"/>
    <col min="24" max="24" width="8.75" style="126"/>
    <col min="25" max="26" width="8.75" style="99"/>
    <col min="27" max="27" width="8.75" style="126"/>
    <col min="28" max="29" width="8.75" style="99"/>
    <col min="30" max="30" width="8.75" style="126"/>
    <col min="31" max="32" width="8.75" style="99"/>
    <col min="33" max="33" width="8.75" style="126"/>
    <col min="34" max="35" width="8.75" style="99"/>
    <col min="36" max="36" width="8.75" style="127"/>
    <col min="37" max="16384" width="8.75" style="99"/>
  </cols>
  <sheetData>
    <row r="1" spans="1:40" x14ac:dyDescent="0.2">
      <c r="A1" s="99">
        <f ca="1">DAY(TODAY())</f>
        <v>31</v>
      </c>
      <c r="B1" s="99">
        <f ca="1">MONTH(TODAY())</f>
        <v>3</v>
      </c>
      <c r="H1" s="124">
        <v>5</v>
      </c>
      <c r="I1" s="99" t="str">
        <f>K1&amp;":"&amp;AN1</f>
        <v>7:00</v>
      </c>
      <c r="J1" s="99">
        <f ca="1" xml:space="preserve"> RTD("cqg.rtd",,"StudyData","Close("&amp;$G$2&amp;") when (LocalMonth("&amp;$G$2&amp;")="&amp;$B$1&amp;" And LocalDay("&amp;$G$2&amp;")="&amp;$A$1&amp;" And LocalHour("&amp;$G$2&amp;")="&amp;K1&amp;" And LocalMinute("&amp;$G$2&amp;")="&amp;L1&amp;")", "Bar", "", "Close","A5C", "0", "all", "", "","True",,)</f>
        <v>1.3771</v>
      </c>
      <c r="K1" s="99">
        <v>7</v>
      </c>
      <c r="L1" s="99">
        <v>0</v>
      </c>
      <c r="M1" s="99">
        <f ca="1">(J1-$H$2)/$H$2</f>
        <v>3.3515482695810109E-3</v>
      </c>
      <c r="N1" s="125">
        <f ca="1">IF(ISERROR(M1),NA(),M1)</f>
        <v>3.3515482695810109E-3</v>
      </c>
      <c r="O1" s="126">
        <f ca="1" xml:space="preserve"> RTD("cqg.rtd",,"StudyData","Close("&amp;$G$3&amp;") when (LocalMonth("&amp;$G$3&amp;")="&amp;$B$1&amp;" And LocalDay("&amp;$G$3&amp;")="&amp;$A$1&amp;" And LocalHour("&amp;$G$3&amp;")="&amp;K1&amp;" And LocalMinute("&amp;$G$3&amp;")="&amp;L1&amp;")", "Bar", "", "Close","A5C", "0", "all", "", "","True",,)</f>
        <v>1.17465</v>
      </c>
      <c r="P1" s="99">
        <f ca="1">(O1-$H$3)/$H$3</f>
        <v>8.9468302658486318E-4</v>
      </c>
      <c r="Q1" s="125">
        <f ca="1">IF(ISERROR(P1),NA(),P1)</f>
        <v>8.9468302658486318E-4</v>
      </c>
      <c r="R1" s="126">
        <f ca="1" xml:space="preserve"> RTD("cqg.rtd",,"StudyData","Close("&amp;$G$4&amp;") when (LocalMonth("&amp;$G$4&amp;")="&amp;$B$1&amp;" And LocalDay("&amp;$G$4&amp;")="&amp;$A$1&amp;" And LocalHour("&amp;$G$4&amp;")="&amp;K1&amp;" And LocalMinute("&amp;$G$4&amp;")="&amp;L1&amp;")", "Bar", "", "Close","A5C", "0", "all", "", "","True",,)</f>
        <v>9.0329999999999994E-3</v>
      </c>
      <c r="S1" s="99">
        <f ca="1">(R1-$H$4)/$H$4</f>
        <v>-3.9146496112919234E-3</v>
      </c>
      <c r="T1" s="125">
        <f ca="1">IF(ISERROR(S1),NA(),S1)</f>
        <v>-3.9146496112919234E-3</v>
      </c>
      <c r="U1" s="126">
        <f ca="1" xml:space="preserve"> RTD("cqg.rtd",,"StudyData","Close("&amp;$G$5&amp;") when (LocalMonth("&amp;$G$5&amp;")="&amp;$B$1&amp;" And LocalDay("&amp;$G$5&amp;")="&amp;$A$1&amp;" And LocalHour("&amp;$G$5&amp;")="&amp;K1&amp;" And LocalMinute("&amp;$G$5&amp;")="&amp;L1&amp;")", "Bar", "", "Close","A5C", "0", "all", "", "","True",,)</f>
        <v>0.76134999999999997</v>
      </c>
      <c r="V1" s="99">
        <f ca="1">(U1-$H$5)/$H$5</f>
        <v>2.765887388870584E-3</v>
      </c>
      <c r="W1" s="125">
        <f ca="1">IF(ISERROR(V1),NA(),V1)</f>
        <v>2.765887388870584E-3</v>
      </c>
      <c r="X1" s="126">
        <f ca="1" xml:space="preserve"> RTD("cqg.rtd",,"StudyData","Close("&amp;$G$6&amp;") when (LocalMonth("&amp;$G$6&amp;")="&amp;$B$1&amp;" And LocalDay("&amp;$G$6&amp;")="&amp;$A$1&amp;" And LocalHour("&amp;$G$6&amp;")="&amp;K1&amp;" And LocalMinute("&amp;$G$6&amp;")="&amp;L1&amp;")", "Bar", "", "Close","A5C", "0", "all", "", "","True",,)</f>
        <v>0.79344999999999999</v>
      </c>
      <c r="Y1" s="99">
        <f ca="1">(X1-$H$6)/$H$6</f>
        <v>2.2104332449160405E-3</v>
      </c>
      <c r="Z1" s="125">
        <f ca="1">IF(ISERROR(Y1),NA(),Y1)</f>
        <v>2.2104332449160405E-3</v>
      </c>
      <c r="AA1" s="126">
        <f ca="1" xml:space="preserve"> RTD("cqg.rtd",,"StudyData","Close("&amp;$G$7&amp;") when (LocalMonth("&amp;$G$7&amp;")="&amp;$B$1&amp;" And LocalDay("&amp;$G$7&amp;")="&amp;$A$1&amp;" And LocalHour("&amp;$G$7&amp;")="&amp;K1&amp;" And LocalMinute("&amp;$G$7&amp;")="&amp;L1&amp;")", "Bar", "", "Close","A5C", "0", "all", "", "","True",,)</f>
        <v>1.0613999999999999</v>
      </c>
      <c r="AB1" s="99">
        <f ca="1">(AA1-$H$7)/$H$7</f>
        <v>-1.974612129760217E-3</v>
      </c>
      <c r="AC1" s="125">
        <f ca="1">IF(ISERROR(AB1),NA(),AB1)</f>
        <v>-1.974612129760217E-3</v>
      </c>
      <c r="AD1" s="126">
        <f ca="1" xml:space="preserve"> RTD("cqg.rtd",,"StudyData","Close("&amp;$G$8&amp;") when (LocalMonth("&amp;$G$8&amp;")="&amp;$B$1&amp;" And LocalDay("&amp;$G$8&amp;")="&amp;$A$1&amp;" And LocalHour("&amp;$G$8&amp;")="&amp;K1&amp;" And LocalMinute("&amp;$G$8&amp;")="&amp;L1&amp;")", "Bar", "", "Close","A5C", "0", "all", "", "","True",,)</f>
        <v>0.69940000000000002</v>
      </c>
      <c r="AE1" s="99">
        <f ca="1">(AD1-$H$8)/$H$8</f>
        <v>2.5802752293578321E-3</v>
      </c>
      <c r="AF1" s="125">
        <f ca="1">IF(ISERROR(AE1),NA(),AE1)</f>
        <v>2.5802752293578321E-3</v>
      </c>
      <c r="AG1" s="126">
        <f ca="1" xml:space="preserve"> RTD("cqg.rtd",,"StudyData","Close("&amp;$G$9&amp;") when (LocalMonth("&amp;$G$9&amp;")="&amp;$B$1&amp;" And LocalDay("&amp;$G$9&amp;")="&amp;$A$1&amp;" And LocalHour("&amp;$G$9&amp;")="&amp;K1&amp;" And LocalMinute("&amp;$G$9&amp;")="&amp;L1&amp;")", "Bar", "", "Close","A5C", "0", "all", "", "","True",,)</f>
        <v>0.85304999999999997</v>
      </c>
      <c r="AH1" s="99">
        <f ca="1">(AG1-$H$9)/$H$9</f>
        <v>-2.397380423342295E-3</v>
      </c>
      <c r="AI1" s="125">
        <f ca="1">IF(ISERROR(AH1),NA(),AH1)</f>
        <v>-2.397380423342295E-3</v>
      </c>
      <c r="AJ1" s="127">
        <f ca="1" xml:space="preserve"> RTD("cqg.rtd",,"StudyData","Close("&amp;$G$10&amp;") when (LocalMonth("&amp;$G$10&amp;")="&amp;$B$1&amp;" And LocalDay("&amp;$G$10&amp;")="&amp;$A$1&amp;" And LocalHour("&amp;$G$10&amp;")="&amp;K1&amp;" And LocalMinute("&amp;$G$10&amp;")="&amp;L1&amp;")", "Bar", "", "Close","A5C", "0", "all", "", "","True",,)</f>
        <v>1684.5</v>
      </c>
      <c r="AK1" s="99">
        <f ca="1">(AJ1-$H$10)/$H$10</f>
        <v>-8.8967971530249106E-4</v>
      </c>
      <c r="AL1" s="125">
        <f ca="1">IF(ISERROR(AK1),NA(),AK1)</f>
        <v>-8.8967971530249106E-4</v>
      </c>
      <c r="AN1" s="99" t="str">
        <f>IF(L1=0,"00",IF(L1=5,"05",L1))</f>
        <v>00</v>
      </c>
    </row>
    <row r="2" spans="1:40" x14ac:dyDescent="0.2">
      <c r="B2" s="99" t="s">
        <v>5</v>
      </c>
      <c r="G2" s="99" t="str">
        <f>Main!Q5</f>
        <v>BP6</v>
      </c>
      <c r="H2" s="99">
        <f xml:space="preserve"> RTD("cqg.rtd",,"StudyData",G2,  "Bar",, "Close", "D","-1")</f>
        <v>1.3725000000000001</v>
      </c>
      <c r="I2" s="99" t="str">
        <f t="shared" ref="I2:I65" si="0">K2&amp;":"&amp;AN2</f>
        <v>7:05</v>
      </c>
      <c r="J2" s="99">
        <f ca="1" xml:space="preserve"> RTD("cqg.rtd",,"StudyData","Close("&amp;$G$2&amp;") when (LocalMonth("&amp;$G$2&amp;")="&amp;$B$1&amp;" And LocalDay("&amp;$G$2&amp;")="&amp;$A$1&amp;" And LocalHour("&amp;$G$2&amp;")="&amp;K2&amp;" And LocalMinute("&amp;$G$2&amp;")="&amp;L2&amp;")", "Bar", "", "Close","A5C", "0", "all", "", "","True",,)</f>
        <v>1.3767</v>
      </c>
      <c r="K2" s="99">
        <f>IF(L2=0,K1+1,K1)</f>
        <v>7</v>
      </c>
      <c r="L2" s="99">
        <f>IF((L1+$H$1)=60,0,(L1+$H$1))</f>
        <v>5</v>
      </c>
      <c r="M2" s="99">
        <f t="shared" ref="M2:M65" ca="1" si="1">(J2-$H$2)/$H$2</f>
        <v>3.0601092896174729E-3</v>
      </c>
      <c r="N2" s="125">
        <f t="shared" ref="N2:N65" ca="1" si="2">IF(ISERROR(M2),NA(),M2)</f>
        <v>3.0601092896174729E-3</v>
      </c>
      <c r="O2" s="126">
        <f ca="1" xml:space="preserve"> RTD("cqg.rtd",,"StudyData","Close("&amp;$G$3&amp;") when (LocalMonth("&amp;$G$3&amp;")="&amp;$B$1&amp;" And LocalDay("&amp;$G$3&amp;")="&amp;$A$1&amp;" And LocalHour("&amp;$G$3&amp;")="&amp;K2&amp;" And LocalMinute("&amp;$G$3&amp;")="&amp;L2&amp;")", "Bar", "", "Close","A5C", "0", "all", "", "","True",,)</f>
        <v>1.1739999999999999</v>
      </c>
      <c r="P2" s="99">
        <f t="shared" ref="P2:P65" ca="1" si="3">(O2-$H$3)/$H$3</f>
        <v>3.408316291751499E-4</v>
      </c>
      <c r="Q2" s="125">
        <f t="shared" ref="Q2:Q65" ca="1" si="4">IF(ISERROR(P2),NA(),P2)</f>
        <v>3.408316291751499E-4</v>
      </c>
      <c r="R2" s="126">
        <f ca="1" xml:space="preserve"> RTD("cqg.rtd",,"StudyData","Close("&amp;$G$4&amp;") when (LocalMonth("&amp;$G$4&amp;")="&amp;$B$1&amp;" And LocalDay("&amp;$G$4&amp;")="&amp;$A$1&amp;" And LocalHour("&amp;$G$4&amp;")="&amp;K2&amp;" And LocalMinute("&amp;$G$4&amp;")="&amp;L2&amp;")", "Bar", "", "Close","A5C", "0", "all", "", "","True",,)</f>
        <v>9.0320000000000001E-3</v>
      </c>
      <c r="S2" s="99">
        <f t="shared" ref="S2:S65" ca="1" si="5">(R2-$H$4)/$H$4</f>
        <v>-4.0249214313282326E-3</v>
      </c>
      <c r="T2" s="125">
        <f t="shared" ref="T2:T65" ca="1" si="6">IF(ISERROR(S2),NA(),S2)</f>
        <v>-4.0249214313282326E-3</v>
      </c>
      <c r="U2" s="126">
        <f ca="1" xml:space="preserve"> RTD("cqg.rtd",,"StudyData","Close("&amp;$G$5&amp;") when (LocalMonth("&amp;$G$5&amp;")="&amp;$B$1&amp;" And LocalDay("&amp;$G$5&amp;")="&amp;$A$1&amp;" And LocalHour("&amp;$G$5&amp;")="&amp;K2&amp;" And LocalMinute("&amp;$G$5&amp;")="&amp;L2&amp;")", "Bar", "", "Close","A5C", "0", "all", "", "","True",,)</f>
        <v>0.76090000000000002</v>
      </c>
      <c r="V2" s="99">
        <f ca="1">(U2-$H$5)/$H$5</f>
        <v>2.1731972341126641E-3</v>
      </c>
      <c r="W2" s="125">
        <f t="shared" ref="W2:W65" ca="1" si="7">IF(ISERROR(V2),NA(),V2)</f>
        <v>2.1731972341126641E-3</v>
      </c>
      <c r="X2" s="126">
        <f ca="1" xml:space="preserve"> RTD("cqg.rtd",,"StudyData","Close("&amp;$G$6&amp;") when (LocalMonth("&amp;$G$6&amp;")="&amp;$B$1&amp;" And LocalDay("&amp;$G$6&amp;")="&amp;$A$1&amp;" And LocalHour("&amp;$G$6&amp;")="&amp;K2&amp;" And LocalMinute("&amp;$G$6&amp;")="&amp;L2&amp;")", "Bar", "", "Close","A5C", "0", "all", "", "","True",,)</f>
        <v>0.79310000000000003</v>
      </c>
      <c r="Y2" s="99">
        <f ca="1">(X2-$H$6)/$H$6</f>
        <v>1.7683465959328886E-3</v>
      </c>
      <c r="Z2" s="125">
        <f t="shared" ref="Z2:Z65" ca="1" si="8">IF(ISERROR(Y2),NA(),Y2)</f>
        <v>1.7683465959328886E-3</v>
      </c>
      <c r="AA2" s="126">
        <f ca="1" xml:space="preserve"> RTD("cqg.rtd",,"StudyData","Close("&amp;$G$7&amp;") when (LocalMonth("&amp;$G$7&amp;")="&amp;$B$1&amp;" And LocalDay("&amp;$G$7&amp;")="&amp;$A$1&amp;" And LocalHour("&amp;$G$7&amp;")="&amp;K2&amp;" And LocalMinute("&amp;$G$7&amp;")="&amp;L2&amp;")", "Bar", "", "Close","A5C", "0", "all", "", "","True",,)</f>
        <v>1.0610999999999999</v>
      </c>
      <c r="AB2" s="99">
        <f ca="1">(AA2-$H$7)/$H$7</f>
        <v>-2.2566995768687897E-3</v>
      </c>
      <c r="AC2" s="125">
        <f t="shared" ref="AC2:AC65" ca="1" si="9">IF(ISERROR(AB2),NA(),AB2)</f>
        <v>-2.2566995768687897E-3</v>
      </c>
      <c r="AD2" s="126">
        <f ca="1" xml:space="preserve"> RTD("cqg.rtd",,"StudyData","Close("&amp;$G$8&amp;") when (LocalMonth("&amp;$G$8&amp;")="&amp;$B$1&amp;" And LocalDay("&amp;$G$8&amp;")="&amp;$A$1&amp;" And LocalHour("&amp;$G$8&amp;")="&amp;K2&amp;" And LocalMinute("&amp;$G$8&amp;")="&amp;L2&amp;")", "Bar", "", "Close","A5C", "0", "all", "", "","True",,)</f>
        <v>0.69910000000000005</v>
      </c>
      <c r="AE2" s="99">
        <f ca="1">(AD2-$H$8)/$H$8</f>
        <v>2.1502293577982468E-3</v>
      </c>
      <c r="AF2" s="125">
        <f t="shared" ref="AF2:AF65" ca="1" si="10">IF(ISERROR(AE2),NA(),AE2)</f>
        <v>2.1502293577982468E-3</v>
      </c>
      <c r="AG2" s="126">
        <f ca="1" xml:space="preserve"> RTD("cqg.rtd",,"StudyData","Close("&amp;$G$9&amp;") when (LocalMonth("&amp;$G$9&amp;")="&amp;$B$1&amp;" And LocalDay("&amp;$G$9&amp;")="&amp;$A$1&amp;" And LocalHour("&amp;$G$9&amp;")="&amp;K2&amp;" And LocalMinute("&amp;$G$9&amp;")="&amp;L2&amp;")", "Bar", "", "Close","A5C", "0", "all", "", "","True",,)</f>
        <v>0.8528</v>
      </c>
      <c r="AH2" s="99">
        <f t="shared" ref="AH2:AH65" ca="1" si="11">(AG2-$H$9)/$H$9</f>
        <v>-2.6897438896035185E-3</v>
      </c>
      <c r="AI2" s="125">
        <f t="shared" ref="AI2:AI65" ca="1" si="12">IF(ISERROR(AH2),NA(),AH2)</f>
        <v>-2.6897438896035185E-3</v>
      </c>
      <c r="AJ2" s="127">
        <f ca="1" xml:space="preserve"> RTD("cqg.rtd",,"StudyData","Close("&amp;$G$10&amp;") when (LocalMonth("&amp;$G$10&amp;")="&amp;$B$1&amp;" And LocalDay("&amp;$G$10&amp;")="&amp;$A$1&amp;" And LocalHour("&amp;$G$10&amp;")="&amp;K2&amp;" And LocalMinute("&amp;$G$10&amp;")="&amp;L2&amp;")", "Bar", "", "Close","A5C", "0", "all", "", "","True",,)</f>
        <v>1684.1</v>
      </c>
      <c r="AK2" s="99">
        <f ca="1">(AJ2-$H$10)/$H$10</f>
        <v>-1.1269276393832094E-3</v>
      </c>
      <c r="AL2" s="125">
        <f t="shared" ref="AL2:AL65" ca="1" si="13">IF(ISERROR(AK2),NA(),AK2)</f>
        <v>-1.1269276393832094E-3</v>
      </c>
      <c r="AN2" s="99" t="str">
        <f t="shared" ref="AN2:AN65" si="14">IF(L2=0,"00",IF(L2=5,"05",L2))</f>
        <v>05</v>
      </c>
    </row>
    <row r="3" spans="1:40" x14ac:dyDescent="0.2">
      <c r="G3" s="99" t="str">
        <f>Main!Q6</f>
        <v>EU6</v>
      </c>
      <c r="H3" s="99">
        <f xml:space="preserve"> RTD("cqg.rtd",,"StudyData",G3,  "Bar",, "Close", "D","-1","primaryOnly")</f>
        <v>1.1736</v>
      </c>
      <c r="I3" s="99" t="str">
        <f t="shared" si="0"/>
        <v>7:10</v>
      </c>
      <c r="J3" s="99">
        <f ca="1" xml:space="preserve"> RTD("cqg.rtd",,"StudyData","Close("&amp;$G$2&amp;") when (LocalMonth("&amp;$G$2&amp;")="&amp;$B$1&amp;" And LocalDay("&amp;$G$2&amp;")="&amp;$A$1&amp;" And LocalHour("&amp;$G$2&amp;")="&amp;K3&amp;" And LocalMinute("&amp;$G$2&amp;")="&amp;L3&amp;")", "Bar", "", "Close","A5C", "0", "all", "", "","True",,)</f>
        <v>1.3763000000000001</v>
      </c>
      <c r="K3" s="99">
        <f>IF(L3=0,K2+1,K2)</f>
        <v>7</v>
      </c>
      <c r="L3" s="99">
        <f t="shared" ref="L3:L53" si="15">IF((L2+$H$1)=60,0,(L2+$H$1))</f>
        <v>10</v>
      </c>
      <c r="M3" s="99">
        <f t="shared" ca="1" si="1"/>
        <v>2.7686703096539349E-3</v>
      </c>
      <c r="N3" s="125">
        <f t="shared" ca="1" si="2"/>
        <v>2.7686703096539349E-3</v>
      </c>
      <c r="O3" s="126">
        <f ca="1" xml:space="preserve"> RTD("cqg.rtd",,"StudyData","Close("&amp;$G$3&amp;") when (LocalMonth("&amp;$G$3&amp;")="&amp;$B$1&amp;" And LocalDay("&amp;$G$3&amp;")="&amp;$A$1&amp;" And LocalHour("&amp;$G$3&amp;")="&amp;K3&amp;" And LocalMinute("&amp;$G$3&amp;")="&amp;L3&amp;")", "Bar", "", "Close","A5C", "0", "all", "", "","True",,)</f>
        <v>1.1741999999999999</v>
      </c>
      <c r="P3" s="99">
        <f t="shared" ca="1" si="3"/>
        <v>5.1124744376272486E-4</v>
      </c>
      <c r="Q3" s="125">
        <f t="shared" ca="1" si="4"/>
        <v>5.1124744376272486E-4</v>
      </c>
      <c r="R3" s="126">
        <f ca="1" xml:space="preserve"> RTD("cqg.rtd",,"StudyData","Close("&amp;$G$4&amp;") when (LocalMonth("&amp;$G$4&amp;")="&amp;$B$1&amp;" And LocalDay("&amp;$G$4&amp;")="&amp;$A$1&amp;" And LocalHour("&amp;$G$4&amp;")="&amp;K3&amp;" And LocalMinute("&amp;$G$4&amp;")="&amp;L3&amp;")", "Bar", "", "Close","A5C", "0", "all", "", "","True",,)</f>
        <v>9.0314999999999996E-3</v>
      </c>
      <c r="S3" s="99">
        <f t="shared" ca="1" si="5"/>
        <v>-4.0800573413464821E-3</v>
      </c>
      <c r="T3" s="125">
        <f t="shared" ca="1" si="6"/>
        <v>-4.0800573413464821E-3</v>
      </c>
      <c r="U3" s="126">
        <f ca="1" xml:space="preserve"> RTD("cqg.rtd",,"StudyData","Close("&amp;$G$5&amp;") when (LocalMonth("&amp;$G$5&amp;")="&amp;$B$1&amp;" And LocalDay("&amp;$G$5&amp;")="&amp;$A$1&amp;" And LocalHour("&amp;$G$5&amp;")="&amp;K3&amp;" And LocalMinute("&amp;$G$5&amp;")="&amp;L3&amp;")", "Bar", "", "Close","A5C", "0", "all", "", "","True",,)</f>
        <v>0.76095000000000002</v>
      </c>
      <c r="V3" s="99">
        <f t="shared" ref="V3:V66" ca="1" si="16">(U3-$H$5)/$H$5</f>
        <v>2.2390516957524332E-3</v>
      </c>
      <c r="W3" s="125">
        <f t="shared" ca="1" si="7"/>
        <v>2.2390516957524332E-3</v>
      </c>
      <c r="X3" s="126">
        <f ca="1" xml:space="preserve"> RTD("cqg.rtd",,"StudyData","Close("&amp;$G$6&amp;") when (LocalMonth("&amp;$G$6&amp;")="&amp;$B$1&amp;" And LocalDay("&amp;$G$6&amp;")="&amp;$A$1&amp;" And LocalHour("&amp;$G$6&amp;")="&amp;K3&amp;" And LocalMinute("&amp;$G$6&amp;")="&amp;L3&amp;")", "Bar", "", "Close","A5C", "0", "all", "", "","True",,)</f>
        <v>0.79315000000000002</v>
      </c>
      <c r="Y3" s="99">
        <f t="shared" ref="Y3:Y66" ca="1" si="17">(X3-$H$6)/$H$6</f>
        <v>1.8315018315019104E-3</v>
      </c>
      <c r="Z3" s="125">
        <f t="shared" ca="1" si="8"/>
        <v>1.8315018315019104E-3</v>
      </c>
      <c r="AA3" s="126">
        <f ca="1" xml:space="preserve"> RTD("cqg.rtd",,"StudyData","Close("&amp;$G$7&amp;") when (LocalMonth("&amp;$G$7&amp;")="&amp;$B$1&amp;" And LocalDay("&amp;$G$7&amp;")="&amp;$A$1&amp;" And LocalHour("&amp;$G$7&amp;")="&amp;K3&amp;" And LocalMinute("&amp;$G$7&amp;")="&amp;L3&amp;")", "Bar", "", "Close","A5C", "0", "all", "", "","True",,)</f>
        <v>1.0611999999999999</v>
      </c>
      <c r="AB3" s="99">
        <f t="shared" ref="AB3:AB66" ca="1" si="18">(AA3-$H$7)/$H$7</f>
        <v>-2.162670427832599E-3</v>
      </c>
      <c r="AC3" s="125">
        <f t="shared" ca="1" si="9"/>
        <v>-2.162670427832599E-3</v>
      </c>
      <c r="AD3" s="126">
        <f ca="1" xml:space="preserve"> RTD("cqg.rtd",,"StudyData","Close("&amp;$G$8&amp;") when (LocalMonth("&amp;$G$8&amp;")="&amp;$B$1&amp;" And LocalDay("&amp;$G$8&amp;")="&amp;$A$1&amp;" And LocalHour("&amp;$G$8&amp;")="&amp;K3&amp;" And LocalMinute("&amp;$G$8&amp;")="&amp;L3&amp;")", "Bar", "", "Close","A5C", "0", "all", "", "","True",,)</f>
        <v>0.69910000000000005</v>
      </c>
      <c r="AE3" s="99">
        <f t="shared" ref="AE3:AE66" ca="1" si="19">(AD3-$H$8)/$H$8</f>
        <v>2.1502293577982468E-3</v>
      </c>
      <c r="AF3" s="125">
        <f t="shared" ca="1" si="10"/>
        <v>2.1502293577982468E-3</v>
      </c>
      <c r="AG3" s="126">
        <f ca="1" xml:space="preserve"> RTD("cqg.rtd",,"StudyData","Close("&amp;$G$9&amp;") when (LocalMonth("&amp;$G$9&amp;")="&amp;$B$1&amp;" And LocalDay("&amp;$G$9&amp;")="&amp;$A$1&amp;" And LocalHour("&amp;$G$9&amp;")="&amp;K3&amp;" And LocalMinute("&amp;$G$9&amp;")="&amp;L3&amp;")", "Bar", "", "Close","A5C", "0", "all", "", "","True",,)</f>
        <v>0.85314999999999996</v>
      </c>
      <c r="AH3" s="99">
        <f t="shared" ca="1" si="11"/>
        <v>-2.2804350368378053E-3</v>
      </c>
      <c r="AI3" s="125">
        <f t="shared" ca="1" si="12"/>
        <v>-2.2804350368378053E-3</v>
      </c>
      <c r="AJ3" s="127">
        <f ca="1" xml:space="preserve"> RTD("cqg.rtd",,"StudyData","Close("&amp;$G$10&amp;") when (LocalMonth("&amp;$G$10&amp;")="&amp;$B$1&amp;" And LocalDay("&amp;$G$10&amp;")="&amp;$A$1&amp;" And LocalHour("&amp;$G$10&amp;")="&amp;K3&amp;" And LocalMinute("&amp;$G$10&amp;")="&amp;L3&amp;")", "Bar", "", "Close","A5C", "0", "all", "", "","True",,)</f>
        <v>1684.5</v>
      </c>
      <c r="AK3" s="99">
        <f t="shared" ref="AK3:AK66" ca="1" si="20">(AJ3-$H$10)/$H$10</f>
        <v>-8.8967971530249106E-4</v>
      </c>
      <c r="AL3" s="125">
        <f t="shared" ca="1" si="13"/>
        <v>-8.8967971530249106E-4</v>
      </c>
      <c r="AN3" s="99">
        <f t="shared" si="14"/>
        <v>10</v>
      </c>
    </row>
    <row r="4" spans="1:40" x14ac:dyDescent="0.2">
      <c r="B4" s="99" t="s">
        <v>24</v>
      </c>
      <c r="G4" s="99" t="str">
        <f>Main!Q7</f>
        <v>JY6</v>
      </c>
      <c r="H4" s="99">
        <f xml:space="preserve"> RTD("cqg.rtd",,"StudyData",G4,  "Bar",, "Close", "D","-1","primaryOnly")</f>
        <v>9.0685000000000002E-3</v>
      </c>
      <c r="I4" s="99" t="str">
        <f t="shared" si="0"/>
        <v>7:15</v>
      </c>
      <c r="J4" s="99">
        <f ca="1" xml:space="preserve"> RTD("cqg.rtd",,"StudyData","Close("&amp;$G$2&amp;") when (LocalMonth("&amp;$G$2&amp;")="&amp;$B$1&amp;" And LocalDay("&amp;$G$2&amp;")="&amp;$A$1&amp;" And LocalHour("&amp;$G$2&amp;")="&amp;K4&amp;" And LocalMinute("&amp;$G$2&amp;")="&amp;L4&amp;")", "Bar", "", "Close","A5C", "0", "all", "", "","True",,)</f>
        <v>1.3767</v>
      </c>
      <c r="K4" s="99">
        <f t="shared" ref="K4:K14" si="21">IF(L4=0,K3+1,K3)</f>
        <v>7</v>
      </c>
      <c r="L4" s="99">
        <f t="shared" si="15"/>
        <v>15</v>
      </c>
      <c r="M4" s="99">
        <f t="shared" ca="1" si="1"/>
        <v>3.0601092896174729E-3</v>
      </c>
      <c r="N4" s="125">
        <f t="shared" ca="1" si="2"/>
        <v>3.0601092896174729E-3</v>
      </c>
      <c r="O4" s="126">
        <f ca="1" xml:space="preserve"> RTD("cqg.rtd",,"StudyData","Close("&amp;$G$3&amp;") when (LocalMonth("&amp;$G$3&amp;")="&amp;$B$1&amp;" And LocalDay("&amp;$G$3&amp;")="&amp;$A$1&amp;" And LocalHour("&amp;$G$3&amp;")="&amp;K4&amp;" And LocalMinute("&amp;$G$3&amp;")="&amp;L4&amp;")", "Bar", "", "Close","A5C", "0", "all", "", "","True",,)</f>
        <v>1.17465</v>
      </c>
      <c r="P4" s="99">
        <f t="shared" ca="1" si="3"/>
        <v>8.9468302658486318E-4</v>
      </c>
      <c r="Q4" s="125">
        <f t="shared" ca="1" si="4"/>
        <v>8.9468302658486318E-4</v>
      </c>
      <c r="R4" s="126">
        <f ca="1" xml:space="preserve"> RTD("cqg.rtd",,"StudyData","Close("&amp;$G$4&amp;") when (LocalMonth("&amp;$G$4&amp;")="&amp;$B$1&amp;" And LocalDay("&amp;$G$4&amp;")="&amp;$A$1&amp;" And LocalHour("&amp;$G$4&amp;")="&amp;K4&amp;" And LocalMinute("&amp;$G$4&amp;")="&amp;L4&amp;")", "Bar", "", "Close","A5C", "0", "all", "", "","True",,)</f>
        <v>9.0355000000000001E-3</v>
      </c>
      <c r="S4" s="99">
        <f t="shared" ca="1" si="5"/>
        <v>-3.6389700612008647E-3</v>
      </c>
      <c r="T4" s="125">
        <f t="shared" ca="1" si="6"/>
        <v>-3.6389700612008647E-3</v>
      </c>
      <c r="U4" s="126">
        <f ca="1" xml:space="preserve"> RTD("cqg.rtd",,"StudyData","Close("&amp;$G$5&amp;") when (LocalMonth("&amp;$G$5&amp;")="&amp;$B$1&amp;" And LocalDay("&amp;$G$5&amp;")="&amp;$A$1&amp;" And LocalHour("&amp;$G$5&amp;")="&amp;K4&amp;" And LocalMinute("&amp;$G$5&amp;")="&amp;L4&amp;")", "Bar", "", "Close","A5C", "0", "all", "", "","True",,)</f>
        <v>0.76139999999999997</v>
      </c>
      <c r="V4" s="99">
        <f t="shared" ca="1" si="16"/>
        <v>2.8317418505103527E-3</v>
      </c>
      <c r="W4" s="125">
        <f t="shared" ca="1" si="7"/>
        <v>2.8317418505103527E-3</v>
      </c>
      <c r="X4" s="126">
        <f ca="1" xml:space="preserve"> RTD("cqg.rtd",,"StudyData","Close("&amp;$G$6&amp;") when (LocalMonth("&amp;$G$6&amp;")="&amp;$B$1&amp;" And LocalDay("&amp;$G$6&amp;")="&amp;$A$1&amp;" And LocalHour("&amp;$G$6&amp;")="&amp;K4&amp;" And LocalMinute("&amp;$G$6&amp;")="&amp;L4&amp;")", "Bar", "", "Close","A5C", "0", "all", "", "","True",,)</f>
        <v>0.79335</v>
      </c>
      <c r="Y4" s="99">
        <f t="shared" ca="1" si="17"/>
        <v>2.0841227737779973E-3</v>
      </c>
      <c r="Z4" s="125">
        <f t="shared" ca="1" si="8"/>
        <v>2.0841227737779973E-3</v>
      </c>
      <c r="AA4" s="126">
        <f ca="1" xml:space="preserve"> RTD("cqg.rtd",,"StudyData","Close("&amp;$G$7&amp;") when (LocalMonth("&amp;$G$7&amp;")="&amp;$B$1&amp;" And LocalDay("&amp;$G$7&amp;")="&amp;$A$1&amp;" And LocalHour("&amp;$G$7&amp;")="&amp;K4&amp;" And LocalMinute("&amp;$G$7&amp;")="&amp;L4&amp;")", "Bar", "", "Close","A5C", "0", "all", "", "","True",,)</f>
        <v>1.0617000000000001</v>
      </c>
      <c r="AB4" s="99">
        <f t="shared" ca="1" si="18"/>
        <v>-1.6925246826514358E-3</v>
      </c>
      <c r="AC4" s="125">
        <f t="shared" ca="1" si="9"/>
        <v>-1.6925246826514358E-3</v>
      </c>
      <c r="AD4" s="126">
        <f ca="1" xml:space="preserve"> RTD("cqg.rtd",,"StudyData","Close("&amp;$G$8&amp;") when (LocalMonth("&amp;$G$8&amp;")="&amp;$B$1&amp;" And LocalDay("&amp;$G$8&amp;")="&amp;$A$1&amp;" And LocalHour("&amp;$G$8&amp;")="&amp;K4&amp;" And LocalMinute("&amp;$G$8&amp;")="&amp;L4&amp;")", "Bar", "", "Close","A5C", "0", "all", "", "","True",,)</f>
        <v>0.69940000000000002</v>
      </c>
      <c r="AE4" s="99">
        <f t="shared" ca="1" si="19"/>
        <v>2.5802752293578321E-3</v>
      </c>
      <c r="AF4" s="125">
        <f t="shared" ca="1" si="10"/>
        <v>2.5802752293578321E-3</v>
      </c>
      <c r="AG4" s="126">
        <f ca="1" xml:space="preserve"> RTD("cqg.rtd",,"StudyData","Close("&amp;$G$9&amp;") when (LocalMonth("&amp;$G$9&amp;")="&amp;$B$1&amp;" And LocalDay("&amp;$G$9&amp;")="&amp;$A$1&amp;" And LocalHour("&amp;$G$9&amp;")="&amp;K4&amp;" And LocalMinute("&amp;$G$9&amp;")="&amp;L4&amp;")", "Bar", "", "Close","A5C", "0", "all", "", "","True",,)</f>
        <v>0.85314999999999996</v>
      </c>
      <c r="AH4" s="99">
        <f t="shared" ca="1" si="11"/>
        <v>-2.2804350368378053E-3</v>
      </c>
      <c r="AI4" s="125">
        <f t="shared" ca="1" si="12"/>
        <v>-2.2804350368378053E-3</v>
      </c>
      <c r="AJ4" s="127">
        <f ca="1" xml:space="preserve"> RTD("cqg.rtd",,"StudyData","Close("&amp;$G$10&amp;") when (LocalMonth("&amp;$G$10&amp;")="&amp;$B$1&amp;" And LocalDay("&amp;$G$10&amp;")="&amp;$A$1&amp;" And LocalHour("&amp;$G$10&amp;")="&amp;K4&amp;" And LocalMinute("&amp;$G$10&amp;")="&amp;L4&amp;")", "Bar", "", "Close","A5C", "0", "all", "", "","True",,)</f>
        <v>1686.1</v>
      </c>
      <c r="AK4" s="99">
        <f t="shared" ca="1" si="20"/>
        <v>5.9311981020112132E-5</v>
      </c>
      <c r="AL4" s="125">
        <f t="shared" ca="1" si="13"/>
        <v>5.9311981020112132E-5</v>
      </c>
      <c r="AN4" s="99">
        <f t="shared" si="14"/>
        <v>15</v>
      </c>
    </row>
    <row r="5" spans="1:40" x14ac:dyDescent="0.2">
      <c r="G5" s="99" t="str">
        <f>Main!Q8</f>
        <v>DA6</v>
      </c>
      <c r="H5" s="99">
        <f xml:space="preserve"> RTD("cqg.rtd",,"StudyData",G5,  "Bar",, "Close", "D","-1","primaryOnly")</f>
        <v>0.75924999999999998</v>
      </c>
      <c r="I5" s="99" t="str">
        <f t="shared" si="0"/>
        <v>7:20</v>
      </c>
      <c r="J5" s="99">
        <f ca="1" xml:space="preserve"> RTD("cqg.rtd",,"StudyData","Close("&amp;$G$2&amp;") when (LocalMonth("&amp;$G$2&amp;")="&amp;$B$1&amp;" And LocalDay("&amp;$G$2&amp;")="&amp;$A$1&amp;" And LocalHour("&amp;$G$2&amp;")="&amp;K5&amp;" And LocalMinute("&amp;$G$2&amp;")="&amp;L5&amp;")", "Bar", "", "Close","A5C", "0", "all", "", "","True",,)</f>
        <v>1.3768</v>
      </c>
      <c r="K5" s="99">
        <f t="shared" si="21"/>
        <v>7</v>
      </c>
      <c r="L5" s="99">
        <f t="shared" si="15"/>
        <v>20</v>
      </c>
      <c r="M5" s="99">
        <f t="shared" ca="1" si="1"/>
        <v>3.1329690346083572E-3</v>
      </c>
      <c r="N5" s="125">
        <f t="shared" ca="1" si="2"/>
        <v>3.1329690346083572E-3</v>
      </c>
      <c r="O5" s="126">
        <f ca="1" xml:space="preserve"> RTD("cqg.rtd",,"StudyData","Close("&amp;$G$3&amp;") when (LocalMonth("&amp;$G$3&amp;")="&amp;$B$1&amp;" And LocalDay("&amp;$G$3&amp;")="&amp;$A$1&amp;" And LocalHour("&amp;$G$3&amp;")="&amp;K5&amp;" And LocalMinute("&amp;$G$3&amp;")="&amp;L5&amp;")", "Bar", "", "Close","A5C", "0", "all", "", "","True",,)</f>
        <v>1.17455</v>
      </c>
      <c r="P5" s="99">
        <f t="shared" ca="1" si="3"/>
        <v>8.0947511929107565E-4</v>
      </c>
      <c r="Q5" s="125">
        <f t="shared" ca="1" si="4"/>
        <v>8.0947511929107565E-4</v>
      </c>
      <c r="R5" s="126">
        <f ca="1" xml:space="preserve"> RTD("cqg.rtd",,"StudyData","Close("&amp;$G$4&amp;") when (LocalMonth("&amp;$G$4&amp;")="&amp;$B$1&amp;" And LocalDay("&amp;$G$4&amp;")="&amp;$A$1&amp;" And LocalHour("&amp;$G$4&amp;")="&amp;K5&amp;" And LocalMinute("&amp;$G$4&amp;")="&amp;L5&amp;")", "Bar", "", "Close","A5C", "0", "all", "", "","True",,)</f>
        <v>9.0340000000000004E-3</v>
      </c>
      <c r="S5" s="99">
        <f t="shared" ca="1" si="5"/>
        <v>-3.8043777912554234E-3</v>
      </c>
      <c r="T5" s="125">
        <f t="shared" ca="1" si="6"/>
        <v>-3.8043777912554234E-3</v>
      </c>
      <c r="U5" s="126">
        <f ca="1" xml:space="preserve"> RTD("cqg.rtd",,"StudyData","Close("&amp;$G$5&amp;") when (LocalMonth("&amp;$G$5&amp;")="&amp;$B$1&amp;" And LocalDay("&amp;$G$5&amp;")="&amp;$A$1&amp;" And LocalHour("&amp;$G$5&amp;")="&amp;K5&amp;" And LocalMinute("&amp;$G$5&amp;")="&amp;L5&amp;")", "Bar", "", "Close","A5C", "0", "all", "", "","True",,)</f>
        <v>0.7611</v>
      </c>
      <c r="V5" s="99">
        <f t="shared" ca="1" si="16"/>
        <v>2.4366150806717397E-3</v>
      </c>
      <c r="W5" s="125">
        <f t="shared" ca="1" si="7"/>
        <v>2.4366150806717397E-3</v>
      </c>
      <c r="X5" s="126">
        <f ca="1" xml:space="preserve"> RTD("cqg.rtd",,"StudyData","Close("&amp;$G$6&amp;") when (LocalMonth("&amp;$G$6&amp;")="&amp;$B$1&amp;" And LocalDay("&amp;$G$6&amp;")="&amp;$A$1&amp;" And LocalHour("&amp;$G$6&amp;")="&amp;K5&amp;" And LocalMinute("&amp;$G$6&amp;")="&amp;L5&amp;")", "Bar", "", "Close","A5C", "0", "all", "", "","True",,)</f>
        <v>0.79344999999999999</v>
      </c>
      <c r="Y5" s="99">
        <f t="shared" ca="1" si="17"/>
        <v>2.2104332449160405E-3</v>
      </c>
      <c r="Z5" s="125">
        <f t="shared" ca="1" si="8"/>
        <v>2.2104332449160405E-3</v>
      </c>
      <c r="AA5" s="126">
        <f ca="1" xml:space="preserve"> RTD("cqg.rtd",,"StudyData","Close("&amp;$G$7&amp;") when (LocalMonth("&amp;$G$7&amp;")="&amp;$B$1&amp;" And LocalDay("&amp;$G$7&amp;")="&amp;$A$1&amp;" And LocalHour("&amp;$G$7&amp;")="&amp;K5&amp;" And LocalMinute("&amp;$G$7&amp;")="&amp;L5&amp;")", "Bar", "", "Close","A5C", "0", "all", "", "","True",,)</f>
        <v>1.0619000000000001</v>
      </c>
      <c r="AB5" s="99">
        <f t="shared" ca="1" si="18"/>
        <v>-1.504466384579054E-3</v>
      </c>
      <c r="AC5" s="125">
        <f t="shared" ca="1" si="9"/>
        <v>-1.504466384579054E-3</v>
      </c>
      <c r="AD5" s="126">
        <f ca="1" xml:space="preserve"> RTD("cqg.rtd",,"StudyData","Close("&amp;$G$8&amp;") when (LocalMonth("&amp;$G$8&amp;")="&amp;$B$1&amp;" And LocalDay("&amp;$G$8&amp;")="&amp;$A$1&amp;" And LocalHour("&amp;$G$8&amp;")="&amp;K5&amp;" And LocalMinute("&amp;$G$8&amp;")="&amp;L5&amp;")", "Bar", "", "Close","A5C", "0", "all", "", "","True",,)</f>
        <v>0.69920000000000004</v>
      </c>
      <c r="AE5" s="99">
        <f t="shared" ca="1" si="19"/>
        <v>2.2935779816514418E-3</v>
      </c>
      <c r="AF5" s="125">
        <f t="shared" ca="1" si="10"/>
        <v>2.2935779816514418E-3</v>
      </c>
      <c r="AG5" s="126">
        <f ca="1" xml:space="preserve"> RTD("cqg.rtd",,"StudyData","Close("&amp;$G$9&amp;") when (LocalMonth("&amp;$G$9&amp;")="&amp;$B$1&amp;" And LocalDay("&amp;$G$9&amp;")="&amp;$A$1&amp;" And LocalHour("&amp;$G$9&amp;")="&amp;K5&amp;" And LocalMinute("&amp;$G$9&amp;")="&amp;L5&amp;")", "Bar", "", "Close","A5C", "0", "all", "", "","True",,)</f>
        <v>0.85304999999999997</v>
      </c>
      <c r="AH5" s="99">
        <f t="shared" ca="1" si="11"/>
        <v>-2.397380423342295E-3</v>
      </c>
      <c r="AI5" s="125">
        <f t="shared" ca="1" si="12"/>
        <v>-2.397380423342295E-3</v>
      </c>
      <c r="AJ5" s="127">
        <f ca="1" xml:space="preserve"> RTD("cqg.rtd",,"StudyData","Close("&amp;$G$10&amp;") when (LocalMonth("&amp;$G$10&amp;")="&amp;$B$1&amp;" And LocalDay("&amp;$G$10&amp;")="&amp;$A$1&amp;" And LocalHour("&amp;$G$10&amp;")="&amp;K5&amp;" And LocalMinute("&amp;$G$10&amp;")="&amp;L5&amp;")", "Bar", "", "Close","A5C", "0", "all", "", "","True",,)</f>
        <v>1683.1</v>
      </c>
      <c r="AK5" s="99">
        <f t="shared" ca="1" si="20"/>
        <v>-1.7200474495848701E-3</v>
      </c>
      <c r="AL5" s="125">
        <f t="shared" ca="1" si="13"/>
        <v>-1.7200474495848701E-3</v>
      </c>
      <c r="AN5" s="99">
        <f t="shared" si="14"/>
        <v>20</v>
      </c>
    </row>
    <row r="6" spans="1:40" x14ac:dyDescent="0.2">
      <c r="B6" s="99" t="s">
        <v>25</v>
      </c>
      <c r="G6" s="99" t="str">
        <f>Main!Q9</f>
        <v>CA6</v>
      </c>
      <c r="H6" s="99">
        <f xml:space="preserve"> RTD("cqg.rtd",,"StudyData",G6,  "Bar",, "Close", "D","-1","primaryOnly")</f>
        <v>0.79169999999999996</v>
      </c>
      <c r="I6" s="99" t="str">
        <f t="shared" si="0"/>
        <v>7:25</v>
      </c>
      <c r="J6" s="99">
        <f ca="1" xml:space="preserve"> RTD("cqg.rtd",,"StudyData","Close("&amp;$G$2&amp;") when (LocalMonth("&amp;$G$2&amp;")="&amp;$B$1&amp;" And LocalDay("&amp;$G$2&amp;")="&amp;$A$1&amp;" And LocalHour("&amp;$G$2&amp;")="&amp;K6&amp;" And LocalMinute("&amp;$G$2&amp;")="&amp;L6&amp;")", "Bar", "", "Close","A5C", "0", "all", "", "","True",,)</f>
        <v>1.3769</v>
      </c>
      <c r="K6" s="99">
        <f t="shared" si="21"/>
        <v>7</v>
      </c>
      <c r="L6" s="99">
        <f t="shared" si="15"/>
        <v>25</v>
      </c>
      <c r="M6" s="99">
        <f t="shared" ca="1" si="1"/>
        <v>3.2058287795992419E-3</v>
      </c>
      <c r="N6" s="125">
        <f t="shared" ca="1" si="2"/>
        <v>3.2058287795992419E-3</v>
      </c>
      <c r="O6" s="126">
        <f ca="1" xml:space="preserve"> RTD("cqg.rtd",,"StudyData","Close("&amp;$G$3&amp;") when (LocalMonth("&amp;$G$3&amp;")="&amp;$B$1&amp;" And LocalDay("&amp;$G$3&amp;")="&amp;$A$1&amp;" And LocalHour("&amp;$G$3&amp;")="&amp;K6&amp;" And LocalMinute("&amp;$G$3&amp;")="&amp;L6&amp;")", "Bar", "", "Close","A5C", "0", "all", "", "","True",,)</f>
        <v>1.1745000000000001</v>
      </c>
      <c r="P6" s="99">
        <f t="shared" ca="1" si="3"/>
        <v>7.6687116564427653E-4</v>
      </c>
      <c r="Q6" s="125">
        <f t="shared" ca="1" si="4"/>
        <v>7.6687116564427653E-4</v>
      </c>
      <c r="R6" s="126">
        <f ca="1" xml:space="preserve"> RTD("cqg.rtd",,"StudyData","Close("&amp;$G$4&amp;") when (LocalMonth("&amp;$G$4&amp;")="&amp;$B$1&amp;" And LocalDay("&amp;$G$4&amp;")="&amp;$A$1&amp;" And LocalHour("&amp;$G$4&amp;")="&amp;K6&amp;" And LocalMinute("&amp;$G$4&amp;")="&amp;L6&amp;")", "Bar", "", "Close","A5C", "0", "all", "", "","True",,)</f>
        <v>9.0345000000000009E-3</v>
      </c>
      <c r="S6" s="99">
        <f t="shared" ca="1" si="5"/>
        <v>-3.7492418812371735E-3</v>
      </c>
      <c r="T6" s="125">
        <f t="shared" ca="1" si="6"/>
        <v>-3.7492418812371735E-3</v>
      </c>
      <c r="U6" s="126">
        <f ca="1" xml:space="preserve"> RTD("cqg.rtd",,"StudyData","Close("&amp;$G$5&amp;") when (LocalMonth("&amp;$G$5&amp;")="&amp;$B$1&amp;" And LocalDay("&amp;$G$5&amp;")="&amp;$A$1&amp;" And LocalHour("&amp;$G$5&amp;")="&amp;K6&amp;" And LocalMinute("&amp;$G$5&amp;")="&amp;L6&amp;")", "Bar", "", "Close","A5C", "0", "all", "", "","True",,)</f>
        <v>0.76105</v>
      </c>
      <c r="V6" s="99">
        <f t="shared" ca="1" si="16"/>
        <v>2.3707606190319706E-3</v>
      </c>
      <c r="W6" s="125">
        <f t="shared" ca="1" si="7"/>
        <v>2.3707606190319706E-3</v>
      </c>
      <c r="X6" s="126">
        <f ca="1" xml:space="preserve"> RTD("cqg.rtd",,"StudyData","Close("&amp;$G$6&amp;") when (LocalMonth("&amp;$G$6&amp;")="&amp;$B$1&amp;" And LocalDay("&amp;$G$6&amp;")="&amp;$A$1&amp;" And LocalHour("&amp;$G$6&amp;")="&amp;K6&amp;" And LocalMinute("&amp;$G$6&amp;")="&amp;L6&amp;")", "Bar", "", "Close","A5C", "0", "all", "", "","True",,)</f>
        <v>0.79325000000000001</v>
      </c>
      <c r="Y6" s="99">
        <f t="shared" ca="1" si="17"/>
        <v>1.9578123026399536E-3</v>
      </c>
      <c r="Z6" s="125">
        <f t="shared" ca="1" si="8"/>
        <v>1.9578123026399536E-3</v>
      </c>
      <c r="AA6" s="126">
        <f ca="1" xml:space="preserve"> RTD("cqg.rtd",,"StudyData","Close("&amp;$G$7&amp;") when (LocalMonth("&amp;$G$7&amp;")="&amp;$B$1&amp;" And LocalDay("&amp;$G$7&amp;")="&amp;$A$1&amp;" And LocalHour("&amp;$G$7&amp;")="&amp;K6&amp;" And LocalMinute("&amp;$G$7&amp;")="&amp;L6&amp;")", "Bar", "", "Close","A5C", "0", "all", "", "","True",,)</f>
        <v>1.0618000000000001</v>
      </c>
      <c r="AB6" s="99">
        <f t="shared" ca="1" si="18"/>
        <v>-1.598495533615245E-3</v>
      </c>
      <c r="AC6" s="125">
        <f t="shared" ca="1" si="9"/>
        <v>-1.598495533615245E-3</v>
      </c>
      <c r="AD6" s="126">
        <f ca="1" xml:space="preserve"> RTD("cqg.rtd",,"StudyData","Close("&amp;$G$8&amp;") when (LocalMonth("&amp;$G$8&amp;")="&amp;$B$1&amp;" And LocalDay("&amp;$G$8&amp;")="&amp;$A$1&amp;" And LocalHour("&amp;$G$8&amp;")="&amp;K6&amp;" And LocalMinute("&amp;$G$8&amp;")="&amp;L6&amp;")", "Bar", "", "Close","A5C", "0", "all", "", "","True",,)</f>
        <v>0.69910000000000005</v>
      </c>
      <c r="AE6" s="99">
        <f t="shared" ca="1" si="19"/>
        <v>2.1502293577982468E-3</v>
      </c>
      <c r="AF6" s="125">
        <f t="shared" ca="1" si="10"/>
        <v>2.1502293577982468E-3</v>
      </c>
      <c r="AG6" s="126">
        <f ca="1" xml:space="preserve"> RTD("cqg.rtd",,"StudyData","Close("&amp;$G$9&amp;") when (LocalMonth("&amp;$G$9&amp;")="&amp;$B$1&amp;" And LocalDay("&amp;$G$9&amp;")="&amp;$A$1&amp;" And LocalHour("&amp;$G$9&amp;")="&amp;K6&amp;" And LocalMinute("&amp;$G$9&amp;")="&amp;L6&amp;")", "Bar", "", "Close","A5C", "0", "all", "", "","True",,)</f>
        <v>0.85304999999999997</v>
      </c>
      <c r="AH6" s="99">
        <f t="shared" ca="1" si="11"/>
        <v>-2.397380423342295E-3</v>
      </c>
      <c r="AI6" s="125">
        <f t="shared" ca="1" si="12"/>
        <v>-2.397380423342295E-3</v>
      </c>
      <c r="AJ6" s="127">
        <f ca="1" xml:space="preserve"> RTD("cqg.rtd",,"StudyData","Close("&amp;$G$10&amp;") when (LocalMonth("&amp;$G$10&amp;")="&amp;$B$1&amp;" And LocalDay("&amp;$G$10&amp;")="&amp;$A$1&amp;" And LocalHour("&amp;$G$10&amp;")="&amp;K6&amp;" And LocalMinute("&amp;$G$10&amp;")="&amp;L6&amp;")", "Bar", "", "Close","A5C", "0", "all", "", "","True",,)</f>
        <v>1684.5</v>
      </c>
      <c r="AK6" s="99">
        <f t="shared" ca="1" si="20"/>
        <v>-8.8967971530249106E-4</v>
      </c>
      <c r="AL6" s="125">
        <f t="shared" ca="1" si="13"/>
        <v>-8.8967971530249106E-4</v>
      </c>
      <c r="AN6" s="99">
        <f t="shared" si="14"/>
        <v>25</v>
      </c>
    </row>
    <row r="7" spans="1:40" x14ac:dyDescent="0.2">
      <c r="G7" s="99" t="str">
        <f>Main!Q10</f>
        <v>SF6</v>
      </c>
      <c r="H7" s="99">
        <f xml:space="preserve"> RTD("cqg.rtd",,"StudyData",G7,  "Bar",, "Close", "D","-1","primaryOnly")</f>
        <v>1.0634999999999999</v>
      </c>
      <c r="I7" s="99" t="str">
        <f t="shared" si="0"/>
        <v>7:30</v>
      </c>
      <c r="J7" s="99">
        <f ca="1" xml:space="preserve"> RTD("cqg.rtd",,"StudyData","Close("&amp;$G$2&amp;") when (LocalMonth("&amp;$G$2&amp;")="&amp;$B$1&amp;" And LocalDay("&amp;$G$2&amp;")="&amp;$A$1&amp;" And LocalHour("&amp;$G$2&amp;")="&amp;K7&amp;" And LocalMinute("&amp;$G$2&amp;")="&amp;L7&amp;")", "Bar", "", "Close","A5C", "0", "all", "", "","True",,)</f>
        <v>1.3771</v>
      </c>
      <c r="K7" s="99">
        <f t="shared" si="21"/>
        <v>7</v>
      </c>
      <c r="L7" s="99">
        <f t="shared" si="15"/>
        <v>30</v>
      </c>
      <c r="M7" s="99">
        <f t="shared" ca="1" si="1"/>
        <v>3.3515482695810109E-3</v>
      </c>
      <c r="N7" s="125">
        <f t="shared" ca="1" si="2"/>
        <v>3.3515482695810109E-3</v>
      </c>
      <c r="O7" s="126">
        <f ca="1" xml:space="preserve"> RTD("cqg.rtd",,"StudyData","Close("&amp;$G$3&amp;") when (LocalMonth("&amp;$G$3&amp;")="&amp;$B$1&amp;" And LocalDay("&amp;$G$3&amp;")="&amp;$A$1&amp;" And LocalHour("&amp;$G$3&amp;")="&amp;K7&amp;" And LocalMinute("&amp;$G$3&amp;")="&amp;L7&amp;")", "Bar", "", "Close","A5C", "0", "all", "", "","True",,)</f>
        <v>1.17465</v>
      </c>
      <c r="P7" s="99">
        <f t="shared" ca="1" si="3"/>
        <v>8.9468302658486318E-4</v>
      </c>
      <c r="Q7" s="125">
        <f t="shared" ca="1" si="4"/>
        <v>8.9468302658486318E-4</v>
      </c>
      <c r="R7" s="126">
        <f ca="1" xml:space="preserve"> RTD("cqg.rtd",,"StudyData","Close("&amp;$G$4&amp;") when (LocalMonth("&amp;$G$4&amp;")="&amp;$B$1&amp;" And LocalDay("&amp;$G$4&amp;")="&amp;$A$1&amp;" And LocalHour("&amp;$G$4&amp;")="&amp;K7&amp;" And LocalMinute("&amp;$G$4&amp;")="&amp;L7&amp;")", "Bar", "", "Close","A5C", "0", "all", "", "","True",,)</f>
        <v>9.0369999999999999E-3</v>
      </c>
      <c r="S7" s="99">
        <f t="shared" ca="1" si="5"/>
        <v>-3.473562331146306E-3</v>
      </c>
      <c r="T7" s="125">
        <f t="shared" ca="1" si="6"/>
        <v>-3.473562331146306E-3</v>
      </c>
      <c r="U7" s="126">
        <f ca="1" xml:space="preserve"> RTD("cqg.rtd",,"StudyData","Close("&amp;$G$5&amp;") when (LocalMonth("&amp;$G$5&amp;")="&amp;$B$1&amp;" And LocalDay("&amp;$G$5&amp;")="&amp;$A$1&amp;" And LocalHour("&amp;$G$5&amp;")="&amp;K7&amp;" And LocalMinute("&amp;$G$5&amp;")="&amp;L7&amp;")", "Bar", "", "Close","A5C", "0", "all", "", "","True",,)</f>
        <v>0.76124999999999998</v>
      </c>
      <c r="V7" s="99">
        <f t="shared" ca="1" si="16"/>
        <v>2.6341784655910462E-3</v>
      </c>
      <c r="W7" s="125">
        <f t="shared" ca="1" si="7"/>
        <v>2.6341784655910462E-3</v>
      </c>
      <c r="X7" s="126">
        <f ca="1" xml:space="preserve"> RTD("cqg.rtd",,"StudyData","Close("&amp;$G$6&amp;") when (LocalMonth("&amp;$G$6&amp;")="&amp;$B$1&amp;" And LocalDay("&amp;$G$6&amp;")="&amp;$A$1&amp;" And LocalHour("&amp;$G$6&amp;")="&amp;K7&amp;" And LocalMinute("&amp;$G$6&amp;")="&amp;L7&amp;")", "Bar", "", "Close","A5C", "0", "all", "", "","True",,)</f>
        <v>0.79379999999999995</v>
      </c>
      <c r="Y7" s="99">
        <f t="shared" ca="1" si="17"/>
        <v>2.6525198938991928E-3</v>
      </c>
      <c r="Z7" s="125">
        <f t="shared" ca="1" si="8"/>
        <v>2.6525198938991928E-3</v>
      </c>
      <c r="AA7" s="126">
        <f ca="1" xml:space="preserve"> RTD("cqg.rtd",,"StudyData","Close("&amp;$G$7&amp;") when (LocalMonth("&amp;$G$7&amp;")="&amp;$B$1&amp;" And LocalDay("&amp;$G$7&amp;")="&amp;$A$1&amp;" And LocalHour("&amp;$G$7&amp;")="&amp;K7&amp;" And LocalMinute("&amp;$G$7&amp;")="&amp;L7&amp;")", "Bar", "", "Close","A5C", "0", "all", "", "","True",,)</f>
        <v>1.0620000000000001</v>
      </c>
      <c r="AB7" s="99">
        <f t="shared" ca="1" si="18"/>
        <v>-1.4104372355428631E-3</v>
      </c>
      <c r="AC7" s="125">
        <f t="shared" ca="1" si="9"/>
        <v>-1.4104372355428631E-3</v>
      </c>
      <c r="AD7" s="126">
        <f ca="1" xml:space="preserve"> RTD("cqg.rtd",,"StudyData","Close("&amp;$G$8&amp;") when (LocalMonth("&amp;$G$8&amp;")="&amp;$B$1&amp;" And LocalDay("&amp;$G$8&amp;")="&amp;$A$1&amp;" And LocalHour("&amp;$G$8&amp;")="&amp;K7&amp;" And LocalMinute("&amp;$G$8&amp;")="&amp;L7&amp;")", "Bar", "", "Close","A5C", "0", "all", "", "","True",,)</f>
        <v>0.69930000000000003</v>
      </c>
      <c r="AE7" s="99">
        <f t="shared" ca="1" si="19"/>
        <v>2.4369266055046372E-3</v>
      </c>
      <c r="AF7" s="125">
        <f t="shared" ca="1" si="10"/>
        <v>2.4369266055046372E-3</v>
      </c>
      <c r="AG7" s="126">
        <f ca="1" xml:space="preserve"> RTD("cqg.rtd",,"StudyData","Close("&amp;$G$9&amp;") when (LocalMonth("&amp;$G$9&amp;")="&amp;$B$1&amp;" And LocalDay("&amp;$G$9&amp;")="&amp;$A$1&amp;" And LocalHour("&amp;$G$9&amp;")="&amp;K7&amp;" And LocalMinute("&amp;$G$9&amp;")="&amp;L7&amp;")", "Bar", "", "Close","A5C", "0", "all", "", "","True",,)</f>
        <v>0.85304999999999997</v>
      </c>
      <c r="AH7" s="99">
        <f t="shared" ca="1" si="11"/>
        <v>-2.397380423342295E-3</v>
      </c>
      <c r="AI7" s="125">
        <f t="shared" ca="1" si="12"/>
        <v>-2.397380423342295E-3</v>
      </c>
      <c r="AJ7" s="127">
        <f ca="1" xml:space="preserve"> RTD("cqg.rtd",,"StudyData","Close("&amp;$G$10&amp;") when (LocalMonth("&amp;$G$10&amp;")="&amp;$B$1&amp;" And LocalDay("&amp;$G$10&amp;")="&amp;$A$1&amp;" And LocalHour("&amp;$G$10&amp;")="&amp;K7&amp;" And LocalMinute("&amp;$G$10&amp;")="&amp;L7&amp;")", "Bar", "", "Close","A5C", "0", "all", "", "","True",,)</f>
        <v>1686</v>
      </c>
      <c r="AK7" s="99">
        <f t="shared" ca="1" si="20"/>
        <v>0</v>
      </c>
      <c r="AL7" s="125">
        <f t="shared" ca="1" si="13"/>
        <v>0</v>
      </c>
      <c r="AN7" s="99">
        <f t="shared" si="14"/>
        <v>30</v>
      </c>
    </row>
    <row r="8" spans="1:40" x14ac:dyDescent="0.2">
      <c r="B8" s="99" t="s">
        <v>23</v>
      </c>
      <c r="G8" s="99" t="str">
        <f>Main!Q11</f>
        <v>NE6</v>
      </c>
      <c r="H8" s="99">
        <f xml:space="preserve"> RTD("cqg.rtd",,"StudyData",G8,  "Bar",, "Close", "D","-1","primaryOnly")</f>
        <v>0.6976</v>
      </c>
      <c r="I8" s="99" t="str">
        <f t="shared" si="0"/>
        <v>7:35</v>
      </c>
      <c r="J8" s="99">
        <f ca="1" xml:space="preserve"> RTD("cqg.rtd",,"StudyData","Close("&amp;$G$2&amp;") when (LocalMonth("&amp;$G$2&amp;")="&amp;$B$1&amp;" And LocalDay("&amp;$G$2&amp;")="&amp;$A$1&amp;" And LocalHour("&amp;$G$2&amp;")="&amp;K8&amp;" And LocalMinute("&amp;$G$2&amp;")="&amp;L8&amp;")", "Bar", "", "Close","A5C", "0", "all", "", "","True",,)</f>
        <v>1.3773</v>
      </c>
      <c r="K8" s="99">
        <f t="shared" si="21"/>
        <v>7</v>
      </c>
      <c r="L8" s="99">
        <f t="shared" si="15"/>
        <v>35</v>
      </c>
      <c r="M8" s="99">
        <f t="shared" ca="1" si="1"/>
        <v>3.4972677595627799E-3</v>
      </c>
      <c r="N8" s="125">
        <f t="shared" ca="1" si="2"/>
        <v>3.4972677595627799E-3</v>
      </c>
      <c r="O8" s="126">
        <f ca="1" xml:space="preserve"> RTD("cqg.rtd",,"StudyData","Close("&amp;$G$3&amp;") when (LocalMonth("&amp;$G$3&amp;")="&amp;$B$1&amp;" And LocalDay("&amp;$G$3&amp;")="&amp;$A$1&amp;" And LocalHour("&amp;$G$3&amp;")="&amp;K8&amp;" And LocalMinute("&amp;$G$3&amp;")="&amp;L8&amp;")", "Bar", "", "Close","A5C", "0", "all", "", "","True",,)</f>
        <v>1.1744000000000001</v>
      </c>
      <c r="P8" s="99">
        <f t="shared" ca="1" si="3"/>
        <v>6.81663258350489E-4</v>
      </c>
      <c r="Q8" s="125">
        <f t="shared" ca="1" si="4"/>
        <v>6.81663258350489E-4</v>
      </c>
      <c r="R8" s="126">
        <f ca="1" xml:space="preserve"> RTD("cqg.rtd",,"StudyData","Close("&amp;$G$4&amp;") when (LocalMonth("&amp;$G$4&amp;")="&amp;$B$1&amp;" And LocalDay("&amp;$G$4&amp;")="&amp;$A$1&amp;" And LocalHour("&amp;$G$4&amp;")="&amp;K8&amp;" And LocalMinute("&amp;$G$4&amp;")="&amp;L8&amp;")", "Bar", "", "Close","A5C", "0", "all", "", "","True",,)</f>
        <v>9.0375000000000004E-3</v>
      </c>
      <c r="S8" s="99">
        <f t="shared" ca="1" si="5"/>
        <v>-3.4184264211280561E-3</v>
      </c>
      <c r="T8" s="125">
        <f t="shared" ca="1" si="6"/>
        <v>-3.4184264211280561E-3</v>
      </c>
      <c r="U8" s="126">
        <f ca="1" xml:space="preserve"> RTD("cqg.rtd",,"StudyData","Close("&amp;$G$5&amp;") when (LocalMonth("&amp;$G$5&amp;")="&amp;$B$1&amp;" And LocalDay("&amp;$G$5&amp;")="&amp;$A$1&amp;" And LocalHour("&amp;$G$5&amp;")="&amp;K8&amp;" And LocalMinute("&amp;$G$5&amp;")="&amp;L8&amp;")", "Bar", "", "Close","A5C", "0", "all", "", "","True",,)</f>
        <v>0.76139999999999997</v>
      </c>
      <c r="V8" s="99">
        <f t="shared" ca="1" si="16"/>
        <v>2.8317418505103527E-3</v>
      </c>
      <c r="W8" s="125">
        <f t="shared" ca="1" si="7"/>
        <v>2.8317418505103527E-3</v>
      </c>
      <c r="X8" s="126">
        <f ca="1" xml:space="preserve"> RTD("cqg.rtd",,"StudyData","Close("&amp;$G$6&amp;") when (LocalMonth("&amp;$G$6&amp;")="&amp;$B$1&amp;" And LocalDay("&amp;$G$6&amp;")="&amp;$A$1&amp;" And LocalHour("&amp;$G$6&amp;")="&amp;K8&amp;" And LocalMinute("&amp;$G$6&amp;")="&amp;L8&amp;")", "Bar", "", "Close","A5C", "0", "all", "", "","True",,)</f>
        <v>0.79405000000000003</v>
      </c>
      <c r="Y8" s="99">
        <f t="shared" ca="1" si="17"/>
        <v>2.9682960717444416E-3</v>
      </c>
      <c r="Z8" s="125">
        <f t="shared" ca="1" si="8"/>
        <v>2.9682960717444416E-3</v>
      </c>
      <c r="AA8" s="126">
        <f ca="1" xml:space="preserve"> RTD("cqg.rtd",,"StudyData","Close("&amp;$G$7&amp;") when (LocalMonth("&amp;$G$7&amp;")="&amp;$B$1&amp;" And LocalDay("&amp;$G$7&amp;")="&amp;$A$1&amp;" And LocalHour("&amp;$G$7&amp;")="&amp;K8&amp;" And LocalMinute("&amp;$G$7&amp;")="&amp;L8&amp;")", "Bar", "", "Close","A5C", "0", "all", "", "","True",,)</f>
        <v>1.0616000000000001</v>
      </c>
      <c r="AB8" s="99">
        <f t="shared" ca="1" si="18"/>
        <v>-1.7865538316876267E-3</v>
      </c>
      <c r="AC8" s="125">
        <f t="shared" ca="1" si="9"/>
        <v>-1.7865538316876267E-3</v>
      </c>
      <c r="AD8" s="126">
        <f ca="1" xml:space="preserve"> RTD("cqg.rtd",,"StudyData","Close("&amp;$G$8&amp;") when (LocalMonth("&amp;$G$8&amp;")="&amp;$B$1&amp;" And LocalDay("&amp;$G$8&amp;")="&amp;$A$1&amp;" And LocalHour("&amp;$G$8&amp;")="&amp;K8&amp;" And LocalMinute("&amp;$G$8&amp;")="&amp;L8&amp;")", "Bar", "", "Close","A5C", "0", "all", "", "","True",,)</f>
        <v>0.69989999999999997</v>
      </c>
      <c r="AE8" s="99">
        <f t="shared" ca="1" si="19"/>
        <v>3.2970183486238083E-3</v>
      </c>
      <c r="AF8" s="125">
        <f t="shared" ca="1" si="10"/>
        <v>3.2970183486238083E-3</v>
      </c>
      <c r="AG8" s="126">
        <f ca="1" xml:space="preserve"> RTD("cqg.rtd",,"StudyData","Close("&amp;$G$9&amp;") when (LocalMonth("&amp;$G$9&amp;")="&amp;$B$1&amp;" And LocalDay("&amp;$G$9&amp;")="&amp;$A$1&amp;" And LocalHour("&amp;$G$9&amp;")="&amp;K8&amp;" And LocalMinute("&amp;$G$9&amp;")="&amp;L8&amp;")", "Bar", "", "Close","A5C", "0", "all", "", "","True",,)</f>
        <v>0.85289999999999999</v>
      </c>
      <c r="AH8" s="99">
        <f t="shared" ca="1" si="11"/>
        <v>-2.5727985030990293E-3</v>
      </c>
      <c r="AI8" s="125">
        <f t="shared" ca="1" si="12"/>
        <v>-2.5727985030990293E-3</v>
      </c>
      <c r="AJ8" s="127">
        <f ca="1" xml:space="preserve"> RTD("cqg.rtd",,"StudyData","Close("&amp;$G$10&amp;") when (LocalMonth("&amp;$G$10&amp;")="&amp;$B$1&amp;" And LocalDay("&amp;$G$10&amp;")="&amp;$A$1&amp;" And LocalHour("&amp;$G$10&amp;")="&amp;K8&amp;" And LocalMinute("&amp;$G$10&amp;")="&amp;L8&amp;")", "Bar", "", "Close","A5C", "0", "all", "", "","True",,)</f>
        <v>1687.9</v>
      </c>
      <c r="AK8" s="99">
        <f t="shared" ca="1" si="20"/>
        <v>1.1269276393832094E-3</v>
      </c>
      <c r="AL8" s="125">
        <f t="shared" ca="1" si="13"/>
        <v>1.1269276393832094E-3</v>
      </c>
      <c r="AN8" s="99">
        <f t="shared" si="14"/>
        <v>35</v>
      </c>
    </row>
    <row r="9" spans="1:40" x14ac:dyDescent="0.2">
      <c r="G9" s="99" t="str">
        <f>Main!Q12</f>
        <v>EB</v>
      </c>
      <c r="H9" s="99">
        <f xml:space="preserve"> RTD("cqg.rtd",,"StudyData",G9,  "Bar",, "Close", "D","-1","primaryOnly")</f>
        <v>0.85509999999999997</v>
      </c>
      <c r="I9" s="99" t="str">
        <f t="shared" si="0"/>
        <v>7:40</v>
      </c>
      <c r="J9" s="99">
        <f ca="1" xml:space="preserve"> RTD("cqg.rtd",,"StudyData","Close("&amp;$G$2&amp;") when (LocalMonth("&amp;$G$2&amp;")="&amp;$B$1&amp;" And LocalDay("&amp;$G$2&amp;")="&amp;$A$1&amp;" And LocalHour("&amp;$G$2&amp;")="&amp;K9&amp;" And LocalMinute("&amp;$G$2&amp;")="&amp;L9&amp;")", "Bar", "", "Close","A5C", "0", "all", "", "","True",,)</f>
        <v>1.3776999999999999</v>
      </c>
      <c r="K9" s="99">
        <f t="shared" si="21"/>
        <v>7</v>
      </c>
      <c r="L9" s="99">
        <f t="shared" si="15"/>
        <v>40</v>
      </c>
      <c r="M9" s="99">
        <f t="shared" ca="1" si="1"/>
        <v>3.788706739526318E-3</v>
      </c>
      <c r="N9" s="125">
        <f t="shared" ca="1" si="2"/>
        <v>3.788706739526318E-3</v>
      </c>
      <c r="O9" s="126">
        <f ca="1" xml:space="preserve"> RTD("cqg.rtd",,"StudyData","Close("&amp;$G$3&amp;") when (LocalMonth("&amp;$G$3&amp;")="&amp;$B$1&amp;" And LocalDay("&amp;$G$3&amp;")="&amp;$A$1&amp;" And LocalHour("&amp;$G$3&amp;")="&amp;K9&amp;" And LocalMinute("&amp;$G$3&amp;")="&amp;L9&amp;")", "Bar", "", "Close","A5C", "0", "all", "", "","True",,)</f>
        <v>1.1748000000000001</v>
      </c>
      <c r="P9" s="99">
        <f t="shared" ca="1" si="3"/>
        <v>1.022494887525639E-3</v>
      </c>
      <c r="Q9" s="125">
        <f t="shared" ca="1" si="4"/>
        <v>1.022494887525639E-3</v>
      </c>
      <c r="R9" s="126">
        <f ca="1" xml:space="preserve"> RTD("cqg.rtd",,"StudyData","Close("&amp;$G$4&amp;") when (LocalMonth("&amp;$G$4&amp;")="&amp;$B$1&amp;" And LocalDay("&amp;$G$4&amp;")="&amp;$A$1&amp;" And LocalHour("&amp;$G$4&amp;")="&amp;K9&amp;" And LocalMinute("&amp;$G$4&amp;")="&amp;L9&amp;")", "Bar", "", "Close","A5C", "0", "all", "", "","True",,)</f>
        <v>9.0404999999999999E-3</v>
      </c>
      <c r="S9" s="99">
        <f t="shared" ca="1" si="5"/>
        <v>-3.0876109610189387E-3</v>
      </c>
      <c r="T9" s="125">
        <f t="shared" ca="1" si="6"/>
        <v>-3.0876109610189387E-3</v>
      </c>
      <c r="U9" s="126">
        <f ca="1" xml:space="preserve"> RTD("cqg.rtd",,"StudyData","Close("&amp;$G$5&amp;") when (LocalMonth("&amp;$G$5&amp;")="&amp;$B$1&amp;" And LocalDay("&amp;$G$5&amp;")="&amp;$A$1&amp;" And LocalHour("&amp;$G$5&amp;")="&amp;K9&amp;" And LocalMinute("&amp;$G$5&amp;")="&amp;L9&amp;")", "Bar", "", "Close","A5C", "0", "all", "", "","True",,)</f>
        <v>0.76175000000000004</v>
      </c>
      <c r="V9" s="99">
        <f t="shared" ca="1" si="16"/>
        <v>3.292723081988881E-3</v>
      </c>
      <c r="W9" s="125">
        <f t="shared" ca="1" si="7"/>
        <v>3.292723081988881E-3</v>
      </c>
      <c r="X9" s="126">
        <f ca="1" xml:space="preserve"> RTD("cqg.rtd",,"StudyData","Close("&amp;$G$6&amp;") when (LocalMonth("&amp;$G$6&amp;")="&amp;$B$1&amp;" And LocalDay("&amp;$G$6&amp;")="&amp;$A$1&amp;" And LocalHour("&amp;$G$6&amp;")="&amp;K9&amp;" And LocalMinute("&amp;$G$6&amp;")="&amp;L9&amp;")", "Bar", "", "Close","A5C", "0", "all", "", "","True",,)</f>
        <v>0.79425000000000001</v>
      </c>
      <c r="Y9" s="99">
        <f t="shared" ca="1" si="17"/>
        <v>3.2209170140205285E-3</v>
      </c>
      <c r="Z9" s="125">
        <f t="shared" ca="1" si="8"/>
        <v>3.2209170140205285E-3</v>
      </c>
      <c r="AA9" s="126">
        <f ca="1" xml:space="preserve"> RTD("cqg.rtd",,"StudyData","Close("&amp;$G$7&amp;") when (LocalMonth("&amp;$G$7&amp;")="&amp;$B$1&amp;" And LocalDay("&amp;$G$7&amp;")="&amp;$A$1&amp;" And LocalHour("&amp;$G$7&amp;")="&amp;K9&amp;" And LocalMinute("&amp;$G$7&amp;")="&amp;L9&amp;")", "Bar", "", "Close","A5C", "0", "all", "", "","True",,)</f>
        <v>1.0620000000000001</v>
      </c>
      <c r="AB9" s="99">
        <f t="shared" ca="1" si="18"/>
        <v>-1.4104372355428631E-3</v>
      </c>
      <c r="AC9" s="125">
        <f t="shared" ca="1" si="9"/>
        <v>-1.4104372355428631E-3</v>
      </c>
      <c r="AD9" s="126">
        <f ca="1" xml:space="preserve"> RTD("cqg.rtd",,"StudyData","Close("&amp;$G$8&amp;") when (LocalMonth("&amp;$G$8&amp;")="&amp;$B$1&amp;" And LocalDay("&amp;$G$8&amp;")="&amp;$A$1&amp;" And LocalHour("&amp;$G$8&amp;")="&amp;K9&amp;" And LocalMinute("&amp;$G$8&amp;")="&amp;L9&amp;")", "Bar", "", "Close","A5C", "0", "all", "", "","True",,)</f>
        <v>0.70020000000000004</v>
      </c>
      <c r="AE9" s="99">
        <f t="shared" ca="1" si="19"/>
        <v>3.7270642201835532E-3</v>
      </c>
      <c r="AF9" s="125">
        <f t="shared" ca="1" si="10"/>
        <v>3.7270642201835532E-3</v>
      </c>
      <c r="AG9" s="126">
        <f ca="1" xml:space="preserve"> RTD("cqg.rtd",,"StudyData","Close("&amp;$G$9&amp;") when (LocalMonth("&amp;$G$9&amp;")="&amp;$B$1&amp;" And LocalDay("&amp;$G$9&amp;")="&amp;$A$1&amp;" And LocalHour("&amp;$G$9&amp;")="&amp;K9&amp;" And LocalMinute("&amp;$G$9&amp;")="&amp;L9&amp;")", "Bar", "", "Close","A5C", "0", "all", "", "","True",,)</f>
        <v>0.85270000000000001</v>
      </c>
      <c r="AH9" s="99">
        <f t="shared" ca="1" si="11"/>
        <v>-2.8066892761080082E-3</v>
      </c>
      <c r="AI9" s="125">
        <f t="shared" ca="1" si="12"/>
        <v>-2.8066892761080082E-3</v>
      </c>
      <c r="AJ9" s="127">
        <f ca="1" xml:space="preserve"> RTD("cqg.rtd",,"StudyData","Close("&amp;$G$10&amp;") when (LocalMonth("&amp;$G$10&amp;")="&amp;$B$1&amp;" And LocalDay("&amp;$G$10&amp;")="&amp;$A$1&amp;" And LocalHour("&amp;$G$10&amp;")="&amp;K9&amp;" And LocalMinute("&amp;$G$10&amp;")="&amp;L9&amp;")", "Bar", "", "Close","A5C", "0", "all", "", "","True",,)</f>
        <v>1688.9</v>
      </c>
      <c r="AK9" s="99">
        <f t="shared" ca="1" si="20"/>
        <v>1.7200474495848701E-3</v>
      </c>
      <c r="AL9" s="125">
        <f t="shared" ca="1" si="13"/>
        <v>1.7200474495848701E-3</v>
      </c>
      <c r="AN9" s="99">
        <f t="shared" si="14"/>
        <v>40</v>
      </c>
    </row>
    <row r="10" spans="1:40" x14ac:dyDescent="0.2">
      <c r="B10" s="99" t="s">
        <v>6</v>
      </c>
      <c r="G10" s="99" t="str">
        <f>Main!Q13</f>
        <v>GCE</v>
      </c>
      <c r="H10" s="99">
        <f xml:space="preserve"> RTD("cqg.rtd",,"StudyData",G10,  "Bar",, "Close", "D","-1","primaryOnly")</f>
        <v>1686</v>
      </c>
      <c r="I10" s="99" t="str">
        <f t="shared" si="0"/>
        <v>7:45</v>
      </c>
      <c r="J10" s="99">
        <f ca="1" xml:space="preserve"> RTD("cqg.rtd",,"StudyData","Close("&amp;$G$2&amp;") when (LocalMonth("&amp;$G$2&amp;")="&amp;$B$1&amp;" And LocalDay("&amp;$G$2&amp;")="&amp;$A$1&amp;" And LocalHour("&amp;$G$2&amp;")="&amp;K10&amp;" And LocalMinute("&amp;$G$2&amp;")="&amp;L10&amp;")", "Bar", "", "Close","A5C", "0", "all", "", "","True",,)</f>
        <v>1.3773</v>
      </c>
      <c r="K10" s="99">
        <f t="shared" si="21"/>
        <v>7</v>
      </c>
      <c r="L10" s="99">
        <f t="shared" si="15"/>
        <v>45</v>
      </c>
      <c r="M10" s="99">
        <f t="shared" ca="1" si="1"/>
        <v>3.4972677595627799E-3</v>
      </c>
      <c r="N10" s="125">
        <f t="shared" ca="1" si="2"/>
        <v>3.4972677595627799E-3</v>
      </c>
      <c r="O10" s="126">
        <f ca="1" xml:space="preserve"> RTD("cqg.rtd",,"StudyData","Close("&amp;$G$3&amp;") when (LocalMonth("&amp;$G$3&amp;")="&amp;$B$1&amp;" And LocalDay("&amp;$G$3&amp;")="&amp;$A$1&amp;" And LocalHour("&amp;$G$3&amp;")="&amp;K10&amp;" And LocalMinute("&amp;$G$3&amp;")="&amp;L10&amp;")", "Bar", "", "Close","A5C", "0", "all", "", "","True",,)</f>
        <v>1.1742999999999999</v>
      </c>
      <c r="P10" s="99">
        <f t="shared" ca="1" si="3"/>
        <v>5.9645535105651239E-4</v>
      </c>
      <c r="Q10" s="125">
        <f t="shared" ca="1" si="4"/>
        <v>5.9645535105651239E-4</v>
      </c>
      <c r="R10" s="126">
        <f ca="1" xml:space="preserve"> RTD("cqg.rtd",,"StudyData","Close("&amp;$G$4&amp;") when (LocalMonth("&amp;$G$4&amp;")="&amp;$B$1&amp;" And LocalDay("&amp;$G$4&amp;")="&amp;$A$1&amp;" And LocalHour("&amp;$G$4&amp;")="&amp;K10&amp;" And LocalMinute("&amp;$G$4&amp;")="&amp;L10&amp;")", "Bar", "", "Close","A5C", "0", "all", "", "","True",,)</f>
        <v>9.0355000000000001E-3</v>
      </c>
      <c r="S10" s="99">
        <f t="shared" ca="1" si="5"/>
        <v>-3.6389700612008647E-3</v>
      </c>
      <c r="T10" s="125">
        <f t="shared" ca="1" si="6"/>
        <v>-3.6389700612008647E-3</v>
      </c>
      <c r="U10" s="126">
        <f ca="1" xml:space="preserve"> RTD("cqg.rtd",,"StudyData","Close("&amp;$G$5&amp;") when (LocalMonth("&amp;$G$5&amp;")="&amp;$B$1&amp;" And LocalDay("&amp;$G$5&amp;")="&amp;$A$1&amp;" And LocalHour("&amp;$G$5&amp;")="&amp;K10&amp;" And LocalMinute("&amp;$G$5&amp;")="&amp;L10&amp;")", "Bar", "", "Close","A5C", "0", "all", "", "","True",,)</f>
        <v>0.7611</v>
      </c>
      <c r="V10" s="99">
        <f t="shared" ca="1" si="16"/>
        <v>2.4366150806717397E-3</v>
      </c>
      <c r="W10" s="125">
        <f t="shared" ca="1" si="7"/>
        <v>2.4366150806717397E-3</v>
      </c>
      <c r="X10" s="126">
        <f ca="1" xml:space="preserve"> RTD("cqg.rtd",,"StudyData","Close("&amp;$G$6&amp;") when (LocalMonth("&amp;$G$6&amp;")="&amp;$B$1&amp;" And LocalDay("&amp;$G$6&amp;")="&amp;$A$1&amp;" And LocalHour("&amp;$G$6&amp;")="&amp;K10&amp;" And LocalMinute("&amp;$G$6&amp;")="&amp;L10&amp;")", "Bar", "", "Close","A5C", "0", "all", "", "","True",,)</f>
        <v>0.79379999999999995</v>
      </c>
      <c r="Y10" s="99">
        <f t="shared" ca="1" si="17"/>
        <v>2.6525198938991928E-3</v>
      </c>
      <c r="Z10" s="125">
        <f t="shared" ca="1" si="8"/>
        <v>2.6525198938991928E-3</v>
      </c>
      <c r="AA10" s="126">
        <f ca="1" xml:space="preserve"> RTD("cqg.rtd",,"StudyData","Close("&amp;$G$7&amp;") when (LocalMonth("&amp;$G$7&amp;")="&amp;$B$1&amp;" And LocalDay("&amp;$G$7&amp;")="&amp;$A$1&amp;" And LocalHour("&amp;$G$7&amp;")="&amp;K10&amp;" And LocalMinute("&amp;$G$7&amp;")="&amp;L10&amp;")", "Bar", "", "Close","A5C", "0", "all", "", "","True",,)</f>
        <v>1.0615000000000001</v>
      </c>
      <c r="AB10" s="99">
        <f t="shared" ca="1" si="18"/>
        <v>-1.8805829807238175E-3</v>
      </c>
      <c r="AC10" s="125">
        <f t="shared" ca="1" si="9"/>
        <v>-1.8805829807238175E-3</v>
      </c>
      <c r="AD10" s="126">
        <f ca="1" xml:space="preserve"> RTD("cqg.rtd",,"StudyData","Close("&amp;$G$8&amp;") when (LocalMonth("&amp;$G$8&amp;")="&amp;$B$1&amp;" And LocalDay("&amp;$G$8&amp;")="&amp;$A$1&amp;" And LocalHour("&amp;$G$8&amp;")="&amp;K10&amp;" And LocalMinute("&amp;$G$8&amp;")="&amp;L10&amp;")", "Bar", "", "Close","A5C", "0", "all", "", "","True",,)</f>
        <v>0.69950000000000001</v>
      </c>
      <c r="AE10" s="99">
        <f t="shared" ca="1" si="19"/>
        <v>2.7236238532110275E-3</v>
      </c>
      <c r="AF10" s="125">
        <f t="shared" ca="1" si="10"/>
        <v>2.7236238532110275E-3</v>
      </c>
      <c r="AG10" s="126">
        <f ca="1" xml:space="preserve"> RTD("cqg.rtd",,"StudyData","Close("&amp;$G$9&amp;") when (LocalMonth("&amp;$G$9&amp;")="&amp;$B$1&amp;" And LocalDay("&amp;$G$9&amp;")="&amp;$A$1&amp;" And LocalHour("&amp;$G$9&amp;")="&amp;K10&amp;" And LocalMinute("&amp;$G$9&amp;")="&amp;L10&amp;")", "Bar", "", "Close","A5C", "0", "all", "", "","True",,)</f>
        <v>0.85270000000000001</v>
      </c>
      <c r="AH10" s="99">
        <f t="shared" ca="1" si="11"/>
        <v>-2.8066892761080082E-3</v>
      </c>
      <c r="AI10" s="125">
        <f t="shared" ca="1" si="12"/>
        <v>-2.8066892761080082E-3</v>
      </c>
      <c r="AJ10" s="127">
        <f ca="1" xml:space="preserve"> RTD("cqg.rtd",,"StudyData","Close("&amp;$G$10&amp;") when (LocalMonth("&amp;$G$10&amp;")="&amp;$B$1&amp;" And LocalDay("&amp;$G$10&amp;")="&amp;$A$1&amp;" And LocalHour("&amp;$G$10&amp;")="&amp;K10&amp;" And LocalMinute("&amp;$G$10&amp;")="&amp;L10&amp;")", "Bar", "", "Close","A5C", "0", "all", "", "","True",,)</f>
        <v>1686.9</v>
      </c>
      <c r="AK10" s="99">
        <f t="shared" ca="1" si="20"/>
        <v>5.3380782918154858E-4</v>
      </c>
      <c r="AL10" s="125">
        <f t="shared" ca="1" si="13"/>
        <v>5.3380782918154858E-4</v>
      </c>
      <c r="AN10" s="99">
        <f t="shared" si="14"/>
        <v>45</v>
      </c>
    </row>
    <row r="11" spans="1:40" x14ac:dyDescent="0.2">
      <c r="I11" s="99" t="str">
        <f t="shared" si="0"/>
        <v>7:50</v>
      </c>
      <c r="J11" s="99">
        <f ca="1" xml:space="preserve"> RTD("cqg.rtd",,"StudyData","Close("&amp;$G$2&amp;") when (LocalMonth("&amp;$G$2&amp;")="&amp;$B$1&amp;" And LocalDay("&amp;$G$2&amp;")="&amp;$A$1&amp;" And LocalHour("&amp;$G$2&amp;")="&amp;K11&amp;" And LocalMinute("&amp;$G$2&amp;")="&amp;L11&amp;")", "Bar", "", "Close","A5C", "0", "all", "", "","True",,)</f>
        <v>1.377</v>
      </c>
      <c r="K11" s="99">
        <f t="shared" si="21"/>
        <v>7</v>
      </c>
      <c r="L11" s="99">
        <f t="shared" si="15"/>
        <v>50</v>
      </c>
      <c r="M11" s="99">
        <f t="shared" ca="1" si="1"/>
        <v>3.2786885245901262E-3</v>
      </c>
      <c r="N11" s="125">
        <f t="shared" ca="1" si="2"/>
        <v>3.2786885245901262E-3</v>
      </c>
      <c r="O11" s="126">
        <f ca="1" xml:space="preserve"> RTD("cqg.rtd",,"StudyData","Close("&amp;$G$3&amp;") when (LocalMonth("&amp;$G$3&amp;")="&amp;$B$1&amp;" And LocalDay("&amp;$G$3&amp;")="&amp;$A$1&amp;" And LocalHour("&amp;$G$3&amp;")="&amp;K11&amp;" And LocalMinute("&amp;$G$3&amp;")="&amp;L11&amp;")", "Bar", "", "Close","A5C", "0", "all", "", "","True",,)</f>
        <v>1.1742999999999999</v>
      </c>
      <c r="P11" s="99">
        <f t="shared" ca="1" si="3"/>
        <v>5.9645535105651239E-4</v>
      </c>
      <c r="Q11" s="125">
        <f t="shared" ca="1" si="4"/>
        <v>5.9645535105651239E-4</v>
      </c>
      <c r="R11" s="126">
        <f ca="1" xml:space="preserve"> RTD("cqg.rtd",,"StudyData","Close("&amp;$G$4&amp;") when (LocalMonth("&amp;$G$4&amp;")="&amp;$B$1&amp;" And LocalDay("&amp;$G$4&amp;")="&amp;$A$1&amp;" And LocalHour("&amp;$G$4&amp;")="&amp;K11&amp;" And LocalMinute("&amp;$G$4&amp;")="&amp;L11&amp;")", "Bar", "", "Close","A5C", "0", "all", "", "","True",,)</f>
        <v>9.0379999999999992E-3</v>
      </c>
      <c r="S11" s="99">
        <f t="shared" ca="1" si="5"/>
        <v>-3.3632905111099973E-3</v>
      </c>
      <c r="T11" s="125">
        <f t="shared" ca="1" si="6"/>
        <v>-3.3632905111099973E-3</v>
      </c>
      <c r="U11" s="126">
        <f ca="1" xml:space="preserve"> RTD("cqg.rtd",,"StudyData","Close("&amp;$G$5&amp;") when (LocalMonth("&amp;$G$5&amp;")="&amp;$B$1&amp;" And LocalDay("&amp;$G$5&amp;")="&amp;$A$1&amp;" And LocalHour("&amp;$G$5&amp;")="&amp;K11&amp;" And LocalMinute("&amp;$G$5&amp;")="&amp;L11&amp;")", "Bar", "", "Close","A5C", "0", "all", "", "","True",,)</f>
        <v>0.76114999999999999</v>
      </c>
      <c r="V11" s="99">
        <f t="shared" ca="1" si="16"/>
        <v>2.5024695423115084E-3</v>
      </c>
      <c r="W11" s="125">
        <f t="shared" ca="1" si="7"/>
        <v>2.5024695423115084E-3</v>
      </c>
      <c r="X11" s="126">
        <f ca="1" xml:space="preserve"> RTD("cqg.rtd",,"StudyData","Close("&amp;$G$6&amp;") when (LocalMonth("&amp;$G$6&amp;")="&amp;$B$1&amp;" And LocalDay("&amp;$G$6&amp;")="&amp;$A$1&amp;" And LocalHour("&amp;$G$6&amp;")="&amp;K11&amp;" And LocalMinute("&amp;$G$6&amp;")="&amp;L11&amp;")", "Bar", "", "Close","A5C", "0", "all", "", "","True",,)</f>
        <v>0.79384999999999994</v>
      </c>
      <c r="Y11" s="99">
        <f t="shared" ca="1" si="17"/>
        <v>2.7156751294682142E-3</v>
      </c>
      <c r="Z11" s="125">
        <f t="shared" ca="1" si="8"/>
        <v>2.7156751294682142E-3</v>
      </c>
      <c r="AA11" s="126">
        <f ca="1" xml:space="preserve"> RTD("cqg.rtd",,"StudyData","Close("&amp;$G$7&amp;") when (LocalMonth("&amp;$G$7&amp;")="&amp;$B$1&amp;" And LocalDay("&amp;$G$7&amp;")="&amp;$A$1&amp;" And LocalHour("&amp;$G$7&amp;")="&amp;K11&amp;" And LocalMinute("&amp;$G$7&amp;")="&amp;L11&amp;")", "Bar", "", "Close","A5C", "0", "all", "", "","True",,)</f>
        <v>1.0615000000000001</v>
      </c>
      <c r="AB11" s="99">
        <f t="shared" ca="1" si="18"/>
        <v>-1.8805829807238175E-3</v>
      </c>
      <c r="AC11" s="125">
        <f t="shared" ca="1" si="9"/>
        <v>-1.8805829807238175E-3</v>
      </c>
      <c r="AD11" s="126">
        <f ca="1" xml:space="preserve"> RTD("cqg.rtd",,"StudyData","Close("&amp;$G$8&amp;") when (LocalMonth("&amp;$G$8&amp;")="&amp;$B$1&amp;" And LocalDay("&amp;$G$8&amp;")="&amp;$A$1&amp;" And LocalHour("&amp;$G$8&amp;")="&amp;K11&amp;" And LocalMinute("&amp;$G$8&amp;")="&amp;L11&amp;")", "Bar", "", "Close","A5C", "0", "all", "", "","True",,)</f>
        <v>0.69950000000000001</v>
      </c>
      <c r="AE11" s="99">
        <f t="shared" ca="1" si="19"/>
        <v>2.7236238532110275E-3</v>
      </c>
      <c r="AF11" s="125">
        <f t="shared" ca="1" si="10"/>
        <v>2.7236238532110275E-3</v>
      </c>
      <c r="AG11" s="126">
        <f ca="1" xml:space="preserve"> RTD("cqg.rtd",,"StudyData","Close("&amp;$G$9&amp;") when (LocalMonth("&amp;$G$9&amp;")="&amp;$B$1&amp;" And LocalDay("&amp;$G$9&amp;")="&amp;$A$1&amp;" And LocalHour("&amp;$G$9&amp;")="&amp;K11&amp;" And LocalMinute("&amp;$G$9&amp;")="&amp;L11&amp;")", "Bar", "", "Close","A5C", "0", "all", "", "","True",,)</f>
        <v>0.85260000000000002</v>
      </c>
      <c r="AH11" s="99">
        <f t="shared" ca="1" si="11"/>
        <v>-2.9236346626124979E-3</v>
      </c>
      <c r="AI11" s="125">
        <f t="shared" ca="1" si="12"/>
        <v>-2.9236346626124979E-3</v>
      </c>
      <c r="AJ11" s="127">
        <f ca="1" xml:space="preserve"> RTD("cqg.rtd",,"StudyData","Close("&amp;$G$10&amp;") when (LocalMonth("&amp;$G$10&amp;")="&amp;$B$1&amp;" And LocalDay("&amp;$G$10&amp;")="&amp;$A$1&amp;" And LocalHour("&amp;$G$10&amp;")="&amp;K11&amp;" And LocalMinute("&amp;$G$10&amp;")="&amp;L11&amp;")", "Bar", "", "Close","A5C", "0", "all", "", "","True",,)</f>
        <v>1687.3</v>
      </c>
      <c r="AK11" s="99">
        <f t="shared" ca="1" si="20"/>
        <v>7.7105575326213201E-4</v>
      </c>
      <c r="AL11" s="125">
        <f t="shared" ca="1" si="13"/>
        <v>7.7105575326213201E-4</v>
      </c>
      <c r="AN11" s="99">
        <f t="shared" si="14"/>
        <v>50</v>
      </c>
    </row>
    <row r="12" spans="1:40" x14ac:dyDescent="0.2">
      <c r="B12" s="99" t="s">
        <v>8</v>
      </c>
      <c r="I12" s="99" t="str">
        <f t="shared" si="0"/>
        <v>7:55</v>
      </c>
      <c r="J12" s="99">
        <f ca="1" xml:space="preserve"> RTD("cqg.rtd",,"StudyData","Close("&amp;$G$2&amp;") when (LocalMonth("&amp;$G$2&amp;")="&amp;$B$1&amp;" And LocalDay("&amp;$G$2&amp;")="&amp;$A$1&amp;" And LocalHour("&amp;$G$2&amp;")="&amp;K12&amp;" And LocalMinute("&amp;$G$2&amp;")="&amp;L12&amp;")", "Bar", "", "Close","A5C", "0", "all", "", "","True",,)</f>
        <v>1.377</v>
      </c>
      <c r="K12" s="99">
        <f t="shared" si="21"/>
        <v>7</v>
      </c>
      <c r="L12" s="99">
        <f t="shared" si="15"/>
        <v>55</v>
      </c>
      <c r="M12" s="99">
        <f t="shared" ca="1" si="1"/>
        <v>3.2786885245901262E-3</v>
      </c>
      <c r="N12" s="125">
        <f t="shared" ca="1" si="2"/>
        <v>3.2786885245901262E-3</v>
      </c>
      <c r="O12" s="126">
        <f ca="1" xml:space="preserve"> RTD("cqg.rtd",,"StudyData","Close("&amp;$G$3&amp;") when (LocalMonth("&amp;$G$3&amp;")="&amp;$B$1&amp;" And LocalDay("&amp;$G$3&amp;")="&amp;$A$1&amp;" And LocalHour("&amp;$G$3&amp;")="&amp;K12&amp;" And LocalMinute("&amp;$G$3&amp;")="&amp;L12&amp;")", "Bar", "", "Close","A5C", "0", "all", "", "","True",,)</f>
        <v>1.1742999999999999</v>
      </c>
      <c r="P12" s="99">
        <f t="shared" ca="1" si="3"/>
        <v>5.9645535105651239E-4</v>
      </c>
      <c r="Q12" s="125">
        <f t="shared" ca="1" si="4"/>
        <v>5.9645535105651239E-4</v>
      </c>
      <c r="R12" s="126">
        <f ca="1" xml:space="preserve"> RTD("cqg.rtd",,"StudyData","Close("&amp;$G$4&amp;") when (LocalMonth("&amp;$G$4&amp;")="&amp;$B$1&amp;" And LocalDay("&amp;$G$4&amp;")="&amp;$A$1&amp;" And LocalHour("&amp;$G$4&amp;")="&amp;K12&amp;" And LocalMinute("&amp;$G$4&amp;")="&amp;L12&amp;")", "Bar", "", "Close","A5C", "0", "all", "", "","True",,)</f>
        <v>9.0390000000000002E-3</v>
      </c>
      <c r="S12" s="99">
        <f t="shared" ca="1" si="5"/>
        <v>-3.2530186910734974E-3</v>
      </c>
      <c r="T12" s="125">
        <f t="shared" ca="1" si="6"/>
        <v>-3.2530186910734974E-3</v>
      </c>
      <c r="U12" s="126">
        <f ca="1" xml:space="preserve"> RTD("cqg.rtd",,"StudyData","Close("&amp;$G$5&amp;") when (LocalMonth("&amp;$G$5&amp;")="&amp;$B$1&amp;" And LocalDay("&amp;$G$5&amp;")="&amp;$A$1&amp;" And LocalHour("&amp;$G$5&amp;")="&amp;K12&amp;" And LocalMinute("&amp;$G$5&amp;")="&amp;L12&amp;")", "Bar", "", "Close","A5C", "0", "all", "", "","True",,)</f>
        <v>0.76105</v>
      </c>
      <c r="V12" s="99">
        <f t="shared" ca="1" si="16"/>
        <v>2.3707606190319706E-3</v>
      </c>
      <c r="W12" s="125">
        <f t="shared" ca="1" si="7"/>
        <v>2.3707606190319706E-3</v>
      </c>
      <c r="X12" s="126">
        <f ca="1" xml:space="preserve"> RTD("cqg.rtd",,"StudyData","Close("&amp;$G$6&amp;") when (LocalMonth("&amp;$G$6&amp;")="&amp;$B$1&amp;" And LocalDay("&amp;$G$6&amp;")="&amp;$A$1&amp;" And LocalHour("&amp;$G$6&amp;")="&amp;K12&amp;" And LocalMinute("&amp;$G$6&amp;")="&amp;L12&amp;")", "Bar", "", "Close","A5C", "0", "all", "", "","True",,)</f>
        <v>0.79400000000000004</v>
      </c>
      <c r="Y12" s="99">
        <f t="shared" ca="1" si="17"/>
        <v>2.9051408361754198E-3</v>
      </c>
      <c r="Z12" s="125">
        <f t="shared" ca="1" si="8"/>
        <v>2.9051408361754198E-3</v>
      </c>
      <c r="AA12" s="126">
        <f ca="1" xml:space="preserve"> RTD("cqg.rtd",,"StudyData","Close("&amp;$G$7&amp;") when (LocalMonth("&amp;$G$7&amp;")="&amp;$B$1&amp;" And LocalDay("&amp;$G$7&amp;")="&amp;$A$1&amp;" And LocalHour("&amp;$G$7&amp;")="&amp;K12&amp;" And LocalMinute("&amp;$G$7&amp;")="&amp;L12&amp;")", "Bar", "", "Close","A5C", "0", "all", "", "","True",,)</f>
        <v>1.0613999999999999</v>
      </c>
      <c r="AB12" s="99">
        <f t="shared" ca="1" si="18"/>
        <v>-1.974612129760217E-3</v>
      </c>
      <c r="AC12" s="125">
        <f t="shared" ca="1" si="9"/>
        <v>-1.974612129760217E-3</v>
      </c>
      <c r="AD12" s="126">
        <f ca="1" xml:space="preserve"> RTD("cqg.rtd",,"StudyData","Close("&amp;$G$8&amp;") when (LocalMonth("&amp;$G$8&amp;")="&amp;$B$1&amp;" And LocalDay("&amp;$G$8&amp;")="&amp;$A$1&amp;" And LocalHour("&amp;$G$8&amp;")="&amp;K12&amp;" And LocalMinute("&amp;$G$8&amp;")="&amp;L12&amp;")", "Bar", "", "Close","A5C", "0", "all", "", "","True",,)</f>
        <v>0.6996</v>
      </c>
      <c r="AE12" s="99">
        <f t="shared" ca="1" si="19"/>
        <v>2.8669724770642229E-3</v>
      </c>
      <c r="AF12" s="125">
        <f t="shared" ca="1" si="10"/>
        <v>2.8669724770642229E-3</v>
      </c>
      <c r="AG12" s="126">
        <f ca="1" xml:space="preserve"> RTD("cqg.rtd",,"StudyData","Close("&amp;$G$9&amp;") when (LocalMonth("&amp;$G$9&amp;")="&amp;$B$1&amp;" And LocalDay("&amp;$G$9&amp;")="&amp;$A$1&amp;" And LocalHour("&amp;$G$9&amp;")="&amp;K12&amp;" And LocalMinute("&amp;$G$9&amp;")="&amp;L12&amp;")", "Bar", "", "Close","A5C", "0", "all", "", "","True",,)</f>
        <v>0.8528</v>
      </c>
      <c r="AH12" s="99">
        <f t="shared" ca="1" si="11"/>
        <v>-2.6897438896035185E-3</v>
      </c>
      <c r="AI12" s="125">
        <f t="shared" ca="1" si="12"/>
        <v>-2.6897438896035185E-3</v>
      </c>
      <c r="AJ12" s="127">
        <f ca="1" xml:space="preserve"> RTD("cqg.rtd",,"StudyData","Close("&amp;$G$10&amp;") when (LocalMonth("&amp;$G$10&amp;")="&amp;$B$1&amp;" And LocalDay("&amp;$G$10&amp;")="&amp;$A$1&amp;" And LocalHour("&amp;$G$10&amp;")="&amp;K12&amp;" And LocalMinute("&amp;$G$10&amp;")="&amp;L12&amp;")", "Bar", "", "Close","A5C", "0", "all", "", "","True",,)</f>
        <v>1687.4</v>
      </c>
      <c r="AK12" s="99">
        <f t="shared" ca="1" si="20"/>
        <v>8.3036773428237897E-4</v>
      </c>
      <c r="AL12" s="125">
        <f t="shared" ca="1" si="13"/>
        <v>8.3036773428237897E-4</v>
      </c>
      <c r="AN12" s="99">
        <f t="shared" si="14"/>
        <v>55</v>
      </c>
    </row>
    <row r="13" spans="1:40" x14ac:dyDescent="0.2">
      <c r="I13" s="99" t="str">
        <f t="shared" si="0"/>
        <v>8:00</v>
      </c>
      <c r="J13" s="99">
        <f ca="1" xml:space="preserve"> RTD("cqg.rtd",,"StudyData","Close("&amp;$G$2&amp;") when (LocalMonth("&amp;$G$2&amp;")="&amp;$B$1&amp;" And LocalDay("&amp;$G$2&amp;")="&amp;$A$1&amp;" And LocalHour("&amp;$G$2&amp;")="&amp;K13&amp;" And LocalMinute("&amp;$G$2&amp;")="&amp;L13&amp;")", "Bar", "", "Close","A5C", "0", "all", "", "","True",,)</f>
        <v>1.3773</v>
      </c>
      <c r="K13" s="99">
        <f t="shared" si="21"/>
        <v>8</v>
      </c>
      <c r="L13" s="99">
        <f t="shared" si="15"/>
        <v>0</v>
      </c>
      <c r="M13" s="99">
        <f t="shared" ca="1" si="1"/>
        <v>3.4972677595627799E-3</v>
      </c>
      <c r="N13" s="125">
        <f t="shared" ca="1" si="2"/>
        <v>3.4972677595627799E-3</v>
      </c>
      <c r="O13" s="126">
        <f ca="1" xml:space="preserve"> RTD("cqg.rtd",,"StudyData","Close("&amp;$G$3&amp;") when (LocalMonth("&amp;$G$3&amp;")="&amp;$B$1&amp;" And LocalDay("&amp;$G$3&amp;")="&amp;$A$1&amp;" And LocalHour("&amp;$G$3&amp;")="&amp;K13&amp;" And LocalMinute("&amp;$G$3&amp;")="&amp;L13&amp;")", "Bar", "", "Close","A5C", "0", "all", "", "","True",,)</f>
        <v>1.1742999999999999</v>
      </c>
      <c r="P13" s="99">
        <f t="shared" ca="1" si="3"/>
        <v>5.9645535105651239E-4</v>
      </c>
      <c r="Q13" s="125">
        <f t="shared" ca="1" si="4"/>
        <v>5.9645535105651239E-4</v>
      </c>
      <c r="R13" s="126">
        <f ca="1" xml:space="preserve"> RTD("cqg.rtd",,"StudyData","Close("&amp;$G$4&amp;") when (LocalMonth("&amp;$G$4&amp;")="&amp;$B$1&amp;" And LocalDay("&amp;$G$4&amp;")="&amp;$A$1&amp;" And LocalHour("&amp;$G$4&amp;")="&amp;K13&amp;" And LocalMinute("&amp;$G$4&amp;")="&amp;L13&amp;")", "Bar", "", "Close","A5C", "0", "all", "", "","True",,)</f>
        <v>9.0334999999999999E-3</v>
      </c>
      <c r="S13" s="99">
        <f t="shared" ca="1" si="5"/>
        <v>-3.8595137012736734E-3</v>
      </c>
      <c r="T13" s="125">
        <f t="shared" ca="1" si="6"/>
        <v>-3.8595137012736734E-3</v>
      </c>
      <c r="U13" s="126">
        <f ca="1" xml:space="preserve"> RTD("cqg.rtd",,"StudyData","Close("&amp;$G$5&amp;") when (LocalMonth("&amp;$G$5&amp;")="&amp;$B$1&amp;" And LocalDay("&amp;$G$5&amp;")="&amp;$A$1&amp;" And LocalHour("&amp;$G$5&amp;")="&amp;K13&amp;" And LocalMinute("&amp;$G$5&amp;")="&amp;L13&amp;")", "Bar", "", "Close","A5C", "0", "all", "", "","True",,)</f>
        <v>0.76105</v>
      </c>
      <c r="V13" s="99">
        <f t="shared" ca="1" si="16"/>
        <v>2.3707606190319706E-3</v>
      </c>
      <c r="W13" s="125">
        <f t="shared" ca="1" si="7"/>
        <v>2.3707606190319706E-3</v>
      </c>
      <c r="X13" s="126">
        <f ca="1" xml:space="preserve"> RTD("cqg.rtd",,"StudyData","Close("&amp;$G$6&amp;") when (LocalMonth("&amp;$G$6&amp;")="&amp;$B$1&amp;" And LocalDay("&amp;$G$6&amp;")="&amp;$A$1&amp;" And LocalHour("&amp;$G$6&amp;")="&amp;K13&amp;" And LocalMinute("&amp;$G$6&amp;")="&amp;L13&amp;")", "Bar", "", "Close","A5C", "0", "all", "", "","True",,)</f>
        <v>0.79410000000000003</v>
      </c>
      <c r="Y13" s="99">
        <f t="shared" ca="1" si="17"/>
        <v>3.0314513073134634E-3</v>
      </c>
      <c r="Z13" s="125">
        <f t="shared" ca="1" si="8"/>
        <v>3.0314513073134634E-3</v>
      </c>
      <c r="AA13" s="126">
        <f ca="1" xml:space="preserve"> RTD("cqg.rtd",,"StudyData","Close("&amp;$G$7&amp;") when (LocalMonth("&amp;$G$7&amp;")="&amp;$B$1&amp;" And LocalDay("&amp;$G$7&amp;")="&amp;$A$1&amp;" And LocalHour("&amp;$G$7&amp;")="&amp;K13&amp;" And LocalMinute("&amp;$G$7&amp;")="&amp;L13&amp;")", "Bar", "", "Close","A5C", "0", "all", "", "","True",,)</f>
        <v>1.0613999999999999</v>
      </c>
      <c r="AB13" s="99">
        <f t="shared" ca="1" si="18"/>
        <v>-1.974612129760217E-3</v>
      </c>
      <c r="AC13" s="125">
        <f t="shared" ca="1" si="9"/>
        <v>-1.974612129760217E-3</v>
      </c>
      <c r="AD13" s="126">
        <f ca="1" xml:space="preserve"> RTD("cqg.rtd",,"StudyData","Close("&amp;$G$8&amp;") when (LocalMonth("&amp;$G$8&amp;")="&amp;$B$1&amp;" And LocalDay("&amp;$G$8&amp;")="&amp;$A$1&amp;" And LocalHour("&amp;$G$8&amp;")="&amp;K13&amp;" And LocalMinute("&amp;$G$8&amp;")="&amp;L13&amp;")", "Bar", "", "Close","A5C", "0", "all", "", "","True",,)</f>
        <v>0.69979999999999998</v>
      </c>
      <c r="AE13" s="99">
        <f t="shared" ca="1" si="19"/>
        <v>3.1536697247706133E-3</v>
      </c>
      <c r="AF13" s="125">
        <f t="shared" ca="1" si="10"/>
        <v>3.1536697247706133E-3</v>
      </c>
      <c r="AG13" s="126">
        <f ca="1" xml:space="preserve"> RTD("cqg.rtd",,"StudyData","Close("&amp;$G$9&amp;") when (LocalMonth("&amp;$G$9&amp;")="&amp;$B$1&amp;" And LocalDay("&amp;$G$9&amp;")="&amp;$A$1&amp;" And LocalHour("&amp;$G$9&amp;")="&amp;K13&amp;" And LocalMinute("&amp;$G$9&amp;")="&amp;L13&amp;")", "Bar", "", "Close","A5C", "0", "all", "", "","True",,)</f>
        <v>0.85270000000000001</v>
      </c>
      <c r="AH13" s="99">
        <f t="shared" ca="1" si="11"/>
        <v>-2.8066892761080082E-3</v>
      </c>
      <c r="AI13" s="125">
        <f t="shared" ca="1" si="12"/>
        <v>-2.8066892761080082E-3</v>
      </c>
      <c r="AJ13" s="127">
        <f ca="1" xml:space="preserve"> RTD("cqg.rtd",,"StudyData","Close("&amp;$G$10&amp;") when (LocalMonth("&amp;$G$10&amp;")="&amp;$B$1&amp;" And LocalDay("&amp;$G$10&amp;")="&amp;$A$1&amp;" And LocalHour("&amp;$G$10&amp;")="&amp;K13&amp;" And LocalMinute("&amp;$G$10&amp;")="&amp;L13&amp;")", "Bar", "", "Close","A5C", "0", "all", "", "","True",,)</f>
        <v>1687.9</v>
      </c>
      <c r="AK13" s="99">
        <f t="shared" ca="1" si="20"/>
        <v>1.1269276393832094E-3</v>
      </c>
      <c r="AL13" s="125">
        <f t="shared" ca="1" si="13"/>
        <v>1.1269276393832094E-3</v>
      </c>
      <c r="AN13" s="99" t="str">
        <f t="shared" si="14"/>
        <v>00</v>
      </c>
    </row>
    <row r="14" spans="1:40" x14ac:dyDescent="0.2">
      <c r="B14" s="99" t="s">
        <v>6</v>
      </c>
      <c r="I14" s="99" t="str">
        <f t="shared" si="0"/>
        <v>8:05</v>
      </c>
      <c r="J14" s="99">
        <f ca="1" xml:space="preserve"> RTD("cqg.rtd",,"StudyData","Close("&amp;$G$2&amp;") when (LocalMonth("&amp;$G$2&amp;")="&amp;$B$1&amp;" And LocalDay("&amp;$G$2&amp;")="&amp;$A$1&amp;" And LocalHour("&amp;$G$2&amp;")="&amp;K14&amp;" And LocalMinute("&amp;$G$2&amp;")="&amp;L14&amp;")", "Bar", "", "Close","A5C", "0", "all", "", "","True",,)</f>
        <v>1.3765000000000001</v>
      </c>
      <c r="K14" s="99">
        <f t="shared" si="21"/>
        <v>8</v>
      </c>
      <c r="L14" s="99">
        <f t="shared" si="15"/>
        <v>5</v>
      </c>
      <c r="M14" s="99">
        <f t="shared" ca="1" si="1"/>
        <v>2.9143897996357039E-3</v>
      </c>
      <c r="N14" s="125">
        <f t="shared" ca="1" si="2"/>
        <v>2.9143897996357039E-3</v>
      </c>
      <c r="O14" s="126">
        <f ca="1" xml:space="preserve"> RTD("cqg.rtd",,"StudyData","Close("&amp;$G$3&amp;") when (LocalMonth("&amp;$G$3&amp;")="&amp;$B$1&amp;" And LocalDay("&amp;$G$3&amp;")="&amp;$A$1&amp;" And LocalHour("&amp;$G$3&amp;")="&amp;K14&amp;" And LocalMinute("&amp;$G$3&amp;")="&amp;L14&amp;")", "Bar", "", "Close","A5C", "0", "all", "", "","True",,)</f>
        <v>1.1739999999999999</v>
      </c>
      <c r="P14" s="99">
        <f t="shared" ca="1" si="3"/>
        <v>3.408316291751499E-4</v>
      </c>
      <c r="Q14" s="125">
        <f t="shared" ca="1" si="4"/>
        <v>3.408316291751499E-4</v>
      </c>
      <c r="R14" s="126">
        <f ca="1" xml:space="preserve"> RTD("cqg.rtd",,"StudyData","Close("&amp;$G$4&amp;") when (LocalMonth("&amp;$G$4&amp;")="&amp;$B$1&amp;" And LocalDay("&amp;$G$4&amp;")="&amp;$A$1&amp;" And LocalHour("&amp;$G$4&amp;")="&amp;K14&amp;" And LocalMinute("&amp;$G$4&amp;")="&amp;L14&amp;")", "Bar", "", "Close","A5C", "0", "all", "", "","True",,)</f>
        <v>9.0329999999999994E-3</v>
      </c>
      <c r="S14" s="99">
        <f t="shared" ca="1" si="5"/>
        <v>-3.9146496112919234E-3</v>
      </c>
      <c r="T14" s="125">
        <f t="shared" ca="1" si="6"/>
        <v>-3.9146496112919234E-3</v>
      </c>
      <c r="U14" s="126">
        <f ca="1" xml:space="preserve"> RTD("cqg.rtd",,"StudyData","Close("&amp;$G$5&amp;") when (LocalMonth("&amp;$G$5&amp;")="&amp;$B$1&amp;" And LocalDay("&amp;$G$5&amp;")="&amp;$A$1&amp;" And LocalHour("&amp;$G$5&amp;")="&amp;K14&amp;" And LocalMinute("&amp;$G$5&amp;")="&amp;L14&amp;")", "Bar", "", "Close","A5C", "0", "all", "", "","True",,)</f>
        <v>0.76085000000000003</v>
      </c>
      <c r="V14" s="99">
        <f t="shared" ca="1" si="16"/>
        <v>2.1073427724728954E-3</v>
      </c>
      <c r="W14" s="125">
        <f t="shared" ca="1" si="7"/>
        <v>2.1073427724728954E-3</v>
      </c>
      <c r="X14" s="126">
        <f ca="1" xml:space="preserve"> RTD("cqg.rtd",,"StudyData","Close("&amp;$G$6&amp;") when (LocalMonth("&amp;$G$6&amp;")="&amp;$B$1&amp;" And LocalDay("&amp;$G$6&amp;")="&amp;$A$1&amp;" And LocalHour("&amp;$G$6&amp;")="&amp;K14&amp;" And LocalMinute("&amp;$G$6&amp;")="&amp;L14&amp;")", "Bar", "", "Close","A5C", "0", "all", "", "","True",,)</f>
        <v>0.79390000000000005</v>
      </c>
      <c r="Y14" s="99">
        <f t="shared" ca="1" si="17"/>
        <v>2.7788303650373766E-3</v>
      </c>
      <c r="Z14" s="125">
        <f t="shared" ca="1" si="8"/>
        <v>2.7788303650373766E-3</v>
      </c>
      <c r="AA14" s="126">
        <f ca="1" xml:space="preserve"> RTD("cqg.rtd",,"StudyData","Close("&amp;$G$7&amp;") when (LocalMonth("&amp;$G$7&amp;")="&amp;$B$1&amp;" And LocalDay("&amp;$G$7&amp;")="&amp;$A$1&amp;" And LocalHour("&amp;$G$7&amp;")="&amp;K14&amp;" And LocalMinute("&amp;$G$7&amp;")="&amp;L14&amp;")", "Bar", "", "Close","A5C", "0", "all", "", "","True",,)</f>
        <v>1.0612999999999999</v>
      </c>
      <c r="AB14" s="99">
        <f t="shared" ca="1" si="18"/>
        <v>-2.0686412787964082E-3</v>
      </c>
      <c r="AC14" s="125">
        <f t="shared" ca="1" si="9"/>
        <v>-2.0686412787964082E-3</v>
      </c>
      <c r="AD14" s="126">
        <f ca="1" xml:space="preserve"> RTD("cqg.rtd",,"StudyData","Close("&amp;$G$8&amp;") when (LocalMonth("&amp;$G$8&amp;")="&amp;$B$1&amp;" And LocalDay("&amp;$G$8&amp;")="&amp;$A$1&amp;" And LocalHour("&amp;$G$8&amp;")="&amp;K14&amp;" And LocalMinute("&amp;$G$8&amp;")="&amp;L14&amp;")", "Bar", "", "Close","A5C", "0", "all", "", "","True",,)</f>
        <v>0.6996</v>
      </c>
      <c r="AE14" s="99">
        <f t="shared" ca="1" si="19"/>
        <v>2.8669724770642229E-3</v>
      </c>
      <c r="AF14" s="125">
        <f t="shared" ca="1" si="10"/>
        <v>2.8669724770642229E-3</v>
      </c>
      <c r="AG14" s="126">
        <f ca="1" xml:space="preserve"> RTD("cqg.rtd",,"StudyData","Close("&amp;$G$9&amp;") when (LocalMonth("&amp;$G$9&amp;")="&amp;$B$1&amp;" And LocalDay("&amp;$G$9&amp;")="&amp;$A$1&amp;" And LocalHour("&amp;$G$9&amp;")="&amp;K14&amp;" And LocalMinute("&amp;$G$9&amp;")="&amp;L14&amp;")", "Bar", "", "Close","A5C", "0", "all", "", "","True",,)</f>
        <v>0.85294999999999999</v>
      </c>
      <c r="AH14" s="99">
        <f t="shared" ca="1" si="11"/>
        <v>-2.5143258098467842E-3</v>
      </c>
      <c r="AI14" s="125">
        <f t="shared" ca="1" si="12"/>
        <v>-2.5143258098467842E-3</v>
      </c>
      <c r="AJ14" s="127">
        <f ca="1" xml:space="preserve"> RTD("cqg.rtd",,"StudyData","Close("&amp;$G$10&amp;") when (LocalMonth("&amp;$G$10&amp;")="&amp;$B$1&amp;" And LocalDay("&amp;$G$10&amp;")="&amp;$A$1&amp;" And LocalHour("&amp;$G$10&amp;")="&amp;K14&amp;" And LocalMinute("&amp;$G$10&amp;")="&amp;L14&amp;")", "Bar", "", "Close","A5C", "0", "all", "", "","True",,)</f>
        <v>1688.4</v>
      </c>
      <c r="AK14" s="99">
        <f t="shared" ca="1" si="20"/>
        <v>1.4234875444840396E-3</v>
      </c>
      <c r="AL14" s="125">
        <f t="shared" ca="1" si="13"/>
        <v>1.4234875444840396E-3</v>
      </c>
      <c r="AN14" s="99" t="str">
        <f t="shared" si="14"/>
        <v>05</v>
      </c>
    </row>
    <row r="15" spans="1:40" x14ac:dyDescent="0.2">
      <c r="I15" s="99" t="str">
        <f t="shared" si="0"/>
        <v>8:10</v>
      </c>
      <c r="J15" s="99">
        <f ca="1" xml:space="preserve"> RTD("cqg.rtd",,"StudyData","Close("&amp;$G$2&amp;") when (LocalMonth("&amp;$G$2&amp;")="&amp;$B$1&amp;" And LocalDay("&amp;$G$2&amp;")="&amp;$A$1&amp;" And LocalHour("&amp;$G$2&amp;")="&amp;K15&amp;" And LocalMinute("&amp;$G$2&amp;")="&amp;L15&amp;")", "Bar", "", "Close","A5C", "0", "all", "", "","True",,)</f>
        <v>1.3767</v>
      </c>
      <c r="K15" s="99">
        <f t="shared" ref="K15:K27" si="22">IF(L15=0,K14+1,K14)</f>
        <v>8</v>
      </c>
      <c r="L15" s="99">
        <f t="shared" si="15"/>
        <v>10</v>
      </c>
      <c r="M15" s="99">
        <f t="shared" ca="1" si="1"/>
        <v>3.0601092896174729E-3</v>
      </c>
      <c r="N15" s="125">
        <f t="shared" ca="1" si="2"/>
        <v>3.0601092896174729E-3</v>
      </c>
      <c r="O15" s="126">
        <f ca="1" xml:space="preserve"> RTD("cqg.rtd",,"StudyData","Close("&amp;$G$3&amp;") when (LocalMonth("&amp;$G$3&amp;")="&amp;$B$1&amp;" And LocalDay("&amp;$G$3&amp;")="&amp;$A$1&amp;" And LocalHour("&amp;$G$3&amp;")="&amp;K15&amp;" And LocalMinute("&amp;$G$3&amp;")="&amp;L15&amp;")", "Bar", "", "Close","A5C", "0", "all", "", "","True",,)</f>
        <v>1.1740999999999999</v>
      </c>
      <c r="P15" s="99">
        <f t="shared" ca="1" si="3"/>
        <v>4.2603953646893743E-4</v>
      </c>
      <c r="Q15" s="125">
        <f t="shared" ca="1" si="4"/>
        <v>4.2603953646893743E-4</v>
      </c>
      <c r="R15" s="126">
        <f ca="1" xml:space="preserve"> RTD("cqg.rtd",,"StudyData","Close("&amp;$G$4&amp;") when (LocalMonth("&amp;$G$4&amp;")="&amp;$B$1&amp;" And LocalDay("&amp;$G$4&amp;")="&amp;$A$1&amp;" And LocalHour("&amp;$G$4&amp;")="&amp;K15&amp;" And LocalMinute("&amp;$G$4&amp;")="&amp;L15&amp;")", "Bar", "", "Close","A5C", "0", "all", "", "","True",,)</f>
        <v>9.0310000000000008E-3</v>
      </c>
      <c r="S15" s="99">
        <f t="shared" ca="1" si="5"/>
        <v>-4.1351932513645408E-3</v>
      </c>
      <c r="T15" s="125">
        <f t="shared" ca="1" si="6"/>
        <v>-4.1351932513645408E-3</v>
      </c>
      <c r="U15" s="126">
        <f ca="1" xml:space="preserve"> RTD("cqg.rtd",,"StudyData","Close("&amp;$G$5&amp;") when (LocalMonth("&amp;$G$5&amp;")="&amp;$B$1&amp;" And LocalDay("&amp;$G$5&amp;")="&amp;$A$1&amp;" And LocalHour("&amp;$G$5&amp;")="&amp;K15&amp;" And LocalMinute("&amp;$G$5&amp;")="&amp;L15&amp;")", "Bar", "", "Close","A5C", "0", "all", "", "","True",,)</f>
        <v>0.76070000000000004</v>
      </c>
      <c r="V15" s="99">
        <f t="shared" ca="1" si="16"/>
        <v>1.909779387553589E-3</v>
      </c>
      <c r="W15" s="125">
        <f t="shared" ca="1" si="7"/>
        <v>1.909779387553589E-3</v>
      </c>
      <c r="X15" s="126">
        <f ca="1" xml:space="preserve"> RTD("cqg.rtd",,"StudyData","Close("&amp;$G$6&amp;") when (LocalMonth("&amp;$G$6&amp;")="&amp;$B$1&amp;" And LocalDay("&amp;$G$6&amp;")="&amp;$A$1&amp;" And LocalHour("&amp;$G$6&amp;")="&amp;K15&amp;" And LocalMinute("&amp;$G$6&amp;")="&amp;L15&amp;")", "Bar", "", "Close","A5C", "0", "all", "", "","True",,)</f>
        <v>0.79384999999999994</v>
      </c>
      <c r="Y15" s="99">
        <f t="shared" ca="1" si="17"/>
        <v>2.7156751294682142E-3</v>
      </c>
      <c r="Z15" s="125">
        <f t="shared" ca="1" si="8"/>
        <v>2.7156751294682142E-3</v>
      </c>
      <c r="AA15" s="126">
        <f ca="1" xml:space="preserve"> RTD("cqg.rtd",,"StudyData","Close("&amp;$G$7&amp;") when (LocalMonth("&amp;$G$7&amp;")="&amp;$B$1&amp;" And LocalDay("&amp;$G$7&amp;")="&amp;$A$1&amp;" And LocalHour("&amp;$G$7&amp;")="&amp;K15&amp;" And LocalMinute("&amp;$G$7&amp;")="&amp;L15&amp;")", "Bar", "", "Close","A5C", "0", "all", "", "","True",,)</f>
        <v>1.0616000000000001</v>
      </c>
      <c r="AB15" s="99">
        <f t="shared" ca="1" si="18"/>
        <v>-1.7865538316876267E-3</v>
      </c>
      <c r="AC15" s="125">
        <f t="shared" ca="1" si="9"/>
        <v>-1.7865538316876267E-3</v>
      </c>
      <c r="AD15" s="126">
        <f ca="1" xml:space="preserve"> RTD("cqg.rtd",,"StudyData","Close("&amp;$G$8&amp;") when (LocalMonth("&amp;$G$8&amp;")="&amp;$B$1&amp;" And LocalDay("&amp;$G$8&amp;")="&amp;$A$1&amp;" And LocalHour("&amp;$G$8&amp;")="&amp;K15&amp;" And LocalMinute("&amp;$G$8&amp;")="&amp;L15&amp;")", "Bar", "", "Close","A5C", "0", "all", "", "","True",,)</f>
        <v>0.69940000000000002</v>
      </c>
      <c r="AE15" s="99">
        <f t="shared" ca="1" si="19"/>
        <v>2.5802752293578321E-3</v>
      </c>
      <c r="AF15" s="125">
        <f t="shared" ca="1" si="10"/>
        <v>2.5802752293578321E-3</v>
      </c>
      <c r="AG15" s="126">
        <f ca="1" xml:space="preserve"> RTD("cqg.rtd",,"StudyData","Close("&amp;$G$9&amp;") when (LocalMonth("&amp;$G$9&amp;")="&amp;$B$1&amp;" And LocalDay("&amp;$G$9&amp;")="&amp;$A$1&amp;" And LocalHour("&amp;$G$9&amp;")="&amp;K15&amp;" And LocalMinute("&amp;$G$9&amp;")="&amp;L15&amp;")", "Bar", "", "Close","A5C", "0", "all", "", "","True",,)</f>
        <v>0.85275000000000001</v>
      </c>
      <c r="AH15" s="99">
        <f t="shared" ca="1" si="11"/>
        <v>-2.7482165828557636E-3</v>
      </c>
      <c r="AI15" s="125">
        <f t="shared" ca="1" si="12"/>
        <v>-2.7482165828557636E-3</v>
      </c>
      <c r="AJ15" s="127">
        <f ca="1" xml:space="preserve"> RTD("cqg.rtd",,"StudyData","Close("&amp;$G$10&amp;") when (LocalMonth("&amp;$G$10&amp;")="&amp;$B$1&amp;" And LocalDay("&amp;$G$10&amp;")="&amp;$A$1&amp;" And LocalHour("&amp;$G$10&amp;")="&amp;K15&amp;" And LocalMinute("&amp;$G$10&amp;")="&amp;L15&amp;")", "Bar", "", "Close","A5C", "0", "all", "", "","True",,)</f>
        <v>1687.3</v>
      </c>
      <c r="AK15" s="99">
        <f t="shared" ca="1" si="20"/>
        <v>7.7105575326213201E-4</v>
      </c>
      <c r="AL15" s="125">
        <f t="shared" ca="1" si="13"/>
        <v>7.7105575326213201E-4</v>
      </c>
      <c r="AN15" s="99">
        <f t="shared" si="14"/>
        <v>10</v>
      </c>
    </row>
    <row r="16" spans="1:40" x14ac:dyDescent="0.2">
      <c r="B16" s="99" t="s">
        <v>7</v>
      </c>
      <c r="I16" s="99" t="str">
        <f t="shared" si="0"/>
        <v>8:15</v>
      </c>
      <c r="J16" s="99">
        <f ca="1" xml:space="preserve"> RTD("cqg.rtd",,"StudyData","Close("&amp;$G$2&amp;") when (LocalMonth("&amp;$G$2&amp;")="&amp;$B$1&amp;" And LocalDay("&amp;$G$2&amp;")="&amp;$A$1&amp;" And LocalHour("&amp;$G$2&amp;")="&amp;K16&amp;" And LocalMinute("&amp;$G$2&amp;")="&amp;L16&amp;")", "Bar", "", "Close","A5C", "0", "all", "", "","True",,)</f>
        <v>1.3766</v>
      </c>
      <c r="K16" s="99">
        <f t="shared" si="22"/>
        <v>8</v>
      </c>
      <c r="L16" s="99">
        <f t="shared" si="15"/>
        <v>15</v>
      </c>
      <c r="M16" s="99">
        <f t="shared" ca="1" si="1"/>
        <v>2.9872495446265882E-3</v>
      </c>
      <c r="N16" s="125">
        <f t="shared" ca="1" si="2"/>
        <v>2.9872495446265882E-3</v>
      </c>
      <c r="O16" s="126">
        <f ca="1" xml:space="preserve"> RTD("cqg.rtd",,"StudyData","Close("&amp;$G$3&amp;") when (LocalMonth("&amp;$G$3&amp;")="&amp;$B$1&amp;" And LocalDay("&amp;$G$3&amp;")="&amp;$A$1&amp;" And LocalHour("&amp;$G$3&amp;")="&amp;K16&amp;" And LocalMinute("&amp;$G$3&amp;")="&amp;L16&amp;")", "Bar", "", "Close","A5C", "0", "all", "", "","True",,)</f>
        <v>1.1740999999999999</v>
      </c>
      <c r="P16" s="99">
        <f t="shared" ca="1" si="3"/>
        <v>4.2603953646893743E-4</v>
      </c>
      <c r="Q16" s="125">
        <f t="shared" ca="1" si="4"/>
        <v>4.2603953646893743E-4</v>
      </c>
      <c r="R16" s="126">
        <f ca="1" xml:space="preserve"> RTD("cqg.rtd",,"StudyData","Close("&amp;$G$4&amp;") when (LocalMonth("&amp;$G$4&amp;")="&amp;$B$1&amp;" And LocalDay("&amp;$G$4&amp;")="&amp;$A$1&amp;" And LocalHour("&amp;$G$4&amp;")="&amp;K16&amp;" And LocalMinute("&amp;$G$4&amp;")="&amp;L16&amp;")", "Bar", "", "Close","A5C", "0", "all", "", "","True",,)</f>
        <v>9.0314999999999996E-3</v>
      </c>
      <c r="S16" s="99">
        <f t="shared" ca="1" si="5"/>
        <v>-4.0800573413464821E-3</v>
      </c>
      <c r="T16" s="125">
        <f t="shared" ca="1" si="6"/>
        <v>-4.0800573413464821E-3</v>
      </c>
      <c r="U16" s="126">
        <f ca="1" xml:space="preserve"> RTD("cqg.rtd",,"StudyData","Close("&amp;$G$5&amp;") when (LocalMonth("&amp;$G$5&amp;")="&amp;$B$1&amp;" And LocalDay("&amp;$G$5&amp;")="&amp;$A$1&amp;" And LocalHour("&amp;$G$5&amp;")="&amp;K16&amp;" And LocalMinute("&amp;$G$5&amp;")="&amp;L16&amp;")", "Bar", "", "Close","A5C", "0", "all", "", "","True",,)</f>
        <v>0.76085000000000003</v>
      </c>
      <c r="V16" s="99">
        <f t="shared" ca="1" si="16"/>
        <v>2.1073427724728954E-3</v>
      </c>
      <c r="W16" s="125">
        <f t="shared" ca="1" si="7"/>
        <v>2.1073427724728954E-3</v>
      </c>
      <c r="X16" s="126">
        <f ca="1" xml:space="preserve"> RTD("cqg.rtd",,"StudyData","Close("&amp;$G$6&amp;") when (LocalMonth("&amp;$G$6&amp;")="&amp;$B$1&amp;" And LocalDay("&amp;$G$6&amp;")="&amp;$A$1&amp;" And LocalHour("&amp;$G$6&amp;")="&amp;K16&amp;" And LocalMinute("&amp;$G$6&amp;")="&amp;L16&amp;")", "Bar", "", "Close","A5C", "0", "all", "", "","True",,)</f>
        <v>0.79369999999999996</v>
      </c>
      <c r="Y16" s="99">
        <f t="shared" ca="1" si="17"/>
        <v>2.5262094227611492E-3</v>
      </c>
      <c r="Z16" s="125">
        <f t="shared" ca="1" si="8"/>
        <v>2.5262094227611492E-3</v>
      </c>
      <c r="AA16" s="126">
        <f ca="1" xml:space="preserve"> RTD("cqg.rtd",,"StudyData","Close("&amp;$G$7&amp;") when (LocalMonth("&amp;$G$7&amp;")="&amp;$B$1&amp;" And LocalDay("&amp;$G$7&amp;")="&amp;$A$1&amp;" And LocalHour("&amp;$G$7&amp;")="&amp;K16&amp;" And LocalMinute("&amp;$G$7&amp;")="&amp;L16&amp;")", "Bar", "", "Close","A5C", "0", "all", "", "","True",,)</f>
        <v>1.0622</v>
      </c>
      <c r="AB16" s="99">
        <f t="shared" ca="1" si="18"/>
        <v>-1.2223789374704813E-3</v>
      </c>
      <c r="AC16" s="125">
        <f t="shared" ca="1" si="9"/>
        <v>-1.2223789374704813E-3</v>
      </c>
      <c r="AD16" s="126">
        <f ca="1" xml:space="preserve"> RTD("cqg.rtd",,"StudyData","Close("&amp;$G$8&amp;") when (LocalMonth("&amp;$G$8&amp;")="&amp;$B$1&amp;" And LocalDay("&amp;$G$8&amp;")="&amp;$A$1&amp;" And LocalHour("&amp;$G$8&amp;")="&amp;K16&amp;" And LocalMinute("&amp;$G$8&amp;")="&amp;L16&amp;")", "Bar", "", "Close","A5C", "0", "all", "", "","True",,)</f>
        <v>0.69940000000000002</v>
      </c>
      <c r="AE16" s="99">
        <f t="shared" ca="1" si="19"/>
        <v>2.5802752293578321E-3</v>
      </c>
      <c r="AF16" s="125">
        <f t="shared" ca="1" si="10"/>
        <v>2.5802752293578321E-3</v>
      </c>
      <c r="AG16" s="126">
        <f ca="1" xml:space="preserve"> RTD("cqg.rtd",,"StudyData","Close("&amp;$G$9&amp;") when (LocalMonth("&amp;$G$9&amp;")="&amp;$B$1&amp;" And LocalDay("&amp;$G$9&amp;")="&amp;$A$1&amp;" And LocalHour("&amp;$G$9&amp;")="&amp;K16&amp;" And LocalMinute("&amp;$G$9&amp;")="&amp;L16&amp;")", "Bar", "", "Close","A5C", "0", "all", "", "","True",,)</f>
        <v>0.8528</v>
      </c>
      <c r="AH16" s="99">
        <f t="shared" ca="1" si="11"/>
        <v>-2.6897438896035185E-3</v>
      </c>
      <c r="AI16" s="125">
        <f t="shared" ca="1" si="12"/>
        <v>-2.6897438896035185E-3</v>
      </c>
      <c r="AJ16" s="127">
        <f ca="1" xml:space="preserve"> RTD("cqg.rtd",,"StudyData","Close("&amp;$G$10&amp;") when (LocalMonth("&amp;$G$10&amp;")="&amp;$B$1&amp;" And LocalDay("&amp;$G$10&amp;")="&amp;$A$1&amp;" And LocalHour("&amp;$G$10&amp;")="&amp;K16&amp;" And LocalMinute("&amp;$G$10&amp;")="&amp;L16&amp;")", "Bar", "", "Close","A5C", "0", "all", "", "","True",,)</f>
        <v>1687.9</v>
      </c>
      <c r="AK16" s="99">
        <f t="shared" ca="1" si="20"/>
        <v>1.1269276393832094E-3</v>
      </c>
      <c r="AL16" s="125">
        <f t="shared" ca="1" si="13"/>
        <v>1.1269276393832094E-3</v>
      </c>
      <c r="AN16" s="99">
        <f t="shared" si="14"/>
        <v>15</v>
      </c>
    </row>
    <row r="17" spans="2:40" x14ac:dyDescent="0.2">
      <c r="I17" s="99" t="str">
        <f t="shared" si="0"/>
        <v>8:20</v>
      </c>
      <c r="J17" s="99">
        <f ca="1" xml:space="preserve"> RTD("cqg.rtd",,"StudyData","Close("&amp;$G$2&amp;") when (LocalMonth("&amp;$G$2&amp;")="&amp;$B$1&amp;" And LocalDay("&amp;$G$2&amp;")="&amp;$A$1&amp;" And LocalHour("&amp;$G$2&amp;")="&amp;K17&amp;" And LocalMinute("&amp;$G$2&amp;")="&amp;L17&amp;")", "Bar", "", "Close","A5C", "0", "all", "", "","True",,)</f>
        <v>1.3771</v>
      </c>
      <c r="K17" s="99">
        <f t="shared" si="22"/>
        <v>8</v>
      </c>
      <c r="L17" s="99">
        <f t="shared" si="15"/>
        <v>20</v>
      </c>
      <c r="M17" s="99">
        <f t="shared" ca="1" si="1"/>
        <v>3.3515482695810109E-3</v>
      </c>
      <c r="N17" s="125">
        <f t="shared" ca="1" si="2"/>
        <v>3.3515482695810109E-3</v>
      </c>
      <c r="O17" s="126">
        <f ca="1" xml:space="preserve"> RTD("cqg.rtd",,"StudyData","Close("&amp;$G$3&amp;") when (LocalMonth("&amp;$G$3&amp;")="&amp;$B$1&amp;" And LocalDay("&amp;$G$3&amp;")="&amp;$A$1&amp;" And LocalHour("&amp;$G$3&amp;")="&amp;K17&amp;" And LocalMinute("&amp;$G$3&amp;")="&amp;L17&amp;")", "Bar", "", "Close","A5C", "0", "all", "", "","True",,)</f>
        <v>1.17425</v>
      </c>
      <c r="P17" s="99">
        <f t="shared" ca="1" si="3"/>
        <v>5.5385139740971327E-4</v>
      </c>
      <c r="Q17" s="125">
        <f t="shared" ca="1" si="4"/>
        <v>5.5385139740971327E-4</v>
      </c>
      <c r="R17" s="126">
        <f ca="1" xml:space="preserve"> RTD("cqg.rtd",,"StudyData","Close("&amp;$G$4&amp;") when (LocalMonth("&amp;$G$4&amp;")="&amp;$B$1&amp;" And LocalDay("&amp;$G$4&amp;")="&amp;$A$1&amp;" And LocalHour("&amp;$G$4&amp;")="&amp;K17&amp;" And LocalMinute("&amp;$G$4&amp;")="&amp;L17&amp;")", "Bar", "", "Close","A5C", "0", "all", "", "","True",,)</f>
        <v>9.0320000000000001E-3</v>
      </c>
      <c r="S17" s="99">
        <f t="shared" ca="1" si="5"/>
        <v>-4.0249214313282326E-3</v>
      </c>
      <c r="T17" s="125">
        <f t="shared" ca="1" si="6"/>
        <v>-4.0249214313282326E-3</v>
      </c>
      <c r="U17" s="126">
        <f ca="1" xml:space="preserve"> RTD("cqg.rtd",,"StudyData","Close("&amp;$G$5&amp;") when (LocalMonth("&amp;$G$5&amp;")="&amp;$B$1&amp;" And LocalDay("&amp;$G$5&amp;")="&amp;$A$1&amp;" And LocalHour("&amp;$G$5&amp;")="&amp;K17&amp;" And LocalMinute("&amp;$G$5&amp;")="&amp;L17&amp;")", "Bar", "", "Close","A5C", "0", "all", "", "","True",,)</f>
        <v>0.76105</v>
      </c>
      <c r="V17" s="99">
        <f t="shared" ca="1" si="16"/>
        <v>2.3707606190319706E-3</v>
      </c>
      <c r="W17" s="125">
        <f t="shared" ca="1" si="7"/>
        <v>2.3707606190319706E-3</v>
      </c>
      <c r="X17" s="126">
        <f ca="1" xml:space="preserve"> RTD("cqg.rtd",,"StudyData","Close("&amp;$G$6&amp;") when (LocalMonth("&amp;$G$6&amp;")="&amp;$B$1&amp;" And LocalDay("&amp;$G$6&amp;")="&amp;$A$1&amp;" And LocalHour("&amp;$G$6&amp;")="&amp;K17&amp;" And LocalMinute("&amp;$G$6&amp;")="&amp;L17&amp;")", "Bar", "", "Close","A5C", "0", "all", "", "","True",,)</f>
        <v>0.79400000000000004</v>
      </c>
      <c r="Y17" s="99">
        <f t="shared" ca="1" si="17"/>
        <v>2.9051408361754198E-3</v>
      </c>
      <c r="Z17" s="125">
        <f t="shared" ca="1" si="8"/>
        <v>2.9051408361754198E-3</v>
      </c>
      <c r="AA17" s="126">
        <f ca="1" xml:space="preserve"> RTD("cqg.rtd",,"StudyData","Close("&amp;$G$7&amp;") when (LocalMonth("&amp;$G$7&amp;")="&amp;$B$1&amp;" And LocalDay("&amp;$G$7&amp;")="&amp;$A$1&amp;" And LocalHour("&amp;$G$7&amp;")="&amp;K17&amp;" And LocalMinute("&amp;$G$7&amp;")="&amp;L17&amp;")", "Bar", "", "Close","A5C", "0", "all", "", "","True",,)</f>
        <v>1.0620000000000001</v>
      </c>
      <c r="AB17" s="99">
        <f t="shared" ca="1" si="18"/>
        <v>-1.4104372355428631E-3</v>
      </c>
      <c r="AC17" s="125">
        <f t="shared" ca="1" si="9"/>
        <v>-1.4104372355428631E-3</v>
      </c>
      <c r="AD17" s="126">
        <f ca="1" xml:space="preserve"> RTD("cqg.rtd",,"StudyData","Close("&amp;$G$8&amp;") when (LocalMonth("&amp;$G$8&amp;")="&amp;$B$1&amp;" And LocalDay("&amp;$G$8&amp;")="&amp;$A$1&amp;" And LocalHour("&amp;$G$8&amp;")="&amp;K17&amp;" And LocalMinute("&amp;$G$8&amp;")="&amp;L17&amp;")", "Bar", "", "Close","A5C", "0", "all", "", "","True",,)</f>
        <v>0.69969999999999999</v>
      </c>
      <c r="AE17" s="99">
        <f t="shared" ca="1" si="19"/>
        <v>3.0103211009174179E-3</v>
      </c>
      <c r="AF17" s="125">
        <f t="shared" ca="1" si="10"/>
        <v>3.0103211009174179E-3</v>
      </c>
      <c r="AG17" s="126">
        <f ca="1" xml:space="preserve"> RTD("cqg.rtd",,"StudyData","Close("&amp;$G$9&amp;") when (LocalMonth("&amp;$G$9&amp;")="&amp;$B$1&amp;" And LocalDay("&amp;$G$9&amp;")="&amp;$A$1&amp;" And LocalHour("&amp;$G$9&amp;")="&amp;K17&amp;" And LocalMinute("&amp;$G$9&amp;")="&amp;L17&amp;")", "Bar", "", "Close","A5C", "0", "all", "", "","True",,)</f>
        <v>0.85285</v>
      </c>
      <c r="AH17" s="99">
        <f t="shared" ca="1" si="11"/>
        <v>-2.6312711963512739E-3</v>
      </c>
      <c r="AI17" s="125">
        <f t="shared" ca="1" si="12"/>
        <v>-2.6312711963512739E-3</v>
      </c>
      <c r="AJ17" s="127">
        <f ca="1" xml:space="preserve"> RTD("cqg.rtd",,"StudyData","Close("&amp;$G$10&amp;") when (LocalMonth("&amp;$G$10&amp;")="&amp;$B$1&amp;" And LocalDay("&amp;$G$10&amp;")="&amp;$A$1&amp;" And LocalHour("&amp;$G$10&amp;")="&amp;K17&amp;" And LocalMinute("&amp;$G$10&amp;")="&amp;L17&amp;")", "Bar", "", "Close","A5C", "0", "all", "", "","True",,)</f>
        <v>1687.8</v>
      </c>
      <c r="AK17" s="99">
        <f t="shared" ca="1" si="20"/>
        <v>1.0676156583629623E-3</v>
      </c>
      <c r="AL17" s="125">
        <f t="shared" ca="1" si="13"/>
        <v>1.0676156583629623E-3</v>
      </c>
      <c r="AN17" s="99">
        <f t="shared" si="14"/>
        <v>20</v>
      </c>
    </row>
    <row r="18" spans="2:40" x14ac:dyDescent="0.2">
      <c r="I18" s="99" t="str">
        <f t="shared" si="0"/>
        <v>8:25</v>
      </c>
      <c r="J18" s="99">
        <f ca="1" xml:space="preserve"> RTD("cqg.rtd",,"StudyData","Close("&amp;$G$2&amp;") when (LocalMonth("&amp;$G$2&amp;")="&amp;$B$1&amp;" And LocalDay("&amp;$G$2&amp;")="&amp;$A$1&amp;" And LocalHour("&amp;$G$2&amp;")="&amp;K18&amp;" And LocalMinute("&amp;$G$2&amp;")="&amp;L18&amp;")", "Bar", "", "Close","A5C", "0", "all", "", "","True",,)</f>
        <v>1.3771</v>
      </c>
      <c r="K18" s="99">
        <f t="shared" si="22"/>
        <v>8</v>
      </c>
      <c r="L18" s="99">
        <f t="shared" si="15"/>
        <v>25</v>
      </c>
      <c r="M18" s="99">
        <f t="shared" ca="1" si="1"/>
        <v>3.3515482695810109E-3</v>
      </c>
      <c r="N18" s="125">
        <f t="shared" ca="1" si="2"/>
        <v>3.3515482695810109E-3</v>
      </c>
      <c r="O18" s="126">
        <f ca="1" xml:space="preserve"> RTD("cqg.rtd",,"StudyData","Close("&amp;$G$3&amp;") when (LocalMonth("&amp;$G$3&amp;")="&amp;$B$1&amp;" And LocalDay("&amp;$G$3&amp;")="&amp;$A$1&amp;" And LocalHour("&amp;$G$3&amp;")="&amp;K18&amp;" And LocalMinute("&amp;$G$3&amp;")="&amp;L18&amp;")", "Bar", "", "Close","A5C", "0", "all", "", "","True",,)</f>
        <v>1.1745000000000001</v>
      </c>
      <c r="P18" s="99">
        <f t="shared" ca="1" si="3"/>
        <v>7.6687116564427653E-4</v>
      </c>
      <c r="Q18" s="125">
        <f t="shared" ca="1" si="4"/>
        <v>7.6687116564427653E-4</v>
      </c>
      <c r="R18" s="126">
        <f ca="1" xml:space="preserve"> RTD("cqg.rtd",,"StudyData","Close("&amp;$G$4&amp;") when (LocalMonth("&amp;$G$4&amp;")="&amp;$B$1&amp;" And LocalDay("&amp;$G$4&amp;")="&amp;$A$1&amp;" And LocalHour("&amp;$G$4&amp;")="&amp;K18&amp;" And LocalMinute("&amp;$G$4&amp;")="&amp;L18&amp;")", "Bar", "", "Close","A5C", "0", "all", "", "","True",,)</f>
        <v>9.0314999999999996E-3</v>
      </c>
      <c r="S18" s="99">
        <f t="shared" ca="1" si="5"/>
        <v>-4.0800573413464821E-3</v>
      </c>
      <c r="T18" s="125">
        <f t="shared" ca="1" si="6"/>
        <v>-4.0800573413464821E-3</v>
      </c>
      <c r="U18" s="126">
        <f ca="1" xml:space="preserve"> RTD("cqg.rtd",,"StudyData","Close("&amp;$G$5&amp;") when (LocalMonth("&amp;$G$5&amp;")="&amp;$B$1&amp;" And LocalDay("&amp;$G$5&amp;")="&amp;$A$1&amp;" And LocalHour("&amp;$G$5&amp;")="&amp;K18&amp;" And LocalMinute("&amp;$G$5&amp;")="&amp;L18&amp;")", "Bar", "", "Close","A5C", "0", "all", "", "","True",,)</f>
        <v>0.76105</v>
      </c>
      <c r="V18" s="99">
        <f t="shared" ca="1" si="16"/>
        <v>2.3707606190319706E-3</v>
      </c>
      <c r="W18" s="125">
        <f t="shared" ca="1" si="7"/>
        <v>2.3707606190319706E-3</v>
      </c>
      <c r="X18" s="126">
        <f ca="1" xml:space="preserve"> RTD("cqg.rtd",,"StudyData","Close("&amp;$G$6&amp;") when (LocalMonth("&amp;$G$6&amp;")="&amp;$B$1&amp;" And LocalDay("&amp;$G$6&amp;")="&amp;$A$1&amp;" And LocalHour("&amp;$G$6&amp;")="&amp;K18&amp;" And LocalMinute("&amp;$G$6&amp;")="&amp;L18&amp;")", "Bar", "", "Close","A5C", "0", "all", "", "","True",,)</f>
        <v>0.79405000000000003</v>
      </c>
      <c r="Y18" s="99">
        <f t="shared" ca="1" si="17"/>
        <v>2.9682960717444416E-3</v>
      </c>
      <c r="Z18" s="125">
        <f t="shared" ca="1" si="8"/>
        <v>2.9682960717444416E-3</v>
      </c>
      <c r="AA18" s="126">
        <f ca="1" xml:space="preserve"> RTD("cqg.rtd",,"StudyData","Close("&amp;$G$7&amp;") when (LocalMonth("&amp;$G$7&amp;")="&amp;$B$1&amp;" And LocalDay("&amp;$G$7&amp;")="&amp;$A$1&amp;" And LocalHour("&amp;$G$7&amp;")="&amp;K18&amp;" And LocalMinute("&amp;$G$7&amp;")="&amp;L18&amp;")", "Bar", "", "Close","A5C", "0", "all", "", "","True",,)</f>
        <v>1.0623</v>
      </c>
      <c r="AB18" s="99">
        <f t="shared" ca="1" si="18"/>
        <v>-1.1283497884342906E-3</v>
      </c>
      <c r="AC18" s="125">
        <f t="shared" ca="1" si="9"/>
        <v>-1.1283497884342906E-3</v>
      </c>
      <c r="AD18" s="126">
        <f ca="1" xml:space="preserve"> RTD("cqg.rtd",,"StudyData","Close("&amp;$G$8&amp;") when (LocalMonth("&amp;$G$8&amp;")="&amp;$B$1&amp;" And LocalDay("&amp;$G$8&amp;")="&amp;$A$1&amp;" And LocalHour("&amp;$G$8&amp;")="&amp;K18&amp;" And LocalMinute("&amp;$G$8&amp;")="&amp;L18&amp;")", "Bar", "", "Close","A5C", "0", "all", "", "","True",,)</f>
        <v>0.69969999999999999</v>
      </c>
      <c r="AE18" s="99">
        <f t="shared" ca="1" si="19"/>
        <v>3.0103211009174179E-3</v>
      </c>
      <c r="AF18" s="125">
        <f t="shared" ca="1" si="10"/>
        <v>3.0103211009174179E-3</v>
      </c>
      <c r="AG18" s="126">
        <f ca="1" xml:space="preserve"> RTD("cqg.rtd",,"StudyData","Close("&amp;$G$9&amp;") when (LocalMonth("&amp;$G$9&amp;")="&amp;$B$1&amp;" And LocalDay("&amp;$G$9&amp;")="&amp;$A$1&amp;" And LocalHour("&amp;$G$9&amp;")="&amp;K18&amp;" And LocalMinute("&amp;$G$9&amp;")="&amp;L18&amp;")", "Bar", "", "Close","A5C", "0", "all", "", "","True",,)</f>
        <v>0.85285</v>
      </c>
      <c r="AH18" s="99">
        <f t="shared" ca="1" si="11"/>
        <v>-2.6312711963512739E-3</v>
      </c>
      <c r="AI18" s="125">
        <f t="shared" ca="1" si="12"/>
        <v>-2.6312711963512739E-3</v>
      </c>
      <c r="AJ18" s="127">
        <f ca="1" xml:space="preserve"> RTD("cqg.rtd",,"StudyData","Close("&amp;$G$10&amp;") when (LocalMonth("&amp;$G$10&amp;")="&amp;$B$1&amp;" And LocalDay("&amp;$G$10&amp;")="&amp;$A$1&amp;" And LocalHour("&amp;$G$10&amp;")="&amp;K18&amp;" And LocalMinute("&amp;$G$10&amp;")="&amp;L18&amp;")", "Bar", "", "Close","A5C", "0", "all", "", "","True",,)</f>
        <v>1687.6</v>
      </c>
      <c r="AK18" s="99">
        <f t="shared" ca="1" si="20"/>
        <v>9.4899169632260325E-4</v>
      </c>
      <c r="AL18" s="125">
        <f t="shared" ca="1" si="13"/>
        <v>9.4899169632260325E-4</v>
      </c>
      <c r="AN18" s="99">
        <f t="shared" si="14"/>
        <v>25</v>
      </c>
    </row>
    <row r="19" spans="2:40" x14ac:dyDescent="0.2">
      <c r="B19" s="126"/>
      <c r="I19" s="99" t="str">
        <f t="shared" si="0"/>
        <v>8:30</v>
      </c>
      <c r="J19" s="99">
        <f ca="1" xml:space="preserve"> RTD("cqg.rtd",,"StudyData","Close("&amp;$G$2&amp;") when (LocalMonth("&amp;$G$2&amp;")="&amp;$B$1&amp;" And LocalDay("&amp;$G$2&amp;")="&amp;$A$1&amp;" And LocalHour("&amp;$G$2&amp;")="&amp;K19&amp;" And LocalMinute("&amp;$G$2&amp;")="&amp;L19&amp;")", "Bar", "", "Close","A5C", "0", "all", "", "","True",,)</f>
        <v>1.3775999999999999</v>
      </c>
      <c r="K19" s="99">
        <f t="shared" si="22"/>
        <v>8</v>
      </c>
      <c r="L19" s="99">
        <f t="shared" si="15"/>
        <v>30</v>
      </c>
      <c r="M19" s="99">
        <f t="shared" ca="1" si="1"/>
        <v>3.7158469945354333E-3</v>
      </c>
      <c r="N19" s="125">
        <f t="shared" ca="1" si="2"/>
        <v>3.7158469945354333E-3</v>
      </c>
      <c r="O19" s="126">
        <f ca="1" xml:space="preserve"> RTD("cqg.rtd",,"StudyData","Close("&amp;$G$3&amp;") when (LocalMonth("&amp;$G$3&amp;")="&amp;$B$1&amp;" And LocalDay("&amp;$G$3&amp;")="&amp;$A$1&amp;" And LocalHour("&amp;$G$3&amp;")="&amp;K19&amp;" And LocalMinute("&amp;$G$3&amp;")="&amp;L19&amp;")", "Bar", "", "Close","A5C", "0", "all", "", "","True",,)</f>
        <v>1.1748499999999999</v>
      </c>
      <c r="P19" s="99">
        <f t="shared" ca="1" si="3"/>
        <v>1.0650988411724381E-3</v>
      </c>
      <c r="Q19" s="125">
        <f t="shared" ca="1" si="4"/>
        <v>1.0650988411724381E-3</v>
      </c>
      <c r="R19" s="126">
        <f ca="1" xml:space="preserve"> RTD("cqg.rtd",,"StudyData","Close("&amp;$G$4&amp;") when (LocalMonth("&amp;$G$4&amp;")="&amp;$B$1&amp;" And LocalDay("&amp;$G$4&amp;")="&amp;$A$1&amp;" And LocalHour("&amp;$G$4&amp;")="&amp;K19&amp;" And LocalMinute("&amp;$G$4&amp;")="&amp;L19&amp;")", "Bar", "", "Close","A5C", "0", "all", "", "","True",,)</f>
        <v>9.0329999999999994E-3</v>
      </c>
      <c r="S19" s="99">
        <f t="shared" ca="1" si="5"/>
        <v>-3.9146496112919234E-3</v>
      </c>
      <c r="T19" s="125">
        <f t="shared" ca="1" si="6"/>
        <v>-3.9146496112919234E-3</v>
      </c>
      <c r="U19" s="126">
        <f ca="1" xml:space="preserve"> RTD("cqg.rtd",,"StudyData","Close("&amp;$G$5&amp;") when (LocalMonth("&amp;$G$5&amp;")="&amp;$B$1&amp;" And LocalDay("&amp;$G$5&amp;")="&amp;$A$1&amp;" And LocalHour("&amp;$G$5&amp;")="&amp;K19&amp;" And LocalMinute("&amp;$G$5&amp;")="&amp;L19&amp;")", "Bar", "", "Close","A5C", "0", "all", "", "","True",,)</f>
        <v>0.76144999999999996</v>
      </c>
      <c r="V19" s="99">
        <f t="shared" ca="1" si="16"/>
        <v>2.8975963121501214E-3</v>
      </c>
      <c r="W19" s="125">
        <f t="shared" ca="1" si="7"/>
        <v>2.8975963121501214E-3</v>
      </c>
      <c r="X19" s="126">
        <f ca="1" xml:space="preserve"> RTD("cqg.rtd",,"StudyData","Close("&amp;$G$6&amp;") when (LocalMonth("&amp;$G$6&amp;")="&amp;$B$1&amp;" And LocalDay("&amp;$G$6&amp;")="&amp;$A$1&amp;" And LocalHour("&amp;$G$6&amp;")="&amp;K19&amp;" And LocalMinute("&amp;$G$6&amp;")="&amp;L19&amp;")", "Bar", "", "Close","A5C", "0", "all", "", "","True",,)</f>
        <v>0.7944</v>
      </c>
      <c r="Y19" s="99">
        <f t="shared" ca="1" si="17"/>
        <v>3.4103827207275935E-3</v>
      </c>
      <c r="Z19" s="125">
        <f t="shared" ca="1" si="8"/>
        <v>3.4103827207275935E-3</v>
      </c>
      <c r="AA19" s="126">
        <f ca="1" xml:space="preserve"> RTD("cqg.rtd",,"StudyData","Close("&amp;$G$7&amp;") when (LocalMonth("&amp;$G$7&amp;")="&amp;$B$1&amp;" And LocalDay("&amp;$G$7&amp;")="&amp;$A$1&amp;" And LocalHour("&amp;$G$7&amp;")="&amp;K19&amp;" And LocalMinute("&amp;$G$7&amp;")="&amp;L19&amp;")", "Bar", "", "Close","A5C", "0", "all", "", "","True",,)</f>
        <v>1.0629</v>
      </c>
      <c r="AB19" s="99">
        <f t="shared" ca="1" si="18"/>
        <v>-5.6417489421714529E-4</v>
      </c>
      <c r="AC19" s="125">
        <f t="shared" ca="1" si="9"/>
        <v>-5.6417489421714529E-4</v>
      </c>
      <c r="AD19" s="126">
        <f ca="1" xml:space="preserve"> RTD("cqg.rtd",,"StudyData","Close("&amp;$G$8&amp;") when (LocalMonth("&amp;$G$8&amp;")="&amp;$B$1&amp;" And LocalDay("&amp;$G$8&amp;")="&amp;$A$1&amp;" And LocalHour("&amp;$G$8&amp;")="&amp;K19&amp;" And LocalMinute("&amp;$G$8&amp;")="&amp;L19&amp;")", "Bar", "", "Close","A5C", "0", "all", "", "","True",,)</f>
        <v>0.70009999999999994</v>
      </c>
      <c r="AE19" s="99">
        <f t="shared" ca="1" si="19"/>
        <v>3.5837155963301987E-3</v>
      </c>
      <c r="AF19" s="125">
        <f t="shared" ca="1" si="10"/>
        <v>3.5837155963301987E-3</v>
      </c>
      <c r="AG19" s="126">
        <f ca="1" xml:space="preserve"> RTD("cqg.rtd",,"StudyData","Close("&amp;$G$9&amp;") when (LocalMonth("&amp;$G$9&amp;")="&amp;$B$1&amp;" And LocalDay("&amp;$G$9&amp;")="&amp;$A$1&amp;" And LocalHour("&amp;$G$9&amp;")="&amp;K19&amp;" And LocalMinute("&amp;$G$9&amp;")="&amp;L19&amp;")", "Bar", "", "Close","A5C", "0", "all", "", "","True",,)</f>
        <v>0.85285</v>
      </c>
      <c r="AH19" s="99">
        <f t="shared" ca="1" si="11"/>
        <v>-2.6312711963512739E-3</v>
      </c>
      <c r="AI19" s="125">
        <f t="shared" ca="1" si="12"/>
        <v>-2.6312711963512739E-3</v>
      </c>
      <c r="AJ19" s="127">
        <f ca="1" xml:space="preserve"> RTD("cqg.rtd",,"StudyData","Close("&amp;$G$10&amp;") when (LocalMonth("&amp;$G$10&amp;")="&amp;$B$1&amp;" And LocalDay("&amp;$G$10&amp;")="&amp;$A$1&amp;" And LocalHour("&amp;$G$10&amp;")="&amp;K19&amp;" And LocalMinute("&amp;$G$10&amp;")="&amp;L19&amp;")", "Bar", "", "Close","A5C", "0", "all", "", "","True",,)</f>
        <v>1691.2</v>
      </c>
      <c r="AK19" s="99">
        <f t="shared" ca="1" si="20"/>
        <v>3.0842230130486629E-3</v>
      </c>
      <c r="AL19" s="125">
        <f t="shared" ca="1" si="13"/>
        <v>3.0842230130486629E-3</v>
      </c>
      <c r="AN19" s="99">
        <f t="shared" si="14"/>
        <v>30</v>
      </c>
    </row>
    <row r="20" spans="2:40" x14ac:dyDescent="0.2">
      <c r="I20" s="99" t="str">
        <f t="shared" si="0"/>
        <v>8:35</v>
      </c>
      <c r="J20" s="99">
        <f ca="1" xml:space="preserve"> RTD("cqg.rtd",,"StudyData","Close("&amp;$G$2&amp;") when (LocalMonth("&amp;$G$2&amp;")="&amp;$B$1&amp;" And LocalDay("&amp;$G$2&amp;")="&amp;$A$1&amp;" And LocalHour("&amp;$G$2&amp;")="&amp;K20&amp;" And LocalMinute("&amp;$G$2&amp;")="&amp;L20&amp;")", "Bar", "", "Close","A5C", "0", "all", "", "","True",,)</f>
        <v>1.3777999999999999</v>
      </c>
      <c r="K20" s="99">
        <f t="shared" si="22"/>
        <v>8</v>
      </c>
      <c r="L20" s="99">
        <f t="shared" si="15"/>
        <v>35</v>
      </c>
      <c r="M20" s="99">
        <f t="shared" ca="1" si="1"/>
        <v>3.8615664845172023E-3</v>
      </c>
      <c r="N20" s="125">
        <f t="shared" ca="1" si="2"/>
        <v>3.8615664845172023E-3</v>
      </c>
      <c r="O20" s="126">
        <f ca="1" xml:space="preserve"> RTD("cqg.rtd",,"StudyData","Close("&amp;$G$3&amp;") when (LocalMonth("&amp;$G$3&amp;")="&amp;$B$1&amp;" And LocalDay("&amp;$G$3&amp;")="&amp;$A$1&amp;" And LocalHour("&amp;$G$3&amp;")="&amp;K20&amp;" And LocalMinute("&amp;$G$3&amp;")="&amp;L20&amp;")", "Bar", "", "Close","A5C", "0", "all", "", "","True",,)</f>
        <v>1.1749000000000001</v>
      </c>
      <c r="P20" s="99">
        <f t="shared" ca="1" si="3"/>
        <v>1.1077027948194265E-3</v>
      </c>
      <c r="Q20" s="125">
        <f t="shared" ca="1" si="4"/>
        <v>1.1077027948194265E-3</v>
      </c>
      <c r="R20" s="126">
        <f ca="1" xml:space="preserve"> RTD("cqg.rtd",,"StudyData","Close("&amp;$G$4&amp;") when (LocalMonth("&amp;$G$4&amp;")="&amp;$B$1&amp;" And LocalDay("&amp;$G$4&amp;")="&amp;$A$1&amp;" And LocalHour("&amp;$G$4&amp;")="&amp;K20&amp;" And LocalMinute("&amp;$G$4&amp;")="&amp;L20&amp;")", "Bar", "", "Close","A5C", "0", "all", "", "","True",,)</f>
        <v>9.0329999999999994E-3</v>
      </c>
      <c r="S20" s="99">
        <f t="shared" ca="1" si="5"/>
        <v>-3.9146496112919234E-3</v>
      </c>
      <c r="T20" s="125">
        <f t="shared" ca="1" si="6"/>
        <v>-3.9146496112919234E-3</v>
      </c>
      <c r="U20" s="126">
        <f ca="1" xml:space="preserve"> RTD("cqg.rtd",,"StudyData","Close("&amp;$G$5&amp;") when (LocalMonth("&amp;$G$5&amp;")="&amp;$B$1&amp;" And LocalDay("&amp;$G$5&amp;")="&amp;$A$1&amp;" And LocalHour("&amp;$G$5&amp;")="&amp;K20&amp;" And LocalMinute("&amp;$G$5&amp;")="&amp;L20&amp;")", "Bar", "", "Close","A5C", "0", "all", "", "","True",,)</f>
        <v>0.76154999999999995</v>
      </c>
      <c r="V20" s="99">
        <f t="shared" ca="1" si="16"/>
        <v>3.0293052354296592E-3</v>
      </c>
      <c r="W20" s="125">
        <f t="shared" ca="1" si="7"/>
        <v>3.0293052354296592E-3</v>
      </c>
      <c r="X20" s="126">
        <f ca="1" xml:space="preserve"> RTD("cqg.rtd",,"StudyData","Close("&amp;$G$6&amp;") when (LocalMonth("&amp;$G$6&amp;")="&amp;$B$1&amp;" And LocalDay("&amp;$G$6&amp;")="&amp;$A$1&amp;" And LocalHour("&amp;$G$6&amp;")="&amp;K20&amp;" And LocalMinute("&amp;$G$6&amp;")="&amp;L20&amp;")", "Bar", "", "Close","A5C", "0", "all", "", "","True",,)</f>
        <v>0.79459999999999997</v>
      </c>
      <c r="Y20" s="99">
        <f t="shared" ca="1" si="17"/>
        <v>3.6630036630036803E-3</v>
      </c>
      <c r="Z20" s="125">
        <f t="shared" ca="1" si="8"/>
        <v>3.6630036630036803E-3</v>
      </c>
      <c r="AA20" s="126">
        <f ca="1" xml:space="preserve"> RTD("cqg.rtd",,"StudyData","Close("&amp;$G$7&amp;") when (LocalMonth("&amp;$G$7&amp;")="&amp;$B$1&amp;" And LocalDay("&amp;$G$7&amp;")="&amp;$A$1&amp;" And LocalHour("&amp;$G$7&amp;")="&amp;K20&amp;" And LocalMinute("&amp;$G$7&amp;")="&amp;L20&amp;")", "Bar", "", "Close","A5C", "0", "all", "", "","True",,)</f>
        <v>1.0630999999999999</v>
      </c>
      <c r="AB20" s="99">
        <f t="shared" ca="1" si="18"/>
        <v>-3.7611659614476351E-4</v>
      </c>
      <c r="AC20" s="125">
        <f t="shared" ca="1" si="9"/>
        <v>-3.7611659614476351E-4</v>
      </c>
      <c r="AD20" s="126">
        <f ca="1" xml:space="preserve"> RTD("cqg.rtd",,"StudyData","Close("&amp;$G$8&amp;") when (LocalMonth("&amp;$G$8&amp;")="&amp;$B$1&amp;" And LocalDay("&amp;$G$8&amp;")="&amp;$A$1&amp;" And LocalHour("&amp;$G$8&amp;")="&amp;K20&amp;" And LocalMinute("&amp;$G$8&amp;")="&amp;L20&amp;")", "Bar", "", "Close","A5C", "0", "all", "", "","True",,)</f>
        <v>0.70020000000000004</v>
      </c>
      <c r="AE20" s="99">
        <f t="shared" ca="1" si="19"/>
        <v>3.7270642201835532E-3</v>
      </c>
      <c r="AF20" s="125">
        <f t="shared" ca="1" si="10"/>
        <v>3.7270642201835532E-3</v>
      </c>
      <c r="AG20" s="126">
        <f ca="1" xml:space="preserve"> RTD("cqg.rtd",,"StudyData","Close("&amp;$G$9&amp;") when (LocalMonth("&amp;$G$9&amp;")="&amp;$B$1&amp;" And LocalDay("&amp;$G$9&amp;")="&amp;$A$1&amp;" And LocalHour("&amp;$G$9&amp;")="&amp;K20&amp;" And LocalMinute("&amp;$G$9&amp;")="&amp;L20&amp;")", "Bar", "", "Close","A5C", "0", "all", "", "","True",,)</f>
        <v>0.8528</v>
      </c>
      <c r="AH20" s="99">
        <f t="shared" ca="1" si="11"/>
        <v>-2.6897438896035185E-3</v>
      </c>
      <c r="AI20" s="125">
        <f t="shared" ca="1" si="12"/>
        <v>-2.6897438896035185E-3</v>
      </c>
      <c r="AJ20" s="127">
        <f ca="1" xml:space="preserve"> RTD("cqg.rtd",,"StudyData","Close("&amp;$G$10&amp;") when (LocalMonth("&amp;$G$10&amp;")="&amp;$B$1&amp;" And LocalDay("&amp;$G$10&amp;")="&amp;$A$1&amp;" And LocalHour("&amp;$G$10&amp;")="&amp;K20&amp;" And LocalMinute("&amp;$G$10&amp;")="&amp;L20&amp;")", "Bar", "", "Close","A5C", "0", "all", "", "","True",,)</f>
        <v>1691.7</v>
      </c>
      <c r="AK20" s="99">
        <f t="shared" ca="1" si="20"/>
        <v>3.3807829181494932E-3</v>
      </c>
      <c r="AL20" s="125">
        <f t="shared" ca="1" si="13"/>
        <v>3.3807829181494932E-3</v>
      </c>
      <c r="AN20" s="99">
        <f t="shared" si="14"/>
        <v>35</v>
      </c>
    </row>
    <row r="21" spans="2:40" x14ac:dyDescent="0.2">
      <c r="I21" s="99" t="str">
        <f t="shared" si="0"/>
        <v>8:40</v>
      </c>
      <c r="J21" s="99">
        <f ca="1" xml:space="preserve"> RTD("cqg.rtd",,"StudyData","Close("&amp;$G$2&amp;") when (LocalMonth("&amp;$G$2&amp;")="&amp;$B$1&amp;" And LocalDay("&amp;$G$2&amp;")="&amp;$A$1&amp;" And LocalHour("&amp;$G$2&amp;")="&amp;K21&amp;" And LocalMinute("&amp;$G$2&amp;")="&amp;L21&amp;")", "Bar", "", "Close","A5C", "0", "all", "", "","True",,)</f>
        <v>1.3776999999999999</v>
      </c>
      <c r="K21" s="99">
        <f t="shared" si="22"/>
        <v>8</v>
      </c>
      <c r="L21" s="99">
        <f t="shared" si="15"/>
        <v>40</v>
      </c>
      <c r="M21" s="99">
        <f t="shared" ca="1" si="1"/>
        <v>3.788706739526318E-3</v>
      </c>
      <c r="N21" s="125">
        <f t="shared" ca="1" si="2"/>
        <v>3.788706739526318E-3</v>
      </c>
      <c r="O21" s="126">
        <f ca="1" xml:space="preserve"> RTD("cqg.rtd",,"StudyData","Close("&amp;$G$3&amp;") when (LocalMonth("&amp;$G$3&amp;")="&amp;$B$1&amp;" And LocalDay("&amp;$G$3&amp;")="&amp;$A$1&amp;" And LocalHour("&amp;$G$3&amp;")="&amp;K21&amp;" And LocalMinute("&amp;$G$3&amp;")="&amp;L21&amp;")", "Bar", "", "Close","A5C", "0", "all", "", "","True",,)</f>
        <v>1.1748499999999999</v>
      </c>
      <c r="P21" s="99">
        <f t="shared" ca="1" si="3"/>
        <v>1.0650988411724381E-3</v>
      </c>
      <c r="Q21" s="125">
        <f t="shared" ca="1" si="4"/>
        <v>1.0650988411724381E-3</v>
      </c>
      <c r="R21" s="126">
        <f ca="1" xml:space="preserve"> RTD("cqg.rtd",,"StudyData","Close("&amp;$G$4&amp;") when (LocalMonth("&amp;$G$4&amp;")="&amp;$B$1&amp;" And LocalDay("&amp;$G$4&amp;")="&amp;$A$1&amp;" And LocalHour("&amp;$G$4&amp;")="&amp;K21&amp;" And LocalMinute("&amp;$G$4&amp;")="&amp;L21&amp;")", "Bar", "", "Close","A5C", "0", "all", "", "","True",,)</f>
        <v>9.0340000000000004E-3</v>
      </c>
      <c r="S21" s="99">
        <f t="shared" ca="1" si="5"/>
        <v>-3.8043777912554234E-3</v>
      </c>
      <c r="T21" s="125">
        <f t="shared" ca="1" si="6"/>
        <v>-3.8043777912554234E-3</v>
      </c>
      <c r="U21" s="126">
        <f ca="1" xml:space="preserve"> RTD("cqg.rtd",,"StudyData","Close("&amp;$G$5&amp;") when (LocalMonth("&amp;$G$5&amp;")="&amp;$B$1&amp;" And LocalDay("&amp;$G$5&amp;")="&amp;$A$1&amp;" And LocalHour("&amp;$G$5&amp;")="&amp;K21&amp;" And LocalMinute("&amp;$G$5&amp;")="&amp;L21&amp;")", "Bar", "", "Close","A5C", "0", "all", "", "","True",,)</f>
        <v>0.76144999999999996</v>
      </c>
      <c r="V21" s="99">
        <f t="shared" ca="1" si="16"/>
        <v>2.8975963121501214E-3</v>
      </c>
      <c r="W21" s="125">
        <f t="shared" ca="1" si="7"/>
        <v>2.8975963121501214E-3</v>
      </c>
      <c r="X21" s="126">
        <f ca="1" xml:space="preserve"> RTD("cqg.rtd",,"StudyData","Close("&amp;$G$6&amp;") when (LocalMonth("&amp;$G$6&amp;")="&amp;$B$1&amp;" And LocalDay("&amp;$G$6&amp;")="&amp;$A$1&amp;" And LocalHour("&amp;$G$6&amp;")="&amp;K21&amp;" And LocalMinute("&amp;$G$6&amp;")="&amp;L21&amp;")", "Bar", "", "Close","A5C", "0", "all", "", "","True",,)</f>
        <v>0.79490000000000005</v>
      </c>
      <c r="Y21" s="99">
        <f t="shared" ca="1" si="17"/>
        <v>4.0419350764179509E-3</v>
      </c>
      <c r="Z21" s="125">
        <f t="shared" ca="1" si="8"/>
        <v>4.0419350764179509E-3</v>
      </c>
      <c r="AA21" s="126">
        <f ca="1" xml:space="preserve"> RTD("cqg.rtd",,"StudyData","Close("&amp;$G$7&amp;") when (LocalMonth("&amp;$G$7&amp;")="&amp;$B$1&amp;" And LocalDay("&amp;$G$7&amp;")="&amp;$A$1&amp;" And LocalHour("&amp;$G$7&amp;")="&amp;K21&amp;" And LocalMinute("&amp;$G$7&amp;")="&amp;L21&amp;")", "Bar", "", "Close","A5C", "0", "all", "", "","True",,)</f>
        <v>1.0633999999999999</v>
      </c>
      <c r="AB21" s="99">
        <f t="shared" ca="1" si="18"/>
        <v>-9.4029149036190877E-5</v>
      </c>
      <c r="AC21" s="125">
        <f t="shared" ca="1" si="9"/>
        <v>-9.4029149036190877E-5</v>
      </c>
      <c r="AD21" s="126">
        <f ca="1" xml:space="preserve"> RTD("cqg.rtd",,"StudyData","Close("&amp;$G$8&amp;") when (LocalMonth("&amp;$G$8&amp;")="&amp;$B$1&amp;" And LocalDay("&amp;$G$8&amp;")="&amp;$A$1&amp;" And LocalHour("&amp;$G$8&amp;")="&amp;K21&amp;" And LocalMinute("&amp;$G$8&amp;")="&amp;L21&amp;")", "Bar", "", "Close","A5C", "0", "all", "", "","True",,)</f>
        <v>0.70009999999999994</v>
      </c>
      <c r="AE21" s="99">
        <f t="shared" ca="1" si="19"/>
        <v>3.5837155963301987E-3</v>
      </c>
      <c r="AF21" s="125">
        <f t="shared" ca="1" si="10"/>
        <v>3.5837155963301987E-3</v>
      </c>
      <c r="AG21" s="126">
        <f ca="1" xml:space="preserve"> RTD("cqg.rtd",,"StudyData","Close("&amp;$G$9&amp;") when (LocalMonth("&amp;$G$9&amp;")="&amp;$B$1&amp;" And LocalDay("&amp;$G$9&amp;")="&amp;$A$1&amp;" And LocalHour("&amp;$G$9&amp;")="&amp;K21&amp;" And LocalMinute("&amp;$G$9&amp;")="&amp;L21&amp;")", "Bar", "", "Close","A5C", "0", "all", "", "","True",,)</f>
        <v>0.8528</v>
      </c>
      <c r="AH21" s="99">
        <f t="shared" ca="1" si="11"/>
        <v>-2.6897438896035185E-3</v>
      </c>
      <c r="AI21" s="125">
        <f t="shared" ca="1" si="12"/>
        <v>-2.6897438896035185E-3</v>
      </c>
      <c r="AJ21" s="127">
        <f ca="1" xml:space="preserve"> RTD("cqg.rtd",,"StudyData","Close("&amp;$G$10&amp;") when (LocalMonth("&amp;$G$10&amp;")="&amp;$B$1&amp;" And LocalDay("&amp;$G$10&amp;")="&amp;$A$1&amp;" And LocalHour("&amp;$G$10&amp;")="&amp;K21&amp;" And LocalMinute("&amp;$G$10&amp;")="&amp;L21&amp;")", "Bar", "", "Close","A5C", "0", "all", "", "","True",,)</f>
        <v>1690.4</v>
      </c>
      <c r="AK21" s="99">
        <f t="shared" ca="1" si="20"/>
        <v>2.6097271648873612E-3</v>
      </c>
      <c r="AL21" s="125">
        <f t="shared" ca="1" si="13"/>
        <v>2.6097271648873612E-3</v>
      </c>
      <c r="AN21" s="99">
        <f t="shared" si="14"/>
        <v>40</v>
      </c>
    </row>
    <row r="22" spans="2:40" x14ac:dyDescent="0.2">
      <c r="I22" s="99" t="str">
        <f t="shared" si="0"/>
        <v>8:45</v>
      </c>
      <c r="J22" s="99">
        <f ca="1" xml:space="preserve"> RTD("cqg.rtd",,"StudyData","Close("&amp;$G$2&amp;") when (LocalMonth("&amp;$G$2&amp;")="&amp;$B$1&amp;" And LocalDay("&amp;$G$2&amp;")="&amp;$A$1&amp;" And LocalHour("&amp;$G$2&amp;")="&amp;K22&amp;" And LocalMinute("&amp;$G$2&amp;")="&amp;L22&amp;")", "Bar", "", "Close","A5C", "0", "all", "", "","True",,)</f>
        <v>1.3777999999999999</v>
      </c>
      <c r="K22" s="99">
        <f t="shared" si="22"/>
        <v>8</v>
      </c>
      <c r="L22" s="99">
        <f t="shared" si="15"/>
        <v>45</v>
      </c>
      <c r="M22" s="99">
        <f t="shared" ca="1" si="1"/>
        <v>3.8615664845172023E-3</v>
      </c>
      <c r="N22" s="125">
        <f t="shared" ca="1" si="2"/>
        <v>3.8615664845172023E-3</v>
      </c>
      <c r="O22" s="126">
        <f ca="1" xml:space="preserve"> RTD("cqg.rtd",,"StudyData","Close("&amp;$G$3&amp;") when (LocalMonth("&amp;$G$3&amp;")="&amp;$B$1&amp;" And LocalDay("&amp;$G$3&amp;")="&amp;$A$1&amp;" And LocalHour("&amp;$G$3&amp;")="&amp;K22&amp;" And LocalMinute("&amp;$G$3&amp;")="&amp;L22&amp;")", "Bar", "", "Close","A5C", "0", "all", "", "","True",,)</f>
        <v>1.1749000000000001</v>
      </c>
      <c r="P22" s="99">
        <f t="shared" ca="1" si="3"/>
        <v>1.1077027948194265E-3</v>
      </c>
      <c r="Q22" s="125">
        <f t="shared" ca="1" si="4"/>
        <v>1.1077027948194265E-3</v>
      </c>
      <c r="R22" s="126">
        <f ca="1" xml:space="preserve"> RTD("cqg.rtd",,"StudyData","Close("&amp;$G$4&amp;") when (LocalMonth("&amp;$G$4&amp;")="&amp;$B$1&amp;" And LocalDay("&amp;$G$4&amp;")="&amp;$A$1&amp;" And LocalHour("&amp;$G$4&amp;")="&amp;K22&amp;" And LocalMinute("&amp;$G$4&amp;")="&amp;L22&amp;")", "Bar", "", "Close","A5C", "0", "all", "", "","True",,)</f>
        <v>9.0340000000000004E-3</v>
      </c>
      <c r="S22" s="99">
        <f t="shared" ca="1" si="5"/>
        <v>-3.8043777912554234E-3</v>
      </c>
      <c r="T22" s="125">
        <f t="shared" ca="1" si="6"/>
        <v>-3.8043777912554234E-3</v>
      </c>
      <c r="U22" s="126">
        <f ca="1" xml:space="preserve"> RTD("cqg.rtd",,"StudyData","Close("&amp;$G$5&amp;") when (LocalMonth("&amp;$G$5&amp;")="&amp;$B$1&amp;" And LocalDay("&amp;$G$5&amp;")="&amp;$A$1&amp;" And LocalHour("&amp;$G$5&amp;")="&amp;K22&amp;" And LocalMinute("&amp;$G$5&amp;")="&amp;L22&amp;")", "Bar", "", "Close","A5C", "0", "all", "", "","True",,)</f>
        <v>0.76129999999999998</v>
      </c>
      <c r="V22" s="99">
        <f t="shared" ca="1" si="16"/>
        <v>2.7000329272308149E-3</v>
      </c>
      <c r="W22" s="125">
        <f t="shared" ca="1" si="7"/>
        <v>2.7000329272308149E-3</v>
      </c>
      <c r="X22" s="126">
        <f ca="1" xml:space="preserve"> RTD("cqg.rtd",,"StudyData","Close("&amp;$G$6&amp;") when (LocalMonth("&amp;$G$6&amp;")="&amp;$B$1&amp;" And LocalDay("&amp;$G$6&amp;")="&amp;$A$1&amp;" And LocalHour("&amp;$G$6&amp;")="&amp;K22&amp;" And LocalMinute("&amp;$G$6&amp;")="&amp;L22&amp;")", "Bar", "", "Close","A5C", "0", "all", "", "","True",,)</f>
        <v>0.79535</v>
      </c>
      <c r="Y22" s="99">
        <f t="shared" ca="1" si="17"/>
        <v>4.6103321965391469E-3</v>
      </c>
      <c r="Z22" s="125">
        <f t="shared" ca="1" si="8"/>
        <v>4.6103321965391469E-3</v>
      </c>
      <c r="AA22" s="126">
        <f ca="1" xml:space="preserve"> RTD("cqg.rtd",,"StudyData","Close("&amp;$G$7&amp;") when (LocalMonth("&amp;$G$7&amp;")="&amp;$B$1&amp;" And LocalDay("&amp;$G$7&amp;")="&amp;$A$1&amp;" And LocalHour("&amp;$G$7&amp;")="&amp;K22&amp;" And LocalMinute("&amp;$G$7&amp;")="&amp;L22&amp;")", "Bar", "", "Close","A5C", "0", "all", "", "","True",,)</f>
        <v>1.0630999999999999</v>
      </c>
      <c r="AB22" s="99">
        <f t="shared" ca="1" si="18"/>
        <v>-3.7611659614476351E-4</v>
      </c>
      <c r="AC22" s="125">
        <f t="shared" ca="1" si="9"/>
        <v>-3.7611659614476351E-4</v>
      </c>
      <c r="AD22" s="126">
        <f ca="1" xml:space="preserve"> RTD("cqg.rtd",,"StudyData","Close("&amp;$G$8&amp;") when (LocalMonth("&amp;$G$8&amp;")="&amp;$B$1&amp;" And LocalDay("&amp;$G$8&amp;")="&amp;$A$1&amp;" And LocalHour("&amp;$G$8&amp;")="&amp;K22&amp;" And LocalMinute("&amp;$G$8&amp;")="&amp;L22&amp;")", "Bar", "", "Close","A5C", "0", "all", "", "","True",,)</f>
        <v>0.69989999999999997</v>
      </c>
      <c r="AE22" s="99">
        <f t="shared" ca="1" si="19"/>
        <v>3.2970183486238083E-3</v>
      </c>
      <c r="AF22" s="125">
        <f t="shared" ca="1" si="10"/>
        <v>3.2970183486238083E-3</v>
      </c>
      <c r="AG22" s="126">
        <f ca="1" xml:space="preserve"> RTD("cqg.rtd",,"StudyData","Close("&amp;$G$9&amp;") when (LocalMonth("&amp;$G$9&amp;")="&amp;$B$1&amp;" And LocalDay("&amp;$G$9&amp;")="&amp;$A$1&amp;" And LocalHour("&amp;$G$9&amp;")="&amp;K22&amp;" And LocalMinute("&amp;$G$9&amp;")="&amp;L22&amp;")", "Bar", "", "Close","A5C", "0", "all", "", "","True",,)</f>
        <v>0.8528</v>
      </c>
      <c r="AH22" s="99">
        <f t="shared" ca="1" si="11"/>
        <v>-2.6897438896035185E-3</v>
      </c>
      <c r="AI22" s="125">
        <f t="shared" ca="1" si="12"/>
        <v>-2.6897438896035185E-3</v>
      </c>
      <c r="AJ22" s="127">
        <f ca="1" xml:space="preserve"> RTD("cqg.rtd",,"StudyData","Close("&amp;$G$10&amp;") when (LocalMonth("&amp;$G$10&amp;")="&amp;$B$1&amp;" And LocalDay("&amp;$G$10&amp;")="&amp;$A$1&amp;" And LocalHour("&amp;$G$10&amp;")="&amp;K22&amp;" And LocalMinute("&amp;$G$10&amp;")="&amp;L22&amp;")", "Bar", "", "Close","A5C", "0", "all", "", "","True",,)</f>
        <v>1692.2</v>
      </c>
      <c r="AK22" s="99">
        <f t="shared" ca="1" si="20"/>
        <v>3.6773428232503235E-3</v>
      </c>
      <c r="AL22" s="125">
        <f t="shared" ca="1" si="13"/>
        <v>3.6773428232503235E-3</v>
      </c>
      <c r="AN22" s="99">
        <f t="shared" si="14"/>
        <v>45</v>
      </c>
    </row>
    <row r="23" spans="2:40" x14ac:dyDescent="0.2">
      <c r="I23" s="99" t="str">
        <f t="shared" si="0"/>
        <v>8:50</v>
      </c>
      <c r="J23" s="99">
        <f ca="1" xml:space="preserve"> RTD("cqg.rtd",,"StudyData","Close("&amp;$G$2&amp;") when (LocalMonth("&amp;$G$2&amp;")="&amp;$B$1&amp;" And LocalDay("&amp;$G$2&amp;")="&amp;$A$1&amp;" And LocalHour("&amp;$G$2&amp;")="&amp;K23&amp;" And LocalMinute("&amp;$G$2&amp;")="&amp;L23&amp;")", "Bar", "", "Close","A5C", "0", "all", "", "","True",,)</f>
        <v>1.3782000000000001</v>
      </c>
      <c r="K23" s="99">
        <f t="shared" si="22"/>
        <v>8</v>
      </c>
      <c r="L23" s="99">
        <f t="shared" si="15"/>
        <v>50</v>
      </c>
      <c r="M23" s="99">
        <f t="shared" ca="1" si="1"/>
        <v>4.1530054644809021E-3</v>
      </c>
      <c r="N23" s="125">
        <f t="shared" ca="1" si="2"/>
        <v>4.1530054644809021E-3</v>
      </c>
      <c r="O23" s="126">
        <f ca="1" xml:space="preserve"> RTD("cqg.rtd",,"StudyData","Close("&amp;$G$3&amp;") when (LocalMonth("&amp;$G$3&amp;")="&amp;$B$1&amp;" And LocalDay("&amp;$G$3&amp;")="&amp;$A$1&amp;" And LocalHour("&amp;$G$3&amp;")="&amp;K23&amp;" And LocalMinute("&amp;$G$3&amp;")="&amp;L23&amp;")", "Bar", "", "Close","A5C", "0", "all", "", "","True",,)</f>
        <v>1.1748499999999999</v>
      </c>
      <c r="P23" s="99">
        <f t="shared" ca="1" si="3"/>
        <v>1.0650988411724381E-3</v>
      </c>
      <c r="Q23" s="125">
        <f t="shared" ca="1" si="4"/>
        <v>1.0650988411724381E-3</v>
      </c>
      <c r="R23" s="126">
        <f ca="1" xml:space="preserve"> RTD("cqg.rtd",,"StudyData","Close("&amp;$G$4&amp;") when (LocalMonth("&amp;$G$4&amp;")="&amp;$B$1&amp;" And LocalDay("&amp;$G$4&amp;")="&amp;$A$1&amp;" And LocalHour("&amp;$G$4&amp;")="&amp;K23&amp;" And LocalMinute("&amp;$G$4&amp;")="&amp;L23&amp;")", "Bar", "", "Close","A5C", "0", "all", "", "","True",,)</f>
        <v>9.0340000000000004E-3</v>
      </c>
      <c r="S23" s="99">
        <f t="shared" ca="1" si="5"/>
        <v>-3.8043777912554234E-3</v>
      </c>
      <c r="T23" s="125">
        <f t="shared" ca="1" si="6"/>
        <v>-3.8043777912554234E-3</v>
      </c>
      <c r="U23" s="126">
        <f ca="1" xml:space="preserve"> RTD("cqg.rtd",,"StudyData","Close("&amp;$G$5&amp;") when (LocalMonth("&amp;$G$5&amp;")="&amp;$B$1&amp;" And LocalDay("&amp;$G$5&amp;")="&amp;$A$1&amp;" And LocalHour("&amp;$G$5&amp;")="&amp;K23&amp;" And LocalMinute("&amp;$G$5&amp;")="&amp;L23&amp;")", "Bar", "", "Close","A5C", "0", "all", "", "","True",,)</f>
        <v>0.76154999999999995</v>
      </c>
      <c r="V23" s="99">
        <f t="shared" ca="1" si="16"/>
        <v>3.0293052354296592E-3</v>
      </c>
      <c r="W23" s="125">
        <f t="shared" ca="1" si="7"/>
        <v>3.0293052354296592E-3</v>
      </c>
      <c r="X23" s="126">
        <f ca="1" xml:space="preserve"> RTD("cqg.rtd",,"StudyData","Close("&amp;$G$6&amp;") when (LocalMonth("&amp;$G$6&amp;")="&amp;$B$1&amp;" And LocalDay("&amp;$G$6&amp;")="&amp;$A$1&amp;" And LocalHour("&amp;$G$6&amp;")="&amp;K23&amp;" And LocalMinute("&amp;$G$6&amp;")="&amp;L23&amp;")", "Bar", "", "Close","A5C", "0", "all", "", "","True",,)</f>
        <v>0.79525000000000001</v>
      </c>
      <c r="Y23" s="99">
        <f t="shared" ca="1" si="17"/>
        <v>4.4840217254011033E-3</v>
      </c>
      <c r="Z23" s="125">
        <f t="shared" ca="1" si="8"/>
        <v>4.4840217254011033E-3</v>
      </c>
      <c r="AA23" s="126">
        <f ca="1" xml:space="preserve"> RTD("cqg.rtd",,"StudyData","Close("&amp;$G$7&amp;") when (LocalMonth("&amp;$G$7&amp;")="&amp;$B$1&amp;" And LocalDay("&amp;$G$7&amp;")="&amp;$A$1&amp;" And LocalHour("&amp;$G$7&amp;")="&amp;K23&amp;" And LocalMinute("&amp;$G$7&amp;")="&amp;L23&amp;")", "Bar", "", "Close","A5C", "0", "all", "", "","True",,)</f>
        <v>1.0634999999999999</v>
      </c>
      <c r="AB23" s="99">
        <f t="shared" ca="1" si="18"/>
        <v>0</v>
      </c>
      <c r="AC23" s="125">
        <f t="shared" ca="1" si="9"/>
        <v>0</v>
      </c>
      <c r="AD23" s="126">
        <f ca="1" xml:space="preserve"> RTD("cqg.rtd",,"StudyData","Close("&amp;$G$8&amp;") when (LocalMonth("&amp;$G$8&amp;")="&amp;$B$1&amp;" And LocalDay("&amp;$G$8&amp;")="&amp;$A$1&amp;" And LocalHour("&amp;$G$8&amp;")="&amp;K23&amp;" And LocalMinute("&amp;$G$8&amp;")="&amp;L23&amp;")", "Bar", "", "Close","A5C", "0", "all", "", "","True",,)</f>
        <v>0.70009999999999994</v>
      </c>
      <c r="AE23" s="99">
        <f t="shared" ca="1" si="19"/>
        <v>3.5837155963301987E-3</v>
      </c>
      <c r="AF23" s="125">
        <f t="shared" ca="1" si="10"/>
        <v>3.5837155963301987E-3</v>
      </c>
      <c r="AG23" s="126">
        <f ca="1" xml:space="preserve"> RTD("cqg.rtd",,"StudyData","Close("&amp;$G$9&amp;") when (LocalMonth("&amp;$G$9&amp;")="&amp;$B$1&amp;" And LocalDay("&amp;$G$9&amp;")="&amp;$A$1&amp;" And LocalHour("&amp;$G$9&amp;")="&amp;K23&amp;" And LocalMinute("&amp;$G$9&amp;")="&amp;L23&amp;")", "Bar", "", "Close","A5C", "0", "all", "", "","True",,)</f>
        <v>0.8528</v>
      </c>
      <c r="AH23" s="99">
        <f t="shared" ca="1" si="11"/>
        <v>-2.6897438896035185E-3</v>
      </c>
      <c r="AI23" s="125">
        <f t="shared" ca="1" si="12"/>
        <v>-2.6897438896035185E-3</v>
      </c>
      <c r="AJ23" s="127">
        <f ca="1" xml:space="preserve"> RTD("cqg.rtd",,"StudyData","Close("&amp;$G$10&amp;") when (LocalMonth("&amp;$G$10&amp;")="&amp;$B$1&amp;" And LocalDay("&amp;$G$10&amp;")="&amp;$A$1&amp;" And LocalHour("&amp;$G$10&amp;")="&amp;K23&amp;" And LocalMinute("&amp;$G$10&amp;")="&amp;L23&amp;")", "Bar", "", "Close","A5C", "0", "all", "", "","True",,)</f>
        <v>1696.5</v>
      </c>
      <c r="AK23" s="99">
        <f t="shared" ca="1" si="20"/>
        <v>6.2277580071174376E-3</v>
      </c>
      <c r="AL23" s="125">
        <f t="shared" ca="1" si="13"/>
        <v>6.2277580071174376E-3</v>
      </c>
      <c r="AN23" s="99">
        <f t="shared" si="14"/>
        <v>50</v>
      </c>
    </row>
    <row r="24" spans="2:40" x14ac:dyDescent="0.2">
      <c r="I24" s="99" t="str">
        <f t="shared" si="0"/>
        <v>8:55</v>
      </c>
      <c r="J24" s="99">
        <f ca="1" xml:space="preserve"> RTD("cqg.rtd",,"StudyData","Close("&amp;$G$2&amp;") when (LocalMonth("&amp;$G$2&amp;")="&amp;$B$1&amp;" And LocalDay("&amp;$G$2&amp;")="&amp;$A$1&amp;" And LocalHour("&amp;$G$2&amp;")="&amp;K24&amp;" And LocalMinute("&amp;$G$2&amp;")="&amp;L24&amp;")", "Bar", "", "Close","A5C", "0", "all", "", "","True",,)</f>
        <v>1.3786</v>
      </c>
      <c r="K24" s="99">
        <f t="shared" si="22"/>
        <v>8</v>
      </c>
      <c r="L24" s="99">
        <f t="shared" si="15"/>
        <v>55</v>
      </c>
      <c r="M24" s="99">
        <f t="shared" ca="1" si="1"/>
        <v>4.4444444444444401E-3</v>
      </c>
      <c r="N24" s="125">
        <f t="shared" ca="1" si="2"/>
        <v>4.4444444444444401E-3</v>
      </c>
      <c r="O24" s="126">
        <f ca="1" xml:space="preserve"> RTD("cqg.rtd",,"StudyData","Close("&amp;$G$3&amp;") when (LocalMonth("&amp;$G$3&amp;")="&amp;$B$1&amp;" And LocalDay("&amp;$G$3&amp;")="&amp;$A$1&amp;" And LocalHour("&amp;$G$3&amp;")="&amp;K24&amp;" And LocalMinute("&amp;$G$3&amp;")="&amp;L24&amp;")", "Bar", "", "Close","A5C", "0", "all", "", "","True",,)</f>
        <v>1.1752499999999999</v>
      </c>
      <c r="P24" s="99">
        <f t="shared" ca="1" si="3"/>
        <v>1.405930470347588E-3</v>
      </c>
      <c r="Q24" s="125">
        <f t="shared" ca="1" si="4"/>
        <v>1.405930470347588E-3</v>
      </c>
      <c r="R24" s="126">
        <f ca="1" xml:space="preserve"> RTD("cqg.rtd",,"StudyData","Close("&amp;$G$4&amp;") when (LocalMonth("&amp;$G$4&amp;")="&amp;$B$1&amp;" And LocalDay("&amp;$G$4&amp;")="&amp;$A$1&amp;" And LocalHour("&amp;$G$4&amp;")="&amp;K24&amp;" And LocalMinute("&amp;$G$4&amp;")="&amp;L24&amp;")", "Bar", "", "Close","A5C", "0", "all", "", "","True",,)</f>
        <v>9.0364999999999994E-3</v>
      </c>
      <c r="S24" s="99">
        <f t="shared" ca="1" si="5"/>
        <v>-3.528698241164556E-3</v>
      </c>
      <c r="T24" s="125">
        <f t="shared" ca="1" si="6"/>
        <v>-3.528698241164556E-3</v>
      </c>
      <c r="U24" s="126">
        <f ca="1" xml:space="preserve"> RTD("cqg.rtd",,"StudyData","Close("&amp;$G$5&amp;") when (LocalMonth("&amp;$G$5&amp;")="&amp;$B$1&amp;" And LocalDay("&amp;$G$5&amp;")="&amp;$A$1&amp;" And LocalHour("&amp;$G$5&amp;")="&amp;K24&amp;" And LocalMinute("&amp;$G$5&amp;")="&amp;L24&amp;")", "Bar", "", "Close","A5C", "0", "all", "", "","True",,)</f>
        <v>0.76219999999999999</v>
      </c>
      <c r="V24" s="99">
        <f t="shared" ca="1" si="16"/>
        <v>3.8854132367468004E-3</v>
      </c>
      <c r="W24" s="125">
        <f t="shared" ca="1" si="7"/>
        <v>3.8854132367468004E-3</v>
      </c>
      <c r="X24" s="126">
        <f ca="1" xml:space="preserve"> RTD("cqg.rtd",,"StudyData","Close("&amp;$G$6&amp;") when (LocalMonth("&amp;$G$6&amp;")="&amp;$B$1&amp;" And LocalDay("&amp;$G$6&amp;")="&amp;$A$1&amp;" And LocalHour("&amp;$G$6&amp;")="&amp;K24&amp;" And LocalMinute("&amp;$G$6&amp;")="&amp;L24&amp;")", "Bar", "", "Close","A5C", "0", "all", "", "","True",,)</f>
        <v>0.79535</v>
      </c>
      <c r="Y24" s="99">
        <f t="shared" ca="1" si="17"/>
        <v>4.6103321965391469E-3</v>
      </c>
      <c r="Z24" s="125">
        <f t="shared" ca="1" si="8"/>
        <v>4.6103321965391469E-3</v>
      </c>
      <c r="AA24" s="126">
        <f ca="1" xml:space="preserve"> RTD("cqg.rtd",,"StudyData","Close("&amp;$G$7&amp;") when (LocalMonth("&amp;$G$7&amp;")="&amp;$B$1&amp;" And LocalDay("&amp;$G$7&amp;")="&amp;$A$1&amp;" And LocalHour("&amp;$G$7&amp;")="&amp;K24&amp;" And LocalMinute("&amp;$G$7&amp;")="&amp;L24&amp;")", "Bar", "", "Close","A5C", "0", "all", "", "","True",,)</f>
        <v>1.0641</v>
      </c>
      <c r="AB24" s="99">
        <f t="shared" ca="1" si="18"/>
        <v>5.64174894217354E-4</v>
      </c>
      <c r="AC24" s="125">
        <f t="shared" ca="1" si="9"/>
        <v>5.64174894217354E-4</v>
      </c>
      <c r="AD24" s="126">
        <f ca="1" xml:space="preserve"> RTD("cqg.rtd",,"StudyData","Close("&amp;$G$8&amp;") when (LocalMonth("&amp;$G$8&amp;")="&amp;$B$1&amp;" And LocalDay("&amp;$G$8&amp;")="&amp;$A$1&amp;" And LocalHour("&amp;$G$8&amp;")="&amp;K24&amp;" And LocalMinute("&amp;$G$8&amp;")="&amp;L24&amp;")", "Bar", "", "Close","A5C", "0", "all", "", "","True",,)</f>
        <v>0.7006</v>
      </c>
      <c r="AE24" s="99">
        <f t="shared" ca="1" si="19"/>
        <v>4.300458715596334E-3</v>
      </c>
      <c r="AF24" s="125">
        <f t="shared" ca="1" si="10"/>
        <v>4.300458715596334E-3</v>
      </c>
      <c r="AG24" s="126">
        <f ca="1" xml:space="preserve"> RTD("cqg.rtd",,"StudyData","Close("&amp;$G$9&amp;") when (LocalMonth("&amp;$G$9&amp;")="&amp;$B$1&amp;" And LocalDay("&amp;$G$9&amp;")="&amp;$A$1&amp;" And LocalHour("&amp;$G$9&amp;")="&amp;K24&amp;" And LocalMinute("&amp;$G$9&amp;")="&amp;L24&amp;")", "Bar", "", "Close","A5C", "0", "all", "", "","True",,)</f>
        <v>0.8528</v>
      </c>
      <c r="AH24" s="99">
        <f t="shared" ca="1" si="11"/>
        <v>-2.6897438896035185E-3</v>
      </c>
      <c r="AI24" s="125">
        <f t="shared" ca="1" si="12"/>
        <v>-2.6897438896035185E-3</v>
      </c>
      <c r="AJ24" s="127">
        <f ca="1" xml:space="preserve"> RTD("cqg.rtd",,"StudyData","Close("&amp;$G$10&amp;") when (LocalMonth("&amp;$G$10&amp;")="&amp;$B$1&amp;" And LocalDay("&amp;$G$10&amp;")="&amp;$A$1&amp;" And LocalHour("&amp;$G$10&amp;")="&amp;K24&amp;" And LocalMinute("&amp;$G$10&amp;")="&amp;L24&amp;")", "Bar", "", "Close","A5C", "0", "all", "", "","True",,)</f>
        <v>1697.6</v>
      </c>
      <c r="AK24" s="99">
        <f t="shared" ca="1" si="20"/>
        <v>6.8801897983392108E-3</v>
      </c>
      <c r="AL24" s="125">
        <f t="shared" ca="1" si="13"/>
        <v>6.8801897983392108E-3</v>
      </c>
      <c r="AN24" s="99">
        <f t="shared" si="14"/>
        <v>55</v>
      </c>
    </row>
    <row r="25" spans="2:40" x14ac:dyDescent="0.2">
      <c r="I25" s="99" t="str">
        <f t="shared" si="0"/>
        <v>9:00</v>
      </c>
      <c r="J25" s="99">
        <f ca="1" xml:space="preserve"> RTD("cqg.rtd",,"StudyData","Close("&amp;$G$2&amp;") when (LocalMonth("&amp;$G$2&amp;")="&amp;$B$1&amp;" And LocalDay("&amp;$G$2&amp;")="&amp;$A$1&amp;" And LocalHour("&amp;$G$2&amp;")="&amp;K25&amp;" And LocalMinute("&amp;$G$2&amp;")="&amp;L25&amp;")", "Bar", "", "Close","A5C", "0", "all", "", "","True",,)</f>
        <v>1.3794999999999999</v>
      </c>
      <c r="K25" s="99">
        <f t="shared" si="22"/>
        <v>9</v>
      </c>
      <c r="L25" s="99">
        <f t="shared" si="15"/>
        <v>0</v>
      </c>
      <c r="M25" s="99">
        <f t="shared" ca="1" si="1"/>
        <v>5.1001821493624009E-3</v>
      </c>
      <c r="N25" s="125">
        <f t="shared" ca="1" si="2"/>
        <v>5.1001821493624009E-3</v>
      </c>
      <c r="O25" s="126">
        <f ca="1" xml:space="preserve"> RTD("cqg.rtd",,"StudyData","Close("&amp;$G$3&amp;") when (LocalMonth("&amp;$G$3&amp;")="&amp;$B$1&amp;" And LocalDay("&amp;$G$3&amp;")="&amp;$A$1&amp;" And LocalHour("&amp;$G$3&amp;")="&amp;K25&amp;" And LocalMinute("&amp;$G$3&amp;")="&amp;L25&amp;")", "Bar", "", "Close","A5C", "0", "all", "", "","True",,)</f>
        <v>1.1759500000000001</v>
      </c>
      <c r="P25" s="99">
        <f t="shared" ca="1" si="3"/>
        <v>2.0023858214042898E-3</v>
      </c>
      <c r="Q25" s="125">
        <f t="shared" ca="1" si="4"/>
        <v>2.0023858214042898E-3</v>
      </c>
      <c r="R25" s="126">
        <f ca="1" xml:space="preserve"> RTD("cqg.rtd",,"StudyData","Close("&amp;$G$4&amp;") when (LocalMonth("&amp;$G$4&amp;")="&amp;$B$1&amp;" And LocalDay("&amp;$G$4&amp;")="&amp;$A$1&amp;" And LocalHour("&amp;$G$4&amp;")="&amp;K25&amp;" And LocalMinute("&amp;$G$4&amp;")="&amp;L25&amp;")", "Bar", "", "Close","A5C", "0", "all", "", "","True",,)</f>
        <v>9.0349999999999996E-3</v>
      </c>
      <c r="S25" s="99">
        <f t="shared" ca="1" si="5"/>
        <v>-3.6941059712191147E-3</v>
      </c>
      <c r="T25" s="125">
        <f t="shared" ca="1" si="6"/>
        <v>-3.6941059712191147E-3</v>
      </c>
      <c r="U25" s="126">
        <f ca="1" xml:space="preserve"> RTD("cqg.rtd",,"StudyData","Close("&amp;$G$5&amp;") when (LocalMonth("&amp;$G$5&amp;")="&amp;$B$1&amp;" And LocalDay("&amp;$G$5&amp;")="&amp;$A$1&amp;" And LocalHour("&amp;$G$5&amp;")="&amp;K25&amp;" And LocalMinute("&amp;$G$5&amp;")="&amp;L25&amp;")", "Bar", "", "Close","A5C", "0", "all", "", "","True",,)</f>
        <v>0.76290000000000002</v>
      </c>
      <c r="V25" s="99">
        <f t="shared" ca="1" si="16"/>
        <v>4.8073756997037108E-3</v>
      </c>
      <c r="W25" s="125">
        <f t="shared" ca="1" si="7"/>
        <v>4.8073756997037108E-3</v>
      </c>
      <c r="X25" s="126">
        <f ca="1" xml:space="preserve"> RTD("cqg.rtd",,"StudyData","Close("&amp;$G$6&amp;") when (LocalMonth("&amp;$G$6&amp;")="&amp;$B$1&amp;" And LocalDay("&amp;$G$6&amp;")="&amp;$A$1&amp;" And LocalHour("&amp;$G$6&amp;")="&amp;K25&amp;" And LocalMinute("&amp;$G$6&amp;")="&amp;L25&amp;")", "Bar", "", "Close","A5C", "0", "all", "", "","True",,)</f>
        <v>0.79649999999999999</v>
      </c>
      <c r="Y25" s="99">
        <f t="shared" ca="1" si="17"/>
        <v>6.0629026146267863E-3</v>
      </c>
      <c r="Z25" s="125">
        <f t="shared" ca="1" si="8"/>
        <v>6.0629026146267863E-3</v>
      </c>
      <c r="AA25" s="126">
        <f ca="1" xml:space="preserve"> RTD("cqg.rtd",,"StudyData","Close("&amp;$G$7&amp;") when (LocalMonth("&amp;$G$7&amp;")="&amp;$B$1&amp;" And LocalDay("&amp;$G$7&amp;")="&amp;$A$1&amp;" And LocalHour("&amp;$G$7&amp;")="&amp;K25&amp;" And LocalMinute("&amp;$G$7&amp;")="&amp;L25&amp;")", "Bar", "", "Close","A5C", "0", "all", "", "","True",,)</f>
        <v>1.0644</v>
      </c>
      <c r="AB25" s="99">
        <f t="shared" ca="1" si="18"/>
        <v>8.4626234132592669E-4</v>
      </c>
      <c r="AC25" s="125">
        <f t="shared" ca="1" si="9"/>
        <v>8.4626234132592669E-4</v>
      </c>
      <c r="AD25" s="126">
        <f ca="1" xml:space="preserve"> RTD("cqg.rtd",,"StudyData","Close("&amp;$G$8&amp;") when (LocalMonth("&amp;$G$8&amp;")="&amp;$B$1&amp;" And LocalDay("&amp;$G$8&amp;")="&amp;$A$1&amp;" And LocalHour("&amp;$G$8&amp;")="&amp;K25&amp;" And LocalMinute("&amp;$G$8&amp;")="&amp;L25&amp;")", "Bar", "", "Close","A5C", "0", "all", "", "","True",,)</f>
        <v>0.70089999999999997</v>
      </c>
      <c r="AE25" s="99">
        <f t="shared" ca="1" si="19"/>
        <v>4.7305045871559202E-3</v>
      </c>
      <c r="AF25" s="125">
        <f t="shared" ca="1" si="10"/>
        <v>4.7305045871559202E-3</v>
      </c>
      <c r="AG25" s="126">
        <f ca="1" xml:space="preserve"> RTD("cqg.rtd",,"StudyData","Close("&amp;$G$9&amp;") when (LocalMonth("&amp;$G$9&amp;")="&amp;$B$1&amp;" And LocalDay("&amp;$G$9&amp;")="&amp;$A$1&amp;" And LocalHour("&amp;$G$9&amp;")="&amp;K25&amp;" And LocalMinute("&amp;$G$9&amp;")="&amp;L25&amp;")", "Bar", "", "Close","A5C", "0", "all", "", "","True",,)</f>
        <v>0.85245000000000004</v>
      </c>
      <c r="AH25" s="99">
        <f t="shared" ca="1" si="11"/>
        <v>-3.0990527423692322E-3</v>
      </c>
      <c r="AI25" s="125">
        <f t="shared" ca="1" si="12"/>
        <v>-3.0990527423692322E-3</v>
      </c>
      <c r="AJ25" s="127">
        <f ca="1" xml:space="preserve"> RTD("cqg.rtd",,"StudyData","Close("&amp;$G$10&amp;") when (LocalMonth("&amp;$G$10&amp;")="&amp;$B$1&amp;" And LocalDay("&amp;$G$10&amp;")="&amp;$A$1&amp;" And LocalHour("&amp;$G$10&amp;")="&amp;K25&amp;" And LocalMinute("&amp;$G$10&amp;")="&amp;L25&amp;")", "Bar", "", "Close","A5C", "0", "all", "", "","True",,)</f>
        <v>1695.2</v>
      </c>
      <c r="AK25" s="99">
        <f t="shared" ca="1" si="20"/>
        <v>5.4567022538553056E-3</v>
      </c>
      <c r="AL25" s="125">
        <f t="shared" ca="1" si="13"/>
        <v>5.4567022538553056E-3</v>
      </c>
      <c r="AN25" s="99" t="str">
        <f t="shared" si="14"/>
        <v>00</v>
      </c>
    </row>
    <row r="26" spans="2:40" x14ac:dyDescent="0.2">
      <c r="I26" s="99" t="str">
        <f t="shared" si="0"/>
        <v>9:05</v>
      </c>
      <c r="J26" s="99">
        <f ca="1" xml:space="preserve"> RTD("cqg.rtd",,"StudyData","Close("&amp;$G$2&amp;") when (LocalMonth("&amp;$G$2&amp;")="&amp;$B$1&amp;" And LocalDay("&amp;$G$2&amp;")="&amp;$A$1&amp;" And LocalHour("&amp;$G$2&amp;")="&amp;K26&amp;" And LocalMinute("&amp;$G$2&amp;")="&amp;L26&amp;")", "Bar", "", "Close","A5C", "0", "all", "", "","True",,)</f>
        <v>1.3798999999999999</v>
      </c>
      <c r="K26" s="99">
        <f t="shared" si="22"/>
        <v>9</v>
      </c>
      <c r="L26" s="99">
        <f t="shared" si="15"/>
        <v>5</v>
      </c>
      <c r="M26" s="99">
        <f t="shared" ca="1" si="1"/>
        <v>5.3916211293259389E-3</v>
      </c>
      <c r="N26" s="125">
        <f t="shared" ca="1" si="2"/>
        <v>5.3916211293259389E-3</v>
      </c>
      <c r="O26" s="126">
        <f ca="1" xml:space="preserve"> RTD("cqg.rtd",,"StudyData","Close("&amp;$G$3&amp;") when (LocalMonth("&amp;$G$3&amp;")="&amp;$B$1&amp;" And LocalDay("&amp;$G$3&amp;")="&amp;$A$1&amp;" And LocalHour("&amp;$G$3&amp;")="&amp;K26&amp;" And LocalMinute("&amp;$G$3&amp;")="&amp;L26&amp;")", "Bar", "", "Close","A5C", "0", "all", "", "","True",,)</f>
        <v>1.1759500000000001</v>
      </c>
      <c r="P26" s="99">
        <f t="shared" ca="1" si="3"/>
        <v>2.0023858214042898E-3</v>
      </c>
      <c r="Q26" s="125">
        <f t="shared" ca="1" si="4"/>
        <v>2.0023858214042898E-3</v>
      </c>
      <c r="R26" s="126">
        <f ca="1" xml:space="preserve"> RTD("cqg.rtd",,"StudyData","Close("&amp;$G$4&amp;") when (LocalMonth("&amp;$G$4&amp;")="&amp;$B$1&amp;" And LocalDay("&amp;$G$4&amp;")="&amp;$A$1&amp;" And LocalHour("&amp;$G$4&amp;")="&amp;K26&amp;" And LocalMinute("&amp;$G$4&amp;")="&amp;L26&amp;")", "Bar", "", "Close","A5C", "0", "all", "", "","True",,)</f>
        <v>9.0375000000000004E-3</v>
      </c>
      <c r="S26" s="99">
        <f t="shared" ca="1" si="5"/>
        <v>-3.4184264211280561E-3</v>
      </c>
      <c r="T26" s="125">
        <f t="shared" ca="1" si="6"/>
        <v>-3.4184264211280561E-3</v>
      </c>
      <c r="U26" s="126">
        <f ca="1" xml:space="preserve"> RTD("cqg.rtd",,"StudyData","Close("&amp;$G$5&amp;") when (LocalMonth("&amp;$G$5&amp;")="&amp;$B$1&amp;" And LocalDay("&amp;$G$5&amp;")="&amp;$A$1&amp;" And LocalHour("&amp;$G$5&amp;")="&amp;K26&amp;" And LocalMinute("&amp;$G$5&amp;")="&amp;L26&amp;")", "Bar", "", "Close","A5C", "0", "all", "", "","True",,)</f>
        <v>0.76319999999999999</v>
      </c>
      <c r="V26" s="99">
        <f t="shared" ca="1" si="16"/>
        <v>5.2025024695423238E-3</v>
      </c>
      <c r="W26" s="125">
        <f t="shared" ca="1" si="7"/>
        <v>5.2025024695423238E-3</v>
      </c>
      <c r="X26" s="126">
        <f ca="1" xml:space="preserve"> RTD("cqg.rtd",,"StudyData","Close("&amp;$G$6&amp;") when (LocalMonth("&amp;$G$6&amp;")="&amp;$B$1&amp;" And LocalDay("&amp;$G$6&amp;")="&amp;$A$1&amp;" And LocalHour("&amp;$G$6&amp;")="&amp;K26&amp;" And LocalMinute("&amp;$G$6&amp;")="&amp;L26&amp;")", "Bar", "", "Close","A5C", "0", "all", "", "","True",,)</f>
        <v>0.79669999999999996</v>
      </c>
      <c r="Y26" s="99">
        <f t="shared" ca="1" si="17"/>
        <v>6.3155235569028736E-3</v>
      </c>
      <c r="Z26" s="125">
        <f t="shared" ca="1" si="8"/>
        <v>6.3155235569028736E-3</v>
      </c>
      <c r="AA26" s="126">
        <f ca="1" xml:space="preserve"> RTD("cqg.rtd",,"StudyData","Close("&amp;$G$7&amp;") when (LocalMonth("&amp;$G$7&amp;")="&amp;$B$1&amp;" And LocalDay("&amp;$G$7&amp;")="&amp;$A$1&amp;" And LocalHour("&amp;$G$7&amp;")="&amp;K26&amp;" And LocalMinute("&amp;$G$7&amp;")="&amp;L26&amp;")", "Bar", "", "Close","A5C", "0", "all", "", "","True",,)</f>
        <v>1.0646</v>
      </c>
      <c r="AB26" s="99">
        <f t="shared" ca="1" si="18"/>
        <v>1.0343206393983084E-3</v>
      </c>
      <c r="AC26" s="125">
        <f t="shared" ca="1" si="9"/>
        <v>1.0343206393983084E-3</v>
      </c>
      <c r="AD26" s="126">
        <f ca="1" xml:space="preserve"> RTD("cqg.rtd",,"StudyData","Close("&amp;$G$8&amp;") when (LocalMonth("&amp;$G$8&amp;")="&amp;$B$1&amp;" And LocalDay("&amp;$G$8&amp;")="&amp;$A$1&amp;" And LocalHour("&amp;$G$8&amp;")="&amp;K26&amp;" And LocalMinute("&amp;$G$8&amp;")="&amp;L26&amp;")", "Bar", "", "Close","A5C", "0", "all", "", "","True",,)</f>
        <v>0.70130000000000003</v>
      </c>
      <c r="AE26" s="99">
        <f t="shared" ca="1" si="19"/>
        <v>5.3038990825688597E-3</v>
      </c>
      <c r="AF26" s="125">
        <f t="shared" ca="1" si="10"/>
        <v>5.3038990825688597E-3</v>
      </c>
      <c r="AG26" s="126">
        <f ca="1" xml:space="preserve"> RTD("cqg.rtd",,"StudyData","Close("&amp;$G$9&amp;") when (LocalMonth("&amp;$G$9&amp;")="&amp;$B$1&amp;" And LocalDay("&amp;$G$9&amp;")="&amp;$A$1&amp;" And LocalHour("&amp;$G$9&amp;")="&amp;K26&amp;" And LocalMinute("&amp;$G$9&amp;")="&amp;L26&amp;")", "Bar", "", "Close","A5C", "0", "all", "", "","True",,)</f>
        <v>0.85245000000000004</v>
      </c>
      <c r="AH26" s="99">
        <f t="shared" ca="1" si="11"/>
        <v>-3.0990527423692322E-3</v>
      </c>
      <c r="AI26" s="125">
        <f t="shared" ca="1" si="12"/>
        <v>-3.0990527423692322E-3</v>
      </c>
      <c r="AJ26" s="127">
        <f ca="1" xml:space="preserve"> RTD("cqg.rtd",,"StudyData","Close("&amp;$G$10&amp;") when (LocalMonth("&amp;$G$10&amp;")="&amp;$B$1&amp;" And LocalDay("&amp;$G$10&amp;")="&amp;$A$1&amp;" And LocalHour("&amp;$G$10&amp;")="&amp;K26&amp;" And LocalMinute("&amp;$G$10&amp;")="&amp;L26&amp;")", "Bar", "", "Close","A5C", "0", "all", "", "","True",,)</f>
        <v>1695.3</v>
      </c>
      <c r="AK26" s="99">
        <f t="shared" ca="1" si="20"/>
        <v>5.5160142348754182E-3</v>
      </c>
      <c r="AL26" s="125">
        <f t="shared" ca="1" si="13"/>
        <v>5.5160142348754182E-3</v>
      </c>
      <c r="AN26" s="99" t="str">
        <f t="shared" si="14"/>
        <v>05</v>
      </c>
    </row>
    <row r="27" spans="2:40" x14ac:dyDescent="0.2">
      <c r="E27" s="128"/>
      <c r="I27" s="99" t="str">
        <f t="shared" si="0"/>
        <v>9:10</v>
      </c>
      <c r="J27" s="99">
        <f ca="1" xml:space="preserve"> RTD("cqg.rtd",,"StudyData","Close("&amp;$G$2&amp;") when (LocalMonth("&amp;$G$2&amp;")="&amp;$B$1&amp;" And LocalDay("&amp;$G$2&amp;")="&amp;$A$1&amp;" And LocalHour("&amp;$G$2&amp;")="&amp;K27&amp;" And LocalMinute("&amp;$G$2&amp;")="&amp;L27&amp;")", "Bar", "", "Close","A5C", "0", "all", "", "","True",,)</f>
        <v>1.3802000000000001</v>
      </c>
      <c r="K27" s="99">
        <f t="shared" si="22"/>
        <v>9</v>
      </c>
      <c r="L27" s="99">
        <f t="shared" si="15"/>
        <v>10</v>
      </c>
      <c r="M27" s="99">
        <f t="shared" ca="1" si="1"/>
        <v>5.6102003642987536E-3</v>
      </c>
      <c r="N27" s="125">
        <f t="shared" ca="1" si="2"/>
        <v>5.6102003642987536E-3</v>
      </c>
      <c r="O27" s="126">
        <f ca="1" xml:space="preserve"> RTD("cqg.rtd",,"StudyData","Close("&amp;$G$3&amp;") when (LocalMonth("&amp;$G$3&amp;")="&amp;$B$1&amp;" And LocalDay("&amp;$G$3&amp;")="&amp;$A$1&amp;" And LocalHour("&amp;$G$3&amp;")="&amp;K27&amp;" And LocalMinute("&amp;$G$3&amp;")="&amp;L27&amp;")", "Bar", "", "Close","A5C", "0", "all", "", "","True",,)</f>
        <v>1.17615</v>
      </c>
      <c r="P27" s="99">
        <f t="shared" ca="1" si="3"/>
        <v>2.1728016359918645E-3</v>
      </c>
      <c r="Q27" s="125">
        <f t="shared" ca="1" si="4"/>
        <v>2.1728016359918645E-3</v>
      </c>
      <c r="R27" s="126">
        <f ca="1" xml:space="preserve"> RTD("cqg.rtd",,"StudyData","Close("&amp;$G$4&amp;") when (LocalMonth("&amp;$G$4&amp;")="&amp;$B$1&amp;" And LocalDay("&amp;$G$4&amp;")="&amp;$A$1&amp;" And LocalHour("&amp;$G$4&amp;")="&amp;K27&amp;" And LocalMinute("&amp;$G$4&amp;")="&amp;L27&amp;")", "Bar", "", "Close","A5C", "0", "all", "", "","True",,)</f>
        <v>9.0425000000000002E-3</v>
      </c>
      <c r="S27" s="99">
        <f t="shared" ca="1" si="5"/>
        <v>-2.86706732094613E-3</v>
      </c>
      <c r="T27" s="125">
        <f t="shared" ca="1" si="6"/>
        <v>-2.86706732094613E-3</v>
      </c>
      <c r="U27" s="126">
        <f ca="1" xml:space="preserve"> RTD("cqg.rtd",,"StudyData","Close("&amp;$G$5&amp;") when (LocalMonth("&amp;$G$5&amp;")="&amp;$B$1&amp;" And LocalDay("&amp;$G$5&amp;")="&amp;$A$1&amp;" And LocalHour("&amp;$G$5&amp;")="&amp;K27&amp;" And LocalMinute("&amp;$G$5&amp;")="&amp;L27&amp;")", "Bar", "", "Close","A5C", "0", "all", "", "","True",,)</f>
        <v>0.76329999999999998</v>
      </c>
      <c r="V27" s="99">
        <f t="shared" ca="1" si="16"/>
        <v>5.3342113928218611E-3</v>
      </c>
      <c r="W27" s="125">
        <f t="shared" ca="1" si="7"/>
        <v>5.3342113928218611E-3</v>
      </c>
      <c r="X27" s="126">
        <f ca="1" xml:space="preserve"> RTD("cqg.rtd",,"StudyData","Close("&amp;$G$6&amp;") when (LocalMonth("&amp;$G$6&amp;")="&amp;$B$1&amp;" And LocalDay("&amp;$G$6&amp;")="&amp;$A$1&amp;" And LocalHour("&amp;$G$6&amp;")="&amp;K27&amp;" And LocalMinute("&amp;$G$6&amp;")="&amp;L27&amp;")", "Bar", "", "Close","A5C", "0", "all", "", "","True",,)</f>
        <v>0.79715000000000003</v>
      </c>
      <c r="Y27" s="99">
        <f t="shared" ca="1" si="17"/>
        <v>6.8839206770242092E-3</v>
      </c>
      <c r="Z27" s="125">
        <f t="shared" ca="1" si="8"/>
        <v>6.8839206770242092E-3</v>
      </c>
      <c r="AA27" s="126">
        <f ca="1" xml:space="preserve"> RTD("cqg.rtd",,"StudyData","Close("&amp;$G$7&amp;") when (LocalMonth("&amp;$G$7&amp;")="&amp;$B$1&amp;" And LocalDay("&amp;$G$7&amp;")="&amp;$A$1&amp;" And LocalHour("&amp;$G$7&amp;")="&amp;K27&amp;" And LocalMinute("&amp;$G$7&amp;")="&amp;L27&amp;")", "Bar", "", "Close","A5C", "0", "all", "", "","True",,)</f>
        <v>1.0648</v>
      </c>
      <c r="AB27" s="99">
        <f t="shared" ca="1" si="18"/>
        <v>1.2223789374706901E-3</v>
      </c>
      <c r="AC27" s="125">
        <f t="shared" ca="1" si="9"/>
        <v>1.2223789374706901E-3</v>
      </c>
      <c r="AD27" s="126">
        <f ca="1" xml:space="preserve"> RTD("cqg.rtd",,"StudyData","Close("&amp;$G$8&amp;") when (LocalMonth("&amp;$G$8&amp;")="&amp;$B$1&amp;" And LocalDay("&amp;$G$8&amp;")="&amp;$A$1&amp;" And LocalHour("&amp;$G$8&amp;")="&amp;K27&amp;" And LocalMinute("&amp;$G$8&amp;")="&amp;L27&amp;")", "Bar", "", "Close","A5C", "0", "all", "", "","True",,)</f>
        <v>0.70140000000000002</v>
      </c>
      <c r="AE27" s="99">
        <f t="shared" ca="1" si="19"/>
        <v>5.4472477064220551E-3</v>
      </c>
      <c r="AF27" s="125">
        <f t="shared" ca="1" si="10"/>
        <v>5.4472477064220551E-3</v>
      </c>
      <c r="AG27" s="126">
        <f ca="1" xml:space="preserve"> RTD("cqg.rtd",,"StudyData","Close("&amp;$G$9&amp;") when (LocalMonth("&amp;$G$9&amp;")="&amp;$B$1&amp;" And LocalDay("&amp;$G$9&amp;")="&amp;$A$1&amp;" And LocalHour("&amp;$G$9&amp;")="&amp;K27&amp;" And LocalMinute("&amp;$G$9&amp;")="&amp;L27&amp;")", "Bar", "", "Close","A5C", "0", "all", "", "","True",,)</f>
        <v>0.85219999999999996</v>
      </c>
      <c r="AH27" s="99">
        <f t="shared" ca="1" si="11"/>
        <v>-3.3914162086305854E-3</v>
      </c>
      <c r="AI27" s="125">
        <f t="shared" ca="1" si="12"/>
        <v>-3.3914162086305854E-3</v>
      </c>
      <c r="AJ27" s="127">
        <f ca="1" xml:space="preserve"> RTD("cqg.rtd",,"StudyData","Close("&amp;$G$10&amp;") when (LocalMonth("&amp;$G$10&amp;")="&amp;$B$1&amp;" And LocalDay("&amp;$G$10&amp;")="&amp;$A$1&amp;" And LocalHour("&amp;$G$10&amp;")="&amp;K27&amp;" And LocalMinute("&amp;$G$10&amp;")="&amp;L27&amp;")", "Bar", "", "Close","A5C", "0", "all", "", "","True",,)</f>
        <v>1698.1</v>
      </c>
      <c r="AK27" s="99">
        <f t="shared" ca="1" si="20"/>
        <v>7.1767497034400411E-3</v>
      </c>
      <c r="AL27" s="125">
        <f t="shared" ca="1" si="13"/>
        <v>7.1767497034400411E-3</v>
      </c>
      <c r="AN27" s="99">
        <f t="shared" si="14"/>
        <v>10</v>
      </c>
    </row>
    <row r="28" spans="2:40" x14ac:dyDescent="0.2">
      <c r="I28" s="99" t="str">
        <f t="shared" si="0"/>
        <v>9:15</v>
      </c>
      <c r="J28" s="99">
        <f ca="1" xml:space="preserve"> RTD("cqg.rtd",,"StudyData","Close("&amp;$G$2&amp;") when (LocalMonth("&amp;$G$2&amp;")="&amp;$B$1&amp;" And LocalDay("&amp;$G$2&amp;")="&amp;$A$1&amp;" And LocalHour("&amp;$G$2&amp;")="&amp;K28&amp;" And LocalMinute("&amp;$G$2&amp;")="&amp;L28&amp;")", "Bar", "", "Close","A5C", "0", "all", "", "","True",,)</f>
        <v>1.3809</v>
      </c>
      <c r="K28" s="99">
        <f>IF(L28=0,K27+1,K27)</f>
        <v>9</v>
      </c>
      <c r="L28" s="99">
        <f t="shared" si="15"/>
        <v>15</v>
      </c>
      <c r="M28" s="99">
        <f t="shared" ca="1" si="1"/>
        <v>6.1202185792349458E-3</v>
      </c>
      <c r="N28" s="125">
        <f t="shared" ca="1" si="2"/>
        <v>6.1202185792349458E-3</v>
      </c>
      <c r="O28" s="126">
        <f ca="1" xml:space="preserve"> RTD("cqg.rtd",,"StudyData","Close("&amp;$G$3&amp;") when (LocalMonth("&amp;$G$3&amp;")="&amp;$B$1&amp;" And LocalDay("&amp;$G$3&amp;")="&amp;$A$1&amp;" And LocalHour("&amp;$G$3&amp;")="&amp;K28&amp;" And LocalMinute("&amp;$G$3&amp;")="&amp;L28&amp;")", "Bar", "", "Close","A5C", "0", "all", "", "","True",,)</f>
        <v>1.17635</v>
      </c>
      <c r="P28" s="99">
        <f t="shared" ca="1" si="3"/>
        <v>2.3432174505794395E-3</v>
      </c>
      <c r="Q28" s="125">
        <f t="shared" ca="1" si="4"/>
        <v>2.3432174505794395E-3</v>
      </c>
      <c r="R28" s="126">
        <f ca="1" xml:space="preserve"> RTD("cqg.rtd",,"StudyData","Close("&amp;$G$4&amp;") when (LocalMonth("&amp;$G$4&amp;")="&amp;$B$1&amp;" And LocalDay("&amp;$G$4&amp;")="&amp;$A$1&amp;" And LocalHour("&amp;$G$4&amp;")="&amp;K28&amp;" And LocalMinute("&amp;$G$4&amp;")="&amp;L28&amp;")", "Bar", "", "Close","A5C", "0", "all", "", "","True",,)</f>
        <v>9.0445000000000005E-3</v>
      </c>
      <c r="S28" s="99">
        <f t="shared" ca="1" si="5"/>
        <v>-2.6465236808733213E-3</v>
      </c>
      <c r="T28" s="125">
        <f t="shared" ca="1" si="6"/>
        <v>-2.6465236808733213E-3</v>
      </c>
      <c r="U28" s="126">
        <f ca="1" xml:space="preserve"> RTD("cqg.rtd",,"StudyData","Close("&amp;$G$5&amp;") when (LocalMonth("&amp;$G$5&amp;")="&amp;$B$1&amp;" And LocalDay("&amp;$G$5&amp;")="&amp;$A$1&amp;" And LocalHour("&amp;$G$5&amp;")="&amp;K28&amp;" And LocalMinute("&amp;$G$5&amp;")="&amp;L28&amp;")", "Bar", "", "Close","A5C", "0", "all", "", "","True",,)</f>
        <v>0.76380000000000003</v>
      </c>
      <c r="V28" s="99">
        <f t="shared" ca="1" si="16"/>
        <v>5.9927560092196963E-3</v>
      </c>
      <c r="W28" s="125">
        <f t="shared" ca="1" si="7"/>
        <v>5.9927560092196963E-3</v>
      </c>
      <c r="X28" s="126">
        <f ca="1" xml:space="preserve"> RTD("cqg.rtd",,"StudyData","Close("&amp;$G$6&amp;") when (LocalMonth("&amp;$G$6&amp;")="&amp;$B$1&amp;" And LocalDay("&amp;$G$6&amp;")="&amp;$A$1&amp;" And LocalHour("&amp;$G$6&amp;")="&amp;K28&amp;" And LocalMinute("&amp;$G$6&amp;")="&amp;L28&amp;")", "Bar", "", "Close","A5C", "0", "all", "", "","True",,)</f>
        <v>0.7974</v>
      </c>
      <c r="Y28" s="99">
        <f t="shared" ca="1" si="17"/>
        <v>7.1996968548693179E-3</v>
      </c>
      <c r="Z28" s="125">
        <f t="shared" ca="1" si="8"/>
        <v>7.1996968548693179E-3</v>
      </c>
      <c r="AA28" s="126">
        <f ca="1" xml:space="preserve"> RTD("cqg.rtd",,"StudyData","Close("&amp;$G$7&amp;") when (LocalMonth("&amp;$G$7&amp;")="&amp;$B$1&amp;" And LocalDay("&amp;$G$7&amp;")="&amp;$A$1&amp;" And LocalHour("&amp;$G$7&amp;")="&amp;K28&amp;" And LocalMinute("&amp;$G$7&amp;")="&amp;L28&amp;")", "Bar", "", "Close","A5C", "0", "all", "", "","True",,)</f>
        <v>1.0650999999999999</v>
      </c>
      <c r="AB28" s="99">
        <f t="shared" ca="1" si="18"/>
        <v>1.5044663845792628E-3</v>
      </c>
      <c r="AC28" s="125">
        <f t="shared" ca="1" si="9"/>
        <v>1.5044663845792628E-3</v>
      </c>
      <c r="AD28" s="126">
        <f ca="1" xml:space="preserve"> RTD("cqg.rtd",,"StudyData","Close("&amp;$G$8&amp;") when (LocalMonth("&amp;$G$8&amp;")="&amp;$B$1&amp;" And LocalDay("&amp;$G$8&amp;")="&amp;$A$1&amp;" And LocalHour("&amp;$G$8&amp;")="&amp;K28&amp;" And LocalMinute("&amp;$G$8&amp;")="&amp;L28&amp;")", "Bar", "", "Close","A5C", "0", "all", "", "","True",,)</f>
        <v>0.70209999999999995</v>
      </c>
      <c r="AE28" s="99">
        <f t="shared" ca="1" si="19"/>
        <v>6.4506880733944212E-3</v>
      </c>
      <c r="AF28" s="125">
        <f t="shared" ca="1" si="10"/>
        <v>6.4506880733944212E-3</v>
      </c>
      <c r="AG28" s="126">
        <f ca="1" xml:space="preserve"> RTD("cqg.rtd",,"StudyData","Close("&amp;$G$9&amp;") when (LocalMonth("&amp;$G$9&amp;")="&amp;$B$1&amp;" And LocalDay("&amp;$G$9&amp;")="&amp;$A$1&amp;" And LocalHour("&amp;$G$9&amp;")="&amp;K28&amp;" And LocalMinute("&amp;$G$9&amp;")="&amp;L28&amp;")", "Bar", "", "Close","A5C", "0", "all", "", "","True",,)</f>
        <v>0.85194999999999999</v>
      </c>
      <c r="AH28" s="99">
        <f t="shared" ca="1" si="11"/>
        <v>-3.6837796748918094E-3</v>
      </c>
      <c r="AI28" s="125">
        <f t="shared" ca="1" si="12"/>
        <v>-3.6837796748918094E-3</v>
      </c>
      <c r="AJ28" s="127">
        <f ca="1" xml:space="preserve"> RTD("cqg.rtd",,"StudyData","Close("&amp;$G$10&amp;") when (LocalMonth("&amp;$G$10&amp;")="&amp;$B$1&amp;" And LocalDay("&amp;$G$10&amp;")="&amp;$A$1&amp;" And LocalHour("&amp;$G$10&amp;")="&amp;K28&amp;" And LocalMinute("&amp;$G$10&amp;")="&amp;L28&amp;")", "Bar", "", "Close","A5C", "0", "all", "", "","True",,)</f>
        <v>1699.3</v>
      </c>
      <c r="AK28" s="99">
        <f t="shared" ca="1" si="20"/>
        <v>7.8884934756820613E-3</v>
      </c>
      <c r="AL28" s="125">
        <f t="shared" ca="1" si="13"/>
        <v>7.8884934756820613E-3</v>
      </c>
      <c r="AN28" s="99">
        <f t="shared" si="14"/>
        <v>15</v>
      </c>
    </row>
    <row r="29" spans="2:40" x14ac:dyDescent="0.2">
      <c r="I29" s="99" t="str">
        <f t="shared" si="0"/>
        <v>9:20</v>
      </c>
      <c r="J29" s="99">
        <f ca="1" xml:space="preserve"> RTD("cqg.rtd",,"StudyData","Close("&amp;$G$2&amp;") when (LocalMonth("&amp;$G$2&amp;")="&amp;$B$1&amp;" And LocalDay("&amp;$G$2&amp;")="&amp;$A$1&amp;" And LocalHour("&amp;$G$2&amp;")="&amp;K29&amp;" And LocalMinute("&amp;$G$2&amp;")="&amp;L29&amp;")", "Bar", "", "Close","A5C", "0", "all", "", "","True",,)</f>
        <v>1.3801000000000001</v>
      </c>
      <c r="K29" s="99">
        <f>IF(L29=0,K28+1,K28)</f>
        <v>9</v>
      </c>
      <c r="L29" s="99">
        <f t="shared" si="15"/>
        <v>20</v>
      </c>
      <c r="M29" s="99">
        <f t="shared" ca="1" si="1"/>
        <v>5.5373406193078697E-3</v>
      </c>
      <c r="N29" s="125">
        <f t="shared" ca="1" si="2"/>
        <v>5.5373406193078697E-3</v>
      </c>
      <c r="O29" s="126">
        <f ca="1" xml:space="preserve"> RTD("cqg.rtd",,"StudyData","Close("&amp;$G$3&amp;") when (LocalMonth("&amp;$G$3&amp;")="&amp;$B$1&amp;" And LocalDay("&amp;$G$3&amp;")="&amp;$A$1&amp;" And LocalHour("&amp;$G$3&amp;")="&amp;K29&amp;" And LocalMinute("&amp;$G$3&amp;")="&amp;L29&amp;")", "Bar", "", "Close","A5C", "0", "all", "", "","True",,)</f>
        <v>1.1759999999999999</v>
      </c>
      <c r="P29" s="99">
        <f t="shared" ca="1" si="3"/>
        <v>2.0449897750510889E-3</v>
      </c>
      <c r="Q29" s="125">
        <f t="shared" ca="1" si="4"/>
        <v>2.0449897750510889E-3</v>
      </c>
      <c r="R29" s="126">
        <f ca="1" xml:space="preserve"> RTD("cqg.rtd",,"StudyData","Close("&amp;$G$4&amp;") when (LocalMonth("&amp;$G$4&amp;")="&amp;$B$1&amp;" And LocalDay("&amp;$G$4&amp;")="&amp;$A$1&amp;" And LocalHour("&amp;$G$4&amp;")="&amp;K29&amp;" And LocalMinute("&amp;$G$4&amp;")="&amp;L29&amp;")", "Bar", "", "Close","A5C", "0", "all", "", "","True",,)</f>
        <v>9.0445000000000005E-3</v>
      </c>
      <c r="S29" s="99">
        <f t="shared" ca="1" si="5"/>
        <v>-2.6465236808733213E-3</v>
      </c>
      <c r="T29" s="125">
        <f t="shared" ca="1" si="6"/>
        <v>-2.6465236808733213E-3</v>
      </c>
      <c r="U29" s="126">
        <f ca="1" xml:space="preserve"> RTD("cqg.rtd",,"StudyData","Close("&amp;$G$5&amp;") when (LocalMonth("&amp;$G$5&amp;")="&amp;$B$1&amp;" And LocalDay("&amp;$G$5&amp;")="&amp;$A$1&amp;" And LocalHour("&amp;$G$5&amp;")="&amp;K29&amp;" And LocalMinute("&amp;$G$5&amp;")="&amp;L29&amp;")", "Bar", "", "Close","A5C", "0", "all", "", "","True",,)</f>
        <v>0.76354999999999995</v>
      </c>
      <c r="V29" s="99">
        <f t="shared" ca="1" si="16"/>
        <v>5.6634837010207054E-3</v>
      </c>
      <c r="W29" s="125">
        <f t="shared" ca="1" si="7"/>
        <v>5.6634837010207054E-3</v>
      </c>
      <c r="X29" s="126">
        <f ca="1" xml:space="preserve"> RTD("cqg.rtd",,"StudyData","Close("&amp;$G$6&amp;") when (LocalMonth("&amp;$G$6&amp;")="&amp;$B$1&amp;" And LocalDay("&amp;$G$6&amp;")="&amp;$A$1&amp;" And LocalHour("&amp;$G$6&amp;")="&amp;K29&amp;" And LocalMinute("&amp;$G$6&amp;")="&amp;L29&amp;")", "Bar", "", "Close","A5C", "0", "all", "", "","True",,)</f>
        <v>0.79679999999999995</v>
      </c>
      <c r="Y29" s="99">
        <f t="shared" ca="1" si="17"/>
        <v>6.4418340280409164E-3</v>
      </c>
      <c r="Z29" s="125">
        <f t="shared" ca="1" si="8"/>
        <v>6.4418340280409164E-3</v>
      </c>
      <c r="AA29" s="126">
        <f ca="1" xml:space="preserve"> RTD("cqg.rtd",,"StudyData","Close("&amp;$G$7&amp;") when (LocalMonth("&amp;$G$7&amp;")="&amp;$B$1&amp;" And LocalDay("&amp;$G$7&amp;")="&amp;$A$1&amp;" And LocalHour("&amp;$G$7&amp;")="&amp;K29&amp;" And LocalMinute("&amp;$G$7&amp;")="&amp;L29&amp;")", "Bar", "", "Close","A5C", "0", "all", "", "","True",,)</f>
        <v>1.0648</v>
      </c>
      <c r="AB29" s="99">
        <f t="shared" ca="1" si="18"/>
        <v>1.2223789374706901E-3</v>
      </c>
      <c r="AC29" s="125">
        <f t="shared" ca="1" si="9"/>
        <v>1.2223789374706901E-3</v>
      </c>
      <c r="AD29" s="126">
        <f ca="1" xml:space="preserve"> RTD("cqg.rtd",,"StudyData","Close("&amp;$G$8&amp;") when (LocalMonth("&amp;$G$8&amp;")="&amp;$B$1&amp;" And LocalDay("&amp;$G$8&amp;")="&amp;$A$1&amp;" And LocalHour("&amp;$G$8&amp;")="&amp;K29&amp;" And LocalMinute("&amp;$G$8&amp;")="&amp;L29&amp;")", "Bar", "", "Close","A5C", "0", "all", "", "","True",,)</f>
        <v>0.70179999999999998</v>
      </c>
      <c r="AE29" s="99">
        <f t="shared" ca="1" si="19"/>
        <v>6.0206422018348358E-3</v>
      </c>
      <c r="AF29" s="125">
        <f t="shared" ca="1" si="10"/>
        <v>6.0206422018348358E-3</v>
      </c>
      <c r="AG29" s="126">
        <f ca="1" xml:space="preserve"> RTD("cqg.rtd",,"StudyData","Close("&amp;$G$9&amp;") when (LocalMonth("&amp;$G$9&amp;")="&amp;$B$1&amp;" And LocalDay("&amp;$G$9&amp;")="&amp;$A$1&amp;" And LocalHour("&amp;$G$9&amp;")="&amp;K29&amp;" And LocalMinute("&amp;$G$9&amp;")="&amp;L29&amp;")", "Bar", "", "Close","A5C", "0", "all", "", "","True",,)</f>
        <v>0.85204999999999997</v>
      </c>
      <c r="AH29" s="99">
        <f t="shared" ca="1" si="11"/>
        <v>-3.5668342883873197E-3</v>
      </c>
      <c r="AI29" s="125">
        <f t="shared" ca="1" si="12"/>
        <v>-3.5668342883873197E-3</v>
      </c>
      <c r="AJ29" s="127">
        <f ca="1" xml:space="preserve"> RTD("cqg.rtd",,"StudyData","Close("&amp;$G$10&amp;") when (LocalMonth("&amp;$G$10&amp;")="&amp;$B$1&amp;" And LocalDay("&amp;$G$10&amp;")="&amp;$A$1&amp;" And LocalHour("&amp;$G$10&amp;")="&amp;K29&amp;" And LocalMinute("&amp;$G$10&amp;")="&amp;L29&amp;")", "Bar", "", "Close","A5C", "0", "all", "", "","True",,)</f>
        <v>1697.3</v>
      </c>
      <c r="AK29" s="99">
        <f t="shared" ca="1" si="20"/>
        <v>6.7022538552787394E-3</v>
      </c>
      <c r="AL29" s="125">
        <f t="shared" ca="1" si="13"/>
        <v>6.7022538552787394E-3</v>
      </c>
      <c r="AN29" s="99">
        <f t="shared" si="14"/>
        <v>20</v>
      </c>
    </row>
    <row r="30" spans="2:40" x14ac:dyDescent="0.2">
      <c r="I30" s="99" t="str">
        <f t="shared" si="0"/>
        <v>9:25</v>
      </c>
      <c r="J30" s="99">
        <f ca="1" xml:space="preserve"> RTD("cqg.rtd",,"StudyData","Close("&amp;$G$2&amp;") when (LocalMonth("&amp;$G$2&amp;")="&amp;$B$1&amp;" And LocalDay("&amp;$G$2&amp;")="&amp;$A$1&amp;" And LocalHour("&amp;$G$2&amp;")="&amp;K30&amp;" And LocalMinute("&amp;$G$2&amp;")="&amp;L30&amp;")", "Bar", "", "Close","A5C", "0", "all", "", "","True",,)</f>
        <v>1.3807</v>
      </c>
      <c r="K30" s="99">
        <f>IF(L30=0,K29+1,K29)</f>
        <v>9</v>
      </c>
      <c r="L30" s="99">
        <f t="shared" si="15"/>
        <v>25</v>
      </c>
      <c r="M30" s="99">
        <f t="shared" ca="1" si="1"/>
        <v>5.9744990892531763E-3</v>
      </c>
      <c r="N30" s="125">
        <f t="shared" ca="1" si="2"/>
        <v>5.9744990892531763E-3</v>
      </c>
      <c r="O30" s="126">
        <f ca="1" xml:space="preserve"> RTD("cqg.rtd",,"StudyData","Close("&amp;$G$3&amp;") when (LocalMonth("&amp;$G$3&amp;")="&amp;$B$1&amp;" And LocalDay("&amp;$G$3&amp;")="&amp;$A$1&amp;" And LocalHour("&amp;$G$3&amp;")="&amp;K30&amp;" And LocalMinute("&amp;$G$3&amp;")="&amp;L30&amp;")", "Bar", "", "Close","A5C", "0", "all", "", "","True",,)</f>
        <v>1.17615</v>
      </c>
      <c r="P30" s="99">
        <f t="shared" ca="1" si="3"/>
        <v>2.1728016359918645E-3</v>
      </c>
      <c r="Q30" s="125">
        <f t="shared" ca="1" si="4"/>
        <v>2.1728016359918645E-3</v>
      </c>
      <c r="R30" s="126">
        <f ca="1" xml:space="preserve"> RTD("cqg.rtd",,"StudyData","Close("&amp;$G$4&amp;") when (LocalMonth("&amp;$G$4&amp;")="&amp;$B$1&amp;" And LocalDay("&amp;$G$4&amp;")="&amp;$A$1&amp;" And LocalHour("&amp;$G$4&amp;")="&amp;K30&amp;" And LocalMinute("&amp;$G$4&amp;")="&amp;L30&amp;")", "Bar", "", "Close","A5C", "0", "all", "", "","True",,)</f>
        <v>9.0460000000000002E-3</v>
      </c>
      <c r="S30" s="99">
        <f t="shared" ca="1" si="5"/>
        <v>-2.4811159508187626E-3</v>
      </c>
      <c r="T30" s="125">
        <f t="shared" ca="1" si="6"/>
        <v>-2.4811159508187626E-3</v>
      </c>
      <c r="U30" s="126">
        <f ca="1" xml:space="preserve"> RTD("cqg.rtd",,"StudyData","Close("&amp;$G$5&amp;") when (LocalMonth("&amp;$G$5&amp;")="&amp;$B$1&amp;" And LocalDay("&amp;$G$5&amp;")="&amp;$A$1&amp;" And LocalHour("&amp;$G$5&amp;")="&amp;K30&amp;" And LocalMinute("&amp;$G$5&amp;")="&amp;L30&amp;")", "Bar", "", "Close","A5C", "0", "all", "", "","True",,)</f>
        <v>0.76349999999999996</v>
      </c>
      <c r="V30" s="99">
        <f t="shared" ca="1" si="16"/>
        <v>5.5976292393809367E-3</v>
      </c>
      <c r="W30" s="125">
        <f t="shared" ca="1" si="7"/>
        <v>5.5976292393809367E-3</v>
      </c>
      <c r="X30" s="126">
        <f ca="1" xml:space="preserve"> RTD("cqg.rtd",,"StudyData","Close("&amp;$G$6&amp;") when (LocalMonth("&amp;$G$6&amp;")="&amp;$B$1&amp;" And LocalDay("&amp;$G$6&amp;")="&amp;$A$1&amp;" And LocalHour("&amp;$G$6&amp;")="&amp;K30&amp;" And LocalMinute("&amp;$G$6&amp;")="&amp;L30&amp;")", "Bar", "", "Close","A5C", "0", "all", "", "","True",,)</f>
        <v>0.79700000000000004</v>
      </c>
      <c r="Y30" s="99">
        <f t="shared" ca="1" si="17"/>
        <v>6.6944549703171433E-3</v>
      </c>
      <c r="Z30" s="125">
        <f t="shared" ca="1" si="8"/>
        <v>6.6944549703171433E-3</v>
      </c>
      <c r="AA30" s="126">
        <f ca="1" xml:space="preserve"> RTD("cqg.rtd",,"StudyData","Close("&amp;$G$7&amp;") when (LocalMonth("&amp;$G$7&amp;")="&amp;$B$1&amp;" And LocalDay("&amp;$G$7&amp;")="&amp;$A$1&amp;" And LocalHour("&amp;$G$7&amp;")="&amp;K30&amp;" And LocalMinute("&amp;$G$7&amp;")="&amp;L30&amp;")", "Bar", "", "Close","A5C", "0", "all", "", "","True",,)</f>
        <v>1.0644</v>
      </c>
      <c r="AB30" s="99">
        <f t="shared" ca="1" si="18"/>
        <v>8.4626234132592669E-4</v>
      </c>
      <c r="AC30" s="125">
        <f t="shared" ca="1" si="9"/>
        <v>8.4626234132592669E-4</v>
      </c>
      <c r="AD30" s="126">
        <f ca="1" xml:space="preserve"> RTD("cqg.rtd",,"StudyData","Close("&amp;$G$8&amp;") when (LocalMonth("&amp;$G$8&amp;")="&amp;$B$1&amp;" And LocalDay("&amp;$G$8&amp;")="&amp;$A$1&amp;" And LocalHour("&amp;$G$8&amp;")="&amp;K30&amp;" And LocalMinute("&amp;$G$8&amp;")="&amp;L30&amp;")", "Bar", "", "Close","A5C", "0", "all", "", "","True",,)</f>
        <v>0.70230000000000004</v>
      </c>
      <c r="AE30" s="99">
        <f t="shared" ca="1" si="19"/>
        <v>6.7373853211009716E-3</v>
      </c>
      <c r="AF30" s="125">
        <f t="shared" ca="1" si="10"/>
        <v>6.7373853211009716E-3</v>
      </c>
      <c r="AG30" s="126">
        <f ca="1" xml:space="preserve"> RTD("cqg.rtd",,"StudyData","Close("&amp;$G$9&amp;") when (LocalMonth("&amp;$G$9&amp;")="&amp;$B$1&amp;" And LocalDay("&amp;$G$9&amp;")="&amp;$A$1&amp;" And LocalHour("&amp;$G$9&amp;")="&amp;K30&amp;" And LocalMinute("&amp;$G$9&amp;")="&amp;L30&amp;")", "Bar", "", "Close","A5C", "0", "all", "", "","True",,)</f>
        <v>0.85240000000000005</v>
      </c>
      <c r="AH30" s="99">
        <f t="shared" ca="1" si="11"/>
        <v>-3.1575254356214768E-3</v>
      </c>
      <c r="AI30" s="125">
        <f t="shared" ca="1" si="12"/>
        <v>-3.1575254356214768E-3</v>
      </c>
      <c r="AJ30" s="127">
        <f ca="1" xml:space="preserve"> RTD("cqg.rtd",,"StudyData","Close("&amp;$G$10&amp;") when (LocalMonth("&amp;$G$10&amp;")="&amp;$B$1&amp;" And LocalDay("&amp;$G$10&amp;")="&amp;$A$1&amp;" And LocalHour("&amp;$G$10&amp;")="&amp;K30&amp;" And LocalMinute("&amp;$G$10&amp;")="&amp;L30&amp;")", "Bar", "", "Close","A5C", "0", "all", "", "","True",,)</f>
        <v>1697.3</v>
      </c>
      <c r="AK30" s="99">
        <f t="shared" ca="1" si="20"/>
        <v>6.7022538552787394E-3</v>
      </c>
      <c r="AL30" s="125">
        <f t="shared" ca="1" si="13"/>
        <v>6.7022538552787394E-3</v>
      </c>
      <c r="AN30" s="99">
        <f t="shared" si="14"/>
        <v>25</v>
      </c>
    </row>
    <row r="31" spans="2:40" x14ac:dyDescent="0.2">
      <c r="I31" s="99" t="str">
        <f t="shared" si="0"/>
        <v>9:30</v>
      </c>
      <c r="J31" s="99">
        <f ca="1" xml:space="preserve"> RTD("cqg.rtd",,"StudyData","Close("&amp;$G$2&amp;") when (LocalMonth("&amp;$G$2&amp;")="&amp;$B$1&amp;" And LocalDay("&amp;$G$2&amp;")="&amp;$A$1&amp;" And LocalHour("&amp;$G$2&amp;")="&amp;K31&amp;" And LocalMinute("&amp;$G$2&amp;")="&amp;L31&amp;")", "Bar", "", "Close","A5C", "0", "all", "", "","True",,)</f>
        <v>1.3807</v>
      </c>
      <c r="K31" s="99">
        <f t="shared" ref="K31:K40" si="23">IF(L31=0,K30+1,K30)</f>
        <v>9</v>
      </c>
      <c r="L31" s="99">
        <f t="shared" si="15"/>
        <v>30</v>
      </c>
      <c r="M31" s="99">
        <f t="shared" ca="1" si="1"/>
        <v>5.9744990892531763E-3</v>
      </c>
      <c r="N31" s="125">
        <f t="shared" ca="1" si="2"/>
        <v>5.9744990892531763E-3</v>
      </c>
      <c r="O31" s="126">
        <f ca="1" xml:space="preserve"> RTD("cqg.rtd",,"StudyData","Close("&amp;$G$3&amp;") when (LocalMonth("&amp;$G$3&amp;")="&amp;$B$1&amp;" And LocalDay("&amp;$G$3&amp;")="&amp;$A$1&amp;" And LocalHour("&amp;$G$3&amp;")="&amp;K31&amp;" And LocalMinute("&amp;$G$3&amp;")="&amp;L31&amp;")", "Bar", "", "Close","A5C", "0", "all", "", "","True",,)</f>
        <v>1.17635</v>
      </c>
      <c r="P31" s="99">
        <f t="shared" ca="1" si="3"/>
        <v>2.3432174505794395E-3</v>
      </c>
      <c r="Q31" s="125">
        <f t="shared" ca="1" si="4"/>
        <v>2.3432174505794395E-3</v>
      </c>
      <c r="R31" s="126">
        <f ca="1" xml:space="preserve"> RTD("cqg.rtd",,"StudyData","Close("&amp;$G$4&amp;") when (LocalMonth("&amp;$G$4&amp;")="&amp;$B$1&amp;" And LocalDay("&amp;$G$4&amp;")="&amp;$A$1&amp;" And LocalHour("&amp;$G$4&amp;")="&amp;K31&amp;" And LocalMinute("&amp;$G$4&amp;")="&amp;L31&amp;")", "Bar", "", "Close","A5C", "0", "all", "", "","True",,)</f>
        <v>9.0434999999999995E-3</v>
      </c>
      <c r="S31" s="99">
        <f t="shared" ca="1" si="5"/>
        <v>-2.7567955009098213E-3</v>
      </c>
      <c r="T31" s="125">
        <f t="shared" ca="1" si="6"/>
        <v>-2.7567955009098213E-3</v>
      </c>
      <c r="U31" s="126">
        <f ca="1" xml:space="preserve"> RTD("cqg.rtd",,"StudyData","Close("&amp;$G$5&amp;") when (LocalMonth("&amp;$G$5&amp;")="&amp;$B$1&amp;" And LocalDay("&amp;$G$5&amp;")="&amp;$A$1&amp;" And LocalHour("&amp;$G$5&amp;")="&amp;K31&amp;" And LocalMinute("&amp;$G$5&amp;")="&amp;L31&amp;")", "Bar", "", "Close","A5C", "0", "all", "", "","True",,)</f>
        <v>0.76315</v>
      </c>
      <c r="V31" s="99">
        <f t="shared" ca="1" si="16"/>
        <v>5.1366480079025551E-3</v>
      </c>
      <c r="W31" s="125">
        <f t="shared" ca="1" si="7"/>
        <v>5.1366480079025551E-3</v>
      </c>
      <c r="X31" s="126">
        <f ca="1" xml:space="preserve"> RTD("cqg.rtd",,"StudyData","Close("&amp;$G$6&amp;") when (LocalMonth("&amp;$G$6&amp;")="&amp;$B$1&amp;" And LocalDay("&amp;$G$6&amp;")="&amp;$A$1&amp;" And LocalHour("&amp;$G$6&amp;")="&amp;K31&amp;" And LocalMinute("&amp;$G$6&amp;")="&amp;L31&amp;")", "Bar", "", "Close","A5C", "0", "all", "", "","True",,)</f>
        <v>0.79684999999999995</v>
      </c>
      <c r="Y31" s="99">
        <f t="shared" ca="1" si="17"/>
        <v>6.5049892636099386E-3</v>
      </c>
      <c r="Z31" s="125">
        <f t="shared" ca="1" si="8"/>
        <v>6.5049892636099386E-3</v>
      </c>
      <c r="AA31" s="126">
        <f ca="1" xml:space="preserve"> RTD("cqg.rtd",,"StudyData","Close("&amp;$G$7&amp;") when (LocalMonth("&amp;$G$7&amp;")="&amp;$B$1&amp;" And LocalDay("&amp;$G$7&amp;")="&amp;$A$1&amp;" And LocalHour("&amp;$G$7&amp;")="&amp;K31&amp;" And LocalMinute("&amp;$G$7&amp;")="&amp;L31&amp;")", "Bar", "", "Close","A5C", "0", "all", "", "","True",,)</f>
        <v>1.0652999999999999</v>
      </c>
      <c r="AB31" s="99">
        <f t="shared" ca="1" si="18"/>
        <v>1.6925246826516446E-3</v>
      </c>
      <c r="AC31" s="125">
        <f t="shared" ca="1" si="9"/>
        <v>1.6925246826516446E-3</v>
      </c>
      <c r="AD31" s="126">
        <f ca="1" xml:space="preserve"> RTD("cqg.rtd",,"StudyData","Close("&amp;$G$8&amp;") when (LocalMonth("&amp;$G$8&amp;")="&amp;$B$1&amp;" And LocalDay("&amp;$G$8&amp;")="&amp;$A$1&amp;" And LocalHour("&amp;$G$8&amp;")="&amp;K31&amp;" And LocalMinute("&amp;$G$8&amp;")="&amp;L31&amp;")", "Bar", "", "Close","A5C", "0", "all", "", "","True",,)</f>
        <v>0.70199999999999996</v>
      </c>
      <c r="AE31" s="99">
        <f t="shared" ca="1" si="19"/>
        <v>6.3073394495412266E-3</v>
      </c>
      <c r="AF31" s="125">
        <f t="shared" ca="1" si="10"/>
        <v>6.3073394495412266E-3</v>
      </c>
      <c r="AG31" s="126">
        <f ca="1" xml:space="preserve"> RTD("cqg.rtd",,"StudyData","Close("&amp;$G$9&amp;") when (LocalMonth("&amp;$G$9&amp;")="&amp;$B$1&amp;" And LocalDay("&amp;$G$9&amp;")="&amp;$A$1&amp;" And LocalHour("&amp;$G$9&amp;")="&amp;K31&amp;" And LocalMinute("&amp;$G$9&amp;")="&amp;L31&amp;")", "Bar", "", "Close","A5C", "0", "all", "", "","True",,)</f>
        <v>0.85185</v>
      </c>
      <c r="AH31" s="99">
        <f t="shared" ca="1" si="11"/>
        <v>-3.8007250613962991E-3</v>
      </c>
      <c r="AI31" s="125">
        <f t="shared" ca="1" si="12"/>
        <v>-3.8007250613962991E-3</v>
      </c>
      <c r="AJ31" s="127">
        <f ca="1" xml:space="preserve"> RTD("cqg.rtd",,"StudyData","Close("&amp;$G$10&amp;") when (LocalMonth("&amp;$G$10&amp;")="&amp;$B$1&amp;" And LocalDay("&amp;$G$10&amp;")="&amp;$A$1&amp;" And LocalHour("&amp;$G$10&amp;")="&amp;K31&amp;" And LocalMinute("&amp;$G$10&amp;")="&amp;L31&amp;")", "Bar", "", "Close","A5C", "0", "all", "", "","True",,)</f>
        <v>1696.8</v>
      </c>
      <c r="AK31" s="99">
        <f t="shared" ca="1" si="20"/>
        <v>6.4056939501779091E-3</v>
      </c>
      <c r="AL31" s="125">
        <f t="shared" ca="1" si="13"/>
        <v>6.4056939501779091E-3</v>
      </c>
      <c r="AN31" s="99">
        <f t="shared" si="14"/>
        <v>30</v>
      </c>
    </row>
    <row r="32" spans="2:40" x14ac:dyDescent="0.2">
      <c r="I32" s="99" t="str">
        <f t="shared" si="0"/>
        <v>9:35</v>
      </c>
      <c r="J32" s="99">
        <f ca="1" xml:space="preserve"> RTD("cqg.rtd",,"StudyData","Close("&amp;$G$2&amp;") when (LocalMonth("&amp;$G$2&amp;")="&amp;$B$1&amp;" And LocalDay("&amp;$G$2&amp;")="&amp;$A$1&amp;" And LocalHour("&amp;$G$2&amp;")="&amp;K32&amp;" And LocalMinute("&amp;$G$2&amp;")="&amp;L32&amp;")", "Bar", "", "Close","A5C", "0", "all", "", "","True",,)</f>
        <v>1.3796999999999999</v>
      </c>
      <c r="K32" s="99">
        <f t="shared" si="23"/>
        <v>9</v>
      </c>
      <c r="L32" s="99">
        <f t="shared" si="15"/>
        <v>35</v>
      </c>
      <c r="M32" s="99">
        <f t="shared" ca="1" si="1"/>
        <v>5.2459016393441695E-3</v>
      </c>
      <c r="N32" s="125">
        <f t="shared" ca="1" si="2"/>
        <v>5.2459016393441695E-3</v>
      </c>
      <c r="O32" s="126">
        <f ca="1" xml:space="preserve"> RTD("cqg.rtd",,"StudyData","Close("&amp;$G$3&amp;") when (LocalMonth("&amp;$G$3&amp;")="&amp;$B$1&amp;" And LocalDay("&amp;$G$3&amp;")="&amp;$A$1&amp;" And LocalHour("&amp;$G$3&amp;")="&amp;K32&amp;" And LocalMinute("&amp;$G$3&amp;")="&amp;L32&amp;")", "Bar", "", "Close","A5C", "0", "all", "", "","True",,)</f>
        <v>1.1759999999999999</v>
      </c>
      <c r="P32" s="99">
        <f ca="1">(O32-$H$3)/$H$3</f>
        <v>2.0449897750510889E-3</v>
      </c>
      <c r="Q32" s="125">
        <f t="shared" ca="1" si="4"/>
        <v>2.0449897750510889E-3</v>
      </c>
      <c r="R32" s="126">
        <f ca="1" xml:space="preserve"> RTD("cqg.rtd",,"StudyData","Close("&amp;$G$4&amp;") when (LocalMonth("&amp;$G$4&amp;")="&amp;$B$1&amp;" And LocalDay("&amp;$G$4&amp;")="&amp;$A$1&amp;" And LocalHour("&amp;$G$4&amp;")="&amp;K32&amp;" And LocalMinute("&amp;$G$4&amp;")="&amp;L32&amp;")", "Bar", "", "Close","A5C", "0", "all", "", "","True",,)</f>
        <v>9.0414999999999992E-3</v>
      </c>
      <c r="S32" s="99">
        <f t="shared" ca="1" si="5"/>
        <v>-2.9773391409826299E-3</v>
      </c>
      <c r="T32" s="125">
        <f t="shared" ca="1" si="6"/>
        <v>-2.9773391409826299E-3</v>
      </c>
      <c r="U32" s="126">
        <f ca="1" xml:space="preserve"> RTD("cqg.rtd",,"StudyData","Close("&amp;$G$5&amp;") when (LocalMonth("&amp;$G$5&amp;")="&amp;$B$1&amp;" And LocalDay("&amp;$G$5&amp;")="&amp;$A$1&amp;" And LocalHour("&amp;$G$5&amp;")="&amp;K32&amp;" And LocalMinute("&amp;$G$5&amp;")="&amp;L32&amp;")", "Bar", "", "Close","A5C", "0", "all", "", "","True",,)</f>
        <v>0.76280000000000003</v>
      </c>
      <c r="V32" s="99">
        <f t="shared" ca="1" si="16"/>
        <v>4.6756667764241725E-3</v>
      </c>
      <c r="W32" s="125">
        <f t="shared" ca="1" si="7"/>
        <v>4.6756667764241725E-3</v>
      </c>
      <c r="X32" s="126">
        <f ca="1" xml:space="preserve"> RTD("cqg.rtd",,"StudyData","Close("&amp;$G$6&amp;") when (LocalMonth("&amp;$G$6&amp;")="&amp;$B$1&amp;" And LocalDay("&amp;$G$6&amp;")="&amp;$A$1&amp;" And LocalHour("&amp;$G$6&amp;")="&amp;K32&amp;" And LocalMinute("&amp;$G$6&amp;")="&amp;L32&amp;")", "Bar", "", "Close","A5C", "0", "all", "", "","True",,)</f>
        <v>0.79635</v>
      </c>
      <c r="Y32" s="99">
        <f t="shared" ca="1" si="17"/>
        <v>5.8734369079197213E-3</v>
      </c>
      <c r="Z32" s="125">
        <f t="shared" ca="1" si="8"/>
        <v>5.8734369079197213E-3</v>
      </c>
      <c r="AA32" s="126">
        <f ca="1" xml:space="preserve"> RTD("cqg.rtd",,"StudyData","Close("&amp;$G$7&amp;") when (LocalMonth("&amp;$G$7&amp;")="&amp;$B$1&amp;" And LocalDay("&amp;$G$7&amp;")="&amp;$A$1&amp;" And LocalHour("&amp;$G$7&amp;")="&amp;K32&amp;" And LocalMinute("&amp;$G$7&amp;")="&amp;L32&amp;")", "Bar", "", "Close","A5C", "0", "all", "", "","True",,)</f>
        <v>1.0649</v>
      </c>
      <c r="AB32" s="99">
        <f t="shared" ca="1" si="18"/>
        <v>1.3164080865068811E-3</v>
      </c>
      <c r="AC32" s="125">
        <f t="shared" ca="1" si="9"/>
        <v>1.3164080865068811E-3</v>
      </c>
      <c r="AD32" s="126">
        <f ca="1" xml:space="preserve"> RTD("cqg.rtd",,"StudyData","Close("&amp;$G$8&amp;") when (LocalMonth("&amp;$G$8&amp;")="&amp;$B$1&amp;" And LocalDay("&amp;$G$8&amp;")="&amp;$A$1&amp;" And LocalHour("&amp;$G$8&amp;")="&amp;K32&amp;" And LocalMinute("&amp;$G$8&amp;")="&amp;L32&amp;")", "Bar", "", "Close","A5C", "0", "all", "", "","True",,)</f>
        <v>0.70169999999999999</v>
      </c>
      <c r="AE32" s="99">
        <f t="shared" ca="1" si="19"/>
        <v>5.8772935779816404E-3</v>
      </c>
      <c r="AF32" s="125">
        <f t="shared" ca="1" si="10"/>
        <v>5.8772935779816404E-3</v>
      </c>
      <c r="AG32" s="126">
        <f ca="1" xml:space="preserve"> RTD("cqg.rtd",,"StudyData","Close("&amp;$G$9&amp;") when (LocalMonth("&amp;$G$9&amp;")="&amp;$B$1&amp;" And LocalDay("&amp;$G$9&amp;")="&amp;$A$1&amp;" And LocalHour("&amp;$G$9&amp;")="&amp;K32&amp;" And LocalMinute("&amp;$G$9&amp;")="&amp;L32&amp;")", "Bar", "", "Close","A5C", "0", "all", "", "","True",,)</f>
        <v>0.85229999999999995</v>
      </c>
      <c r="AH32" s="99">
        <f t="shared" ca="1" si="11"/>
        <v>-3.2744708221260962E-3</v>
      </c>
      <c r="AI32" s="125">
        <f t="shared" ca="1" si="12"/>
        <v>-3.2744708221260962E-3</v>
      </c>
      <c r="AJ32" s="127">
        <f ca="1" xml:space="preserve"> RTD("cqg.rtd",,"StudyData","Close("&amp;$G$10&amp;") when (LocalMonth("&amp;$G$10&amp;")="&amp;$B$1&amp;" And LocalDay("&amp;$G$10&amp;")="&amp;$A$1&amp;" And LocalHour("&amp;$G$10&amp;")="&amp;K32&amp;" And LocalMinute("&amp;$G$10&amp;")="&amp;L32&amp;")", "Bar", "", "Close","A5C", "0", "all", "", "","True",,)</f>
        <v>1699.1</v>
      </c>
      <c r="AK32" s="99">
        <f t="shared" ca="1" si="20"/>
        <v>7.7698695136417016E-3</v>
      </c>
      <c r="AL32" s="125">
        <f t="shared" ca="1" si="13"/>
        <v>7.7698695136417016E-3</v>
      </c>
      <c r="AN32" s="99">
        <f t="shared" si="14"/>
        <v>35</v>
      </c>
    </row>
    <row r="33" spans="9:40" x14ac:dyDescent="0.2">
      <c r="I33" s="99" t="str">
        <f t="shared" si="0"/>
        <v>9:40</v>
      </c>
      <c r="J33" s="99">
        <f ca="1" xml:space="preserve"> RTD("cqg.rtd",,"StudyData","Close("&amp;$G$2&amp;") when (LocalMonth("&amp;$G$2&amp;")="&amp;$B$1&amp;" And LocalDay("&amp;$G$2&amp;")="&amp;$A$1&amp;" And LocalHour("&amp;$G$2&amp;")="&amp;K33&amp;" And LocalMinute("&amp;$G$2&amp;")="&amp;L33&amp;")", "Bar", "", "Close","A5C", "0", "all", "", "","True",,)</f>
        <v>1.3792</v>
      </c>
      <c r="K33" s="99">
        <f t="shared" si="23"/>
        <v>9</v>
      </c>
      <c r="L33" s="99">
        <f t="shared" si="15"/>
        <v>40</v>
      </c>
      <c r="M33" s="99">
        <f t="shared" ca="1" si="1"/>
        <v>4.8816029143897476E-3</v>
      </c>
      <c r="N33" s="125">
        <f t="shared" ca="1" si="2"/>
        <v>4.8816029143897476E-3</v>
      </c>
      <c r="O33" s="126">
        <f ca="1" xml:space="preserve"> RTD("cqg.rtd",,"StudyData","Close("&amp;$G$3&amp;") when (LocalMonth("&amp;$G$3&amp;")="&amp;$B$1&amp;" And LocalDay("&amp;$G$3&amp;")="&amp;$A$1&amp;" And LocalHour("&amp;$G$3&amp;")="&amp;K33&amp;" And LocalMinute("&amp;$G$3&amp;")="&amp;L33&amp;")", "Bar", "", "Close","A5C", "0", "all", "", "","True",,)</f>
        <v>1.1758</v>
      </c>
      <c r="P33" s="99">
        <f t="shared" ca="1" si="3"/>
        <v>1.8745739604635139E-3</v>
      </c>
      <c r="Q33" s="125">
        <f t="shared" ca="1" si="4"/>
        <v>1.8745739604635139E-3</v>
      </c>
      <c r="R33" s="126">
        <f ca="1" xml:space="preserve"> RTD("cqg.rtd",,"StudyData","Close("&amp;$G$4&amp;") when (LocalMonth("&amp;$G$4&amp;")="&amp;$B$1&amp;" And LocalDay("&amp;$G$4&amp;")="&amp;$A$1&amp;" And LocalHour("&amp;$G$4&amp;")="&amp;K33&amp;" And LocalMinute("&amp;$G$4&amp;")="&amp;L33&amp;")", "Bar", "", "Close","A5C", "0", "all", "", "","True",,)</f>
        <v>9.0395000000000007E-3</v>
      </c>
      <c r="S33" s="99">
        <f t="shared" ca="1" si="5"/>
        <v>-3.1978827810552474E-3</v>
      </c>
      <c r="T33" s="125">
        <f t="shared" ca="1" si="6"/>
        <v>-3.1978827810552474E-3</v>
      </c>
      <c r="U33" s="126">
        <f ca="1" xml:space="preserve"> RTD("cqg.rtd",,"StudyData","Close("&amp;$G$5&amp;") when (LocalMonth("&amp;$G$5&amp;")="&amp;$B$1&amp;" And LocalDay("&amp;$G$5&amp;")="&amp;$A$1&amp;" And LocalHour("&amp;$G$5&amp;")="&amp;K33&amp;" And LocalMinute("&amp;$G$5&amp;")="&amp;L33&amp;")", "Bar", "", "Close","A5C", "0", "all", "", "","True",,)</f>
        <v>0.76239999999999997</v>
      </c>
      <c r="V33" s="99">
        <f t="shared" ca="1" si="16"/>
        <v>4.1488310833058756E-3</v>
      </c>
      <c r="W33" s="125">
        <f t="shared" ca="1" si="7"/>
        <v>4.1488310833058756E-3</v>
      </c>
      <c r="X33" s="126">
        <f ca="1" xml:space="preserve"> RTD("cqg.rtd",,"StudyData","Close("&amp;$G$6&amp;") when (LocalMonth("&amp;$G$6&amp;")="&amp;$B$1&amp;" And LocalDay("&amp;$G$6&amp;")="&amp;$A$1&amp;" And LocalHour("&amp;$G$6&amp;")="&amp;K33&amp;" And LocalMinute("&amp;$G$6&amp;")="&amp;L33&amp;")", "Bar", "", "Close","A5C", "0", "all", "", "","True",,)</f>
        <v>0.79620000000000002</v>
      </c>
      <c r="Y33" s="99">
        <f t="shared" ca="1" si="17"/>
        <v>5.6839712012126562E-3</v>
      </c>
      <c r="Z33" s="125">
        <f t="shared" ca="1" si="8"/>
        <v>5.6839712012126562E-3</v>
      </c>
      <c r="AA33" s="126">
        <f ca="1" xml:space="preserve"> RTD("cqg.rtd",,"StudyData","Close("&amp;$G$7&amp;") when (LocalMonth("&amp;$G$7&amp;")="&amp;$B$1&amp;" And LocalDay("&amp;$G$7&amp;")="&amp;$A$1&amp;" And LocalHour("&amp;$G$7&amp;")="&amp;K33&amp;" And LocalMinute("&amp;$G$7&amp;")="&amp;L33&amp;")", "Bar", "", "Close","A5C", "0", "all", "", "","True",,)</f>
        <v>1.0645</v>
      </c>
      <c r="AB33" s="99">
        <f t="shared" ca="1" si="18"/>
        <v>9.4029149036211756E-4</v>
      </c>
      <c r="AC33" s="125">
        <f t="shared" ca="1" si="9"/>
        <v>9.4029149036211756E-4</v>
      </c>
      <c r="AD33" s="126">
        <f ca="1" xml:space="preserve"> RTD("cqg.rtd",,"StudyData","Close("&amp;$G$8&amp;") when (LocalMonth("&amp;$G$8&amp;")="&amp;$B$1&amp;" And LocalDay("&amp;$G$8&amp;")="&amp;$A$1&amp;" And LocalHour("&amp;$G$8&amp;")="&amp;K33&amp;" And LocalMinute("&amp;$G$8&amp;")="&amp;L33&amp;")", "Bar", "", "Close","A5C", "0", "all", "", "","True",,)</f>
        <v>0.70109999999999995</v>
      </c>
      <c r="AE33" s="99">
        <f t="shared" ca="1" si="19"/>
        <v>5.0172018348623101E-3</v>
      </c>
      <c r="AF33" s="125">
        <f t="shared" ca="1" si="10"/>
        <v>5.0172018348623101E-3</v>
      </c>
      <c r="AG33" s="126">
        <f ca="1" xml:space="preserve"> RTD("cqg.rtd",,"StudyData","Close("&amp;$G$9&amp;") when (LocalMonth("&amp;$G$9&amp;")="&amp;$B$1&amp;" And LocalDay("&amp;$G$9&amp;")="&amp;$A$1&amp;" And LocalHour("&amp;$G$9&amp;")="&amp;K33&amp;" And LocalMinute("&amp;$G$9&amp;")="&amp;L33&amp;")", "Bar", "", "Close","A5C", "0", "all", "", "","True",,)</f>
        <v>0.85235000000000005</v>
      </c>
      <c r="AH33" s="99">
        <f t="shared" ca="1" si="11"/>
        <v>-3.2159981288737215E-3</v>
      </c>
      <c r="AI33" s="125">
        <f t="shared" ca="1" si="12"/>
        <v>-3.2159981288737215E-3</v>
      </c>
      <c r="AJ33" s="127">
        <f ca="1" xml:space="preserve"> RTD("cqg.rtd",,"StudyData","Close("&amp;$G$10&amp;") when (LocalMonth("&amp;$G$10&amp;")="&amp;$B$1&amp;" And LocalDay("&amp;$G$10&amp;")="&amp;$A$1&amp;" And LocalHour("&amp;$G$10&amp;")="&amp;K33&amp;" And LocalMinute("&amp;$G$10&amp;")="&amp;L33&amp;")", "Bar", "", "Close","A5C", "0", "all", "", "","True",,)</f>
        <v>1699.1</v>
      </c>
      <c r="AK33" s="99">
        <f t="shared" ca="1" si="20"/>
        <v>7.7698695136417016E-3</v>
      </c>
      <c r="AL33" s="125">
        <f t="shared" ca="1" si="13"/>
        <v>7.7698695136417016E-3</v>
      </c>
      <c r="AN33" s="99">
        <f t="shared" si="14"/>
        <v>40</v>
      </c>
    </row>
    <row r="34" spans="9:40" x14ac:dyDescent="0.2">
      <c r="I34" s="99" t="str">
        <f t="shared" si="0"/>
        <v>9:45</v>
      </c>
      <c r="J34" s="99">
        <f ca="1" xml:space="preserve"> RTD("cqg.rtd",,"StudyData","Close("&amp;$G$2&amp;") when (LocalMonth("&amp;$G$2&amp;")="&amp;$B$1&amp;" And LocalDay("&amp;$G$2&amp;")="&amp;$A$1&amp;" And LocalHour("&amp;$G$2&amp;")="&amp;K34&amp;" And LocalMinute("&amp;$G$2&amp;")="&amp;L34&amp;")", "Bar", "", "Close","A5C", "0", "all", "", "","True",,)</f>
        <v>1.38</v>
      </c>
      <c r="K34" s="99">
        <f t="shared" si="23"/>
        <v>9</v>
      </c>
      <c r="L34" s="99">
        <f t="shared" si="15"/>
        <v>45</v>
      </c>
      <c r="M34" s="99">
        <f t="shared" ca="1" si="1"/>
        <v>5.4644808743168228E-3</v>
      </c>
      <c r="N34" s="125">
        <f t="shared" ca="1" si="2"/>
        <v>5.4644808743168228E-3</v>
      </c>
      <c r="O34" s="126">
        <f ca="1" xml:space="preserve"> RTD("cqg.rtd",,"StudyData","Close("&amp;$G$3&amp;") when (LocalMonth("&amp;$G$3&amp;")="&amp;$B$1&amp;" And LocalDay("&amp;$G$3&amp;")="&amp;$A$1&amp;" And LocalHour("&amp;$G$3&amp;")="&amp;K34&amp;" And LocalMinute("&amp;$G$3&amp;")="&amp;L34&amp;")", "Bar", "", "Close","A5C", "0", "all", "", "","True",,)</f>
        <v>1.1759999999999999</v>
      </c>
      <c r="P34" s="99">
        <f t="shared" ca="1" si="3"/>
        <v>2.0449897750510889E-3</v>
      </c>
      <c r="Q34" s="125">
        <f t="shared" ca="1" si="4"/>
        <v>2.0449897750510889E-3</v>
      </c>
      <c r="R34" s="126">
        <f ca="1" xml:space="preserve"> RTD("cqg.rtd",,"StudyData","Close("&amp;$G$4&amp;") when (LocalMonth("&amp;$G$4&amp;")="&amp;$B$1&amp;" And LocalDay("&amp;$G$4&amp;")="&amp;$A$1&amp;" And LocalHour("&amp;$G$4&amp;")="&amp;K34&amp;" And LocalMinute("&amp;$G$4&amp;")="&amp;L34&amp;")", "Bar", "", "Close","A5C", "0", "all", "", "","True",,)</f>
        <v>9.0419999999999997E-3</v>
      </c>
      <c r="S34" s="99">
        <f t="shared" ca="1" si="5"/>
        <v>-2.92220323096438E-3</v>
      </c>
      <c r="T34" s="125">
        <f t="shared" ca="1" si="6"/>
        <v>-2.92220323096438E-3</v>
      </c>
      <c r="U34" s="126">
        <f ca="1" xml:space="preserve"> RTD("cqg.rtd",,"StudyData","Close("&amp;$G$5&amp;") when (LocalMonth("&amp;$G$5&amp;")="&amp;$B$1&amp;" And LocalDay("&amp;$G$5&amp;")="&amp;$A$1&amp;" And LocalHour("&amp;$G$5&amp;")="&amp;K34&amp;" And LocalMinute("&amp;$G$5&amp;")="&amp;L34&amp;")", "Bar", "", "Close","A5C", "0", "all", "", "","True",,)</f>
        <v>0.76265000000000005</v>
      </c>
      <c r="V34" s="99">
        <f t="shared" ca="1" si="16"/>
        <v>4.4781033915048665E-3</v>
      </c>
      <c r="W34" s="125">
        <f t="shared" ca="1" si="7"/>
        <v>4.4781033915048665E-3</v>
      </c>
      <c r="X34" s="126">
        <f ca="1" xml:space="preserve"> RTD("cqg.rtd",,"StudyData","Close("&amp;$G$6&amp;") when (LocalMonth("&amp;$G$6&amp;")="&amp;$B$1&amp;" And LocalDay("&amp;$G$6&amp;")="&amp;$A$1&amp;" And LocalHour("&amp;$G$6&amp;")="&amp;K34&amp;" And LocalMinute("&amp;$G$6&amp;")="&amp;L34&amp;")", "Bar", "", "Close","A5C", "0", "all", "", "","True",,)</f>
        <v>0.7964</v>
      </c>
      <c r="Y34" s="99">
        <f t="shared" ca="1" si="17"/>
        <v>5.9365921434887427E-3</v>
      </c>
      <c r="Z34" s="125">
        <f t="shared" ca="1" si="8"/>
        <v>5.9365921434887427E-3</v>
      </c>
      <c r="AA34" s="126">
        <f ca="1" xml:space="preserve"> RTD("cqg.rtd",,"StudyData","Close("&amp;$G$7&amp;") when (LocalMonth("&amp;$G$7&amp;")="&amp;$B$1&amp;" And LocalDay("&amp;$G$7&amp;")="&amp;$A$1&amp;" And LocalHour("&amp;$G$7&amp;")="&amp;K34&amp;" And LocalMinute("&amp;$G$7&amp;")="&amp;L34&amp;")", "Bar", "", "Close","A5C", "0", "all", "", "","True",,)</f>
        <v>1.0646</v>
      </c>
      <c r="AB34" s="99">
        <f t="shared" ca="1" si="18"/>
        <v>1.0343206393983084E-3</v>
      </c>
      <c r="AC34" s="125">
        <f t="shared" ca="1" si="9"/>
        <v>1.0343206393983084E-3</v>
      </c>
      <c r="AD34" s="126">
        <f ca="1" xml:space="preserve"> RTD("cqg.rtd",,"StudyData","Close("&amp;$G$8&amp;") when (LocalMonth("&amp;$G$8&amp;")="&amp;$B$1&amp;" And LocalDay("&amp;$G$8&amp;")="&amp;$A$1&amp;" And LocalHour("&amp;$G$8&amp;")="&amp;K34&amp;" And LocalMinute("&amp;$G$8&amp;")="&amp;L34&amp;")", "Bar", "", "Close","A5C", "0", "all", "", "","True",,)</f>
        <v>0.70130000000000003</v>
      </c>
      <c r="AE34" s="99">
        <f t="shared" ca="1" si="19"/>
        <v>5.3038990825688597E-3</v>
      </c>
      <c r="AF34" s="125">
        <f t="shared" ca="1" si="10"/>
        <v>5.3038990825688597E-3</v>
      </c>
      <c r="AG34" s="126">
        <f ca="1" xml:space="preserve"> RTD("cqg.rtd",,"StudyData","Close("&amp;$G$9&amp;") when (LocalMonth("&amp;$G$9&amp;")="&amp;$B$1&amp;" And LocalDay("&amp;$G$9&amp;")="&amp;$A$1&amp;" And LocalHour("&amp;$G$9&amp;")="&amp;K34&amp;" And LocalMinute("&amp;$G$9&amp;")="&amp;L34&amp;")", "Bar", "", "Close","A5C", "0", "all", "", "","True",,)</f>
        <v>0.85214999999999996</v>
      </c>
      <c r="AH34" s="99">
        <f t="shared" ca="1" si="11"/>
        <v>-3.4498889018828305E-3</v>
      </c>
      <c r="AI34" s="125">
        <f t="shared" ca="1" si="12"/>
        <v>-3.4498889018828305E-3</v>
      </c>
      <c r="AJ34" s="127">
        <f ca="1" xml:space="preserve"> RTD("cqg.rtd",,"StudyData","Close("&amp;$G$10&amp;") when (LocalMonth("&amp;$G$10&amp;")="&amp;$B$1&amp;" And LocalDay("&amp;$G$10&amp;")="&amp;$A$1&amp;" And LocalHour("&amp;$G$10&amp;")="&amp;K34&amp;" And LocalMinute("&amp;$G$10&amp;")="&amp;L34&amp;")", "Bar", "", "Close","A5C", "0", "all", "", "","True",,)</f>
        <v>1702.9</v>
      </c>
      <c r="AK34" s="99">
        <f t="shared" ca="1" si="20"/>
        <v>1.0023724792408121E-2</v>
      </c>
      <c r="AL34" s="125">
        <f t="shared" ca="1" si="13"/>
        <v>1.0023724792408121E-2</v>
      </c>
      <c r="AN34" s="99">
        <f t="shared" si="14"/>
        <v>45</v>
      </c>
    </row>
    <row r="35" spans="9:40" x14ac:dyDescent="0.2">
      <c r="I35" s="99" t="str">
        <f t="shared" si="0"/>
        <v>9:50</v>
      </c>
      <c r="J35" s="99">
        <f ca="1" xml:space="preserve"> RTD("cqg.rtd",,"StudyData","Close("&amp;$G$2&amp;") when (LocalMonth("&amp;$G$2&amp;")="&amp;$B$1&amp;" And LocalDay("&amp;$G$2&amp;")="&amp;$A$1&amp;" And LocalHour("&amp;$G$2&amp;")="&amp;K35&amp;" And LocalMinute("&amp;$G$2&amp;")="&amp;L35&amp;")", "Bar", "", "Close","A5C", "0", "all", "", "","True",,)</f>
        <v>1.3798999999999999</v>
      </c>
      <c r="K35" s="99">
        <f t="shared" si="23"/>
        <v>9</v>
      </c>
      <c r="L35" s="99">
        <f t="shared" si="15"/>
        <v>50</v>
      </c>
      <c r="M35" s="99">
        <f t="shared" ca="1" si="1"/>
        <v>5.3916211293259389E-3</v>
      </c>
      <c r="N35" s="125">
        <f t="shared" ca="1" si="2"/>
        <v>5.3916211293259389E-3</v>
      </c>
      <c r="O35" s="126">
        <f ca="1" xml:space="preserve"> RTD("cqg.rtd",,"StudyData","Close("&amp;$G$3&amp;") when (LocalMonth("&amp;$G$3&amp;")="&amp;$B$1&amp;" And LocalDay("&amp;$G$3&amp;")="&amp;$A$1&amp;" And LocalHour("&amp;$G$3&amp;")="&amp;K35&amp;" And LocalMinute("&amp;$G$3&amp;")="&amp;L35&amp;")", "Bar", "", "Close","A5C", "0", "all", "", "","True",,)</f>
        <v>1.17605</v>
      </c>
      <c r="P35" s="99">
        <f t="shared" ca="1" si="3"/>
        <v>2.0875937286980771E-3</v>
      </c>
      <c r="Q35" s="125">
        <f t="shared" ca="1" si="4"/>
        <v>2.0875937286980771E-3</v>
      </c>
      <c r="R35" s="126">
        <f ca="1" xml:space="preserve"> RTD("cqg.rtd",,"StudyData","Close("&amp;$G$4&amp;") when (LocalMonth("&amp;$G$4&amp;")="&amp;$B$1&amp;" And LocalDay("&amp;$G$4&amp;")="&amp;$A$1&amp;" And LocalHour("&amp;$G$4&amp;")="&amp;K35&amp;" And LocalMinute("&amp;$G$4&amp;")="&amp;L35&amp;")", "Bar", "", "Close","A5C", "0", "all", "", "","True",,)</f>
        <v>9.0475E-3</v>
      </c>
      <c r="S35" s="99">
        <f t="shared" ca="1" si="5"/>
        <v>-2.3157082207642039E-3</v>
      </c>
      <c r="T35" s="125">
        <f t="shared" ca="1" si="6"/>
        <v>-2.3157082207642039E-3</v>
      </c>
      <c r="U35" s="126">
        <f ca="1" xml:space="preserve"> RTD("cqg.rtd",,"StudyData","Close("&amp;$G$5&amp;") when (LocalMonth("&amp;$G$5&amp;")="&amp;$B$1&amp;" And LocalDay("&amp;$G$5&amp;")="&amp;$A$1&amp;" And LocalHour("&amp;$G$5&amp;")="&amp;K35&amp;" And LocalMinute("&amp;$G$5&amp;")="&amp;L35&amp;")", "Bar", "", "Close","A5C", "0", "all", "", "","True",,)</f>
        <v>0.76200000000000001</v>
      </c>
      <c r="V35" s="99">
        <f t="shared" ca="1" si="16"/>
        <v>3.6219953901877253E-3</v>
      </c>
      <c r="W35" s="125">
        <f t="shared" ca="1" si="7"/>
        <v>3.6219953901877253E-3</v>
      </c>
      <c r="X35" s="126">
        <f ca="1" xml:space="preserve"> RTD("cqg.rtd",,"StudyData","Close("&amp;$G$6&amp;") when (LocalMonth("&amp;$G$6&amp;")="&amp;$B$1&amp;" And LocalDay("&amp;$G$6&amp;")="&amp;$A$1&amp;" And LocalHour("&amp;$G$6&amp;")="&amp;K35&amp;" And LocalMinute("&amp;$G$6&amp;")="&amp;L35&amp;")", "Bar", "", "Close","A5C", "0", "all", "", "","True",,)</f>
        <v>0.79554999999999998</v>
      </c>
      <c r="Y35" s="99">
        <f t="shared" ca="1" si="17"/>
        <v>4.8629531388152333E-3</v>
      </c>
      <c r="Z35" s="125">
        <f t="shared" ca="1" si="8"/>
        <v>4.8629531388152333E-3</v>
      </c>
      <c r="AA35" s="126">
        <f ca="1" xml:space="preserve"> RTD("cqg.rtd",,"StudyData","Close("&amp;$G$7&amp;") when (LocalMonth("&amp;$G$7&amp;")="&amp;$B$1&amp;" And LocalDay("&amp;$G$7&amp;")="&amp;$A$1&amp;" And LocalHour("&amp;$G$7&amp;")="&amp;K35&amp;" And LocalMinute("&amp;$G$7&amp;")="&amp;L35&amp;")", "Bar", "", "Close","A5C", "0", "all", "", "","True",,)</f>
        <v>1.0642</v>
      </c>
      <c r="AB35" s="99">
        <f t="shared" ca="1" si="18"/>
        <v>6.5820404325354497E-4</v>
      </c>
      <c r="AC35" s="125">
        <f t="shared" ca="1" si="9"/>
        <v>6.5820404325354497E-4</v>
      </c>
      <c r="AD35" s="126">
        <f ca="1" xml:space="preserve"> RTD("cqg.rtd",,"StudyData","Close("&amp;$G$8&amp;") when (LocalMonth("&amp;$G$8&amp;")="&amp;$B$1&amp;" And LocalDay("&amp;$G$8&amp;")="&amp;$A$1&amp;" And LocalHour("&amp;$G$8&amp;")="&amp;K35&amp;" And LocalMinute("&amp;$G$8&amp;")="&amp;L35&amp;")", "Bar", "", "Close","A5C", "0", "all", "", "","True",,)</f>
        <v>0.70069999999999999</v>
      </c>
      <c r="AE35" s="99">
        <f t="shared" ca="1" si="19"/>
        <v>4.4438073394495294E-3</v>
      </c>
      <c r="AF35" s="125">
        <f t="shared" ca="1" si="10"/>
        <v>4.4438073394495294E-3</v>
      </c>
      <c r="AG35" s="126">
        <f ca="1" xml:space="preserve"> RTD("cqg.rtd",,"StudyData","Close("&amp;$G$9&amp;") when (LocalMonth("&amp;$G$9&amp;")="&amp;$B$1&amp;" And LocalDay("&amp;$G$9&amp;")="&amp;$A$1&amp;" And LocalHour("&amp;$G$9&amp;")="&amp;K35&amp;" And LocalMinute("&amp;$G$9&amp;")="&amp;L35&amp;")", "Bar", "", "Close","A5C", "0", "all", "", "","True",,)</f>
        <v>0.85229999999999995</v>
      </c>
      <c r="AH35" s="99">
        <f t="shared" ca="1" si="11"/>
        <v>-3.2744708221260962E-3</v>
      </c>
      <c r="AI35" s="125">
        <f t="shared" ca="1" si="12"/>
        <v>-3.2744708221260962E-3</v>
      </c>
      <c r="AJ35" s="127">
        <f ca="1" xml:space="preserve"> RTD("cqg.rtd",,"StudyData","Close("&amp;$G$10&amp;") when (LocalMonth("&amp;$G$10&amp;")="&amp;$B$1&amp;" And LocalDay("&amp;$G$10&amp;")="&amp;$A$1&amp;" And LocalHour("&amp;$G$10&amp;")="&amp;K35&amp;" And LocalMinute("&amp;$G$10&amp;")="&amp;L35&amp;")", "Bar", "", "Close","A5C", "0", "all", "", "","True",,)</f>
        <v>1704.7</v>
      </c>
      <c r="AK35" s="99">
        <f t="shared" ca="1" si="20"/>
        <v>1.1091340450771084E-2</v>
      </c>
      <c r="AL35" s="125">
        <f t="shared" ca="1" si="13"/>
        <v>1.1091340450771084E-2</v>
      </c>
      <c r="AN35" s="99">
        <f t="shared" si="14"/>
        <v>50</v>
      </c>
    </row>
    <row r="36" spans="9:40" x14ac:dyDescent="0.2">
      <c r="I36" s="99" t="str">
        <f t="shared" si="0"/>
        <v>9:55</v>
      </c>
      <c r="J36" s="99">
        <f ca="1" xml:space="preserve"> RTD("cqg.rtd",,"StudyData","Close("&amp;$G$2&amp;") when (LocalMonth("&amp;$G$2&amp;")="&amp;$B$1&amp;" And LocalDay("&amp;$G$2&amp;")="&amp;$A$1&amp;" And LocalHour("&amp;$G$2&amp;")="&amp;K36&amp;" And LocalMinute("&amp;$G$2&amp;")="&amp;L36&amp;")", "Bar", "", "Close","A5C", "0", "all", "", "","True",,)</f>
        <v>1.3798999999999999</v>
      </c>
      <c r="K36" s="99">
        <f t="shared" si="23"/>
        <v>9</v>
      </c>
      <c r="L36" s="99">
        <f t="shared" si="15"/>
        <v>55</v>
      </c>
      <c r="M36" s="99">
        <f t="shared" ca="1" si="1"/>
        <v>5.3916211293259389E-3</v>
      </c>
      <c r="N36" s="125">
        <f t="shared" ca="1" si="2"/>
        <v>5.3916211293259389E-3</v>
      </c>
      <c r="O36" s="126">
        <f ca="1" xml:space="preserve"> RTD("cqg.rtd",,"StudyData","Close("&amp;$G$3&amp;") when (LocalMonth("&amp;$G$3&amp;")="&amp;$B$1&amp;" And LocalDay("&amp;$G$3&amp;")="&amp;$A$1&amp;" And LocalHour("&amp;$G$3&amp;")="&amp;K36&amp;" And LocalMinute("&amp;$G$3&amp;")="&amp;L36&amp;")", "Bar", "", "Close","A5C", "0", "all", "", "","True",,)</f>
        <v>1.1769000000000001</v>
      </c>
      <c r="P36" s="99">
        <f t="shared" ca="1" si="3"/>
        <v>2.8118609406953651E-3</v>
      </c>
      <c r="Q36" s="125">
        <f t="shared" ca="1" si="4"/>
        <v>2.8118609406953651E-3</v>
      </c>
      <c r="R36" s="126">
        <f ca="1" xml:space="preserve"> RTD("cqg.rtd",,"StudyData","Close("&amp;$G$4&amp;") when (LocalMonth("&amp;$G$4&amp;")="&amp;$B$1&amp;" And LocalDay("&amp;$G$4&amp;")="&amp;$A$1&amp;" And LocalHour("&amp;$G$4&amp;")="&amp;K36&amp;" And LocalMinute("&amp;$G$4&amp;")="&amp;L36&amp;")", "Bar", "", "Close","A5C", "0", "all", "", "","True",,)</f>
        <v>9.0539999999999995E-3</v>
      </c>
      <c r="S36" s="99">
        <f t="shared" ca="1" si="5"/>
        <v>-1.5989413905277193E-3</v>
      </c>
      <c r="T36" s="125">
        <f t="shared" ca="1" si="6"/>
        <v>-1.5989413905277193E-3</v>
      </c>
      <c r="U36" s="126">
        <f ca="1" xml:space="preserve"> RTD("cqg.rtd",,"StudyData","Close("&amp;$G$5&amp;") when (LocalMonth("&amp;$G$5&amp;")="&amp;$B$1&amp;" And LocalDay("&amp;$G$5&amp;")="&amp;$A$1&amp;" And LocalHour("&amp;$G$5&amp;")="&amp;K36&amp;" And LocalMinute("&amp;$G$5&amp;")="&amp;L36&amp;")", "Bar", "", "Close","A5C", "0", "all", "", "","True",,)</f>
        <v>0.76180000000000003</v>
      </c>
      <c r="V36" s="99">
        <f t="shared" ca="1" si="16"/>
        <v>3.3585775436286497E-3</v>
      </c>
      <c r="W36" s="125">
        <f t="shared" ca="1" si="7"/>
        <v>3.3585775436286497E-3</v>
      </c>
      <c r="X36" s="126">
        <f ca="1" xml:space="preserve"> RTD("cqg.rtd",,"StudyData","Close("&amp;$G$6&amp;") when (LocalMonth("&amp;$G$6&amp;")="&amp;$B$1&amp;" And LocalDay("&amp;$G$6&amp;")="&amp;$A$1&amp;" And LocalHour("&amp;$G$6&amp;")="&amp;K36&amp;" And LocalMinute("&amp;$G$6&amp;")="&amp;L36&amp;")", "Bar", "", "Close","A5C", "0", "all", "", "","True",,)</f>
        <v>0.79584999999999995</v>
      </c>
      <c r="Y36" s="99">
        <f t="shared" ca="1" si="17"/>
        <v>5.2418845522293634E-3</v>
      </c>
      <c r="Z36" s="125">
        <f t="shared" ca="1" si="8"/>
        <v>5.2418845522293634E-3</v>
      </c>
      <c r="AA36" s="126">
        <f ca="1" xml:space="preserve"> RTD("cqg.rtd",,"StudyData","Close("&amp;$G$7&amp;") when (LocalMonth("&amp;$G$7&amp;")="&amp;$B$1&amp;" And LocalDay("&amp;$G$7&amp;")="&amp;$A$1&amp;" And LocalHour("&amp;$G$7&amp;")="&amp;K36&amp;" And LocalMinute("&amp;$G$7&amp;")="&amp;L36&amp;")", "Bar", "", "Close","A5C", "0", "all", "", "","True",,)</f>
        <v>1.0647</v>
      </c>
      <c r="AB36" s="99">
        <f t="shared" ca="1" si="18"/>
        <v>1.1283497884344994E-3</v>
      </c>
      <c r="AC36" s="125">
        <f t="shared" ca="1" si="9"/>
        <v>1.1283497884344994E-3</v>
      </c>
      <c r="AD36" s="126">
        <f ca="1" xml:space="preserve"> RTD("cqg.rtd",,"StudyData","Close("&amp;$G$8&amp;") when (LocalMonth("&amp;$G$8&amp;")="&amp;$B$1&amp;" And LocalDay("&amp;$G$8&amp;")="&amp;$A$1&amp;" And LocalHour("&amp;$G$8&amp;")="&amp;K36&amp;" And LocalMinute("&amp;$G$8&amp;")="&amp;L36&amp;")", "Bar", "", "Close","A5C", "0", "all", "", "","True",,)</f>
        <v>0.70040000000000002</v>
      </c>
      <c r="AE36" s="99">
        <f t="shared" ca="1" si="19"/>
        <v>4.013761467889944E-3</v>
      </c>
      <c r="AF36" s="125">
        <f t="shared" ca="1" si="10"/>
        <v>4.013761467889944E-3</v>
      </c>
      <c r="AG36" s="126">
        <f ca="1" xml:space="preserve"> RTD("cqg.rtd",,"StudyData","Close("&amp;$G$9&amp;") when (LocalMonth("&amp;$G$9&amp;")="&amp;$B$1&amp;" And LocalDay("&amp;$G$9&amp;")="&amp;$A$1&amp;" And LocalHour("&amp;$G$9&amp;")="&amp;K36&amp;" And LocalMinute("&amp;$G$9&amp;")="&amp;L36&amp;")", "Bar", "", "Close","A5C", "0", "all", "", "","True",,)</f>
        <v>0.85304999999999997</v>
      </c>
      <c r="AH36" s="99">
        <f t="shared" ca="1" si="11"/>
        <v>-2.397380423342295E-3</v>
      </c>
      <c r="AI36" s="125">
        <f t="shared" ca="1" si="12"/>
        <v>-2.397380423342295E-3</v>
      </c>
      <c r="AJ36" s="127">
        <f ca="1" xml:space="preserve"> RTD("cqg.rtd",,"StudyData","Close("&amp;$G$10&amp;") when (LocalMonth("&amp;$G$10&amp;")="&amp;$B$1&amp;" And LocalDay("&amp;$G$10&amp;")="&amp;$A$1&amp;" And LocalHour("&amp;$G$10&amp;")="&amp;K36&amp;" And LocalMinute("&amp;$G$10&amp;")="&amp;L36&amp;")", "Bar", "", "Close","A5C", "0", "all", "", "","True",,)</f>
        <v>1704.5</v>
      </c>
      <c r="AK36" s="99">
        <f t="shared" ca="1" si="20"/>
        <v>1.0972716488730723E-2</v>
      </c>
      <c r="AL36" s="125">
        <f t="shared" ca="1" si="13"/>
        <v>1.0972716488730723E-2</v>
      </c>
      <c r="AN36" s="99">
        <f t="shared" si="14"/>
        <v>55</v>
      </c>
    </row>
    <row r="37" spans="9:40" x14ac:dyDescent="0.2">
      <c r="I37" s="99" t="str">
        <f t="shared" si="0"/>
        <v>10:00</v>
      </c>
      <c r="J37" s="99">
        <f ca="1" xml:space="preserve"> RTD("cqg.rtd",,"StudyData","Close("&amp;$G$2&amp;") when (LocalMonth("&amp;$G$2&amp;")="&amp;$B$1&amp;" And LocalDay("&amp;$G$2&amp;")="&amp;$A$1&amp;" And LocalHour("&amp;$G$2&amp;")="&amp;K37&amp;" And LocalMinute("&amp;$G$2&amp;")="&amp;L37&amp;")", "Bar", "", "Close","A5C", "0", "all", "", "","True",,)</f>
        <v>1.3794</v>
      </c>
      <c r="K37" s="99">
        <f t="shared" si="23"/>
        <v>10</v>
      </c>
      <c r="L37" s="99">
        <f t="shared" si="15"/>
        <v>0</v>
      </c>
      <c r="M37" s="99">
        <f t="shared" ca="1" si="1"/>
        <v>5.0273224043715162E-3</v>
      </c>
      <c r="N37" s="125">
        <f t="shared" ca="1" si="2"/>
        <v>5.0273224043715162E-3</v>
      </c>
      <c r="O37" s="126">
        <f ca="1" xml:space="preserve"> RTD("cqg.rtd",,"StudyData","Close("&amp;$G$3&amp;") when (LocalMonth("&amp;$G$3&amp;")="&amp;$B$1&amp;" And LocalDay("&amp;$G$3&amp;")="&amp;$A$1&amp;" And LocalHour("&amp;$G$3&amp;")="&amp;K37&amp;" And LocalMinute("&amp;$G$3&amp;")="&amp;L37&amp;")", "Bar", "", "Close","A5C", "0", "all", "", "","True",,)</f>
        <v>1.17685</v>
      </c>
      <c r="P37" s="99">
        <f t="shared" ca="1" si="3"/>
        <v>2.7692569870483769E-3</v>
      </c>
      <c r="Q37" s="125">
        <f t="shared" ca="1" si="4"/>
        <v>2.7692569870483769E-3</v>
      </c>
      <c r="R37" s="126">
        <f ca="1" xml:space="preserve"> RTD("cqg.rtd",,"StudyData","Close("&amp;$G$4&amp;") when (LocalMonth("&amp;$G$4&amp;")="&amp;$B$1&amp;" And LocalDay("&amp;$G$4&amp;")="&amp;$A$1&amp;" And LocalHour("&amp;$G$4&amp;")="&amp;K37&amp;" And LocalMinute("&amp;$G$4&amp;")="&amp;L37&amp;")", "Bar", "", "Close","A5C", "0", "all", "", "","True",,)</f>
        <v>9.0539999999999995E-3</v>
      </c>
      <c r="S37" s="99">
        <f t="shared" ca="1" si="5"/>
        <v>-1.5989413905277193E-3</v>
      </c>
      <c r="T37" s="125">
        <f t="shared" ca="1" si="6"/>
        <v>-1.5989413905277193E-3</v>
      </c>
      <c r="U37" s="126">
        <f ca="1" xml:space="preserve"> RTD("cqg.rtd",,"StudyData","Close("&amp;$G$5&amp;") when (LocalMonth("&amp;$G$5&amp;")="&amp;$B$1&amp;" And LocalDay("&amp;$G$5&amp;")="&amp;$A$1&amp;" And LocalHour("&amp;$G$5&amp;")="&amp;K37&amp;" And LocalMinute("&amp;$G$5&amp;")="&amp;L37&amp;")", "Bar", "", "Close","A5C", "0", "all", "", "","True",,)</f>
        <v>0.76170000000000004</v>
      </c>
      <c r="V37" s="99">
        <f t="shared" ca="1" si="16"/>
        <v>3.2268686203491118E-3</v>
      </c>
      <c r="W37" s="125">
        <f t="shared" ca="1" si="7"/>
        <v>3.2268686203491118E-3</v>
      </c>
      <c r="X37" s="126">
        <f ca="1" xml:space="preserve"> RTD("cqg.rtd",,"StudyData","Close("&amp;$G$6&amp;") when (LocalMonth("&amp;$G$6&amp;")="&amp;$B$1&amp;" And LocalDay("&amp;$G$6&amp;")="&amp;$A$1&amp;" And LocalHour("&amp;$G$6&amp;")="&amp;K37&amp;" And LocalMinute("&amp;$G$6&amp;")="&amp;L37&amp;")", "Bar", "", "Close","A5C", "0", "all", "", "","True",,)</f>
        <v>0.7954</v>
      </c>
      <c r="Y37" s="99">
        <f t="shared" ca="1" si="17"/>
        <v>4.6734874321081683E-3</v>
      </c>
      <c r="Z37" s="125">
        <f t="shared" ca="1" si="8"/>
        <v>4.6734874321081683E-3</v>
      </c>
      <c r="AA37" s="126">
        <f ca="1" xml:space="preserve"> RTD("cqg.rtd",,"StudyData","Close("&amp;$G$7&amp;") when (LocalMonth("&amp;$G$7&amp;")="&amp;$B$1&amp;" And LocalDay("&amp;$G$7&amp;")="&amp;$A$1&amp;" And LocalHour("&amp;$G$7&amp;")="&amp;K37&amp;" And LocalMinute("&amp;$G$7&amp;")="&amp;L37&amp;")", "Bar", "", "Close","A5C", "0", "all", "", "","True",,)</f>
        <v>1.0639000000000001</v>
      </c>
      <c r="AB37" s="99">
        <f t="shared" ca="1" si="18"/>
        <v>3.7611659614497227E-4</v>
      </c>
      <c r="AC37" s="125">
        <f t="shared" ca="1" si="9"/>
        <v>3.7611659614497227E-4</v>
      </c>
      <c r="AD37" s="126">
        <f ca="1" xml:space="preserve"> RTD("cqg.rtd",,"StudyData","Close("&amp;$G$8&amp;") when (LocalMonth("&amp;$G$8&amp;")="&amp;$B$1&amp;" And LocalDay("&amp;$G$8&amp;")="&amp;$A$1&amp;" And LocalHour("&amp;$G$8&amp;")="&amp;K37&amp;" And LocalMinute("&amp;$G$8&amp;")="&amp;L37&amp;")", "Bar", "", "Close","A5C", "0", "all", "", "","True",,)</f>
        <v>0.69979999999999998</v>
      </c>
      <c r="AE37" s="99">
        <f t="shared" ca="1" si="19"/>
        <v>3.1536697247706133E-3</v>
      </c>
      <c r="AF37" s="125">
        <f t="shared" ca="1" si="10"/>
        <v>3.1536697247706133E-3</v>
      </c>
      <c r="AG37" s="126">
        <f ca="1" xml:space="preserve"> RTD("cqg.rtd",,"StudyData","Close("&amp;$G$9&amp;") when (LocalMonth("&amp;$G$9&amp;")="&amp;$B$1&amp;" And LocalDay("&amp;$G$9&amp;")="&amp;$A$1&amp;" And LocalHour("&amp;$G$9&amp;")="&amp;K37&amp;" And LocalMinute("&amp;$G$9&amp;")="&amp;L37&amp;")", "Bar", "", "Close","A5C", "0", "all", "", "","True",,)</f>
        <v>0.85324999999999995</v>
      </c>
      <c r="AH37" s="99">
        <f t="shared" ca="1" si="11"/>
        <v>-2.1634896503333156E-3</v>
      </c>
      <c r="AI37" s="125">
        <f t="shared" ca="1" si="12"/>
        <v>-2.1634896503333156E-3</v>
      </c>
      <c r="AJ37" s="127">
        <f ca="1" xml:space="preserve"> RTD("cqg.rtd",,"StudyData","Close("&amp;$G$10&amp;") when (LocalMonth("&amp;$G$10&amp;")="&amp;$B$1&amp;" And LocalDay("&amp;$G$10&amp;")="&amp;$A$1&amp;" And LocalHour("&amp;$G$10&amp;")="&amp;K37&amp;" And LocalMinute("&amp;$G$10&amp;")="&amp;L37&amp;")", "Bar", "", "Close","A5C", "0", "all", "", "","True",,)</f>
        <v>1703.6</v>
      </c>
      <c r="AK37" s="99">
        <f t="shared" ca="1" si="20"/>
        <v>1.0438908659549174E-2</v>
      </c>
      <c r="AL37" s="125">
        <f t="shared" ca="1" si="13"/>
        <v>1.0438908659549174E-2</v>
      </c>
      <c r="AN37" s="99" t="str">
        <f t="shared" si="14"/>
        <v>00</v>
      </c>
    </row>
    <row r="38" spans="9:40" x14ac:dyDescent="0.2">
      <c r="I38" s="99" t="str">
        <f t="shared" si="0"/>
        <v>10:05</v>
      </c>
      <c r="J38" s="99">
        <f ca="1" xml:space="preserve"> RTD("cqg.rtd",,"StudyData","Close("&amp;$G$2&amp;") when (LocalMonth("&amp;$G$2&amp;")="&amp;$B$1&amp;" And LocalDay("&amp;$G$2&amp;")="&amp;$A$1&amp;" And LocalHour("&amp;$G$2&amp;")="&amp;K38&amp;" And LocalMinute("&amp;$G$2&amp;")="&amp;L38&amp;")", "Bar", "", "Close","A5C", "0", "all", "", "","True",,)</f>
        <v>1.3785000000000001</v>
      </c>
      <c r="K38" s="99">
        <f t="shared" si="23"/>
        <v>10</v>
      </c>
      <c r="L38" s="99">
        <f t="shared" si="15"/>
        <v>5</v>
      </c>
      <c r="M38" s="99">
        <f t="shared" ca="1" si="1"/>
        <v>4.3715846994535554E-3</v>
      </c>
      <c r="N38" s="125">
        <f t="shared" ca="1" si="2"/>
        <v>4.3715846994535554E-3</v>
      </c>
      <c r="O38" s="126">
        <f ca="1" xml:space="preserve"> RTD("cqg.rtd",,"StudyData","Close("&amp;$G$3&amp;") when (LocalMonth("&amp;$G$3&amp;")="&amp;$B$1&amp;" And LocalDay("&amp;$G$3&amp;")="&amp;$A$1&amp;" And LocalHour("&amp;$G$3&amp;")="&amp;K38&amp;" And LocalMinute("&amp;$G$3&amp;")="&amp;L38&amp;")", "Bar", "", "Close","A5C", "0", "all", "", "","True",,)</f>
        <v>1.1758999999999999</v>
      </c>
      <c r="P38" s="99">
        <f t="shared" ca="1" si="3"/>
        <v>1.9597818677573012E-3</v>
      </c>
      <c r="Q38" s="125">
        <f t="shared" ca="1" si="4"/>
        <v>1.9597818677573012E-3</v>
      </c>
      <c r="R38" s="126">
        <f ca="1" xml:space="preserve"> RTD("cqg.rtd",,"StudyData","Close("&amp;$G$4&amp;") when (LocalMonth("&amp;$G$4&amp;")="&amp;$B$1&amp;" And LocalDay("&amp;$G$4&amp;")="&amp;$A$1&amp;" And LocalHour("&amp;$G$4&amp;")="&amp;K38&amp;" And LocalMinute("&amp;$G$4&amp;")="&amp;L38&amp;")", "Bar", "", "Close","A5C", "0", "all", "", "","True",,)</f>
        <v>9.0570000000000008E-3</v>
      </c>
      <c r="S38" s="99">
        <f t="shared" ca="1" si="5"/>
        <v>-1.2681259304184107E-3</v>
      </c>
      <c r="T38" s="125">
        <f t="shared" ca="1" si="6"/>
        <v>-1.2681259304184107E-3</v>
      </c>
      <c r="U38" s="126">
        <f ca="1" xml:space="preserve"> RTD("cqg.rtd",,"StudyData","Close("&amp;$G$5&amp;") when (LocalMonth("&amp;$G$5&amp;")="&amp;$B$1&amp;" And LocalDay("&amp;$G$5&amp;")="&amp;$A$1&amp;" And LocalHour("&amp;$G$5&amp;")="&amp;K38&amp;" And LocalMinute("&amp;$G$5&amp;")="&amp;L38&amp;")", "Bar", "", "Close","A5C", "0", "all", "", "","True",,)</f>
        <v>0.76175000000000004</v>
      </c>
      <c r="V38" s="99">
        <f t="shared" ca="1" si="16"/>
        <v>3.292723081988881E-3</v>
      </c>
      <c r="W38" s="125">
        <f t="shared" ca="1" si="7"/>
        <v>3.292723081988881E-3</v>
      </c>
      <c r="X38" s="126">
        <f ca="1" xml:space="preserve"> RTD("cqg.rtd",,"StudyData","Close("&amp;$G$6&amp;") when (LocalMonth("&amp;$G$6&amp;")="&amp;$B$1&amp;" And LocalDay("&amp;$G$6&amp;")="&amp;$A$1&amp;" And LocalHour("&amp;$G$6&amp;")="&amp;K38&amp;" And LocalMinute("&amp;$G$6&amp;")="&amp;L38&amp;")", "Bar", "", "Close","A5C", "0", "all", "", "","True",,)</f>
        <v>0.79525000000000001</v>
      </c>
      <c r="Y38" s="99">
        <f t="shared" ca="1" si="17"/>
        <v>4.4840217254011033E-3</v>
      </c>
      <c r="Z38" s="125">
        <f t="shared" ca="1" si="8"/>
        <v>4.4840217254011033E-3</v>
      </c>
      <c r="AA38" s="126">
        <f ca="1" xml:space="preserve"> RTD("cqg.rtd",,"StudyData","Close("&amp;$G$7&amp;") when (LocalMonth("&amp;$G$7&amp;")="&amp;$B$1&amp;" And LocalDay("&amp;$G$7&amp;")="&amp;$A$1&amp;" And LocalHour("&amp;$G$7&amp;")="&amp;K38&amp;" And LocalMinute("&amp;$G$7&amp;")="&amp;L38&amp;")", "Bar", "", "Close","A5C", "0", "all", "", "","True",,)</f>
        <v>1.0632999999999999</v>
      </c>
      <c r="AB38" s="99">
        <f t="shared" ca="1" si="18"/>
        <v>-1.8805829807238175E-4</v>
      </c>
      <c r="AC38" s="125">
        <f t="shared" ca="1" si="9"/>
        <v>-1.8805829807238175E-4</v>
      </c>
      <c r="AD38" s="126">
        <f ca="1" xml:space="preserve"> RTD("cqg.rtd",,"StudyData","Close("&amp;$G$8&amp;") when (LocalMonth("&amp;$G$8&amp;")="&amp;$B$1&amp;" And LocalDay("&amp;$G$8&amp;")="&amp;$A$1&amp;" And LocalHour("&amp;$G$8&amp;")="&amp;K38&amp;" And LocalMinute("&amp;$G$8&amp;")="&amp;L38&amp;")", "Bar", "", "Close","A5C", "0", "all", "", "","True",,)</f>
        <v>0.69969999999999999</v>
      </c>
      <c r="AE38" s="99">
        <f t="shared" ca="1" si="19"/>
        <v>3.0103211009174179E-3</v>
      </c>
      <c r="AF38" s="125">
        <f t="shared" ca="1" si="10"/>
        <v>3.0103211009174179E-3</v>
      </c>
      <c r="AG38" s="126">
        <f ca="1" xml:space="preserve"> RTD("cqg.rtd",,"StudyData","Close("&amp;$G$9&amp;") when (LocalMonth("&amp;$G$9&amp;")="&amp;$B$1&amp;" And LocalDay("&amp;$G$9&amp;")="&amp;$A$1&amp;" And LocalHour("&amp;$G$9&amp;")="&amp;K38&amp;" And LocalMinute("&amp;$G$9&amp;")="&amp;L38&amp;")", "Bar", "", "Close","A5C", "0", "all", "", "","True",,)</f>
        <v>0.85299999999999998</v>
      </c>
      <c r="AH38" s="99">
        <f t="shared" ca="1" si="11"/>
        <v>-2.4558531165945396E-3</v>
      </c>
      <c r="AI38" s="125">
        <f t="shared" ca="1" si="12"/>
        <v>-2.4558531165945396E-3</v>
      </c>
      <c r="AJ38" s="127">
        <f ca="1" xml:space="preserve"> RTD("cqg.rtd",,"StudyData","Close("&amp;$G$10&amp;") when (LocalMonth("&amp;$G$10&amp;")="&amp;$B$1&amp;" And LocalDay("&amp;$G$10&amp;")="&amp;$A$1&amp;" And LocalHour("&amp;$G$10&amp;")="&amp;K38&amp;" And LocalMinute("&amp;$G$10&amp;")="&amp;L38&amp;")", "Bar", "", "Close","A5C", "0", "all", "", "","True",,)</f>
        <v>1703.7</v>
      </c>
      <c r="AK38" s="99">
        <f t="shared" ca="1" si="20"/>
        <v>1.0498220640569421E-2</v>
      </c>
      <c r="AL38" s="125">
        <f t="shared" ca="1" si="13"/>
        <v>1.0498220640569421E-2</v>
      </c>
      <c r="AN38" s="99" t="str">
        <f t="shared" si="14"/>
        <v>05</v>
      </c>
    </row>
    <row r="39" spans="9:40" x14ac:dyDescent="0.2">
      <c r="I39" s="99" t="str">
        <f t="shared" si="0"/>
        <v>10:10</v>
      </c>
      <c r="J39" s="99">
        <f ca="1" xml:space="preserve"> RTD("cqg.rtd",,"StudyData","Close("&amp;$G$2&amp;") when (LocalMonth("&amp;$G$2&amp;")="&amp;$B$1&amp;" And LocalDay("&amp;$G$2&amp;")="&amp;$A$1&amp;" And LocalHour("&amp;$G$2&amp;")="&amp;K39&amp;" And LocalMinute("&amp;$G$2&amp;")="&amp;L39&amp;")", "Bar", "", "Close","A5C", "0", "all", "", "","True",,)</f>
        <v>1.3789</v>
      </c>
      <c r="K39" s="99">
        <f t="shared" si="23"/>
        <v>10</v>
      </c>
      <c r="L39" s="99">
        <f t="shared" si="15"/>
        <v>10</v>
      </c>
      <c r="M39" s="99">
        <f t="shared" ca="1" si="1"/>
        <v>4.6630236794170934E-3</v>
      </c>
      <c r="N39" s="125">
        <f t="shared" ca="1" si="2"/>
        <v>4.6630236794170934E-3</v>
      </c>
      <c r="O39" s="126">
        <f ca="1" xml:space="preserve"> RTD("cqg.rtd",,"StudyData","Close("&amp;$G$3&amp;") when (LocalMonth("&amp;$G$3&amp;")="&amp;$B$1&amp;" And LocalDay("&amp;$G$3&amp;")="&amp;$A$1&amp;" And LocalHour("&amp;$G$3&amp;")="&amp;K39&amp;" And LocalMinute("&amp;$G$3&amp;")="&amp;L39&amp;")", "Bar", "", "Close","A5C", "0", "all", "", "","True",,)</f>
        <v>1.1760999999999999</v>
      </c>
      <c r="P39" s="99">
        <f t="shared" ca="1" si="3"/>
        <v>2.1301976823448763E-3</v>
      </c>
      <c r="Q39" s="125">
        <f t="shared" ca="1" si="4"/>
        <v>2.1301976823448763E-3</v>
      </c>
      <c r="R39" s="126">
        <f ca="1" xml:space="preserve"> RTD("cqg.rtd",,"StudyData","Close("&amp;$G$4&amp;") when (LocalMonth("&amp;$G$4&amp;")="&amp;$B$1&amp;" And LocalDay("&amp;$G$4&amp;")="&amp;$A$1&amp;" And LocalHour("&amp;$G$4&amp;")="&amp;K39&amp;" And LocalMinute("&amp;$G$4&amp;")="&amp;L39&amp;")", "Bar", "", "Close","A5C", "0", "all", "", "","True",,)</f>
        <v>9.0574999999999996E-3</v>
      </c>
      <c r="S39" s="99">
        <f t="shared" ca="1" si="5"/>
        <v>-1.2129900204003521E-3</v>
      </c>
      <c r="T39" s="125">
        <f t="shared" ca="1" si="6"/>
        <v>-1.2129900204003521E-3</v>
      </c>
      <c r="U39" s="126">
        <f ca="1" xml:space="preserve"> RTD("cqg.rtd",,"StudyData","Close("&amp;$G$5&amp;") when (LocalMonth("&amp;$G$5&amp;")="&amp;$B$1&amp;" And LocalDay("&amp;$G$5&amp;")="&amp;$A$1&amp;" And LocalHour("&amp;$G$5&amp;")="&amp;K39&amp;" And LocalMinute("&amp;$G$5&amp;")="&amp;L39&amp;")", "Bar", "", "Close","A5C", "0", "all", "", "","True",,)</f>
        <v>0.76175000000000004</v>
      </c>
      <c r="V39" s="99">
        <f t="shared" ca="1" si="16"/>
        <v>3.292723081988881E-3</v>
      </c>
      <c r="W39" s="125">
        <f t="shared" ca="1" si="7"/>
        <v>3.292723081988881E-3</v>
      </c>
      <c r="X39" s="126">
        <f ca="1" xml:space="preserve"> RTD("cqg.rtd",,"StudyData","Close("&amp;$G$6&amp;") when (LocalMonth("&amp;$G$6&amp;")="&amp;$B$1&amp;" And LocalDay("&amp;$G$6&amp;")="&amp;$A$1&amp;" And LocalHour("&amp;$G$6&amp;")="&amp;K39&amp;" And LocalMinute("&amp;$G$6&amp;")="&amp;L39&amp;")", "Bar", "", "Close","A5C", "0", "all", "", "","True",,)</f>
        <v>0.79544999999999999</v>
      </c>
      <c r="Y39" s="99">
        <f t="shared" ca="1" si="17"/>
        <v>4.7366426676771897E-3</v>
      </c>
      <c r="Z39" s="125">
        <f t="shared" ca="1" si="8"/>
        <v>4.7366426676771897E-3</v>
      </c>
      <c r="AA39" s="126">
        <f ca="1" xml:space="preserve"> RTD("cqg.rtd",,"StudyData","Close("&amp;$G$7&amp;") when (LocalMonth("&amp;$G$7&amp;")="&amp;$B$1&amp;" And LocalDay("&amp;$G$7&amp;")="&amp;$A$1&amp;" And LocalHour("&amp;$G$7&amp;")="&amp;K39&amp;" And LocalMinute("&amp;$G$7&amp;")="&amp;L39&amp;")", "Bar", "", "Close","A5C", "0", "all", "", "","True",,)</f>
        <v>1.0636000000000001</v>
      </c>
      <c r="AB39" s="99">
        <f t="shared" ca="1" si="18"/>
        <v>9.4029149036399667E-5</v>
      </c>
      <c r="AC39" s="125">
        <f t="shared" ca="1" si="9"/>
        <v>9.4029149036399667E-5</v>
      </c>
      <c r="AD39" s="126">
        <f ca="1" xml:space="preserve"> RTD("cqg.rtd",,"StudyData","Close("&amp;$G$8&amp;") when (LocalMonth("&amp;$G$8&amp;")="&amp;$B$1&amp;" And LocalDay("&amp;$G$8&amp;")="&amp;$A$1&amp;" And LocalHour("&amp;$G$8&amp;")="&amp;K39&amp;" And LocalMinute("&amp;$G$8&amp;")="&amp;L39&amp;")", "Bar", "", "Close","A5C", "0", "all", "", "","True",,)</f>
        <v>0.69969999999999999</v>
      </c>
      <c r="AE39" s="99">
        <f t="shared" ca="1" si="19"/>
        <v>3.0103211009174179E-3</v>
      </c>
      <c r="AF39" s="125">
        <f t="shared" ca="1" si="10"/>
        <v>3.0103211009174179E-3</v>
      </c>
      <c r="AG39" s="126">
        <f ca="1" xml:space="preserve"> RTD("cqg.rtd",,"StudyData","Close("&amp;$G$9&amp;") when (LocalMonth("&amp;$G$9&amp;")="&amp;$B$1&amp;" And LocalDay("&amp;$G$9&amp;")="&amp;$A$1&amp;" And LocalHour("&amp;$G$9&amp;")="&amp;K39&amp;" And LocalMinute("&amp;$G$9&amp;")="&amp;L39&amp;")", "Bar", "", "Close","A5C", "0", "all", "", "","True",,)</f>
        <v>0.85299999999999998</v>
      </c>
      <c r="AH39" s="99">
        <f t="shared" ca="1" si="11"/>
        <v>-2.4558531165945396E-3</v>
      </c>
      <c r="AI39" s="125">
        <f t="shared" ca="1" si="12"/>
        <v>-2.4558531165945396E-3</v>
      </c>
      <c r="AJ39" s="127">
        <f ca="1" xml:space="preserve"> RTD("cqg.rtd",,"StudyData","Close("&amp;$G$10&amp;") when (LocalMonth("&amp;$G$10&amp;")="&amp;$B$1&amp;" And LocalDay("&amp;$G$10&amp;")="&amp;$A$1&amp;" And LocalHour("&amp;$G$10&amp;")="&amp;K39&amp;" And LocalMinute("&amp;$G$10&amp;")="&amp;L39&amp;")", "Bar", "", "Close","A5C", "0", "all", "", "","True",,)</f>
        <v>1705.1</v>
      </c>
      <c r="AK39" s="99">
        <f t="shared" ca="1" si="20"/>
        <v>1.1328588374851666E-2</v>
      </c>
      <c r="AL39" s="125">
        <f t="shared" ca="1" si="13"/>
        <v>1.1328588374851666E-2</v>
      </c>
      <c r="AN39" s="99">
        <f t="shared" si="14"/>
        <v>10</v>
      </c>
    </row>
    <row r="40" spans="9:40" x14ac:dyDescent="0.2">
      <c r="I40" s="99" t="str">
        <f t="shared" si="0"/>
        <v>10:15</v>
      </c>
      <c r="J40" s="99">
        <f ca="1" xml:space="preserve"> RTD("cqg.rtd",,"StudyData","Close("&amp;$G$2&amp;") when (LocalMonth("&amp;$G$2&amp;")="&amp;$B$1&amp;" And LocalDay("&amp;$G$2&amp;")="&amp;$A$1&amp;" And LocalHour("&amp;$G$2&amp;")="&amp;K40&amp;" And LocalMinute("&amp;$G$2&amp;")="&amp;L40&amp;")", "Bar", "", "Close","A5C", "0", "all", "", "","True",,)</f>
        <v>1.3784000000000001</v>
      </c>
      <c r="K40" s="99">
        <f t="shared" si="23"/>
        <v>10</v>
      </c>
      <c r="L40" s="99">
        <f t="shared" si="15"/>
        <v>15</v>
      </c>
      <c r="M40" s="99">
        <f t="shared" ca="1" si="1"/>
        <v>4.2987249544626715E-3</v>
      </c>
      <c r="N40" s="125">
        <f t="shared" ca="1" si="2"/>
        <v>4.2987249544626715E-3</v>
      </c>
      <c r="O40" s="126">
        <f ca="1" xml:space="preserve"> RTD("cqg.rtd",,"StudyData","Close("&amp;$G$3&amp;") when (LocalMonth("&amp;$G$3&amp;")="&amp;$B$1&amp;" And LocalDay("&amp;$G$3&amp;")="&amp;$A$1&amp;" And LocalHour("&amp;$G$3&amp;")="&amp;K40&amp;" And LocalMinute("&amp;$G$3&amp;")="&amp;L40&amp;")", "Bar", "", "Close","A5C", "0", "all", "", "","True",,)</f>
        <v>1.1754</v>
      </c>
      <c r="P40" s="99">
        <f t="shared" ca="1" si="3"/>
        <v>1.533742331288364E-3</v>
      </c>
      <c r="Q40" s="125">
        <f t="shared" ca="1" si="4"/>
        <v>1.533742331288364E-3</v>
      </c>
      <c r="R40" s="126">
        <f ca="1" xml:space="preserve"> RTD("cqg.rtd",,"StudyData","Close("&amp;$G$4&amp;") when (LocalMonth("&amp;$G$4&amp;")="&amp;$B$1&amp;" And LocalDay("&amp;$G$4&amp;")="&amp;$A$1&amp;" And LocalHour("&amp;$G$4&amp;")="&amp;K40&amp;" And LocalMinute("&amp;$G$4&amp;")="&amp;L40&amp;")", "Bar", "", "Close","A5C", "0", "all", "", "","True",,)</f>
        <v>9.0530000000000003E-3</v>
      </c>
      <c r="S40" s="99">
        <f t="shared" ca="1" si="5"/>
        <v>-1.709213210564028E-3</v>
      </c>
      <c r="T40" s="125">
        <f t="shared" ca="1" si="6"/>
        <v>-1.709213210564028E-3</v>
      </c>
      <c r="U40" s="126">
        <f ca="1" xml:space="preserve"> RTD("cqg.rtd",,"StudyData","Close("&amp;$G$5&amp;") when (LocalMonth("&amp;$G$5&amp;")="&amp;$B$1&amp;" And LocalDay("&amp;$G$5&amp;")="&amp;$A$1&amp;" And LocalHour("&amp;$G$5&amp;")="&amp;K40&amp;" And LocalMinute("&amp;$G$5&amp;")="&amp;L40&amp;")", "Bar", "", "Close","A5C", "0", "all", "", "","True",,)</f>
        <v>0.76134999999999997</v>
      </c>
      <c r="V40" s="99">
        <f t="shared" ca="1" si="16"/>
        <v>2.765887388870584E-3</v>
      </c>
      <c r="W40" s="125">
        <f t="shared" ca="1" si="7"/>
        <v>2.765887388870584E-3</v>
      </c>
      <c r="X40" s="126">
        <f ca="1" xml:space="preserve"> RTD("cqg.rtd",,"StudyData","Close("&amp;$G$6&amp;") when (LocalMonth("&amp;$G$6&amp;")="&amp;$B$1&amp;" And LocalDay("&amp;$G$6&amp;")="&amp;$A$1&amp;" And LocalHour("&amp;$G$6&amp;")="&amp;K40&amp;" And LocalMinute("&amp;$G$6&amp;")="&amp;L40&amp;")", "Bar", "", "Close","A5C", "0", "all", "", "","True",,)</f>
        <v>0.79530000000000001</v>
      </c>
      <c r="Y40" s="99">
        <f t="shared" ca="1" si="17"/>
        <v>4.5471769609701247E-3</v>
      </c>
      <c r="Z40" s="125">
        <f t="shared" ca="1" si="8"/>
        <v>4.5471769609701247E-3</v>
      </c>
      <c r="AA40" s="126">
        <f ca="1" xml:space="preserve"> RTD("cqg.rtd",,"StudyData","Close("&amp;$G$7&amp;") when (LocalMonth("&amp;$G$7&amp;")="&amp;$B$1&amp;" And LocalDay("&amp;$G$7&amp;")="&amp;$A$1&amp;" And LocalHour("&amp;$G$7&amp;")="&amp;K40&amp;" And LocalMinute("&amp;$G$7&amp;")="&amp;L40&amp;")", "Bar", "", "Close","A5C", "0", "all", "", "","True",,)</f>
        <v>1.0630999999999999</v>
      </c>
      <c r="AB40" s="99">
        <f t="shared" ca="1" si="18"/>
        <v>-3.7611659614476351E-4</v>
      </c>
      <c r="AC40" s="125">
        <f t="shared" ca="1" si="9"/>
        <v>-3.7611659614476351E-4</v>
      </c>
      <c r="AD40" s="126">
        <f ca="1" xml:space="preserve"> RTD("cqg.rtd",,"StudyData","Close("&amp;$G$8&amp;") when (LocalMonth("&amp;$G$8&amp;")="&amp;$B$1&amp;" And LocalDay("&amp;$G$8&amp;")="&amp;$A$1&amp;" And LocalHour("&amp;$G$8&amp;")="&amp;K40&amp;" And LocalMinute("&amp;$G$8&amp;")="&amp;L40&amp;")", "Bar", "", "Close","A5C", "0", "all", "", "","True",,)</f>
        <v>0.69920000000000004</v>
      </c>
      <c r="AE40" s="99">
        <f t="shared" ca="1" si="19"/>
        <v>2.2935779816514418E-3</v>
      </c>
      <c r="AF40" s="125">
        <f t="shared" ca="1" si="10"/>
        <v>2.2935779816514418E-3</v>
      </c>
      <c r="AG40" s="126">
        <f ca="1" xml:space="preserve"> RTD("cqg.rtd",,"StudyData","Close("&amp;$G$9&amp;") when (LocalMonth("&amp;$G$9&amp;")="&amp;$B$1&amp;" And LocalDay("&amp;$G$9&amp;")="&amp;$A$1&amp;" And LocalHour("&amp;$G$9&amp;")="&amp;K40&amp;" And LocalMinute("&amp;$G$9&amp;")="&amp;L40&amp;")", "Bar", "", "Close","A5C", "0", "all", "", "","True",,)</f>
        <v>0.85270000000000001</v>
      </c>
      <c r="AH40" s="99">
        <f t="shared" ca="1" si="11"/>
        <v>-2.8066892761080082E-3</v>
      </c>
      <c r="AI40" s="125">
        <f t="shared" ca="1" si="12"/>
        <v>-2.8066892761080082E-3</v>
      </c>
      <c r="AJ40" s="127">
        <f ca="1" xml:space="preserve"> RTD("cqg.rtd",,"StudyData","Close("&amp;$G$10&amp;") when (LocalMonth("&amp;$G$10&amp;")="&amp;$B$1&amp;" And LocalDay("&amp;$G$10&amp;")="&amp;$A$1&amp;" And LocalHour("&amp;$G$10&amp;")="&amp;K40&amp;" And LocalMinute("&amp;$G$10&amp;")="&amp;L40&amp;")", "Bar", "", "Close","A5C", "0", "all", "", "","True",,)</f>
        <v>1704.5</v>
      </c>
      <c r="AK40" s="99">
        <f t="shared" ca="1" si="20"/>
        <v>1.0972716488730723E-2</v>
      </c>
      <c r="AL40" s="125">
        <f t="shared" ca="1" si="13"/>
        <v>1.0972716488730723E-2</v>
      </c>
      <c r="AN40" s="99">
        <f t="shared" si="14"/>
        <v>15</v>
      </c>
    </row>
    <row r="41" spans="9:40" x14ac:dyDescent="0.2">
      <c r="I41" s="99" t="str">
        <f t="shared" si="0"/>
        <v>10:20</v>
      </c>
      <c r="J41" s="99">
        <f ca="1" xml:space="preserve"> RTD("cqg.rtd",,"StudyData","Close("&amp;$G$2&amp;") when (LocalMonth("&amp;$G$2&amp;")="&amp;$B$1&amp;" And LocalDay("&amp;$G$2&amp;")="&amp;$A$1&amp;" And LocalHour("&amp;$G$2&amp;")="&amp;K41&amp;" And LocalMinute("&amp;$G$2&amp;")="&amp;L41&amp;")", "Bar", "", "Close","A5C", "0", "all", "", "","True",,)</f>
        <v>1.3781000000000001</v>
      </c>
      <c r="K41" s="99">
        <f t="shared" ref="K41:K53" si="24">IF(L41=0,K40+1,K40)</f>
        <v>10</v>
      </c>
      <c r="L41" s="99">
        <f t="shared" si="15"/>
        <v>20</v>
      </c>
      <c r="M41" s="99">
        <f t="shared" ca="1" si="1"/>
        <v>4.0801457194900173E-3</v>
      </c>
      <c r="N41" s="125">
        <f t="shared" ca="1" si="2"/>
        <v>4.0801457194900173E-3</v>
      </c>
      <c r="O41" s="126">
        <f ca="1" xml:space="preserve"> RTD("cqg.rtd",,"StudyData","Close("&amp;$G$3&amp;") when (LocalMonth("&amp;$G$3&amp;")="&amp;$B$1&amp;" And LocalDay("&amp;$G$3&amp;")="&amp;$A$1&amp;" And LocalHour("&amp;$G$3&amp;")="&amp;K41&amp;" And LocalMinute("&amp;$G$3&amp;")="&amp;L41&amp;")", "Bar", "", "Close","A5C", "0", "all", "", "","True",,)</f>
        <v>1.1754</v>
      </c>
      <c r="P41" s="99">
        <f t="shared" ca="1" si="3"/>
        <v>1.533742331288364E-3</v>
      </c>
      <c r="Q41" s="125">
        <f t="shared" ca="1" si="4"/>
        <v>1.533742331288364E-3</v>
      </c>
      <c r="R41" s="126">
        <f ca="1" xml:space="preserve"> RTD("cqg.rtd",,"StudyData","Close("&amp;$G$4&amp;") when (LocalMonth("&amp;$G$4&amp;")="&amp;$B$1&amp;" And LocalDay("&amp;$G$4&amp;")="&amp;$A$1&amp;" And LocalHour("&amp;$G$4&amp;")="&amp;K41&amp;" And LocalMinute("&amp;$G$4&amp;")="&amp;L41&amp;")", "Bar", "", "Close","A5C", "0", "all", "", "","True",,)</f>
        <v>9.0500000000000008E-3</v>
      </c>
      <c r="S41" s="99">
        <f t="shared" ca="1" si="5"/>
        <v>-2.0400286706731456E-3</v>
      </c>
      <c r="T41" s="125">
        <f t="shared" ca="1" si="6"/>
        <v>-2.0400286706731456E-3</v>
      </c>
      <c r="U41" s="126">
        <f ca="1" xml:space="preserve"> RTD("cqg.rtd",,"StudyData","Close("&amp;$G$5&amp;") when (LocalMonth("&amp;$G$5&amp;")="&amp;$B$1&amp;" And LocalDay("&amp;$G$5&amp;")="&amp;$A$1&amp;" And LocalHour("&amp;$G$5&amp;")="&amp;K41&amp;" And LocalMinute("&amp;$G$5&amp;")="&amp;L41&amp;")", "Bar", "", "Close","A5C", "0", "all", "", "","True",,)</f>
        <v>0.76119999999999999</v>
      </c>
      <c r="V41" s="99">
        <f t="shared" ca="1" si="16"/>
        <v>2.5683240039512775E-3</v>
      </c>
      <c r="W41" s="125">
        <f t="shared" ca="1" si="7"/>
        <v>2.5683240039512775E-3</v>
      </c>
      <c r="X41" s="126">
        <f ca="1" xml:space="preserve"> RTD("cqg.rtd",,"StudyData","Close("&amp;$G$6&amp;") when (LocalMonth("&amp;$G$6&amp;")="&amp;$B$1&amp;" And LocalDay("&amp;$G$6&amp;")="&amp;$A$1&amp;" And LocalHour("&amp;$G$6&amp;")="&amp;K41&amp;" And LocalMinute("&amp;$G$6&amp;")="&amp;L41&amp;")", "Bar", "", "Close","A5C", "0", "all", "", "","True",,)</f>
        <v>0.79505000000000003</v>
      </c>
      <c r="Y41" s="99">
        <f t="shared" ca="1" si="17"/>
        <v>4.231400783125016E-3</v>
      </c>
      <c r="Z41" s="125">
        <f t="shared" ca="1" si="8"/>
        <v>4.231400783125016E-3</v>
      </c>
      <c r="AA41" s="126">
        <f ca="1" xml:space="preserve"> RTD("cqg.rtd",,"StudyData","Close("&amp;$G$7&amp;") when (LocalMonth("&amp;$G$7&amp;")="&amp;$B$1&amp;" And LocalDay("&amp;$G$7&amp;")="&amp;$A$1&amp;" And LocalHour("&amp;$G$7&amp;")="&amp;K41&amp;" And LocalMinute("&amp;$G$7&amp;")="&amp;L41&amp;")", "Bar", "", "Close","A5C", "0", "all", "", "","True",,)</f>
        <v>1.0631999999999999</v>
      </c>
      <c r="AB41" s="99">
        <f t="shared" ca="1" si="18"/>
        <v>-2.8208744710857264E-4</v>
      </c>
      <c r="AC41" s="125">
        <f t="shared" ca="1" si="9"/>
        <v>-2.8208744710857264E-4</v>
      </c>
      <c r="AD41" s="126">
        <f ca="1" xml:space="preserve"> RTD("cqg.rtd",,"StudyData","Close("&amp;$G$8&amp;") when (LocalMonth("&amp;$G$8&amp;")="&amp;$B$1&amp;" And LocalDay("&amp;$G$8&amp;")="&amp;$A$1&amp;" And LocalHour("&amp;$G$8&amp;")="&amp;K41&amp;" And LocalMinute("&amp;$G$8&amp;")="&amp;L41&amp;")", "Bar", "", "Close","A5C", "0", "all", "", "","True",,)</f>
        <v>0.69879999999999998</v>
      </c>
      <c r="AE41" s="99">
        <f t="shared" ca="1" si="19"/>
        <v>1.7201834862385018E-3</v>
      </c>
      <c r="AF41" s="125">
        <f t="shared" ca="1" si="10"/>
        <v>1.7201834862385018E-3</v>
      </c>
      <c r="AG41" s="126">
        <f ca="1" xml:space="preserve"> RTD("cqg.rtd",,"StudyData","Close("&amp;$G$9&amp;") when (LocalMonth("&amp;$G$9&amp;")="&amp;$B$1&amp;" And LocalDay("&amp;$G$9&amp;")="&amp;$A$1&amp;" And LocalHour("&amp;$G$9&amp;")="&amp;K41&amp;" And LocalMinute("&amp;$G$9&amp;")="&amp;L41&amp;")", "Bar", "", "Close","A5C", "0", "all", "", "","True",,)</f>
        <v>0.85289999999999999</v>
      </c>
      <c r="AH41" s="99">
        <f t="shared" ca="1" si="11"/>
        <v>-2.5727985030990293E-3</v>
      </c>
      <c r="AI41" s="125">
        <f t="shared" ca="1" si="12"/>
        <v>-2.5727985030990293E-3</v>
      </c>
      <c r="AJ41" s="127">
        <f ca="1" xml:space="preserve"> RTD("cqg.rtd",,"StudyData","Close("&amp;$G$10&amp;") when (LocalMonth("&amp;$G$10&amp;")="&amp;$B$1&amp;" And LocalDay("&amp;$G$10&amp;")="&amp;$A$1&amp;" And LocalHour("&amp;$G$10&amp;")="&amp;K41&amp;" And LocalMinute("&amp;$G$10&amp;")="&amp;L41&amp;")", "Bar", "", "Close","A5C", "0", "all", "", "","True",,)</f>
        <v>1704.6</v>
      </c>
      <c r="AK41" s="99">
        <f t="shared" ca="1" si="20"/>
        <v>1.1032028469750836E-2</v>
      </c>
      <c r="AL41" s="125">
        <f t="shared" ca="1" si="13"/>
        <v>1.1032028469750836E-2</v>
      </c>
      <c r="AN41" s="99">
        <f t="shared" si="14"/>
        <v>20</v>
      </c>
    </row>
    <row r="42" spans="9:40" x14ac:dyDescent="0.2">
      <c r="I42" s="99" t="str">
        <f t="shared" si="0"/>
        <v>10:25</v>
      </c>
      <c r="J42" s="99">
        <f ca="1" xml:space="preserve"> RTD("cqg.rtd",,"StudyData","Close("&amp;$G$2&amp;") when (LocalMonth("&amp;$G$2&amp;")="&amp;$B$1&amp;" And LocalDay("&amp;$G$2&amp;")="&amp;$A$1&amp;" And LocalHour("&amp;$G$2&amp;")="&amp;K42&amp;" And LocalMinute("&amp;$G$2&amp;")="&amp;L42&amp;")", "Bar", "", "Close","A5C", "0", "all", "", "","True",,)</f>
        <v>1.3779999999999999</v>
      </c>
      <c r="K42" s="99">
        <f t="shared" si="24"/>
        <v>10</v>
      </c>
      <c r="L42" s="99">
        <f t="shared" si="15"/>
        <v>25</v>
      </c>
      <c r="M42" s="99">
        <f t="shared" ca="1" si="1"/>
        <v>4.0072859744989713E-3</v>
      </c>
      <c r="N42" s="125">
        <f t="shared" ca="1" si="2"/>
        <v>4.0072859744989713E-3</v>
      </c>
      <c r="O42" s="126">
        <f ca="1" xml:space="preserve"> RTD("cqg.rtd",,"StudyData","Close("&amp;$G$3&amp;") when (LocalMonth("&amp;$G$3&amp;")="&amp;$B$1&amp;" And LocalDay("&amp;$G$3&amp;")="&amp;$A$1&amp;" And LocalHour("&amp;$G$3&amp;")="&amp;K42&amp;" And LocalMinute("&amp;$G$3&amp;")="&amp;L42&amp;")", "Bar", "", "Close","A5C", "0", "all", "", "","True",,)</f>
        <v>1.1754</v>
      </c>
      <c r="P42" s="99">
        <f t="shared" ca="1" si="3"/>
        <v>1.533742331288364E-3</v>
      </c>
      <c r="Q42" s="125">
        <f t="shared" ca="1" si="4"/>
        <v>1.533742331288364E-3</v>
      </c>
      <c r="R42" s="126">
        <f ca="1" xml:space="preserve"> RTD("cqg.rtd",,"StudyData","Close("&amp;$G$4&amp;") when (LocalMonth("&amp;$G$4&amp;")="&amp;$B$1&amp;" And LocalDay("&amp;$G$4&amp;")="&amp;$A$1&amp;" And LocalHour("&amp;$G$4&amp;")="&amp;K42&amp;" And LocalMinute("&amp;$G$4&amp;")="&amp;L42&amp;")", "Bar", "", "Close","A5C", "0", "all", "", "","True",,)</f>
        <v>9.0480000000000005E-3</v>
      </c>
      <c r="S42" s="99">
        <f t="shared" ca="1" si="5"/>
        <v>-2.2605723107459539E-3</v>
      </c>
      <c r="T42" s="125">
        <f t="shared" ca="1" si="6"/>
        <v>-2.2605723107459539E-3</v>
      </c>
      <c r="U42" s="126">
        <f ca="1" xml:space="preserve"> RTD("cqg.rtd",,"StudyData","Close("&amp;$G$5&amp;") when (LocalMonth("&amp;$G$5&amp;")="&amp;$B$1&amp;" And LocalDay("&amp;$G$5&amp;")="&amp;$A$1&amp;" And LocalHour("&amp;$G$5&amp;")="&amp;K42&amp;" And LocalMinute("&amp;$G$5&amp;")="&amp;L42&amp;")", "Bar", "", "Close","A5C", "0", "all", "", "","True",,)</f>
        <v>0.76124999999999998</v>
      </c>
      <c r="V42" s="99">
        <f t="shared" ca="1" si="16"/>
        <v>2.6341784655910462E-3</v>
      </c>
      <c r="W42" s="125">
        <f t="shared" ca="1" si="7"/>
        <v>2.6341784655910462E-3</v>
      </c>
      <c r="X42" s="126">
        <f ca="1" xml:space="preserve"> RTD("cqg.rtd",,"StudyData","Close("&amp;$G$6&amp;") when (LocalMonth("&amp;$G$6&amp;")="&amp;$B$1&amp;" And LocalDay("&amp;$G$6&amp;")="&amp;$A$1&amp;" And LocalHour("&amp;$G$6&amp;")="&amp;K42&amp;" And LocalMinute("&amp;$G$6&amp;")="&amp;L42&amp;")", "Bar", "", "Close","A5C", "0", "all", "", "","True",,)</f>
        <v>0.79510000000000003</v>
      </c>
      <c r="Y42" s="99">
        <f t="shared" ca="1" si="17"/>
        <v>4.2945560186940382E-3</v>
      </c>
      <c r="Z42" s="125">
        <f t="shared" ca="1" si="8"/>
        <v>4.2945560186940382E-3</v>
      </c>
      <c r="AA42" s="126">
        <f ca="1" xml:space="preserve"> RTD("cqg.rtd",,"StudyData","Close("&amp;$G$7&amp;") when (LocalMonth("&amp;$G$7&amp;")="&amp;$B$1&amp;" And LocalDay("&amp;$G$7&amp;")="&amp;$A$1&amp;" And LocalHour("&amp;$G$7&amp;")="&amp;K42&amp;" And LocalMinute("&amp;$G$7&amp;")="&amp;L42&amp;")", "Bar", "", "Close","A5C", "0", "all", "", "","True",,)</f>
        <v>1.0629999999999999</v>
      </c>
      <c r="AB42" s="99">
        <f t="shared" ca="1" si="18"/>
        <v>-4.7014574518095437E-4</v>
      </c>
      <c r="AC42" s="125">
        <f t="shared" ca="1" si="9"/>
        <v>-4.7014574518095437E-4</v>
      </c>
      <c r="AD42" s="126">
        <f ca="1" xml:space="preserve"> RTD("cqg.rtd",,"StudyData","Close("&amp;$G$8&amp;") when (LocalMonth("&amp;$G$8&amp;")="&amp;$B$1&amp;" And LocalDay("&amp;$G$8&amp;")="&amp;$A$1&amp;" And LocalHour("&amp;$G$8&amp;")="&amp;K42&amp;" And LocalMinute("&amp;$G$8&amp;")="&amp;L42&amp;")", "Bar", "", "Close","A5C", "0", "all", "", "","True",,)</f>
        <v>0.69889999999999997</v>
      </c>
      <c r="AE42" s="99">
        <f t="shared" ca="1" si="19"/>
        <v>1.863532110091697E-3</v>
      </c>
      <c r="AF42" s="125">
        <f t="shared" ca="1" si="10"/>
        <v>1.863532110091697E-3</v>
      </c>
      <c r="AG42" s="126">
        <f ca="1" xml:space="preserve"> RTD("cqg.rtd",,"StudyData","Close("&amp;$G$9&amp;") when (LocalMonth("&amp;$G$9&amp;")="&amp;$B$1&amp;" And LocalDay("&amp;$G$9&amp;")="&amp;$A$1&amp;" And LocalHour("&amp;$G$9&amp;")="&amp;K42&amp;" And LocalMinute("&amp;$G$9&amp;")="&amp;L42&amp;")", "Bar", "", "Close","A5C", "0", "all", "", "","True",,)</f>
        <v>0.85275000000000001</v>
      </c>
      <c r="AH42" s="99">
        <f t="shared" ca="1" si="11"/>
        <v>-2.7482165828557636E-3</v>
      </c>
      <c r="AI42" s="125">
        <f t="shared" ca="1" si="12"/>
        <v>-2.7482165828557636E-3</v>
      </c>
      <c r="AJ42" s="127">
        <f ca="1" xml:space="preserve"> RTD("cqg.rtd",,"StudyData","Close("&amp;$G$10&amp;") when (LocalMonth("&amp;$G$10&amp;")="&amp;$B$1&amp;" And LocalDay("&amp;$G$10&amp;")="&amp;$A$1&amp;" And LocalHour("&amp;$G$10&amp;")="&amp;K42&amp;" And LocalMinute("&amp;$G$10&amp;")="&amp;L42&amp;")", "Bar", "", "Close","A5C", "0", "all", "", "","True",,)</f>
        <v>1704.8</v>
      </c>
      <c r="AK42" s="99">
        <f t="shared" ca="1" si="20"/>
        <v>1.1150652431791195E-2</v>
      </c>
      <c r="AL42" s="125">
        <f t="shared" ca="1" si="13"/>
        <v>1.1150652431791195E-2</v>
      </c>
      <c r="AN42" s="99">
        <f t="shared" si="14"/>
        <v>25</v>
      </c>
    </row>
    <row r="43" spans="9:40" x14ac:dyDescent="0.2">
      <c r="I43" s="99" t="str">
        <f t="shared" si="0"/>
        <v>10:30</v>
      </c>
      <c r="J43" s="99">
        <f ca="1" xml:space="preserve"> RTD("cqg.rtd",,"StudyData","Close("&amp;$G$2&amp;") when (LocalMonth("&amp;$G$2&amp;")="&amp;$B$1&amp;" And LocalDay("&amp;$G$2&amp;")="&amp;$A$1&amp;" And LocalHour("&amp;$G$2&amp;")="&amp;K43&amp;" And LocalMinute("&amp;$G$2&amp;")="&amp;L43&amp;")", "Bar", "", "Close","A5C", "0", "all", "", "","True",,)</f>
        <v>1.3783000000000001</v>
      </c>
      <c r="K43" s="99">
        <f t="shared" si="24"/>
        <v>10</v>
      </c>
      <c r="L43" s="99">
        <f t="shared" si="15"/>
        <v>30</v>
      </c>
      <c r="M43" s="99">
        <f t="shared" ca="1" si="1"/>
        <v>4.2258652094717868E-3</v>
      </c>
      <c r="N43" s="125">
        <f t="shared" ca="1" si="2"/>
        <v>4.2258652094717868E-3</v>
      </c>
      <c r="O43" s="126">
        <f ca="1" xml:space="preserve"> RTD("cqg.rtd",,"StudyData","Close("&amp;$G$3&amp;") when (LocalMonth("&amp;$G$3&amp;")="&amp;$B$1&amp;" And LocalDay("&amp;$G$3&amp;")="&amp;$A$1&amp;" And LocalHour("&amp;$G$3&amp;")="&amp;K43&amp;" And LocalMinute("&amp;$G$3&amp;")="&amp;L43&amp;")", "Bar", "", "Close","A5C", "0", "all", "", "","True",,)</f>
        <v>1.1750499999999999</v>
      </c>
      <c r="P43" s="99">
        <f t="shared" ca="1" si="3"/>
        <v>1.2355146557600132E-3</v>
      </c>
      <c r="Q43" s="125">
        <f t="shared" ca="1" si="4"/>
        <v>1.2355146557600132E-3</v>
      </c>
      <c r="R43" s="126">
        <f ca="1" xml:space="preserve"> RTD("cqg.rtd",,"StudyData","Close("&amp;$G$4&amp;") when (LocalMonth("&amp;$G$4&amp;")="&amp;$B$1&amp;" And LocalDay("&amp;$G$4&amp;")="&amp;$A$1&amp;" And LocalHour("&amp;$G$4&amp;")="&amp;K43&amp;" And LocalMinute("&amp;$G$4&amp;")="&amp;L43&amp;")", "Bar", "", "Close","A5C", "0", "all", "", "","True",,)</f>
        <v>9.0469999999999995E-3</v>
      </c>
      <c r="S43" s="99">
        <f t="shared" ca="1" si="5"/>
        <v>-2.3708441307824539E-3</v>
      </c>
      <c r="T43" s="125">
        <f t="shared" ca="1" si="6"/>
        <v>-2.3708441307824539E-3</v>
      </c>
      <c r="U43" s="126">
        <f ca="1" xml:space="preserve"> RTD("cqg.rtd",,"StudyData","Close("&amp;$G$5&amp;") when (LocalMonth("&amp;$G$5&amp;")="&amp;$B$1&amp;" And LocalDay("&amp;$G$5&amp;")="&amp;$A$1&amp;" And LocalHour("&amp;$G$5&amp;")="&amp;K43&amp;" And LocalMinute("&amp;$G$5&amp;")="&amp;L43&amp;")", "Bar", "", "Close","A5C", "0", "all", "", "","True",,)</f>
        <v>0.76095000000000002</v>
      </c>
      <c r="V43" s="99">
        <f t="shared" ca="1" si="16"/>
        <v>2.2390516957524332E-3</v>
      </c>
      <c r="W43" s="125">
        <f t="shared" ca="1" si="7"/>
        <v>2.2390516957524332E-3</v>
      </c>
      <c r="X43" s="126">
        <f ca="1" xml:space="preserve"> RTD("cqg.rtd",,"StudyData","Close("&amp;$G$6&amp;") when (LocalMonth("&amp;$G$6&amp;")="&amp;$B$1&amp;" And LocalDay("&amp;$G$6&amp;")="&amp;$A$1&amp;" And LocalHour("&amp;$G$6&amp;")="&amp;K43&amp;" And LocalMinute("&amp;$G$6&amp;")="&amp;L43&amp;")", "Bar", "", "Close","A5C", "0", "all", "", "","True",,)</f>
        <v>0.79515000000000002</v>
      </c>
      <c r="Y43" s="99">
        <f t="shared" ca="1" si="17"/>
        <v>4.3577112542630596E-3</v>
      </c>
      <c r="Z43" s="125">
        <f t="shared" ca="1" si="8"/>
        <v>4.3577112542630596E-3</v>
      </c>
      <c r="AA43" s="126">
        <f ca="1" xml:space="preserve"> RTD("cqg.rtd",,"StudyData","Close("&amp;$G$7&amp;") when (LocalMonth("&amp;$G$7&amp;")="&amp;$B$1&amp;" And LocalDay("&amp;$G$7&amp;")="&amp;$A$1&amp;" And LocalHour("&amp;$G$7&amp;")="&amp;K43&amp;" And LocalMinute("&amp;$G$7&amp;")="&amp;L43&amp;")", "Bar", "", "Close","A5C", "0", "all", "", "","True",,)</f>
        <v>1.0630999999999999</v>
      </c>
      <c r="AB43" s="99">
        <f t="shared" ca="1" si="18"/>
        <v>-3.7611659614476351E-4</v>
      </c>
      <c r="AC43" s="125">
        <f t="shared" ca="1" si="9"/>
        <v>-3.7611659614476351E-4</v>
      </c>
      <c r="AD43" s="126">
        <f ca="1" xml:space="preserve"> RTD("cqg.rtd",,"StudyData","Close("&amp;$G$8&amp;") when (LocalMonth("&amp;$G$8&amp;")="&amp;$B$1&amp;" And LocalDay("&amp;$G$8&amp;")="&amp;$A$1&amp;" And LocalHour("&amp;$G$8&amp;")="&amp;K43&amp;" And LocalMinute("&amp;$G$8&amp;")="&amp;L43&amp;")", "Bar", "", "Close","A5C", "0", "all", "", "","True",,)</f>
        <v>0.69840000000000002</v>
      </c>
      <c r="AE43" s="99">
        <f t="shared" ca="1" si="19"/>
        <v>1.1467889908257209E-3</v>
      </c>
      <c r="AF43" s="125">
        <f t="shared" ca="1" si="10"/>
        <v>1.1467889908257209E-3</v>
      </c>
      <c r="AG43" s="126">
        <f ca="1" xml:space="preserve"> RTD("cqg.rtd",,"StudyData","Close("&amp;$G$9&amp;") when (LocalMonth("&amp;$G$9&amp;")="&amp;$B$1&amp;" And LocalDay("&amp;$G$9&amp;")="&amp;$A$1&amp;" And LocalHour("&amp;$G$9&amp;")="&amp;K43&amp;" And LocalMinute("&amp;$G$9&amp;")="&amp;L43&amp;")", "Bar", "", "Close","A5C", "0", "all", "", "","True",,)</f>
        <v>0.85260000000000002</v>
      </c>
      <c r="AH43" s="99">
        <f t="shared" ca="1" si="11"/>
        <v>-2.9236346626124979E-3</v>
      </c>
      <c r="AI43" s="125">
        <f t="shared" ca="1" si="12"/>
        <v>-2.9236346626124979E-3</v>
      </c>
      <c r="AJ43" s="127">
        <f ca="1" xml:space="preserve"> RTD("cqg.rtd",,"StudyData","Close("&amp;$G$10&amp;") when (LocalMonth("&amp;$G$10&amp;")="&amp;$B$1&amp;" And LocalDay("&amp;$G$10&amp;")="&amp;$A$1&amp;" And LocalHour("&amp;$G$10&amp;")="&amp;K43&amp;" And LocalMinute("&amp;$G$10&amp;")="&amp;L43&amp;")", "Bar", "", "Close","A5C", "0", "all", "", "","True",,)</f>
        <v>1704.2</v>
      </c>
      <c r="AK43" s="99">
        <f t="shared" ca="1" si="20"/>
        <v>1.0794780545670252E-2</v>
      </c>
      <c r="AL43" s="125">
        <f t="shared" ca="1" si="13"/>
        <v>1.0794780545670252E-2</v>
      </c>
      <c r="AN43" s="99">
        <f t="shared" si="14"/>
        <v>30</v>
      </c>
    </row>
    <row r="44" spans="9:40" x14ac:dyDescent="0.2">
      <c r="I44" s="99" t="str">
        <f t="shared" si="0"/>
        <v>10:35</v>
      </c>
      <c r="J44" s="99">
        <f ca="1" xml:space="preserve"> RTD("cqg.rtd",,"StudyData","Close("&amp;$G$2&amp;") when (LocalMonth("&amp;$G$2&amp;")="&amp;$B$1&amp;" And LocalDay("&amp;$G$2&amp;")="&amp;$A$1&amp;" And LocalHour("&amp;$G$2&amp;")="&amp;K44&amp;" And LocalMinute("&amp;$G$2&amp;")="&amp;L44&amp;")", "Bar", "", "Close","A5C", "0", "all", "", "","True",,)</f>
        <v>1.3782000000000001</v>
      </c>
      <c r="K44" s="99">
        <f t="shared" si="24"/>
        <v>10</v>
      </c>
      <c r="L44" s="99">
        <f t="shared" si="15"/>
        <v>35</v>
      </c>
      <c r="M44" s="99">
        <f t="shared" ca="1" si="1"/>
        <v>4.1530054644809021E-3</v>
      </c>
      <c r="N44" s="125">
        <f t="shared" ca="1" si="2"/>
        <v>4.1530054644809021E-3</v>
      </c>
      <c r="O44" s="126">
        <f ca="1" xml:space="preserve"> RTD("cqg.rtd",,"StudyData","Close("&amp;$G$3&amp;") when (LocalMonth("&amp;$G$3&amp;")="&amp;$B$1&amp;" And LocalDay("&amp;$G$3&amp;")="&amp;$A$1&amp;" And LocalHour("&amp;$G$3&amp;")="&amp;K44&amp;" And LocalMinute("&amp;$G$3&amp;")="&amp;L44&amp;")", "Bar", "", "Close","A5C", "0", "all", "", "","True",,)</f>
        <v>1.1749499999999999</v>
      </c>
      <c r="P44" s="99">
        <f t="shared" ca="1" si="3"/>
        <v>1.1503067484662257E-3</v>
      </c>
      <c r="Q44" s="125">
        <f t="shared" ca="1" si="4"/>
        <v>1.1503067484662257E-3</v>
      </c>
      <c r="R44" s="126">
        <f ca="1" xml:space="preserve"> RTD("cqg.rtd",,"StudyData","Close("&amp;$G$4&amp;") when (LocalMonth("&amp;$G$4&amp;")="&amp;$B$1&amp;" And LocalDay("&amp;$G$4&amp;")="&amp;$A$1&amp;" And LocalHour("&amp;$G$4&amp;")="&amp;K44&amp;" And LocalMinute("&amp;$G$4&amp;")="&amp;L44&amp;")", "Bar", "", "Close","A5C", "0", "all", "", "","True",,)</f>
        <v>9.0465000000000007E-3</v>
      </c>
      <c r="S44" s="99">
        <f t="shared" ca="1" si="5"/>
        <v>-2.4259800408005126E-3</v>
      </c>
      <c r="T44" s="125">
        <f t="shared" ca="1" si="6"/>
        <v>-2.4259800408005126E-3</v>
      </c>
      <c r="U44" s="126">
        <f ca="1" xml:space="preserve"> RTD("cqg.rtd",,"StudyData","Close("&amp;$G$5&amp;") when (LocalMonth("&amp;$G$5&amp;")="&amp;$B$1&amp;" And LocalDay("&amp;$G$5&amp;")="&amp;$A$1&amp;" And LocalHour("&amp;$G$5&amp;")="&amp;K44&amp;" And LocalMinute("&amp;$G$5&amp;")="&amp;L44&amp;")", "Bar", "", "Close","A5C", "0", "all", "", "","True",,)</f>
        <v>0.76095000000000002</v>
      </c>
      <c r="V44" s="99">
        <f t="shared" ca="1" si="16"/>
        <v>2.2390516957524332E-3</v>
      </c>
      <c r="W44" s="125">
        <f t="shared" ca="1" si="7"/>
        <v>2.2390516957524332E-3</v>
      </c>
      <c r="X44" s="126">
        <f ca="1" xml:space="preserve"> RTD("cqg.rtd",,"StudyData","Close("&amp;$G$6&amp;") when (LocalMonth("&amp;$G$6&amp;")="&amp;$B$1&amp;" And LocalDay("&amp;$G$6&amp;")="&amp;$A$1&amp;" And LocalHour("&amp;$G$6&amp;")="&amp;K44&amp;" And LocalMinute("&amp;$G$6&amp;")="&amp;L44&amp;")", "Bar", "", "Close","A5C", "0", "all", "", "","True",,)</f>
        <v>0.79525000000000001</v>
      </c>
      <c r="Y44" s="99">
        <f t="shared" ca="1" si="17"/>
        <v>4.4840217254011033E-3</v>
      </c>
      <c r="Z44" s="125">
        <f t="shared" ca="1" si="8"/>
        <v>4.4840217254011033E-3</v>
      </c>
      <c r="AA44" s="126">
        <f ca="1" xml:space="preserve"> RTD("cqg.rtd",,"StudyData","Close("&amp;$G$7&amp;") when (LocalMonth("&amp;$G$7&amp;")="&amp;$B$1&amp;" And LocalDay("&amp;$G$7&amp;")="&amp;$A$1&amp;" And LocalHour("&amp;$G$7&amp;")="&amp;K44&amp;" And LocalMinute("&amp;$G$7&amp;")="&amp;L44&amp;")", "Bar", "", "Close","A5C", "0", "all", "", "","True",,)</f>
        <v>1.0629</v>
      </c>
      <c r="AB44" s="99">
        <f t="shared" ca="1" si="18"/>
        <v>-5.6417489421714529E-4</v>
      </c>
      <c r="AC44" s="125">
        <f t="shared" ca="1" si="9"/>
        <v>-5.6417489421714529E-4</v>
      </c>
      <c r="AD44" s="126">
        <f ca="1" xml:space="preserve"> RTD("cqg.rtd",,"StudyData","Close("&amp;$G$8&amp;") when (LocalMonth("&amp;$G$8&amp;")="&amp;$B$1&amp;" And LocalDay("&amp;$G$8&amp;")="&amp;$A$1&amp;" And LocalHour("&amp;$G$8&amp;")="&amp;K44&amp;" And LocalMinute("&amp;$G$8&amp;")="&amp;L44&amp;")", "Bar", "", "Close","A5C", "0", "all", "", "","True",,)</f>
        <v>0.69840000000000002</v>
      </c>
      <c r="AE44" s="99">
        <f t="shared" ca="1" si="19"/>
        <v>1.1467889908257209E-3</v>
      </c>
      <c r="AF44" s="125">
        <f t="shared" ca="1" si="10"/>
        <v>1.1467889908257209E-3</v>
      </c>
      <c r="AG44" s="126">
        <f ca="1" xml:space="preserve"> RTD("cqg.rtd",,"StudyData","Close("&amp;$G$9&amp;") when (LocalMonth("&amp;$G$9&amp;")="&amp;$B$1&amp;" And LocalDay("&amp;$G$9&amp;")="&amp;$A$1&amp;" And LocalHour("&amp;$G$9&amp;")="&amp;K44&amp;" And LocalMinute("&amp;$G$9&amp;")="&amp;L44&amp;")", "Bar", "", "Close","A5C", "0", "all", "", "","True",,)</f>
        <v>0.85245000000000004</v>
      </c>
      <c r="AH44" s="99">
        <f t="shared" ca="1" si="11"/>
        <v>-3.0990527423692322E-3</v>
      </c>
      <c r="AI44" s="125">
        <f t="shared" ca="1" si="12"/>
        <v>-3.0990527423692322E-3</v>
      </c>
      <c r="AJ44" s="127">
        <f ca="1" xml:space="preserve"> RTD("cqg.rtd",,"StudyData","Close("&amp;$G$10&amp;") when (LocalMonth("&amp;$G$10&amp;")="&amp;$B$1&amp;" And LocalDay("&amp;$G$10&amp;")="&amp;$A$1&amp;" And LocalHour("&amp;$G$10&amp;")="&amp;K44&amp;" And LocalMinute("&amp;$G$10&amp;")="&amp;L44&amp;")", "Bar", "", "Close","A5C", "0", "all", "", "","True",,)</f>
        <v>1704.3</v>
      </c>
      <c r="AK44" s="99">
        <f t="shared" ca="1" si="20"/>
        <v>1.0854092526690364E-2</v>
      </c>
      <c r="AL44" s="125">
        <f t="shared" ca="1" si="13"/>
        <v>1.0854092526690364E-2</v>
      </c>
      <c r="AN44" s="99">
        <f t="shared" si="14"/>
        <v>35</v>
      </c>
    </row>
    <row r="45" spans="9:40" x14ac:dyDescent="0.2">
      <c r="I45" s="99" t="str">
        <f t="shared" si="0"/>
        <v>10:40</v>
      </c>
      <c r="J45" s="99">
        <f ca="1" xml:space="preserve"> RTD("cqg.rtd",,"StudyData","Close("&amp;$G$2&amp;") when (LocalMonth("&amp;$G$2&amp;")="&amp;$B$1&amp;" And LocalDay("&amp;$G$2&amp;")="&amp;$A$1&amp;" And LocalHour("&amp;$G$2&amp;")="&amp;K45&amp;" And LocalMinute("&amp;$G$2&amp;")="&amp;L45&amp;")", "Bar", "", "Close","A5C", "0", "all", "", "","True",,)</f>
        <v>1.3787</v>
      </c>
      <c r="K45" s="99">
        <f t="shared" si="24"/>
        <v>10</v>
      </c>
      <c r="L45" s="99">
        <f t="shared" si="15"/>
        <v>40</v>
      </c>
      <c r="M45" s="99">
        <f t="shared" ca="1" si="1"/>
        <v>4.5173041894353248E-3</v>
      </c>
      <c r="N45" s="125">
        <f t="shared" ca="1" si="2"/>
        <v>4.5173041894353248E-3</v>
      </c>
      <c r="O45" s="126">
        <f ca="1" xml:space="preserve"> RTD("cqg.rtd",,"StudyData","Close("&amp;$G$3&amp;") when (LocalMonth("&amp;$G$3&amp;")="&amp;$B$1&amp;" And LocalDay("&amp;$G$3&amp;")="&amp;$A$1&amp;" And LocalHour("&amp;$G$3&amp;")="&amp;K45&amp;" And LocalMinute("&amp;$G$3&amp;")="&amp;L45&amp;")", "Bar", "", "Close","A5C", "0", "all", "", "","True",,)</f>
        <v>1.1753499999999999</v>
      </c>
      <c r="P45" s="99">
        <f t="shared" ca="1" si="3"/>
        <v>1.4911383776413756E-3</v>
      </c>
      <c r="Q45" s="125">
        <f t="shared" ca="1" si="4"/>
        <v>1.4911383776413756E-3</v>
      </c>
      <c r="R45" s="126">
        <f ca="1" xml:space="preserve"> RTD("cqg.rtd",,"StudyData","Close("&amp;$G$4&amp;") when (LocalMonth("&amp;$G$4&amp;")="&amp;$B$1&amp;" And LocalDay("&amp;$G$4&amp;")="&amp;$A$1&amp;" And LocalHour("&amp;$G$4&amp;")="&amp;K45&amp;" And LocalMinute("&amp;$G$4&amp;")="&amp;L45&amp;")", "Bar", "", "Close","A5C", "0", "all", "", "","True",,)</f>
        <v>9.0484999999999993E-3</v>
      </c>
      <c r="S45" s="99">
        <f t="shared" ca="1" si="5"/>
        <v>-2.2054364007278956E-3</v>
      </c>
      <c r="T45" s="125">
        <f t="shared" ca="1" si="6"/>
        <v>-2.2054364007278956E-3</v>
      </c>
      <c r="U45" s="126">
        <f ca="1" xml:space="preserve"> RTD("cqg.rtd",,"StudyData","Close("&amp;$G$5&amp;") when (LocalMonth("&amp;$G$5&amp;")="&amp;$B$1&amp;" And LocalDay("&amp;$G$5&amp;")="&amp;$A$1&amp;" And LocalHour("&amp;$G$5&amp;")="&amp;K45&amp;" And LocalMinute("&amp;$G$5&amp;")="&amp;L45&amp;")", "Bar", "", "Close","A5C", "0", "all", "", "","True",,)</f>
        <v>0.76124999999999998</v>
      </c>
      <c r="V45" s="99">
        <f t="shared" ca="1" si="16"/>
        <v>2.6341784655910462E-3</v>
      </c>
      <c r="W45" s="125">
        <f t="shared" ca="1" si="7"/>
        <v>2.6341784655910462E-3</v>
      </c>
      <c r="X45" s="126">
        <f ca="1" xml:space="preserve"> RTD("cqg.rtd",,"StudyData","Close("&amp;$G$6&amp;") when (LocalMonth("&amp;$G$6&amp;")="&amp;$B$1&amp;" And LocalDay("&amp;$G$6&amp;")="&amp;$A$1&amp;" And LocalHour("&amp;$G$6&amp;")="&amp;K45&amp;" And LocalMinute("&amp;$G$6&amp;")="&amp;L45&amp;")", "Bar", "", "Close","A5C", "0", "all", "", "","True",,)</f>
        <v>0.79510000000000003</v>
      </c>
      <c r="Y45" s="99">
        <f t="shared" ca="1" si="17"/>
        <v>4.2945560186940382E-3</v>
      </c>
      <c r="Z45" s="125">
        <f t="shared" ca="1" si="8"/>
        <v>4.2945560186940382E-3</v>
      </c>
      <c r="AA45" s="126">
        <f ca="1" xml:space="preserve"> RTD("cqg.rtd",,"StudyData","Close("&amp;$G$7&amp;") when (LocalMonth("&amp;$G$7&amp;")="&amp;$B$1&amp;" And LocalDay("&amp;$G$7&amp;")="&amp;$A$1&amp;" And LocalHour("&amp;$G$7&amp;")="&amp;K45&amp;" And LocalMinute("&amp;$G$7&amp;")="&amp;L45&amp;")", "Bar", "", "Close","A5C", "0", "all", "", "","True",,)</f>
        <v>1.0634999999999999</v>
      </c>
      <c r="AB45" s="99">
        <f t="shared" ca="1" si="18"/>
        <v>0</v>
      </c>
      <c r="AC45" s="125">
        <f t="shared" ca="1" si="9"/>
        <v>0</v>
      </c>
      <c r="AD45" s="126">
        <f ca="1" xml:space="preserve"> RTD("cqg.rtd",,"StudyData","Close("&amp;$G$8&amp;") when (LocalMonth("&amp;$G$8&amp;")="&amp;$B$1&amp;" And LocalDay("&amp;$G$8&amp;")="&amp;$A$1&amp;" And LocalHour("&amp;$G$8&amp;")="&amp;K45&amp;" And LocalMinute("&amp;$G$8&amp;")="&amp;L45&amp;")", "Bar", "", "Close","A5C", "0", "all", "", "","True",,)</f>
        <v>0.69850000000000001</v>
      </c>
      <c r="AE45" s="99">
        <f t="shared" ca="1" si="19"/>
        <v>1.2901376146789161E-3</v>
      </c>
      <c r="AF45" s="125">
        <f t="shared" ca="1" si="10"/>
        <v>1.2901376146789161E-3</v>
      </c>
      <c r="AG45" s="126">
        <f ca="1" xml:space="preserve"> RTD("cqg.rtd",,"StudyData","Close("&amp;$G$9&amp;") when (LocalMonth("&amp;$G$9&amp;")="&amp;$B$1&amp;" And LocalDay("&amp;$G$9&amp;")="&amp;$A$1&amp;" And LocalHour("&amp;$G$9&amp;")="&amp;K45&amp;" And LocalMinute("&amp;$G$9&amp;")="&amp;L45&amp;")", "Bar", "", "Close","A5C", "0", "all", "", "","True",,)</f>
        <v>0.85245000000000004</v>
      </c>
      <c r="AH45" s="99">
        <f t="shared" ca="1" si="11"/>
        <v>-3.0990527423692322E-3</v>
      </c>
      <c r="AI45" s="125">
        <f t="shared" ca="1" si="12"/>
        <v>-3.0990527423692322E-3</v>
      </c>
      <c r="AJ45" s="127">
        <f ca="1" xml:space="preserve"> RTD("cqg.rtd",,"StudyData","Close("&amp;$G$10&amp;") when (LocalMonth("&amp;$G$10&amp;")="&amp;$B$1&amp;" And LocalDay("&amp;$G$10&amp;")="&amp;$A$1&amp;" And LocalHour("&amp;$G$10&amp;")="&amp;K45&amp;" And LocalMinute("&amp;$G$10&amp;")="&amp;L45&amp;")", "Bar", "", "Close","A5C", "0", "all", "", "","True",,)</f>
        <v>1705.3</v>
      </c>
      <c r="AK45" s="99">
        <f t="shared" ca="1" si="20"/>
        <v>1.1447212336892025E-2</v>
      </c>
      <c r="AL45" s="125">
        <f t="shared" ca="1" si="13"/>
        <v>1.1447212336892025E-2</v>
      </c>
      <c r="AN45" s="99">
        <f t="shared" si="14"/>
        <v>40</v>
      </c>
    </row>
    <row r="46" spans="9:40" x14ac:dyDescent="0.2">
      <c r="I46" s="99" t="str">
        <f t="shared" si="0"/>
        <v>10:45</v>
      </c>
      <c r="J46" s="99">
        <f ca="1" xml:space="preserve"> RTD("cqg.rtd",,"StudyData","Close("&amp;$G$2&amp;") when (LocalMonth("&amp;$G$2&amp;")="&amp;$B$1&amp;" And LocalDay("&amp;$G$2&amp;")="&amp;$A$1&amp;" And LocalHour("&amp;$G$2&amp;")="&amp;K46&amp;" And LocalMinute("&amp;$G$2&amp;")="&amp;L46&amp;")", "Bar", "", "Close","A5C", "0", "all", "", "","True",,)</f>
        <v>1.3783000000000001</v>
      </c>
      <c r="K46" s="99">
        <f t="shared" si="24"/>
        <v>10</v>
      </c>
      <c r="L46" s="99">
        <f t="shared" si="15"/>
        <v>45</v>
      </c>
      <c r="M46" s="99">
        <f t="shared" ca="1" si="1"/>
        <v>4.2258652094717868E-3</v>
      </c>
      <c r="N46" s="125">
        <f t="shared" ca="1" si="2"/>
        <v>4.2258652094717868E-3</v>
      </c>
      <c r="O46" s="126">
        <f ca="1" xml:space="preserve"> RTD("cqg.rtd",,"StudyData","Close("&amp;$G$3&amp;") when (LocalMonth("&amp;$G$3&amp;")="&amp;$B$1&amp;" And LocalDay("&amp;$G$3&amp;")="&amp;$A$1&amp;" And LocalHour("&amp;$G$3&amp;")="&amp;K46&amp;" And LocalMinute("&amp;$G$3&amp;")="&amp;L46&amp;")", "Bar", "", "Close","A5C", "0", "all", "", "","True",,)</f>
        <v>1.1752499999999999</v>
      </c>
      <c r="P46" s="99">
        <f t="shared" ca="1" si="3"/>
        <v>1.405930470347588E-3</v>
      </c>
      <c r="Q46" s="125">
        <f t="shared" ca="1" si="4"/>
        <v>1.405930470347588E-3</v>
      </c>
      <c r="R46" s="126">
        <f ca="1" xml:space="preserve"> RTD("cqg.rtd",,"StudyData","Close("&amp;$G$4&amp;") when (LocalMonth("&amp;$G$4&amp;")="&amp;$B$1&amp;" And LocalDay("&amp;$G$4&amp;")="&amp;$A$1&amp;" And LocalHour("&amp;$G$4&amp;")="&amp;K46&amp;" And LocalMinute("&amp;$G$4&amp;")="&amp;L46&amp;")", "Bar", "", "Close","A5C", "0", "all", "", "","True",,)</f>
        <v>9.0469999999999995E-3</v>
      </c>
      <c r="S46" s="99">
        <f t="shared" ca="1" si="5"/>
        <v>-2.3708441307824539E-3</v>
      </c>
      <c r="T46" s="125">
        <f t="shared" ca="1" si="6"/>
        <v>-2.3708441307824539E-3</v>
      </c>
      <c r="U46" s="126">
        <f ca="1" xml:space="preserve"> RTD("cqg.rtd",,"StudyData","Close("&amp;$G$5&amp;") when (LocalMonth("&amp;$G$5&amp;")="&amp;$B$1&amp;" And LocalDay("&amp;$G$5&amp;")="&amp;$A$1&amp;" And LocalHour("&amp;$G$5&amp;")="&amp;K46&amp;" And LocalMinute("&amp;$G$5&amp;")="&amp;L46&amp;")", "Bar", "", "Close","A5C", "0", "all", "", "","True",,)</f>
        <v>0.76129999999999998</v>
      </c>
      <c r="V46" s="99">
        <f t="shared" ca="1" si="16"/>
        <v>2.7000329272308149E-3</v>
      </c>
      <c r="W46" s="125">
        <f t="shared" ca="1" si="7"/>
        <v>2.7000329272308149E-3</v>
      </c>
      <c r="X46" s="126">
        <f ca="1" xml:space="preserve"> RTD("cqg.rtd",,"StudyData","Close("&amp;$G$6&amp;") when (LocalMonth("&amp;$G$6&amp;")="&amp;$B$1&amp;" And LocalDay("&amp;$G$6&amp;")="&amp;$A$1&amp;" And LocalHour("&amp;$G$6&amp;")="&amp;K46&amp;" And LocalMinute("&amp;$G$6&amp;")="&amp;L46&amp;")", "Bar", "", "Close","A5C", "0", "all", "", "","True",,)</f>
        <v>0.79530000000000001</v>
      </c>
      <c r="Y46" s="99">
        <f t="shared" ca="1" si="17"/>
        <v>4.5471769609701247E-3</v>
      </c>
      <c r="Z46" s="125">
        <f t="shared" ca="1" si="8"/>
        <v>4.5471769609701247E-3</v>
      </c>
      <c r="AA46" s="126">
        <f ca="1" xml:space="preserve"> RTD("cqg.rtd",,"StudyData","Close("&amp;$G$7&amp;") when (LocalMonth("&amp;$G$7&amp;")="&amp;$B$1&amp;" And LocalDay("&amp;$G$7&amp;")="&amp;$A$1&amp;" And LocalHour("&amp;$G$7&amp;")="&amp;K46&amp;" And LocalMinute("&amp;$G$7&amp;")="&amp;L46&amp;")", "Bar", "", "Close","A5C", "0", "all", "", "","True",,)</f>
        <v>1.0629</v>
      </c>
      <c r="AB46" s="99">
        <f t="shared" ca="1" si="18"/>
        <v>-5.6417489421714529E-4</v>
      </c>
      <c r="AC46" s="125">
        <f t="shared" ca="1" si="9"/>
        <v>-5.6417489421714529E-4</v>
      </c>
      <c r="AD46" s="126">
        <f ca="1" xml:space="preserve"> RTD("cqg.rtd",,"StudyData","Close("&amp;$G$8&amp;") when (LocalMonth("&amp;$G$8&amp;")="&amp;$B$1&amp;" And LocalDay("&amp;$G$8&amp;")="&amp;$A$1&amp;" And LocalHour("&amp;$G$8&amp;")="&amp;K46&amp;" And LocalMinute("&amp;$G$8&amp;")="&amp;L46&amp;")", "Bar", "", "Close","A5C", "0", "all", "", "","True",,)</f>
        <v>0.69840000000000002</v>
      </c>
      <c r="AE46" s="99">
        <f t="shared" ca="1" si="19"/>
        <v>1.1467889908257209E-3</v>
      </c>
      <c r="AF46" s="125">
        <f t="shared" ca="1" si="10"/>
        <v>1.1467889908257209E-3</v>
      </c>
      <c r="AG46" s="126">
        <f ca="1" xml:space="preserve"> RTD("cqg.rtd",,"StudyData","Close("&amp;$G$9&amp;") when (LocalMonth("&amp;$G$9&amp;")="&amp;$B$1&amp;" And LocalDay("&amp;$G$9&amp;")="&amp;$A$1&amp;" And LocalHour("&amp;$G$9&amp;")="&amp;K46&amp;" And LocalMinute("&amp;$G$9&amp;")="&amp;L46&amp;")", "Bar", "", "Close","A5C", "0", "all", "", "","True",,)</f>
        <v>0.85255000000000003</v>
      </c>
      <c r="AH46" s="99">
        <f t="shared" ca="1" si="11"/>
        <v>-2.9821073558647425E-3</v>
      </c>
      <c r="AI46" s="125">
        <f t="shared" ca="1" si="12"/>
        <v>-2.9821073558647425E-3</v>
      </c>
      <c r="AJ46" s="127">
        <f ca="1" xml:space="preserve"> RTD("cqg.rtd",,"StudyData","Close("&amp;$G$10&amp;") when (LocalMonth("&amp;$G$10&amp;")="&amp;$B$1&amp;" And LocalDay("&amp;$G$10&amp;")="&amp;$A$1&amp;" And LocalHour("&amp;$G$10&amp;")="&amp;K46&amp;" And LocalMinute("&amp;$G$10&amp;")="&amp;L46&amp;")", "Bar", "", "Close","A5C", "0", "all", "", "","True",,)</f>
        <v>1707.5</v>
      </c>
      <c r="AK46" s="99">
        <f t="shared" ca="1" si="20"/>
        <v>1.2752075919335706E-2</v>
      </c>
      <c r="AL46" s="125">
        <f t="shared" ca="1" si="13"/>
        <v>1.2752075919335706E-2</v>
      </c>
      <c r="AN46" s="99">
        <f t="shared" si="14"/>
        <v>45</v>
      </c>
    </row>
    <row r="47" spans="9:40" x14ac:dyDescent="0.2">
      <c r="I47" s="99" t="str">
        <f t="shared" si="0"/>
        <v>10:50</v>
      </c>
      <c r="J47" s="99">
        <f ca="1" xml:space="preserve"> RTD("cqg.rtd",,"StudyData","Close("&amp;$G$2&amp;") when (LocalMonth("&amp;$G$2&amp;")="&amp;$B$1&amp;" And LocalDay("&amp;$G$2&amp;")="&amp;$A$1&amp;" And LocalHour("&amp;$G$2&amp;")="&amp;K47&amp;" And LocalMinute("&amp;$G$2&amp;")="&amp;L47&amp;")", "Bar", "", "Close","A5C", "0", "all", "", "","True",,)</f>
        <v>1.3796999999999999</v>
      </c>
      <c r="K47" s="99">
        <f t="shared" si="24"/>
        <v>10</v>
      </c>
      <c r="L47" s="99">
        <f t="shared" si="15"/>
        <v>50</v>
      </c>
      <c r="M47" s="99">
        <f t="shared" ca="1" si="1"/>
        <v>5.2459016393441695E-3</v>
      </c>
      <c r="N47" s="125">
        <f t="shared" ca="1" si="2"/>
        <v>5.2459016393441695E-3</v>
      </c>
      <c r="O47" s="126">
        <f ca="1" xml:space="preserve"> RTD("cqg.rtd",,"StudyData","Close("&amp;$G$3&amp;") when (LocalMonth("&amp;$G$3&amp;")="&amp;$B$1&amp;" And LocalDay("&amp;$G$3&amp;")="&amp;$A$1&amp;" And LocalHour("&amp;$G$3&amp;")="&amp;K47&amp;" And LocalMinute("&amp;$G$3&amp;")="&amp;L47&amp;")", "Bar", "", "Close","A5C", "0", "all", "", "","True",,)</f>
        <v>1.1758999999999999</v>
      </c>
      <c r="P47" s="99">
        <f t="shared" ca="1" si="3"/>
        <v>1.9597818677573012E-3</v>
      </c>
      <c r="Q47" s="125">
        <f t="shared" ca="1" si="4"/>
        <v>1.9597818677573012E-3</v>
      </c>
      <c r="R47" s="126">
        <f ca="1" xml:space="preserve"> RTD("cqg.rtd",,"StudyData","Close("&amp;$G$4&amp;") when (LocalMonth("&amp;$G$4&amp;")="&amp;$B$1&amp;" And LocalDay("&amp;$G$4&amp;")="&amp;$A$1&amp;" And LocalHour("&amp;$G$4&amp;")="&amp;K47&amp;" And LocalMinute("&amp;$G$4&amp;")="&amp;L47&amp;")", "Bar", "", "Close","A5C", "0", "all", "", "","True",,)</f>
        <v>9.0495000000000003E-3</v>
      </c>
      <c r="S47" s="99">
        <f t="shared" ca="1" si="5"/>
        <v>-2.0951645806913956E-3</v>
      </c>
      <c r="T47" s="125">
        <f t="shared" ca="1" si="6"/>
        <v>-2.0951645806913956E-3</v>
      </c>
      <c r="U47" s="126">
        <f ca="1" xml:space="preserve"> RTD("cqg.rtd",,"StudyData","Close("&amp;$G$5&amp;") when (LocalMonth("&amp;$G$5&amp;")="&amp;$B$1&amp;" And LocalDay("&amp;$G$5&amp;")="&amp;$A$1&amp;" And LocalHour("&amp;$G$5&amp;")="&amp;K47&amp;" And LocalMinute("&amp;$G$5&amp;")="&amp;L47&amp;")", "Bar", "", "Close","A5C", "0", "all", "", "","True",,)</f>
        <v>0.76160000000000005</v>
      </c>
      <c r="V47" s="99">
        <f t="shared" ca="1" si="16"/>
        <v>3.0951596970695745E-3</v>
      </c>
      <c r="W47" s="125">
        <f t="shared" ca="1" si="7"/>
        <v>3.0951596970695745E-3</v>
      </c>
      <c r="X47" s="126">
        <f ca="1" xml:space="preserve"> RTD("cqg.rtd",,"StudyData","Close("&amp;$G$6&amp;") when (LocalMonth("&amp;$G$6&amp;")="&amp;$B$1&amp;" And LocalDay("&amp;$G$6&amp;")="&amp;$A$1&amp;" And LocalHour("&amp;$G$6&amp;")="&amp;K47&amp;" And LocalMinute("&amp;$G$6&amp;")="&amp;L47&amp;")", "Bar", "", "Close","A5C", "0", "all", "", "","True",,)</f>
        <v>0.79549999999999998</v>
      </c>
      <c r="Y47" s="99">
        <f t="shared" ca="1" si="17"/>
        <v>4.7997979032462119E-3</v>
      </c>
      <c r="Z47" s="125">
        <f t="shared" ca="1" si="8"/>
        <v>4.7997979032462119E-3</v>
      </c>
      <c r="AA47" s="126">
        <f ca="1" xml:space="preserve"> RTD("cqg.rtd",,"StudyData","Close("&amp;$G$7&amp;") when (LocalMonth("&amp;$G$7&amp;")="&amp;$B$1&amp;" And LocalDay("&amp;$G$7&amp;")="&amp;$A$1&amp;" And LocalHour("&amp;$G$7&amp;")="&amp;K47&amp;" And LocalMinute("&amp;$G$7&amp;")="&amp;L47&amp;")", "Bar", "", "Close","A5C", "0", "all", "", "","True",,)</f>
        <v>1.0637000000000001</v>
      </c>
      <c r="AB47" s="99">
        <f t="shared" ca="1" si="18"/>
        <v>1.8805829807259054E-4</v>
      </c>
      <c r="AC47" s="125">
        <f t="shared" ca="1" si="9"/>
        <v>1.8805829807259054E-4</v>
      </c>
      <c r="AD47" s="126">
        <f ca="1" xml:space="preserve"> RTD("cqg.rtd",,"StudyData","Close("&amp;$G$8&amp;") when (LocalMonth("&amp;$G$8&amp;")="&amp;$B$1&amp;" And LocalDay("&amp;$G$8&amp;")="&amp;$A$1&amp;" And LocalHour("&amp;$G$8&amp;")="&amp;K47&amp;" And LocalMinute("&amp;$G$8&amp;")="&amp;L47&amp;")", "Bar", "", "Close","A5C", "0", "all", "", "","True",,)</f>
        <v>0.6986</v>
      </c>
      <c r="AE47" s="99">
        <f t="shared" ca="1" si="19"/>
        <v>1.4334862385321115E-3</v>
      </c>
      <c r="AF47" s="125">
        <f t="shared" ca="1" si="10"/>
        <v>1.4334862385321115E-3</v>
      </c>
      <c r="AG47" s="126">
        <f ca="1" xml:space="preserve"> RTD("cqg.rtd",,"StudyData","Close("&amp;$G$9&amp;") when (LocalMonth("&amp;$G$9&amp;")="&amp;$B$1&amp;" And LocalDay("&amp;$G$9&amp;")="&amp;$A$1&amp;" And LocalHour("&amp;$G$9&amp;")="&amp;K47&amp;" And LocalMinute("&amp;$G$9&amp;")="&amp;L47&amp;")", "Bar", "", "Close","A5C", "0", "all", "", "","True",,)</f>
        <v>0.85229999999999995</v>
      </c>
      <c r="AH47" s="99">
        <f t="shared" ca="1" si="11"/>
        <v>-3.2744708221260962E-3</v>
      </c>
      <c r="AI47" s="125">
        <f t="shared" ca="1" si="12"/>
        <v>-3.2744708221260962E-3</v>
      </c>
      <c r="AJ47" s="127">
        <f ca="1" xml:space="preserve"> RTD("cqg.rtd",,"StudyData","Close("&amp;$G$10&amp;") when (LocalMonth("&amp;$G$10&amp;")="&amp;$B$1&amp;" And LocalDay("&amp;$G$10&amp;")="&amp;$A$1&amp;" And LocalHour("&amp;$G$10&amp;")="&amp;K47&amp;" And LocalMinute("&amp;$G$10&amp;")="&amp;L47&amp;")", "Bar", "", "Close","A5C", "0", "all", "", "","True",,)</f>
        <v>1708.5</v>
      </c>
      <c r="AK47" s="99">
        <f t="shared" ca="1" si="20"/>
        <v>1.3345195729537367E-2</v>
      </c>
      <c r="AL47" s="125">
        <f t="shared" ca="1" si="13"/>
        <v>1.3345195729537367E-2</v>
      </c>
      <c r="AN47" s="99">
        <f t="shared" si="14"/>
        <v>50</v>
      </c>
    </row>
    <row r="48" spans="9:40" x14ac:dyDescent="0.2">
      <c r="I48" s="99" t="str">
        <f t="shared" si="0"/>
        <v>10:55</v>
      </c>
      <c r="J48" s="99">
        <f ca="1" xml:space="preserve"> RTD("cqg.rtd",,"StudyData","Close("&amp;$G$2&amp;") when (LocalMonth("&amp;$G$2&amp;")="&amp;$B$1&amp;" And LocalDay("&amp;$G$2&amp;")="&amp;$A$1&amp;" And LocalHour("&amp;$G$2&amp;")="&amp;K48&amp;" And LocalMinute("&amp;$G$2&amp;")="&amp;L48&amp;")", "Bar", "", "Close","A5C", "0", "all", "", "","True",,)</f>
        <v>1.3795999999999999</v>
      </c>
      <c r="K48" s="99">
        <f t="shared" si="24"/>
        <v>10</v>
      </c>
      <c r="L48" s="99">
        <f t="shared" si="15"/>
        <v>55</v>
      </c>
      <c r="M48" s="99">
        <f t="shared" ca="1" si="1"/>
        <v>5.1730418943532848E-3</v>
      </c>
      <c r="N48" s="125">
        <f t="shared" ca="1" si="2"/>
        <v>5.1730418943532848E-3</v>
      </c>
      <c r="O48" s="126">
        <f ca="1" xml:space="preserve"> RTD("cqg.rtd",,"StudyData","Close("&amp;$G$3&amp;") when (LocalMonth("&amp;$G$3&amp;")="&amp;$B$1&amp;" And LocalDay("&amp;$G$3&amp;")="&amp;$A$1&amp;" And LocalHour("&amp;$G$3&amp;")="&amp;K48&amp;" And LocalMinute("&amp;$G$3&amp;")="&amp;L48&amp;")", "Bar", "", "Close","A5C", "0", "all", "", "","True",,)</f>
        <v>1.1758999999999999</v>
      </c>
      <c r="P48" s="99">
        <f t="shared" ca="1" si="3"/>
        <v>1.9597818677573012E-3</v>
      </c>
      <c r="Q48" s="125">
        <f t="shared" ca="1" si="4"/>
        <v>1.9597818677573012E-3</v>
      </c>
      <c r="R48" s="126">
        <f ca="1" xml:space="preserve"> RTD("cqg.rtd",,"StudyData","Close("&amp;$G$4&amp;") when (LocalMonth("&amp;$G$4&amp;")="&amp;$B$1&amp;" And LocalDay("&amp;$G$4&amp;")="&amp;$A$1&amp;" And LocalHour("&amp;$G$4&amp;")="&amp;K48&amp;" And LocalMinute("&amp;$G$4&amp;")="&amp;L48&amp;")", "Bar", "", "Close","A5C", "0", "all", "", "","True",,)</f>
        <v>9.0469999999999995E-3</v>
      </c>
      <c r="S48" s="99">
        <f t="shared" ca="1" si="5"/>
        <v>-2.3708441307824539E-3</v>
      </c>
      <c r="T48" s="125">
        <f t="shared" ca="1" si="6"/>
        <v>-2.3708441307824539E-3</v>
      </c>
      <c r="U48" s="126">
        <f ca="1" xml:space="preserve"> RTD("cqg.rtd",,"StudyData","Close("&amp;$G$5&amp;") when (LocalMonth("&amp;$G$5&amp;")="&amp;$B$1&amp;" And LocalDay("&amp;$G$5&amp;")="&amp;$A$1&amp;" And LocalHour("&amp;$G$5&amp;")="&amp;K48&amp;" And LocalMinute("&amp;$G$5&amp;")="&amp;L48&amp;")", "Bar", "", "Close","A5C", "0", "all", "", "","True",,)</f>
        <v>0.76144999999999996</v>
      </c>
      <c r="V48" s="99">
        <f t="shared" ca="1" si="16"/>
        <v>2.8975963121501214E-3</v>
      </c>
      <c r="W48" s="125">
        <f t="shared" ca="1" si="7"/>
        <v>2.8975963121501214E-3</v>
      </c>
      <c r="X48" s="126">
        <f ca="1" xml:space="preserve"> RTD("cqg.rtd",,"StudyData","Close("&amp;$G$6&amp;") when (LocalMonth("&amp;$G$6&amp;")="&amp;$B$1&amp;" And LocalDay("&amp;$G$6&amp;")="&amp;$A$1&amp;" And LocalHour("&amp;$G$6&amp;")="&amp;K48&amp;" And LocalMinute("&amp;$G$6&amp;")="&amp;L48&amp;")", "Bar", "", "Close","A5C", "0", "all", "", "","True",,)</f>
        <v>0.79549999999999998</v>
      </c>
      <c r="Y48" s="99">
        <f t="shared" ca="1" si="17"/>
        <v>4.7997979032462119E-3</v>
      </c>
      <c r="Z48" s="125">
        <f t="shared" ca="1" si="8"/>
        <v>4.7997979032462119E-3</v>
      </c>
      <c r="AA48" s="126">
        <f ca="1" xml:space="preserve"> RTD("cqg.rtd",,"StudyData","Close("&amp;$G$7&amp;") when (LocalMonth("&amp;$G$7&amp;")="&amp;$B$1&amp;" And LocalDay("&amp;$G$7&amp;")="&amp;$A$1&amp;" And LocalHour("&amp;$G$7&amp;")="&amp;K48&amp;" And LocalMinute("&amp;$G$7&amp;")="&amp;L48&amp;")", "Bar", "", "Close","A5C", "0", "all", "", "","True",,)</f>
        <v>1.0636000000000001</v>
      </c>
      <c r="AB48" s="99">
        <f t="shared" ca="1" si="18"/>
        <v>9.4029149036399667E-5</v>
      </c>
      <c r="AC48" s="125">
        <f t="shared" ca="1" si="9"/>
        <v>9.4029149036399667E-5</v>
      </c>
      <c r="AD48" s="126">
        <f ca="1" xml:space="preserve"> RTD("cqg.rtd",,"StudyData","Close("&amp;$G$8&amp;") when (LocalMonth("&amp;$G$8&amp;")="&amp;$B$1&amp;" And LocalDay("&amp;$G$8&amp;")="&amp;$A$1&amp;" And LocalHour("&amp;$G$8&amp;")="&amp;K48&amp;" And LocalMinute("&amp;$G$8&amp;")="&amp;L48&amp;")", "Bar", "", "Close","A5C", "0", "all", "", "","True",,)</f>
        <v>0.69869999999999999</v>
      </c>
      <c r="AE48" s="99">
        <f t="shared" ca="1" si="19"/>
        <v>1.5768348623853067E-3</v>
      </c>
      <c r="AF48" s="125">
        <f t="shared" ca="1" si="10"/>
        <v>1.5768348623853067E-3</v>
      </c>
      <c r="AG48" s="126">
        <f ca="1" xml:space="preserve"> RTD("cqg.rtd",,"StudyData","Close("&amp;$G$9&amp;") when (LocalMonth("&amp;$G$9&amp;")="&amp;$B$1&amp;" And LocalDay("&amp;$G$9&amp;")="&amp;$A$1&amp;" And LocalHour("&amp;$G$9&amp;")="&amp;K48&amp;" And LocalMinute("&amp;$G$9&amp;")="&amp;L48&amp;")", "Bar", "", "Close","A5C", "0", "all", "", "","True",,)</f>
        <v>0.85209999999999997</v>
      </c>
      <c r="AH48" s="99">
        <f t="shared" ca="1" si="11"/>
        <v>-3.5083615951350751E-3</v>
      </c>
      <c r="AI48" s="125">
        <f t="shared" ca="1" si="12"/>
        <v>-3.5083615951350751E-3</v>
      </c>
      <c r="AJ48" s="127">
        <f ca="1" xml:space="preserve"> RTD("cqg.rtd",,"StudyData","Close("&amp;$G$10&amp;") when (LocalMonth("&amp;$G$10&amp;")="&amp;$B$1&amp;" And LocalDay("&amp;$G$10&amp;")="&amp;$A$1&amp;" And LocalHour("&amp;$G$10&amp;")="&amp;K48&amp;" And LocalMinute("&amp;$G$10&amp;")="&amp;L48&amp;")", "Bar", "", "Close","A5C", "0", "all", "", "","True",,)</f>
        <v>1708.9</v>
      </c>
      <c r="AK48" s="99">
        <f t="shared" ca="1" si="20"/>
        <v>1.3582443653618085E-2</v>
      </c>
      <c r="AL48" s="125">
        <f t="shared" ca="1" si="13"/>
        <v>1.3582443653618085E-2</v>
      </c>
      <c r="AN48" s="99">
        <f t="shared" si="14"/>
        <v>55</v>
      </c>
    </row>
    <row r="49" spans="9:40" x14ac:dyDescent="0.2">
      <c r="I49" s="99" t="str">
        <f t="shared" si="0"/>
        <v>11:00</v>
      </c>
      <c r="J49" s="99">
        <f ca="1" xml:space="preserve"> RTD("cqg.rtd",,"StudyData","Close("&amp;$G$2&amp;") when (LocalMonth("&amp;$G$2&amp;")="&amp;$B$1&amp;" And LocalDay("&amp;$G$2&amp;")="&amp;$A$1&amp;" And LocalHour("&amp;$G$2&amp;")="&amp;K49&amp;" And LocalMinute("&amp;$G$2&amp;")="&amp;L49&amp;")", "Bar", "", "Close","A5C", "0", "all", "", "","True",,)</f>
        <v>1.3803000000000001</v>
      </c>
      <c r="K49" s="99">
        <f t="shared" si="24"/>
        <v>11</v>
      </c>
      <c r="L49" s="99">
        <f t="shared" si="15"/>
        <v>0</v>
      </c>
      <c r="M49" s="99">
        <f t="shared" ca="1" si="1"/>
        <v>5.6830601092896383E-3</v>
      </c>
      <c r="N49" s="125">
        <f t="shared" ca="1" si="2"/>
        <v>5.6830601092896383E-3</v>
      </c>
      <c r="O49" s="126">
        <f ca="1" xml:space="preserve"> RTD("cqg.rtd",,"StudyData","Close("&amp;$G$3&amp;") when (LocalMonth("&amp;$G$3&amp;")="&amp;$B$1&amp;" And LocalDay("&amp;$G$3&amp;")="&amp;$A$1&amp;" And LocalHour("&amp;$G$3&amp;")="&amp;K49&amp;" And LocalMinute("&amp;$G$3&amp;")="&amp;L49&amp;")", "Bar", "", "Close","A5C", "0", "all", "", "","True",,)</f>
        <v>1.17645</v>
      </c>
      <c r="P49" s="99">
        <f t="shared" ca="1" si="3"/>
        <v>2.4284253578732268E-3</v>
      </c>
      <c r="Q49" s="125">
        <f t="shared" ca="1" si="4"/>
        <v>2.4284253578732268E-3</v>
      </c>
      <c r="R49" s="126">
        <f ca="1" xml:space="preserve"> RTD("cqg.rtd",,"StudyData","Close("&amp;$G$4&amp;") when (LocalMonth("&amp;$G$4&amp;")="&amp;$B$1&amp;" And LocalDay("&amp;$G$4&amp;")="&amp;$A$1&amp;" And LocalHour("&amp;$G$4&amp;")="&amp;K49&amp;" And LocalMinute("&amp;$G$4&amp;")="&amp;L49&amp;")", "Bar", "", "Close","A5C", "0", "all", "", "","True",,)</f>
        <v>9.0495000000000003E-3</v>
      </c>
      <c r="S49" s="99">
        <f t="shared" ca="1" si="5"/>
        <v>-2.0951645806913956E-3</v>
      </c>
      <c r="T49" s="125">
        <f t="shared" ca="1" si="6"/>
        <v>-2.0951645806913956E-3</v>
      </c>
      <c r="U49" s="126">
        <f ca="1" xml:space="preserve"> RTD("cqg.rtd",,"StudyData","Close("&amp;$G$5&amp;") when (LocalMonth("&amp;$G$5&amp;")="&amp;$B$1&amp;" And LocalDay("&amp;$G$5&amp;")="&amp;$A$1&amp;" And LocalHour("&amp;$G$5&amp;")="&amp;K49&amp;" And LocalMinute("&amp;$G$5&amp;")="&amp;L49&amp;")", "Bar", "", "Close","A5C", "0", "all", "", "","True",,)</f>
        <v>0.76195000000000002</v>
      </c>
      <c r="V49" s="99">
        <f t="shared" ca="1" si="16"/>
        <v>3.5561409285479561E-3</v>
      </c>
      <c r="W49" s="125">
        <f t="shared" ca="1" si="7"/>
        <v>3.5561409285479561E-3</v>
      </c>
      <c r="X49" s="126">
        <f ca="1" xml:space="preserve"> RTD("cqg.rtd",,"StudyData","Close("&amp;$G$6&amp;") when (LocalMonth("&amp;$G$6&amp;")="&amp;$B$1&amp;" And LocalDay("&amp;$G$6&amp;")="&amp;$A$1&amp;" And LocalHour("&amp;$G$6&amp;")="&amp;K49&amp;" And LocalMinute("&amp;$G$6&amp;")="&amp;L49&amp;")", "Bar", "", "Close","A5C", "0", "all", "", "","True",,)</f>
        <v>0.79544999999999999</v>
      </c>
      <c r="Y49" s="99">
        <f t="shared" ca="1" si="17"/>
        <v>4.7366426676771897E-3</v>
      </c>
      <c r="Z49" s="125">
        <f t="shared" ca="1" si="8"/>
        <v>4.7366426676771897E-3</v>
      </c>
      <c r="AA49" s="126">
        <f ca="1" xml:space="preserve"> RTD("cqg.rtd",,"StudyData","Close("&amp;$G$7&amp;") when (LocalMonth("&amp;$G$7&amp;")="&amp;$B$1&amp;" And LocalDay("&amp;$G$7&amp;")="&amp;$A$1&amp;" And LocalHour("&amp;$G$7&amp;")="&amp;K49&amp;" And LocalMinute("&amp;$G$7&amp;")="&amp;L49&amp;")", "Bar", "", "Close","A5C", "0", "all", "", "","True",,)</f>
        <v>1.0643</v>
      </c>
      <c r="AB49" s="99">
        <f t="shared" ca="1" si="18"/>
        <v>7.5223319228973583E-4</v>
      </c>
      <c r="AC49" s="125">
        <f t="shared" ca="1" si="9"/>
        <v>7.5223319228973583E-4</v>
      </c>
      <c r="AD49" s="126">
        <f ca="1" xml:space="preserve"> RTD("cqg.rtd",,"StudyData","Close("&amp;$G$8&amp;") when (LocalMonth("&amp;$G$8&amp;")="&amp;$B$1&amp;" And LocalDay("&amp;$G$8&amp;")="&amp;$A$1&amp;" And LocalHour("&amp;$G$8&amp;")="&amp;K49&amp;" And LocalMinute("&amp;$G$8&amp;")="&amp;L49&amp;")", "Bar", "", "Close","A5C", "0", "all", "", "","True",,)</f>
        <v>0.69930000000000003</v>
      </c>
      <c r="AE49" s="99">
        <f t="shared" ca="1" si="19"/>
        <v>2.4369266055046372E-3</v>
      </c>
      <c r="AF49" s="125">
        <f t="shared" ca="1" si="10"/>
        <v>2.4369266055046372E-3</v>
      </c>
      <c r="AG49" s="126">
        <f ca="1" xml:space="preserve"> RTD("cqg.rtd",,"StudyData","Close("&amp;$G$9&amp;") when (LocalMonth("&amp;$G$9&amp;")="&amp;$B$1&amp;" And LocalDay("&amp;$G$9&amp;")="&amp;$A$1&amp;" And LocalHour("&amp;$G$9&amp;")="&amp;K49&amp;" And LocalMinute("&amp;$G$9&amp;")="&amp;L49&amp;")", "Bar", "", "Close","A5C", "0", "all", "", "","True",,)</f>
        <v>0.85209999999999997</v>
      </c>
      <c r="AH49" s="99">
        <f t="shared" ca="1" si="11"/>
        <v>-3.5083615951350751E-3</v>
      </c>
      <c r="AI49" s="125">
        <f t="shared" ca="1" si="12"/>
        <v>-3.5083615951350751E-3</v>
      </c>
      <c r="AJ49" s="127">
        <f ca="1" xml:space="preserve"> RTD("cqg.rtd",,"StudyData","Close("&amp;$G$10&amp;") when (LocalMonth("&amp;$G$10&amp;")="&amp;$B$1&amp;" And LocalDay("&amp;$G$10&amp;")="&amp;$A$1&amp;" And LocalHour("&amp;$G$10&amp;")="&amp;K49&amp;" And LocalMinute("&amp;$G$10&amp;")="&amp;L49&amp;")", "Bar", "", "Close","A5C", "0", "all", "", "","True",,)</f>
        <v>1709.2</v>
      </c>
      <c r="AK49" s="99">
        <f t="shared" ca="1" si="20"/>
        <v>1.3760379596678555E-2</v>
      </c>
      <c r="AL49" s="125">
        <f t="shared" ca="1" si="13"/>
        <v>1.3760379596678555E-2</v>
      </c>
      <c r="AN49" s="99" t="str">
        <f t="shared" si="14"/>
        <v>00</v>
      </c>
    </row>
    <row r="50" spans="9:40" x14ac:dyDescent="0.2">
      <c r="I50" s="99" t="str">
        <f t="shared" si="0"/>
        <v>11:05</v>
      </c>
      <c r="J50" s="99">
        <f ca="1" xml:space="preserve"> RTD("cqg.rtd",,"StudyData","Close("&amp;$G$2&amp;") when (LocalMonth("&amp;$G$2&amp;")="&amp;$B$1&amp;" And LocalDay("&amp;$G$2&amp;")="&amp;$A$1&amp;" And LocalHour("&amp;$G$2&amp;")="&amp;K50&amp;" And LocalMinute("&amp;$G$2&amp;")="&amp;L50&amp;")", "Bar", "", "Close","A5C", "0", "all", "", "","True",,)</f>
        <v>1.3813</v>
      </c>
      <c r="K50" s="99">
        <f t="shared" si="24"/>
        <v>11</v>
      </c>
      <c r="L50" s="99">
        <f t="shared" si="15"/>
        <v>5</v>
      </c>
      <c r="M50" s="99">
        <f t="shared" ca="1" si="1"/>
        <v>6.4116575591984838E-3</v>
      </c>
      <c r="N50" s="125">
        <f t="shared" ca="1" si="2"/>
        <v>6.4116575591984838E-3</v>
      </c>
      <c r="O50" s="126">
        <f ca="1" xml:space="preserve"> RTD("cqg.rtd",,"StudyData","Close("&amp;$G$3&amp;") when (LocalMonth("&amp;$G$3&amp;")="&amp;$B$1&amp;" And LocalDay("&amp;$G$3&amp;")="&amp;$A$1&amp;" And LocalHour("&amp;$G$3&amp;")="&amp;K50&amp;" And LocalMinute("&amp;$G$3&amp;")="&amp;L50&amp;")", "Bar", "", "Close","A5C", "0", "all", "", "","True",,)</f>
        <v>1.1769499999999999</v>
      </c>
      <c r="P50" s="99">
        <f t="shared" ca="1" si="3"/>
        <v>2.8544648943421643E-3</v>
      </c>
      <c r="Q50" s="125">
        <f t="shared" ca="1" si="4"/>
        <v>2.8544648943421643E-3</v>
      </c>
      <c r="R50" s="126">
        <f ca="1" xml:space="preserve"> RTD("cqg.rtd",,"StudyData","Close("&amp;$G$4&amp;") when (LocalMonth("&amp;$G$4&amp;")="&amp;$B$1&amp;" And LocalDay("&amp;$G$4&amp;")="&amp;$A$1&amp;" And LocalHour("&amp;$G$4&amp;")="&amp;K50&amp;" And LocalMinute("&amp;$G$4&amp;")="&amp;L50&amp;")", "Bar", "", "Close","A5C", "0", "all", "", "","True",,)</f>
        <v>9.0500000000000008E-3</v>
      </c>
      <c r="S50" s="99">
        <f t="shared" ca="1" si="5"/>
        <v>-2.0400286706731456E-3</v>
      </c>
      <c r="T50" s="125">
        <f t="shared" ca="1" si="6"/>
        <v>-2.0400286706731456E-3</v>
      </c>
      <c r="U50" s="126">
        <f ca="1" xml:space="preserve"> RTD("cqg.rtd",,"StudyData","Close("&amp;$G$5&amp;") when (LocalMonth("&amp;$G$5&amp;")="&amp;$B$1&amp;" And LocalDay("&amp;$G$5&amp;")="&amp;$A$1&amp;" And LocalHour("&amp;$G$5&amp;")="&amp;K50&amp;" And LocalMinute("&amp;$G$5&amp;")="&amp;L50&amp;")", "Bar", "", "Close","A5C", "0", "all", "", "","True",,)</f>
        <v>0.76214999999999999</v>
      </c>
      <c r="V50" s="99">
        <f t="shared" ca="1" si="16"/>
        <v>3.8195587751070318E-3</v>
      </c>
      <c r="W50" s="125">
        <f t="shared" ca="1" si="7"/>
        <v>3.8195587751070318E-3</v>
      </c>
      <c r="X50" s="126">
        <f ca="1" xml:space="preserve"> RTD("cqg.rtd",,"StudyData","Close("&amp;$G$6&amp;") when (LocalMonth("&amp;$G$6&amp;")="&amp;$B$1&amp;" And LocalDay("&amp;$G$6&amp;")="&amp;$A$1&amp;" And LocalHour("&amp;$G$6&amp;")="&amp;K50&amp;" And LocalMinute("&amp;$G$6&amp;")="&amp;L50&amp;")", "Bar", "", "Close","A5C", "0", "all", "", "","True",,)</f>
        <v>0.79574999999999996</v>
      </c>
      <c r="Y50" s="99">
        <f t="shared" ca="1" si="17"/>
        <v>5.1155740810913206E-3</v>
      </c>
      <c r="Z50" s="125">
        <f t="shared" ca="1" si="8"/>
        <v>5.1155740810913206E-3</v>
      </c>
      <c r="AA50" s="126">
        <f ca="1" xml:space="preserve"> RTD("cqg.rtd",,"StudyData","Close("&amp;$G$7&amp;") when (LocalMonth("&amp;$G$7&amp;")="&amp;$B$1&amp;" And LocalDay("&amp;$G$7&amp;")="&amp;$A$1&amp;" And LocalHour("&amp;$G$7&amp;")="&amp;K50&amp;" And LocalMinute("&amp;$G$7&amp;")="&amp;L50&amp;")", "Bar", "", "Close","A5C", "0", "all", "", "","True",,)</f>
        <v>1.0647</v>
      </c>
      <c r="AB50" s="99">
        <f t="shared" ca="1" si="18"/>
        <v>1.1283497884344994E-3</v>
      </c>
      <c r="AC50" s="125">
        <f t="shared" ca="1" si="9"/>
        <v>1.1283497884344994E-3</v>
      </c>
      <c r="AD50" s="126">
        <f ca="1" xml:space="preserve"> RTD("cqg.rtd",,"StudyData","Close("&amp;$G$8&amp;") when (LocalMonth("&amp;$G$8&amp;")="&amp;$B$1&amp;" And LocalDay("&amp;$G$8&amp;")="&amp;$A$1&amp;" And LocalHour("&amp;$G$8&amp;")="&amp;K50&amp;" And LocalMinute("&amp;$G$8&amp;")="&amp;L50&amp;")", "Bar", "", "Close","A5C", "0", "all", "", "","True",,)</f>
        <v>0.6996</v>
      </c>
      <c r="AE50" s="99">
        <f t="shared" ca="1" si="19"/>
        <v>2.8669724770642229E-3</v>
      </c>
      <c r="AF50" s="125">
        <f t="shared" ca="1" si="10"/>
        <v>2.8669724770642229E-3</v>
      </c>
      <c r="AG50" s="126">
        <f ca="1" xml:space="preserve"> RTD("cqg.rtd",,"StudyData","Close("&amp;$G$9&amp;") when (LocalMonth("&amp;$G$9&amp;")="&amp;$B$1&amp;" And LocalDay("&amp;$G$9&amp;")="&amp;$A$1&amp;" And LocalHour("&amp;$G$9&amp;")="&amp;K50&amp;" And LocalMinute("&amp;$G$9&amp;")="&amp;L50&amp;")", "Bar", "", "Close","A5C", "0", "all", "", "","True",,)</f>
        <v>0.85209999999999997</v>
      </c>
      <c r="AH50" s="99">
        <f t="shared" ca="1" si="11"/>
        <v>-3.5083615951350751E-3</v>
      </c>
      <c r="AI50" s="125">
        <f t="shared" ca="1" si="12"/>
        <v>-3.5083615951350751E-3</v>
      </c>
      <c r="AJ50" s="127">
        <f ca="1" xml:space="preserve"> RTD("cqg.rtd",,"StudyData","Close("&amp;$G$10&amp;") when (LocalMonth("&amp;$G$10&amp;")="&amp;$B$1&amp;" And LocalDay("&amp;$G$10&amp;")="&amp;$A$1&amp;" And LocalHour("&amp;$G$10&amp;")="&amp;K50&amp;" And LocalMinute("&amp;$G$10&amp;")="&amp;L50&amp;")", "Bar", "", "Close","A5C", "0", "all", "", "","True",,)</f>
        <v>1709.7</v>
      </c>
      <c r="AK50" s="99">
        <f t="shared" ca="1" si="20"/>
        <v>1.4056939501779386E-2</v>
      </c>
      <c r="AL50" s="125">
        <f t="shared" ca="1" si="13"/>
        <v>1.4056939501779386E-2</v>
      </c>
      <c r="AN50" s="99" t="str">
        <f t="shared" si="14"/>
        <v>05</v>
      </c>
    </row>
    <row r="51" spans="9:40" x14ac:dyDescent="0.2">
      <c r="I51" s="99" t="str">
        <f t="shared" si="0"/>
        <v>11:10</v>
      </c>
      <c r="J51" s="99">
        <f ca="1" xml:space="preserve"> RTD("cqg.rtd",,"StudyData","Close("&amp;$G$2&amp;") when (LocalMonth("&amp;$G$2&amp;")="&amp;$B$1&amp;" And LocalDay("&amp;$G$2&amp;")="&amp;$A$1&amp;" And LocalHour("&amp;$G$2&amp;")="&amp;K51&amp;" And LocalMinute("&amp;$G$2&amp;")="&amp;L51&amp;")", "Bar", "", "Close","A5C", "0", "all", "", "","True",,)</f>
        <v>1.3809</v>
      </c>
      <c r="K51" s="99">
        <f t="shared" si="24"/>
        <v>11</v>
      </c>
      <c r="L51" s="99">
        <f t="shared" si="15"/>
        <v>10</v>
      </c>
      <c r="M51" s="99">
        <f t="shared" ca="1" si="1"/>
        <v>6.1202185792349458E-3</v>
      </c>
      <c r="N51" s="125">
        <f t="shared" ca="1" si="2"/>
        <v>6.1202185792349458E-3</v>
      </c>
      <c r="O51" s="126">
        <f ca="1" xml:space="preserve"> RTD("cqg.rtd",,"StudyData","Close("&amp;$G$3&amp;") when (LocalMonth("&amp;$G$3&amp;")="&amp;$B$1&amp;" And LocalDay("&amp;$G$3&amp;")="&amp;$A$1&amp;" And LocalHour("&amp;$G$3&amp;")="&amp;K51&amp;" And LocalMinute("&amp;$G$3&amp;")="&amp;L51&amp;")", "Bar", "", "Close","A5C", "0", "all", "", "","True",,)</f>
        <v>1.17665</v>
      </c>
      <c r="P51" s="99">
        <f t="shared" ca="1" si="3"/>
        <v>2.5988411724608019E-3</v>
      </c>
      <c r="Q51" s="125">
        <f t="shared" ca="1" si="4"/>
        <v>2.5988411724608019E-3</v>
      </c>
      <c r="R51" s="126">
        <f ca="1" xml:space="preserve"> RTD("cqg.rtd",,"StudyData","Close("&amp;$G$4&amp;") when (LocalMonth("&amp;$G$4&amp;")="&amp;$B$1&amp;" And LocalDay("&amp;$G$4&amp;")="&amp;$A$1&amp;" And LocalHour("&amp;$G$4&amp;")="&amp;K51&amp;" And LocalMinute("&amp;$G$4&amp;")="&amp;L51&amp;")", "Bar", "", "Close","A5C", "0", "all", "", "","True",,)</f>
        <v>9.0484999999999993E-3</v>
      </c>
      <c r="S51" s="99">
        <f t="shared" ca="1" si="5"/>
        <v>-2.2054364007278956E-3</v>
      </c>
      <c r="T51" s="125">
        <f t="shared" ca="1" si="6"/>
        <v>-2.2054364007278956E-3</v>
      </c>
      <c r="U51" s="126">
        <f ca="1" xml:space="preserve"> RTD("cqg.rtd",,"StudyData","Close("&amp;$G$5&amp;") when (LocalMonth("&amp;$G$5&amp;")="&amp;$B$1&amp;" And LocalDay("&amp;$G$5&amp;")="&amp;$A$1&amp;" And LocalHour("&amp;$G$5&amp;")="&amp;K51&amp;" And LocalMinute("&amp;$G$5&amp;")="&amp;L51&amp;")", "Bar", "", "Close","A5C", "0", "all", "", "","True",,)</f>
        <v>0.76200000000000001</v>
      </c>
      <c r="V51" s="99">
        <f t="shared" ca="1" si="16"/>
        <v>3.6219953901877253E-3</v>
      </c>
      <c r="W51" s="125">
        <f t="shared" ca="1" si="7"/>
        <v>3.6219953901877253E-3</v>
      </c>
      <c r="X51" s="126">
        <f ca="1" xml:space="preserve"> RTD("cqg.rtd",,"StudyData","Close("&amp;$G$6&amp;") when (LocalMonth("&amp;$G$6&amp;")="&amp;$B$1&amp;" And LocalDay("&amp;$G$6&amp;")="&amp;$A$1&amp;" And LocalHour("&amp;$G$6&amp;")="&amp;K51&amp;" And LocalMinute("&amp;$G$6&amp;")="&amp;L51&amp;")", "Bar", "", "Close","A5C", "0", "all", "", "","True",,)</f>
        <v>0.79554999999999998</v>
      </c>
      <c r="Y51" s="99">
        <f t="shared" ca="1" si="17"/>
        <v>4.8629531388152333E-3</v>
      </c>
      <c r="Z51" s="125">
        <f t="shared" ca="1" si="8"/>
        <v>4.8629531388152333E-3</v>
      </c>
      <c r="AA51" s="126">
        <f ca="1" xml:space="preserve"> RTD("cqg.rtd",,"StudyData","Close("&amp;$G$7&amp;") when (LocalMonth("&amp;$G$7&amp;")="&amp;$B$1&amp;" And LocalDay("&amp;$G$7&amp;")="&amp;$A$1&amp;" And LocalHour("&amp;$G$7&amp;")="&amp;K51&amp;" And LocalMinute("&amp;$G$7&amp;")="&amp;L51&amp;")", "Bar", "", "Close","A5C", "0", "all", "", "","True",,)</f>
        <v>1.0645</v>
      </c>
      <c r="AB51" s="99">
        <f t="shared" ca="1" si="18"/>
        <v>9.4029149036211756E-4</v>
      </c>
      <c r="AC51" s="125">
        <f t="shared" ca="1" si="9"/>
        <v>9.4029149036211756E-4</v>
      </c>
      <c r="AD51" s="126">
        <f ca="1" xml:space="preserve"> RTD("cqg.rtd",,"StudyData","Close("&amp;$G$8&amp;") when (LocalMonth("&amp;$G$8&amp;")="&amp;$B$1&amp;" And LocalDay("&amp;$G$8&amp;")="&amp;$A$1&amp;" And LocalHour("&amp;$G$8&amp;")="&amp;K51&amp;" And LocalMinute("&amp;$G$8&amp;")="&amp;L51&amp;")", "Bar", "", "Close","A5C", "0", "all", "", "","True",,)</f>
        <v>0.6996</v>
      </c>
      <c r="AE51" s="99">
        <f t="shared" ca="1" si="19"/>
        <v>2.8669724770642229E-3</v>
      </c>
      <c r="AF51" s="125">
        <f t="shared" ca="1" si="10"/>
        <v>2.8669724770642229E-3</v>
      </c>
      <c r="AG51" s="126">
        <f ca="1" xml:space="preserve"> RTD("cqg.rtd",,"StudyData","Close("&amp;$G$9&amp;") when (LocalMonth("&amp;$G$9&amp;")="&amp;$B$1&amp;" And LocalDay("&amp;$G$9&amp;")="&amp;$A$1&amp;" And LocalHour("&amp;$G$9&amp;")="&amp;K51&amp;" And LocalMinute("&amp;$G$9&amp;")="&amp;L51&amp;")", "Bar", "", "Close","A5C", "0", "all", "", "","True",,)</f>
        <v>0.85209999999999997</v>
      </c>
      <c r="AH51" s="99">
        <f t="shared" ca="1" si="11"/>
        <v>-3.5083615951350751E-3</v>
      </c>
      <c r="AI51" s="125">
        <f t="shared" ca="1" si="12"/>
        <v>-3.5083615951350751E-3</v>
      </c>
      <c r="AJ51" s="127">
        <f ca="1" xml:space="preserve"> RTD("cqg.rtd",,"StudyData","Close("&amp;$G$10&amp;") when (LocalMonth("&amp;$G$10&amp;")="&amp;$B$1&amp;" And LocalDay("&amp;$G$10&amp;")="&amp;$A$1&amp;" And LocalHour("&amp;$G$10&amp;")="&amp;K51&amp;" And LocalMinute("&amp;$G$10&amp;")="&amp;L51&amp;")", "Bar", "", "Close","A5C", "0", "all", "", "","True",,)</f>
        <v>1710</v>
      </c>
      <c r="AK51" s="99">
        <f t="shared" ca="1" si="20"/>
        <v>1.4234875444839857E-2</v>
      </c>
      <c r="AL51" s="125">
        <f t="shared" ca="1" si="13"/>
        <v>1.4234875444839857E-2</v>
      </c>
      <c r="AN51" s="99">
        <f t="shared" si="14"/>
        <v>10</v>
      </c>
    </row>
    <row r="52" spans="9:40" x14ac:dyDescent="0.2">
      <c r="I52" s="99" t="str">
        <f t="shared" si="0"/>
        <v>11:15</v>
      </c>
      <c r="J52" s="99">
        <f ca="1" xml:space="preserve"> RTD("cqg.rtd",,"StudyData","Close("&amp;$G$2&amp;") when (LocalMonth("&amp;$G$2&amp;")="&amp;$B$1&amp;" And LocalDay("&amp;$G$2&amp;")="&amp;$A$1&amp;" And LocalHour("&amp;$G$2&amp;")="&amp;K52&amp;" And LocalMinute("&amp;$G$2&amp;")="&amp;L52&amp;")", "Bar", "", "Close","A5C", "0", "all", "", "","True",,)</f>
        <v>1.3812</v>
      </c>
      <c r="K52" s="99">
        <f t="shared" si="24"/>
        <v>11</v>
      </c>
      <c r="L52" s="99">
        <f t="shared" si="15"/>
        <v>15</v>
      </c>
      <c r="M52" s="99">
        <f t="shared" ca="1" si="1"/>
        <v>6.3387978142075991E-3</v>
      </c>
      <c r="N52" s="125">
        <f t="shared" ca="1" si="2"/>
        <v>6.3387978142075991E-3</v>
      </c>
      <c r="O52" s="126">
        <f ca="1" xml:space="preserve"> RTD("cqg.rtd",,"StudyData","Close("&amp;$G$3&amp;") when (LocalMonth("&amp;$G$3&amp;")="&amp;$B$1&amp;" And LocalDay("&amp;$G$3&amp;")="&amp;$A$1&amp;" And LocalHour("&amp;$G$3&amp;")="&amp;K52&amp;" And LocalMinute("&amp;$G$3&amp;")="&amp;L52&amp;")", "Bar", "", "Close","A5C", "0", "all", "", "","True",,)</f>
        <v>1.1768000000000001</v>
      </c>
      <c r="P52" s="99">
        <f t="shared" ca="1" si="3"/>
        <v>2.7266530334015778E-3</v>
      </c>
      <c r="Q52" s="125">
        <f t="shared" ca="1" si="4"/>
        <v>2.7266530334015778E-3</v>
      </c>
      <c r="R52" s="126">
        <f ca="1" xml:space="preserve"> RTD("cqg.rtd",,"StudyData","Close("&amp;$G$4&amp;") when (LocalMonth("&amp;$G$4&amp;")="&amp;$B$1&amp;" And LocalDay("&amp;$G$4&amp;")="&amp;$A$1&amp;" And LocalHour("&amp;$G$4&amp;")="&amp;K52&amp;" And LocalMinute("&amp;$G$4&amp;")="&amp;L52&amp;")", "Bar", "", "Close","A5C", "0", "all", "", "","True",,)</f>
        <v>9.0500000000000008E-3</v>
      </c>
      <c r="S52" s="99">
        <f t="shared" ca="1" si="5"/>
        <v>-2.0400286706731456E-3</v>
      </c>
      <c r="T52" s="125">
        <f t="shared" ca="1" si="6"/>
        <v>-2.0400286706731456E-3</v>
      </c>
      <c r="U52" s="126">
        <f ca="1" xml:space="preserve"> RTD("cqg.rtd",,"StudyData","Close("&amp;$G$5&amp;") when (LocalMonth("&amp;$G$5&amp;")="&amp;$B$1&amp;" And LocalDay("&amp;$G$5&amp;")="&amp;$A$1&amp;" And LocalHour("&amp;$G$5&amp;")="&amp;K52&amp;" And LocalMinute("&amp;$G$5&amp;")="&amp;L52&amp;")", "Bar", "", "Close","A5C", "0", "all", "", "","True",,)</f>
        <v>0.76219999999999999</v>
      </c>
      <c r="V52" s="99">
        <f t="shared" ca="1" si="16"/>
        <v>3.8854132367468004E-3</v>
      </c>
      <c r="W52" s="125">
        <f t="shared" ca="1" si="7"/>
        <v>3.8854132367468004E-3</v>
      </c>
      <c r="X52" s="126">
        <f ca="1" xml:space="preserve"> RTD("cqg.rtd",,"StudyData","Close("&amp;$G$6&amp;") when (LocalMonth("&amp;$G$6&amp;")="&amp;$B$1&amp;" And LocalDay("&amp;$G$6&amp;")="&amp;$A$1&amp;" And LocalHour("&amp;$G$6&amp;")="&amp;K52&amp;" And LocalMinute("&amp;$G$6&amp;")="&amp;L52&amp;")", "Bar", "", "Close","A5C", "0", "all", "", "","True",,)</f>
        <v>0.79574999999999996</v>
      </c>
      <c r="Y52" s="99">
        <f t="shared" ca="1" si="17"/>
        <v>5.1155740810913206E-3</v>
      </c>
      <c r="Z52" s="125">
        <f t="shared" ca="1" si="8"/>
        <v>5.1155740810913206E-3</v>
      </c>
      <c r="AA52" s="126">
        <f ca="1" xml:space="preserve"> RTD("cqg.rtd",,"StudyData","Close("&amp;$G$7&amp;") when (LocalMonth("&amp;$G$7&amp;")="&amp;$B$1&amp;" And LocalDay("&amp;$G$7&amp;")="&amp;$A$1&amp;" And LocalHour("&amp;$G$7&amp;")="&amp;K52&amp;" And LocalMinute("&amp;$G$7&amp;")="&amp;L52&amp;")", "Bar", "", "Close","A5C", "0", "all", "", "","True",,)</f>
        <v>1.0646</v>
      </c>
      <c r="AB52" s="99">
        <f t="shared" ca="1" si="18"/>
        <v>1.0343206393983084E-3</v>
      </c>
      <c r="AC52" s="125">
        <f t="shared" ca="1" si="9"/>
        <v>1.0343206393983084E-3</v>
      </c>
      <c r="AD52" s="126">
        <f ca="1" xml:space="preserve"> RTD("cqg.rtd",,"StudyData","Close("&amp;$G$8&amp;") when (LocalMonth("&amp;$G$8&amp;")="&amp;$B$1&amp;" And LocalDay("&amp;$G$8&amp;")="&amp;$A$1&amp;" And LocalHour("&amp;$G$8&amp;")="&amp;K52&amp;" And LocalMinute("&amp;$G$8&amp;")="&amp;L52&amp;")", "Bar", "", "Close","A5C", "0", "all", "", "","True",,)</f>
        <v>0.69969999999999999</v>
      </c>
      <c r="AE52" s="99">
        <f t="shared" ca="1" si="19"/>
        <v>3.0103211009174179E-3</v>
      </c>
      <c r="AF52" s="125">
        <f t="shared" ca="1" si="10"/>
        <v>3.0103211009174179E-3</v>
      </c>
      <c r="AG52" s="126">
        <f ca="1" xml:space="preserve"> RTD("cqg.rtd",,"StudyData","Close("&amp;$G$9&amp;") when (LocalMonth("&amp;$G$9&amp;")="&amp;$B$1&amp;" And LocalDay("&amp;$G$9&amp;")="&amp;$A$1&amp;" And LocalHour("&amp;$G$9&amp;")="&amp;K52&amp;" And LocalMinute("&amp;$G$9&amp;")="&amp;L52&amp;")", "Bar", "", "Close","A5C", "0", "all", "", "","True",,)</f>
        <v>0.85209999999999997</v>
      </c>
      <c r="AH52" s="99">
        <f t="shared" ca="1" si="11"/>
        <v>-3.5083615951350751E-3</v>
      </c>
      <c r="AI52" s="125">
        <f t="shared" ca="1" si="12"/>
        <v>-3.5083615951350751E-3</v>
      </c>
      <c r="AJ52" s="127">
        <f ca="1" xml:space="preserve"> RTD("cqg.rtd",,"StudyData","Close("&amp;$G$10&amp;") when (LocalMonth("&amp;$G$10&amp;")="&amp;$B$1&amp;" And LocalDay("&amp;$G$10&amp;")="&amp;$A$1&amp;" And LocalHour("&amp;$G$10&amp;")="&amp;K52&amp;" And LocalMinute("&amp;$G$10&amp;")="&amp;L52&amp;")", "Bar", "", "Close","A5C", "0", "all", "", "","True",,)</f>
        <v>1710.6</v>
      </c>
      <c r="AK52" s="99">
        <f t="shared" ca="1" si="20"/>
        <v>1.45907473309608E-2</v>
      </c>
      <c r="AL52" s="125">
        <f t="shared" ca="1" si="13"/>
        <v>1.45907473309608E-2</v>
      </c>
      <c r="AN52" s="99">
        <f t="shared" si="14"/>
        <v>15</v>
      </c>
    </row>
    <row r="53" spans="9:40" x14ac:dyDescent="0.2">
      <c r="I53" s="99" t="str">
        <f t="shared" si="0"/>
        <v>11:20</v>
      </c>
      <c r="J53" s="99" t="str">
        <f ca="1" xml:space="preserve"> RTD("cqg.rtd",,"StudyData","Close("&amp;$G$2&amp;") when (LocalMonth("&amp;$G$2&amp;")="&amp;$B$1&amp;" And LocalDay("&amp;$G$2&amp;")="&amp;$A$1&amp;" And LocalHour("&amp;$G$2&amp;")="&amp;K53&amp;" And LocalMinute("&amp;$G$2&amp;")="&amp;L53&amp;")", "Bar", "", "Close","A5C", "0", "all", "", "","True",,)</f>
        <v/>
      </c>
      <c r="K53" s="99">
        <f t="shared" si="24"/>
        <v>11</v>
      </c>
      <c r="L53" s="99">
        <f t="shared" si="15"/>
        <v>20</v>
      </c>
      <c r="M53" s="99" t="e">
        <f t="shared" ca="1" si="1"/>
        <v>#VALUE!</v>
      </c>
      <c r="N53" s="125" t="e">
        <f t="shared" ca="1" si="2"/>
        <v>#N/A</v>
      </c>
      <c r="O53" s="126" t="str">
        <f ca="1" xml:space="preserve"> RTD("cqg.rtd",,"StudyData","Close("&amp;$G$3&amp;") when (LocalMonth("&amp;$G$3&amp;")="&amp;$B$1&amp;" And LocalDay("&amp;$G$3&amp;")="&amp;$A$1&amp;" And LocalHour("&amp;$G$3&amp;")="&amp;K53&amp;" And LocalMinute("&amp;$G$3&amp;")="&amp;L53&amp;")", "Bar", "", "Close","A5C", "0", "all", "", "","True",,)</f>
        <v/>
      </c>
      <c r="P53" s="99" t="e">
        <f t="shared" ca="1" si="3"/>
        <v>#VALUE!</v>
      </c>
      <c r="Q53" s="125" t="e">
        <f t="shared" ca="1" si="4"/>
        <v>#N/A</v>
      </c>
      <c r="R53" s="126" t="str">
        <f ca="1" xml:space="preserve"> RTD("cqg.rtd",,"StudyData","Close("&amp;$G$4&amp;") when (LocalMonth("&amp;$G$4&amp;")="&amp;$B$1&amp;" And LocalDay("&amp;$G$4&amp;")="&amp;$A$1&amp;" And LocalHour("&amp;$G$4&amp;")="&amp;K53&amp;" And LocalMinute("&amp;$G$4&amp;")="&amp;L53&amp;")", "Bar", "", "Close","A5C", "0", "all", "", "","True",,)</f>
        <v/>
      </c>
      <c r="S53" s="99" t="e">
        <f t="shared" ca="1" si="5"/>
        <v>#VALUE!</v>
      </c>
      <c r="T53" s="125" t="e">
        <f t="shared" ca="1" si="6"/>
        <v>#N/A</v>
      </c>
      <c r="U53" s="126" t="str">
        <f ca="1" xml:space="preserve"> RTD("cqg.rtd",,"StudyData","Close("&amp;$G$5&amp;") when (LocalMonth("&amp;$G$5&amp;")="&amp;$B$1&amp;" And LocalDay("&amp;$G$5&amp;")="&amp;$A$1&amp;" And LocalHour("&amp;$G$5&amp;")="&amp;K53&amp;" And LocalMinute("&amp;$G$5&amp;")="&amp;L53&amp;")", "Bar", "", "Close","A5C", "0", "all", "", "","True",,)</f>
        <v/>
      </c>
      <c r="V53" s="99" t="e">
        <f t="shared" ca="1" si="16"/>
        <v>#VALUE!</v>
      </c>
      <c r="W53" s="125" t="e">
        <f t="shared" ca="1" si="7"/>
        <v>#N/A</v>
      </c>
      <c r="X53" s="126" t="str">
        <f ca="1" xml:space="preserve"> RTD("cqg.rtd",,"StudyData","Close("&amp;$G$6&amp;") when (LocalMonth("&amp;$G$6&amp;")="&amp;$B$1&amp;" And LocalDay("&amp;$G$6&amp;")="&amp;$A$1&amp;" And LocalHour("&amp;$G$6&amp;")="&amp;K53&amp;" And LocalMinute("&amp;$G$6&amp;")="&amp;L53&amp;")", "Bar", "", "Close","A5C", "0", "all", "", "","True",,)</f>
        <v/>
      </c>
      <c r="Y53" s="99" t="e">
        <f t="shared" ca="1" si="17"/>
        <v>#VALUE!</v>
      </c>
      <c r="Z53" s="125" t="e">
        <f t="shared" ca="1" si="8"/>
        <v>#N/A</v>
      </c>
      <c r="AA53" s="126" t="str">
        <f ca="1" xml:space="preserve"> RTD("cqg.rtd",,"StudyData","Close("&amp;$G$7&amp;") when (LocalMonth("&amp;$G$7&amp;")="&amp;$B$1&amp;" And LocalDay("&amp;$G$7&amp;")="&amp;$A$1&amp;" And LocalHour("&amp;$G$7&amp;")="&amp;K53&amp;" And LocalMinute("&amp;$G$7&amp;")="&amp;L53&amp;")", "Bar", "", "Close","A5C", "0", "all", "", "","True",,)</f>
        <v/>
      </c>
      <c r="AB53" s="99" t="e">
        <f t="shared" ca="1" si="18"/>
        <v>#VALUE!</v>
      </c>
      <c r="AC53" s="125" t="e">
        <f t="shared" ca="1" si="9"/>
        <v>#N/A</v>
      </c>
      <c r="AD53" s="126" t="str">
        <f ca="1" xml:space="preserve"> RTD("cqg.rtd",,"StudyData","Close("&amp;$G$8&amp;") when (LocalMonth("&amp;$G$8&amp;")="&amp;$B$1&amp;" And LocalDay("&amp;$G$8&amp;")="&amp;$A$1&amp;" And LocalHour("&amp;$G$8&amp;")="&amp;K53&amp;" And LocalMinute("&amp;$G$8&amp;")="&amp;L53&amp;")", "Bar", "", "Close","A5C", "0", "all", "", "","True",,)</f>
        <v/>
      </c>
      <c r="AE53" s="99" t="e">
        <f t="shared" ca="1" si="19"/>
        <v>#VALUE!</v>
      </c>
      <c r="AF53" s="125" t="e">
        <f t="shared" ca="1" si="10"/>
        <v>#N/A</v>
      </c>
      <c r="AG53" s="126" t="str">
        <f ca="1" xml:space="preserve"> RTD("cqg.rtd",,"StudyData","Close("&amp;$G$9&amp;") when (LocalMonth("&amp;$G$9&amp;")="&amp;$B$1&amp;" And LocalDay("&amp;$G$9&amp;")="&amp;$A$1&amp;" And LocalHour("&amp;$G$9&amp;")="&amp;K53&amp;" And LocalMinute("&amp;$G$9&amp;")="&amp;L53&amp;")", "Bar", "", "Close","A5C", "0", "all", "", "","True",,)</f>
        <v/>
      </c>
      <c r="AH53" s="99" t="e">
        <f t="shared" ca="1" si="11"/>
        <v>#VALUE!</v>
      </c>
      <c r="AI53" s="125" t="e">
        <f t="shared" ca="1" si="12"/>
        <v>#N/A</v>
      </c>
      <c r="AJ53" s="127" t="str">
        <f ca="1" xml:space="preserve"> RTD("cqg.rtd",,"StudyData","Close("&amp;$G$10&amp;") when (LocalMonth("&amp;$G$10&amp;")="&amp;$B$1&amp;" And LocalDay("&amp;$G$10&amp;")="&amp;$A$1&amp;" And LocalHour("&amp;$G$10&amp;")="&amp;K53&amp;" And LocalMinute("&amp;$G$10&amp;")="&amp;L53&amp;")", "Bar", "", "Close","A5C", "0", "all", "", "","True",,)</f>
        <v/>
      </c>
      <c r="AK53" s="99" t="e">
        <f t="shared" ca="1" si="20"/>
        <v>#VALUE!</v>
      </c>
      <c r="AL53" s="125" t="e">
        <f t="shared" ca="1" si="13"/>
        <v>#N/A</v>
      </c>
      <c r="AN53" s="99">
        <f t="shared" si="14"/>
        <v>20</v>
      </c>
    </row>
    <row r="54" spans="9:40" x14ac:dyDescent="0.2">
      <c r="I54" s="99" t="str">
        <f t="shared" si="0"/>
        <v>11:25</v>
      </c>
      <c r="J54" s="99" t="str">
        <f ca="1" xml:space="preserve"> RTD("cqg.rtd",,"StudyData","Close("&amp;$G$2&amp;") when (LocalMonth("&amp;$G$2&amp;")="&amp;$B$1&amp;" And LocalDay("&amp;$G$2&amp;")="&amp;$A$1&amp;" And LocalHour("&amp;$G$2&amp;")="&amp;K54&amp;" And LocalMinute("&amp;$G$2&amp;")="&amp;L54&amp;")", "Bar", "", "Close","A5C", "0", "all", "", "","True",,)</f>
        <v/>
      </c>
      <c r="K54" s="99">
        <f t="shared" ref="K54:K67" si="25">IF(L54=0,K53+1,K53)</f>
        <v>11</v>
      </c>
      <c r="L54" s="99">
        <f t="shared" ref="L54:L99" si="26">IF((L53+$H$1)=60,0,(L53+$H$1))</f>
        <v>25</v>
      </c>
      <c r="M54" s="99" t="e">
        <f t="shared" ca="1" si="1"/>
        <v>#VALUE!</v>
      </c>
      <c r="N54" s="125" t="e">
        <f t="shared" ca="1" si="2"/>
        <v>#N/A</v>
      </c>
      <c r="O54" s="126" t="str">
        <f ca="1" xml:space="preserve"> RTD("cqg.rtd",,"StudyData","Close("&amp;$G$3&amp;") when (LocalMonth("&amp;$G$3&amp;")="&amp;$B$1&amp;" And LocalDay("&amp;$G$3&amp;")="&amp;$A$1&amp;" And LocalHour("&amp;$G$3&amp;")="&amp;K54&amp;" And LocalMinute("&amp;$G$3&amp;")="&amp;L54&amp;")", "Bar", "", "Close","A5C", "0", "all", "", "","True",,)</f>
        <v/>
      </c>
      <c r="P54" s="99" t="e">
        <f t="shared" ca="1" si="3"/>
        <v>#VALUE!</v>
      </c>
      <c r="Q54" s="125" t="e">
        <f t="shared" ca="1" si="4"/>
        <v>#N/A</v>
      </c>
      <c r="R54" s="126" t="str">
        <f ca="1" xml:space="preserve"> RTD("cqg.rtd",,"StudyData","Close("&amp;$G$4&amp;") when (LocalMonth("&amp;$G$4&amp;")="&amp;$B$1&amp;" And LocalDay("&amp;$G$4&amp;")="&amp;$A$1&amp;" And LocalHour("&amp;$G$4&amp;")="&amp;K54&amp;" And LocalMinute("&amp;$G$4&amp;")="&amp;L54&amp;")", "Bar", "", "Close","A5C", "0", "all", "", "","True",,)</f>
        <v/>
      </c>
      <c r="S54" s="99" t="e">
        <f t="shared" ca="1" si="5"/>
        <v>#VALUE!</v>
      </c>
      <c r="T54" s="125" t="e">
        <f t="shared" ca="1" si="6"/>
        <v>#N/A</v>
      </c>
      <c r="U54" s="126" t="str">
        <f ca="1" xml:space="preserve"> RTD("cqg.rtd",,"StudyData","Close("&amp;$G$5&amp;") when (LocalMonth("&amp;$G$5&amp;")="&amp;$B$1&amp;" And LocalDay("&amp;$G$5&amp;")="&amp;$A$1&amp;" And LocalHour("&amp;$G$5&amp;")="&amp;K54&amp;" And LocalMinute("&amp;$G$5&amp;")="&amp;L54&amp;")", "Bar", "", "Close","A5C", "0", "all", "", "","True",,)</f>
        <v/>
      </c>
      <c r="V54" s="99" t="e">
        <f t="shared" ca="1" si="16"/>
        <v>#VALUE!</v>
      </c>
      <c r="W54" s="125" t="e">
        <f t="shared" ca="1" si="7"/>
        <v>#N/A</v>
      </c>
      <c r="X54" s="126" t="str">
        <f ca="1" xml:space="preserve"> RTD("cqg.rtd",,"StudyData","Close("&amp;$G$6&amp;") when (LocalMonth("&amp;$G$6&amp;")="&amp;$B$1&amp;" And LocalDay("&amp;$G$6&amp;")="&amp;$A$1&amp;" And LocalHour("&amp;$G$6&amp;")="&amp;K54&amp;" And LocalMinute("&amp;$G$6&amp;")="&amp;L54&amp;")", "Bar", "", "Close","A5C", "0", "all", "", "","True",,)</f>
        <v/>
      </c>
      <c r="Y54" s="99" t="e">
        <f t="shared" ca="1" si="17"/>
        <v>#VALUE!</v>
      </c>
      <c r="Z54" s="125" t="e">
        <f t="shared" ca="1" si="8"/>
        <v>#N/A</v>
      </c>
      <c r="AA54" s="126" t="str">
        <f ca="1" xml:space="preserve"> RTD("cqg.rtd",,"StudyData","Close("&amp;$G$7&amp;") when (LocalMonth("&amp;$G$7&amp;")="&amp;$B$1&amp;" And LocalDay("&amp;$G$7&amp;")="&amp;$A$1&amp;" And LocalHour("&amp;$G$7&amp;")="&amp;K54&amp;" And LocalMinute("&amp;$G$7&amp;")="&amp;L54&amp;")", "Bar", "", "Close","A5C", "0", "all", "", "","True",,)</f>
        <v/>
      </c>
      <c r="AB54" s="99" t="e">
        <f t="shared" ca="1" si="18"/>
        <v>#VALUE!</v>
      </c>
      <c r="AC54" s="125" t="e">
        <f t="shared" ca="1" si="9"/>
        <v>#N/A</v>
      </c>
      <c r="AD54" s="126" t="str">
        <f ca="1" xml:space="preserve"> RTD("cqg.rtd",,"StudyData","Close("&amp;$G$8&amp;") when (LocalMonth("&amp;$G$8&amp;")="&amp;$B$1&amp;" And LocalDay("&amp;$G$8&amp;")="&amp;$A$1&amp;" And LocalHour("&amp;$G$8&amp;")="&amp;K54&amp;" And LocalMinute("&amp;$G$8&amp;")="&amp;L54&amp;")", "Bar", "", "Close","A5C", "0", "all", "", "","True",,)</f>
        <v/>
      </c>
      <c r="AE54" s="99" t="e">
        <f t="shared" ca="1" si="19"/>
        <v>#VALUE!</v>
      </c>
      <c r="AF54" s="125" t="e">
        <f t="shared" ca="1" si="10"/>
        <v>#N/A</v>
      </c>
      <c r="AG54" s="126" t="str">
        <f ca="1" xml:space="preserve"> RTD("cqg.rtd",,"StudyData","Close("&amp;$G$9&amp;") when (LocalMonth("&amp;$G$9&amp;")="&amp;$B$1&amp;" And LocalDay("&amp;$G$9&amp;")="&amp;$A$1&amp;" And LocalHour("&amp;$G$9&amp;")="&amp;K54&amp;" And LocalMinute("&amp;$G$9&amp;")="&amp;L54&amp;")", "Bar", "", "Close","A5C", "0", "all", "", "","True",,)</f>
        <v/>
      </c>
      <c r="AH54" s="99" t="e">
        <f t="shared" ca="1" si="11"/>
        <v>#VALUE!</v>
      </c>
      <c r="AI54" s="125" t="e">
        <f t="shared" ca="1" si="12"/>
        <v>#N/A</v>
      </c>
      <c r="AJ54" s="127" t="str">
        <f ca="1" xml:space="preserve"> RTD("cqg.rtd",,"StudyData","Close("&amp;$G$10&amp;") when (LocalMonth("&amp;$G$10&amp;")="&amp;$B$1&amp;" And LocalDay("&amp;$G$10&amp;")="&amp;$A$1&amp;" And LocalHour("&amp;$G$10&amp;")="&amp;K54&amp;" And LocalMinute("&amp;$G$10&amp;")="&amp;L54&amp;")", "Bar", "", "Close","A5C", "0", "all", "", "","True",,)</f>
        <v/>
      </c>
      <c r="AK54" s="99" t="e">
        <f t="shared" ca="1" si="20"/>
        <v>#VALUE!</v>
      </c>
      <c r="AL54" s="125" t="e">
        <f t="shared" ca="1" si="13"/>
        <v>#N/A</v>
      </c>
      <c r="AN54" s="99">
        <f t="shared" si="14"/>
        <v>25</v>
      </c>
    </row>
    <row r="55" spans="9:40" x14ac:dyDescent="0.2">
      <c r="I55" s="99" t="str">
        <f t="shared" si="0"/>
        <v>11:30</v>
      </c>
      <c r="J55" s="99" t="str">
        <f ca="1" xml:space="preserve"> RTD("cqg.rtd",,"StudyData","Close("&amp;$G$2&amp;") when (LocalMonth("&amp;$G$2&amp;")="&amp;$B$1&amp;" And LocalDay("&amp;$G$2&amp;")="&amp;$A$1&amp;" And LocalHour("&amp;$G$2&amp;")="&amp;K55&amp;" And LocalMinute("&amp;$G$2&amp;")="&amp;L55&amp;")", "Bar", "", "Close","A5C", "0", "all", "", "","True",,)</f>
        <v/>
      </c>
      <c r="K55" s="99">
        <f t="shared" si="25"/>
        <v>11</v>
      </c>
      <c r="L55" s="99">
        <f t="shared" si="26"/>
        <v>30</v>
      </c>
      <c r="M55" s="99" t="e">
        <f t="shared" ca="1" si="1"/>
        <v>#VALUE!</v>
      </c>
      <c r="N55" s="125" t="e">
        <f t="shared" ca="1" si="2"/>
        <v>#N/A</v>
      </c>
      <c r="O55" s="126" t="str">
        <f ca="1" xml:space="preserve"> RTD("cqg.rtd",,"StudyData","Close("&amp;$G$3&amp;") when (LocalMonth("&amp;$G$3&amp;")="&amp;$B$1&amp;" And LocalDay("&amp;$G$3&amp;")="&amp;$A$1&amp;" And LocalHour("&amp;$G$3&amp;")="&amp;K55&amp;" And LocalMinute("&amp;$G$3&amp;")="&amp;L55&amp;")", "Bar", "", "Close","A5C", "0", "all", "", "","True",,)</f>
        <v/>
      </c>
      <c r="P55" s="99" t="e">
        <f t="shared" ca="1" si="3"/>
        <v>#VALUE!</v>
      </c>
      <c r="Q55" s="125" t="e">
        <f t="shared" ca="1" si="4"/>
        <v>#N/A</v>
      </c>
      <c r="R55" s="126" t="str">
        <f ca="1" xml:space="preserve"> RTD("cqg.rtd",,"StudyData","Close("&amp;$G$4&amp;") when (LocalMonth("&amp;$G$4&amp;")="&amp;$B$1&amp;" And LocalDay("&amp;$G$4&amp;")="&amp;$A$1&amp;" And LocalHour("&amp;$G$4&amp;")="&amp;K55&amp;" And LocalMinute("&amp;$G$4&amp;")="&amp;L55&amp;")", "Bar", "", "Close","A5C", "0", "all", "", "","True",,)</f>
        <v/>
      </c>
      <c r="S55" s="99" t="e">
        <f t="shared" ca="1" si="5"/>
        <v>#VALUE!</v>
      </c>
      <c r="T55" s="125" t="e">
        <f t="shared" ca="1" si="6"/>
        <v>#N/A</v>
      </c>
      <c r="U55" s="126" t="str">
        <f ca="1" xml:space="preserve"> RTD("cqg.rtd",,"StudyData","Close("&amp;$G$5&amp;") when (LocalMonth("&amp;$G$5&amp;")="&amp;$B$1&amp;" And LocalDay("&amp;$G$5&amp;")="&amp;$A$1&amp;" And LocalHour("&amp;$G$5&amp;")="&amp;K55&amp;" And LocalMinute("&amp;$G$5&amp;")="&amp;L55&amp;")", "Bar", "", "Close","A5C", "0", "all", "", "","True",,)</f>
        <v/>
      </c>
      <c r="V55" s="99" t="e">
        <f t="shared" ca="1" si="16"/>
        <v>#VALUE!</v>
      </c>
      <c r="W55" s="125" t="e">
        <f t="shared" ca="1" si="7"/>
        <v>#N/A</v>
      </c>
      <c r="X55" s="126" t="str">
        <f ca="1" xml:space="preserve"> RTD("cqg.rtd",,"StudyData","Close("&amp;$G$6&amp;") when (LocalMonth("&amp;$G$6&amp;")="&amp;$B$1&amp;" And LocalDay("&amp;$G$6&amp;")="&amp;$A$1&amp;" And LocalHour("&amp;$G$6&amp;")="&amp;K55&amp;" And LocalMinute("&amp;$G$6&amp;")="&amp;L55&amp;")", "Bar", "", "Close","A5C", "0", "all", "", "","True",,)</f>
        <v/>
      </c>
      <c r="Y55" s="99" t="e">
        <f t="shared" ca="1" si="17"/>
        <v>#VALUE!</v>
      </c>
      <c r="Z55" s="125" t="e">
        <f t="shared" ca="1" si="8"/>
        <v>#N/A</v>
      </c>
      <c r="AA55" s="126" t="str">
        <f ca="1" xml:space="preserve"> RTD("cqg.rtd",,"StudyData","Close("&amp;$G$7&amp;") when (LocalMonth("&amp;$G$7&amp;")="&amp;$B$1&amp;" And LocalDay("&amp;$G$7&amp;")="&amp;$A$1&amp;" And LocalHour("&amp;$G$7&amp;")="&amp;K55&amp;" And LocalMinute("&amp;$G$7&amp;")="&amp;L55&amp;")", "Bar", "", "Close","A5C", "0", "all", "", "","True",,)</f>
        <v/>
      </c>
      <c r="AB55" s="99" t="e">
        <f t="shared" ca="1" si="18"/>
        <v>#VALUE!</v>
      </c>
      <c r="AC55" s="125" t="e">
        <f t="shared" ca="1" si="9"/>
        <v>#N/A</v>
      </c>
      <c r="AD55" s="126" t="str">
        <f ca="1" xml:space="preserve"> RTD("cqg.rtd",,"StudyData","Close("&amp;$G$8&amp;") when (LocalMonth("&amp;$G$8&amp;")="&amp;$B$1&amp;" And LocalDay("&amp;$G$8&amp;")="&amp;$A$1&amp;" And LocalHour("&amp;$G$8&amp;")="&amp;K55&amp;" And LocalMinute("&amp;$G$8&amp;")="&amp;L55&amp;")", "Bar", "", "Close","A5C", "0", "all", "", "","True",,)</f>
        <v/>
      </c>
      <c r="AE55" s="99" t="e">
        <f t="shared" ca="1" si="19"/>
        <v>#VALUE!</v>
      </c>
      <c r="AF55" s="125" t="e">
        <f t="shared" ca="1" si="10"/>
        <v>#N/A</v>
      </c>
      <c r="AG55" s="126" t="str">
        <f ca="1" xml:space="preserve"> RTD("cqg.rtd",,"StudyData","Close("&amp;$G$9&amp;") when (LocalMonth("&amp;$G$9&amp;")="&amp;$B$1&amp;" And LocalDay("&amp;$G$9&amp;")="&amp;$A$1&amp;" And LocalHour("&amp;$G$9&amp;")="&amp;K55&amp;" And LocalMinute("&amp;$G$9&amp;")="&amp;L55&amp;")", "Bar", "", "Close","A5C", "0", "all", "", "","True",,)</f>
        <v/>
      </c>
      <c r="AH55" s="99" t="e">
        <f t="shared" ca="1" si="11"/>
        <v>#VALUE!</v>
      </c>
      <c r="AI55" s="125" t="e">
        <f t="shared" ca="1" si="12"/>
        <v>#N/A</v>
      </c>
      <c r="AJ55" s="127" t="str">
        <f ca="1" xml:space="preserve"> RTD("cqg.rtd",,"StudyData","Close("&amp;$G$10&amp;") when (LocalMonth("&amp;$G$10&amp;")="&amp;$B$1&amp;" And LocalDay("&amp;$G$10&amp;")="&amp;$A$1&amp;" And LocalHour("&amp;$G$10&amp;")="&amp;K55&amp;" And LocalMinute("&amp;$G$10&amp;")="&amp;L55&amp;")", "Bar", "", "Close","A5C", "0", "all", "", "","True",,)</f>
        <v/>
      </c>
      <c r="AK55" s="99" t="e">
        <f t="shared" ca="1" si="20"/>
        <v>#VALUE!</v>
      </c>
      <c r="AL55" s="125" t="e">
        <f t="shared" ca="1" si="13"/>
        <v>#N/A</v>
      </c>
      <c r="AN55" s="99">
        <f t="shared" si="14"/>
        <v>30</v>
      </c>
    </row>
    <row r="56" spans="9:40" x14ac:dyDescent="0.2">
      <c r="I56" s="99" t="str">
        <f t="shared" si="0"/>
        <v>11:35</v>
      </c>
      <c r="J56" s="99" t="str">
        <f ca="1" xml:space="preserve"> RTD("cqg.rtd",,"StudyData","Close("&amp;$G$2&amp;") when (LocalMonth("&amp;$G$2&amp;")="&amp;$B$1&amp;" And LocalDay("&amp;$G$2&amp;")="&amp;$A$1&amp;" And LocalHour("&amp;$G$2&amp;")="&amp;K56&amp;" And LocalMinute("&amp;$G$2&amp;")="&amp;L56&amp;")", "Bar", "", "Close","A5C", "0", "all", "", "","True",,)</f>
        <v/>
      </c>
      <c r="K56" s="99">
        <f t="shared" si="25"/>
        <v>11</v>
      </c>
      <c r="L56" s="99">
        <f t="shared" si="26"/>
        <v>35</v>
      </c>
      <c r="M56" s="99" t="e">
        <f t="shared" ca="1" si="1"/>
        <v>#VALUE!</v>
      </c>
      <c r="N56" s="125" t="e">
        <f t="shared" ca="1" si="2"/>
        <v>#N/A</v>
      </c>
      <c r="O56" s="126" t="str">
        <f ca="1" xml:space="preserve"> RTD("cqg.rtd",,"StudyData","Close("&amp;$G$3&amp;") when (LocalMonth("&amp;$G$3&amp;")="&amp;$B$1&amp;" And LocalDay("&amp;$G$3&amp;")="&amp;$A$1&amp;" And LocalHour("&amp;$G$3&amp;")="&amp;K56&amp;" And LocalMinute("&amp;$G$3&amp;")="&amp;L56&amp;")", "Bar", "", "Close","A5C", "0", "all", "", "","True",,)</f>
        <v/>
      </c>
      <c r="P56" s="99" t="e">
        <f t="shared" ca="1" si="3"/>
        <v>#VALUE!</v>
      </c>
      <c r="Q56" s="125" t="e">
        <f t="shared" ca="1" si="4"/>
        <v>#N/A</v>
      </c>
      <c r="R56" s="126" t="str">
        <f ca="1" xml:space="preserve"> RTD("cqg.rtd",,"StudyData","Close("&amp;$G$4&amp;") when (LocalMonth("&amp;$G$4&amp;")="&amp;$B$1&amp;" And LocalDay("&amp;$G$4&amp;")="&amp;$A$1&amp;" And LocalHour("&amp;$G$4&amp;")="&amp;K56&amp;" And LocalMinute("&amp;$G$4&amp;")="&amp;L56&amp;")", "Bar", "", "Close","A5C", "0", "all", "", "","True",,)</f>
        <v/>
      </c>
      <c r="S56" s="99" t="e">
        <f t="shared" ca="1" si="5"/>
        <v>#VALUE!</v>
      </c>
      <c r="T56" s="125" t="e">
        <f t="shared" ca="1" si="6"/>
        <v>#N/A</v>
      </c>
      <c r="U56" s="126" t="str">
        <f ca="1" xml:space="preserve"> RTD("cqg.rtd",,"StudyData","Close("&amp;$G$5&amp;") when (LocalMonth("&amp;$G$5&amp;")="&amp;$B$1&amp;" And LocalDay("&amp;$G$5&amp;")="&amp;$A$1&amp;" And LocalHour("&amp;$G$5&amp;")="&amp;K56&amp;" And LocalMinute("&amp;$G$5&amp;")="&amp;L56&amp;")", "Bar", "", "Close","A5C", "0", "all", "", "","True",,)</f>
        <v/>
      </c>
      <c r="V56" s="99" t="e">
        <f t="shared" ca="1" si="16"/>
        <v>#VALUE!</v>
      </c>
      <c r="W56" s="125" t="e">
        <f t="shared" ca="1" si="7"/>
        <v>#N/A</v>
      </c>
      <c r="X56" s="126" t="str">
        <f ca="1" xml:space="preserve"> RTD("cqg.rtd",,"StudyData","Close("&amp;$G$6&amp;") when (LocalMonth("&amp;$G$6&amp;")="&amp;$B$1&amp;" And LocalDay("&amp;$G$6&amp;")="&amp;$A$1&amp;" And LocalHour("&amp;$G$6&amp;")="&amp;K56&amp;" And LocalMinute("&amp;$G$6&amp;")="&amp;L56&amp;")", "Bar", "", "Close","A5C", "0", "all", "", "","True",,)</f>
        <v/>
      </c>
      <c r="Y56" s="99" t="e">
        <f t="shared" ca="1" si="17"/>
        <v>#VALUE!</v>
      </c>
      <c r="Z56" s="125" t="e">
        <f t="shared" ca="1" si="8"/>
        <v>#N/A</v>
      </c>
      <c r="AA56" s="126" t="str">
        <f ca="1" xml:space="preserve"> RTD("cqg.rtd",,"StudyData","Close("&amp;$G$7&amp;") when (LocalMonth("&amp;$G$7&amp;")="&amp;$B$1&amp;" And LocalDay("&amp;$G$7&amp;")="&amp;$A$1&amp;" And LocalHour("&amp;$G$7&amp;")="&amp;K56&amp;" And LocalMinute("&amp;$G$7&amp;")="&amp;L56&amp;")", "Bar", "", "Close","A5C", "0", "all", "", "","True",,)</f>
        <v/>
      </c>
      <c r="AB56" s="99" t="e">
        <f t="shared" ca="1" si="18"/>
        <v>#VALUE!</v>
      </c>
      <c r="AC56" s="125" t="e">
        <f t="shared" ca="1" si="9"/>
        <v>#N/A</v>
      </c>
      <c r="AD56" s="126" t="str">
        <f ca="1" xml:space="preserve"> RTD("cqg.rtd",,"StudyData","Close("&amp;$G$8&amp;") when (LocalMonth("&amp;$G$8&amp;")="&amp;$B$1&amp;" And LocalDay("&amp;$G$8&amp;")="&amp;$A$1&amp;" And LocalHour("&amp;$G$8&amp;")="&amp;K56&amp;" And LocalMinute("&amp;$G$8&amp;")="&amp;L56&amp;")", "Bar", "", "Close","A5C", "0", "all", "", "","True",,)</f>
        <v/>
      </c>
      <c r="AE56" s="99" t="e">
        <f t="shared" ca="1" si="19"/>
        <v>#VALUE!</v>
      </c>
      <c r="AF56" s="125" t="e">
        <f t="shared" ca="1" si="10"/>
        <v>#N/A</v>
      </c>
      <c r="AG56" s="126" t="str">
        <f ca="1" xml:space="preserve"> RTD("cqg.rtd",,"StudyData","Close("&amp;$G$9&amp;") when (LocalMonth("&amp;$G$9&amp;")="&amp;$B$1&amp;" And LocalDay("&amp;$G$9&amp;")="&amp;$A$1&amp;" And LocalHour("&amp;$G$9&amp;")="&amp;K56&amp;" And LocalMinute("&amp;$G$9&amp;")="&amp;L56&amp;")", "Bar", "", "Close","A5C", "0", "all", "", "","True",,)</f>
        <v/>
      </c>
      <c r="AH56" s="99" t="e">
        <f t="shared" ca="1" si="11"/>
        <v>#VALUE!</v>
      </c>
      <c r="AI56" s="125" t="e">
        <f t="shared" ca="1" si="12"/>
        <v>#N/A</v>
      </c>
      <c r="AJ56" s="127" t="str">
        <f ca="1" xml:space="preserve"> RTD("cqg.rtd",,"StudyData","Close("&amp;$G$10&amp;") when (LocalMonth("&amp;$G$10&amp;")="&amp;$B$1&amp;" And LocalDay("&amp;$G$10&amp;")="&amp;$A$1&amp;" And LocalHour("&amp;$G$10&amp;")="&amp;K56&amp;" And LocalMinute("&amp;$G$10&amp;")="&amp;L56&amp;")", "Bar", "", "Close","A5C", "0", "all", "", "","True",,)</f>
        <v/>
      </c>
      <c r="AK56" s="99" t="e">
        <f t="shared" ca="1" si="20"/>
        <v>#VALUE!</v>
      </c>
      <c r="AL56" s="125" t="e">
        <f t="shared" ca="1" si="13"/>
        <v>#N/A</v>
      </c>
      <c r="AN56" s="99">
        <f t="shared" si="14"/>
        <v>35</v>
      </c>
    </row>
    <row r="57" spans="9:40" x14ac:dyDescent="0.2">
      <c r="I57" s="99" t="str">
        <f t="shared" si="0"/>
        <v>11:40</v>
      </c>
      <c r="J57" s="99" t="str">
        <f ca="1" xml:space="preserve"> RTD("cqg.rtd",,"StudyData","Close("&amp;$G$2&amp;") when (LocalMonth("&amp;$G$2&amp;")="&amp;$B$1&amp;" And LocalDay("&amp;$G$2&amp;")="&amp;$A$1&amp;" And LocalHour("&amp;$G$2&amp;")="&amp;K57&amp;" And LocalMinute("&amp;$G$2&amp;")="&amp;L57&amp;")", "Bar", "", "Close","A5C", "0", "all", "", "","True",,)</f>
        <v/>
      </c>
      <c r="K57" s="99">
        <f t="shared" si="25"/>
        <v>11</v>
      </c>
      <c r="L57" s="99">
        <f t="shared" si="26"/>
        <v>40</v>
      </c>
      <c r="M57" s="99" t="e">
        <f t="shared" ca="1" si="1"/>
        <v>#VALUE!</v>
      </c>
      <c r="N57" s="125" t="e">
        <f t="shared" ca="1" si="2"/>
        <v>#N/A</v>
      </c>
      <c r="O57" s="126" t="str">
        <f ca="1" xml:space="preserve"> RTD("cqg.rtd",,"StudyData","Close("&amp;$G$3&amp;") when (LocalMonth("&amp;$G$3&amp;")="&amp;$B$1&amp;" And LocalDay("&amp;$G$3&amp;")="&amp;$A$1&amp;" And LocalHour("&amp;$G$3&amp;")="&amp;K57&amp;" And LocalMinute("&amp;$G$3&amp;")="&amp;L57&amp;")", "Bar", "", "Close","A5C", "0", "all", "", "","True",,)</f>
        <v/>
      </c>
      <c r="P57" s="99" t="e">
        <f t="shared" ca="1" si="3"/>
        <v>#VALUE!</v>
      </c>
      <c r="Q57" s="125" t="e">
        <f t="shared" ca="1" si="4"/>
        <v>#N/A</v>
      </c>
      <c r="R57" s="126" t="str">
        <f ca="1" xml:space="preserve"> RTD("cqg.rtd",,"StudyData","Close("&amp;$G$4&amp;") when (LocalMonth("&amp;$G$4&amp;")="&amp;$B$1&amp;" And LocalDay("&amp;$G$4&amp;")="&amp;$A$1&amp;" And LocalHour("&amp;$G$4&amp;")="&amp;K57&amp;" And LocalMinute("&amp;$G$4&amp;")="&amp;L57&amp;")", "Bar", "", "Close","A5C", "0", "all", "", "","True",,)</f>
        <v/>
      </c>
      <c r="S57" s="99" t="e">
        <f t="shared" ca="1" si="5"/>
        <v>#VALUE!</v>
      </c>
      <c r="T57" s="125" t="e">
        <f t="shared" ca="1" si="6"/>
        <v>#N/A</v>
      </c>
      <c r="U57" s="126" t="str">
        <f ca="1" xml:space="preserve"> RTD("cqg.rtd",,"StudyData","Close("&amp;$G$5&amp;") when (LocalMonth("&amp;$G$5&amp;")="&amp;$B$1&amp;" And LocalDay("&amp;$G$5&amp;")="&amp;$A$1&amp;" And LocalHour("&amp;$G$5&amp;")="&amp;K57&amp;" And LocalMinute("&amp;$G$5&amp;")="&amp;L57&amp;")", "Bar", "", "Close","A5C", "0", "all", "", "","True",,)</f>
        <v/>
      </c>
      <c r="V57" s="99" t="e">
        <f t="shared" ca="1" si="16"/>
        <v>#VALUE!</v>
      </c>
      <c r="W57" s="125" t="e">
        <f t="shared" ca="1" si="7"/>
        <v>#N/A</v>
      </c>
      <c r="X57" s="126" t="str">
        <f ca="1" xml:space="preserve"> RTD("cqg.rtd",,"StudyData","Close("&amp;$G$6&amp;") when (LocalMonth("&amp;$G$6&amp;")="&amp;$B$1&amp;" And LocalDay("&amp;$G$6&amp;")="&amp;$A$1&amp;" And LocalHour("&amp;$G$6&amp;")="&amp;K57&amp;" And LocalMinute("&amp;$G$6&amp;")="&amp;L57&amp;")", "Bar", "", "Close","A5C", "0", "all", "", "","True",,)</f>
        <v/>
      </c>
      <c r="Y57" s="99" t="e">
        <f t="shared" ca="1" si="17"/>
        <v>#VALUE!</v>
      </c>
      <c r="Z57" s="125" t="e">
        <f t="shared" ca="1" si="8"/>
        <v>#N/A</v>
      </c>
      <c r="AA57" s="126" t="str">
        <f ca="1" xml:space="preserve"> RTD("cqg.rtd",,"StudyData","Close("&amp;$G$7&amp;") when (LocalMonth("&amp;$G$7&amp;")="&amp;$B$1&amp;" And LocalDay("&amp;$G$7&amp;")="&amp;$A$1&amp;" And LocalHour("&amp;$G$7&amp;")="&amp;K57&amp;" And LocalMinute("&amp;$G$7&amp;")="&amp;L57&amp;")", "Bar", "", "Close","A5C", "0", "all", "", "","True",,)</f>
        <v/>
      </c>
      <c r="AB57" s="99" t="e">
        <f t="shared" ca="1" si="18"/>
        <v>#VALUE!</v>
      </c>
      <c r="AC57" s="125" t="e">
        <f t="shared" ca="1" si="9"/>
        <v>#N/A</v>
      </c>
      <c r="AD57" s="126" t="str">
        <f ca="1" xml:space="preserve"> RTD("cqg.rtd",,"StudyData","Close("&amp;$G$8&amp;") when (LocalMonth("&amp;$G$8&amp;")="&amp;$B$1&amp;" And LocalDay("&amp;$G$8&amp;")="&amp;$A$1&amp;" And LocalHour("&amp;$G$8&amp;")="&amp;K57&amp;" And LocalMinute("&amp;$G$8&amp;")="&amp;L57&amp;")", "Bar", "", "Close","A5C", "0", "all", "", "","True",,)</f>
        <v/>
      </c>
      <c r="AE57" s="99" t="e">
        <f t="shared" ca="1" si="19"/>
        <v>#VALUE!</v>
      </c>
      <c r="AF57" s="125" t="e">
        <f t="shared" ca="1" si="10"/>
        <v>#N/A</v>
      </c>
      <c r="AG57" s="126" t="str">
        <f ca="1" xml:space="preserve"> RTD("cqg.rtd",,"StudyData","Close("&amp;$G$9&amp;") when (LocalMonth("&amp;$G$9&amp;")="&amp;$B$1&amp;" And LocalDay("&amp;$G$9&amp;")="&amp;$A$1&amp;" And LocalHour("&amp;$G$9&amp;")="&amp;K57&amp;" And LocalMinute("&amp;$G$9&amp;")="&amp;L57&amp;")", "Bar", "", "Close","A5C", "0", "all", "", "","True",,)</f>
        <v/>
      </c>
      <c r="AH57" s="99" t="e">
        <f t="shared" ca="1" si="11"/>
        <v>#VALUE!</v>
      </c>
      <c r="AI57" s="125" t="e">
        <f t="shared" ca="1" si="12"/>
        <v>#N/A</v>
      </c>
      <c r="AJ57" s="127" t="str">
        <f ca="1" xml:space="preserve"> RTD("cqg.rtd",,"StudyData","Close("&amp;$G$10&amp;") when (LocalMonth("&amp;$G$10&amp;")="&amp;$B$1&amp;" And LocalDay("&amp;$G$10&amp;")="&amp;$A$1&amp;" And LocalHour("&amp;$G$10&amp;")="&amp;K57&amp;" And LocalMinute("&amp;$G$10&amp;")="&amp;L57&amp;")", "Bar", "", "Close","A5C", "0", "all", "", "","True",,)</f>
        <v/>
      </c>
      <c r="AK57" s="99" t="e">
        <f t="shared" ca="1" si="20"/>
        <v>#VALUE!</v>
      </c>
      <c r="AL57" s="125" t="e">
        <f t="shared" ca="1" si="13"/>
        <v>#N/A</v>
      </c>
      <c r="AN57" s="99">
        <f t="shared" si="14"/>
        <v>40</v>
      </c>
    </row>
    <row r="58" spans="9:40" x14ac:dyDescent="0.2">
      <c r="I58" s="99" t="str">
        <f t="shared" si="0"/>
        <v>11:45</v>
      </c>
      <c r="J58" s="99" t="str">
        <f ca="1" xml:space="preserve"> RTD("cqg.rtd",,"StudyData","Close("&amp;$G$2&amp;") when (LocalMonth("&amp;$G$2&amp;")="&amp;$B$1&amp;" And LocalDay("&amp;$G$2&amp;")="&amp;$A$1&amp;" And LocalHour("&amp;$G$2&amp;")="&amp;K58&amp;" And LocalMinute("&amp;$G$2&amp;")="&amp;L58&amp;")", "Bar", "", "Close","A5C", "0", "all", "", "","True",,)</f>
        <v/>
      </c>
      <c r="K58" s="99">
        <f t="shared" si="25"/>
        <v>11</v>
      </c>
      <c r="L58" s="99">
        <f t="shared" si="26"/>
        <v>45</v>
      </c>
      <c r="M58" s="99" t="e">
        <f t="shared" ca="1" si="1"/>
        <v>#VALUE!</v>
      </c>
      <c r="N58" s="125" t="e">
        <f t="shared" ca="1" si="2"/>
        <v>#N/A</v>
      </c>
      <c r="O58" s="126" t="str">
        <f ca="1" xml:space="preserve"> RTD("cqg.rtd",,"StudyData","Close("&amp;$G$3&amp;") when (LocalMonth("&amp;$G$3&amp;")="&amp;$B$1&amp;" And LocalDay("&amp;$G$3&amp;")="&amp;$A$1&amp;" And LocalHour("&amp;$G$3&amp;")="&amp;K58&amp;" And LocalMinute("&amp;$G$3&amp;")="&amp;L58&amp;")", "Bar", "", "Close","A5C", "0", "all", "", "","True",,)</f>
        <v/>
      </c>
      <c r="P58" s="99" t="e">
        <f t="shared" ca="1" si="3"/>
        <v>#VALUE!</v>
      </c>
      <c r="Q58" s="125" t="e">
        <f t="shared" ca="1" si="4"/>
        <v>#N/A</v>
      </c>
      <c r="R58" s="126" t="str">
        <f ca="1" xml:space="preserve"> RTD("cqg.rtd",,"StudyData","Close("&amp;$G$4&amp;") when (LocalMonth("&amp;$G$4&amp;")="&amp;$B$1&amp;" And LocalDay("&amp;$G$4&amp;")="&amp;$A$1&amp;" And LocalHour("&amp;$G$4&amp;")="&amp;K58&amp;" And LocalMinute("&amp;$G$4&amp;")="&amp;L58&amp;")", "Bar", "", "Close","A5C", "0", "all", "", "","True",,)</f>
        <v/>
      </c>
      <c r="S58" s="99" t="e">
        <f t="shared" ca="1" si="5"/>
        <v>#VALUE!</v>
      </c>
      <c r="T58" s="125" t="e">
        <f t="shared" ca="1" si="6"/>
        <v>#N/A</v>
      </c>
      <c r="U58" s="126" t="str">
        <f ca="1" xml:space="preserve"> RTD("cqg.rtd",,"StudyData","Close("&amp;$G$5&amp;") when (LocalMonth("&amp;$G$5&amp;")="&amp;$B$1&amp;" And LocalDay("&amp;$G$5&amp;")="&amp;$A$1&amp;" And LocalHour("&amp;$G$5&amp;")="&amp;K58&amp;" And LocalMinute("&amp;$G$5&amp;")="&amp;L58&amp;")", "Bar", "", "Close","A5C", "0", "all", "", "","True",,)</f>
        <v/>
      </c>
      <c r="V58" s="99" t="e">
        <f t="shared" ca="1" si="16"/>
        <v>#VALUE!</v>
      </c>
      <c r="W58" s="125" t="e">
        <f t="shared" ca="1" si="7"/>
        <v>#N/A</v>
      </c>
      <c r="X58" s="126" t="str">
        <f ca="1" xml:space="preserve"> RTD("cqg.rtd",,"StudyData","Close("&amp;$G$6&amp;") when (LocalMonth("&amp;$G$6&amp;")="&amp;$B$1&amp;" And LocalDay("&amp;$G$6&amp;")="&amp;$A$1&amp;" And LocalHour("&amp;$G$6&amp;")="&amp;K58&amp;" And LocalMinute("&amp;$G$6&amp;")="&amp;L58&amp;")", "Bar", "", "Close","A5C", "0", "all", "", "","True",,)</f>
        <v/>
      </c>
      <c r="Y58" s="99" t="e">
        <f t="shared" ca="1" si="17"/>
        <v>#VALUE!</v>
      </c>
      <c r="Z58" s="125" t="e">
        <f t="shared" ca="1" si="8"/>
        <v>#N/A</v>
      </c>
      <c r="AA58" s="126" t="str">
        <f ca="1" xml:space="preserve"> RTD("cqg.rtd",,"StudyData","Close("&amp;$G$7&amp;") when (LocalMonth("&amp;$G$7&amp;")="&amp;$B$1&amp;" And LocalDay("&amp;$G$7&amp;")="&amp;$A$1&amp;" And LocalHour("&amp;$G$7&amp;")="&amp;K58&amp;" And LocalMinute("&amp;$G$7&amp;")="&amp;L58&amp;")", "Bar", "", "Close","A5C", "0", "all", "", "","True",,)</f>
        <v/>
      </c>
      <c r="AB58" s="99" t="e">
        <f t="shared" ca="1" si="18"/>
        <v>#VALUE!</v>
      </c>
      <c r="AC58" s="125" t="e">
        <f t="shared" ca="1" si="9"/>
        <v>#N/A</v>
      </c>
      <c r="AD58" s="126" t="str">
        <f ca="1" xml:space="preserve"> RTD("cqg.rtd",,"StudyData","Close("&amp;$G$8&amp;") when (LocalMonth("&amp;$G$8&amp;")="&amp;$B$1&amp;" And LocalDay("&amp;$G$8&amp;")="&amp;$A$1&amp;" And LocalHour("&amp;$G$8&amp;")="&amp;K58&amp;" And LocalMinute("&amp;$G$8&amp;")="&amp;L58&amp;")", "Bar", "", "Close","A5C", "0", "all", "", "","True",,)</f>
        <v/>
      </c>
      <c r="AE58" s="99" t="e">
        <f t="shared" ca="1" si="19"/>
        <v>#VALUE!</v>
      </c>
      <c r="AF58" s="125" t="e">
        <f t="shared" ca="1" si="10"/>
        <v>#N/A</v>
      </c>
      <c r="AG58" s="126" t="str">
        <f ca="1" xml:space="preserve"> RTD("cqg.rtd",,"StudyData","Close("&amp;$G$9&amp;") when (LocalMonth("&amp;$G$9&amp;")="&amp;$B$1&amp;" And LocalDay("&amp;$G$9&amp;")="&amp;$A$1&amp;" And LocalHour("&amp;$G$9&amp;")="&amp;K58&amp;" And LocalMinute("&amp;$G$9&amp;")="&amp;L58&amp;")", "Bar", "", "Close","A5C", "0", "all", "", "","True",,)</f>
        <v/>
      </c>
      <c r="AH58" s="99" t="e">
        <f t="shared" ca="1" si="11"/>
        <v>#VALUE!</v>
      </c>
      <c r="AI58" s="125" t="e">
        <f t="shared" ca="1" si="12"/>
        <v>#N/A</v>
      </c>
      <c r="AJ58" s="127" t="str">
        <f ca="1" xml:space="preserve"> RTD("cqg.rtd",,"StudyData","Close("&amp;$G$10&amp;") when (LocalMonth("&amp;$G$10&amp;")="&amp;$B$1&amp;" And LocalDay("&amp;$G$10&amp;")="&amp;$A$1&amp;" And LocalHour("&amp;$G$10&amp;")="&amp;K58&amp;" And LocalMinute("&amp;$G$10&amp;")="&amp;L58&amp;")", "Bar", "", "Close","A5C", "0", "all", "", "","True",,)</f>
        <v/>
      </c>
      <c r="AK58" s="99" t="e">
        <f t="shared" ca="1" si="20"/>
        <v>#VALUE!</v>
      </c>
      <c r="AL58" s="125" t="e">
        <f t="shared" ca="1" si="13"/>
        <v>#N/A</v>
      </c>
      <c r="AN58" s="99">
        <f t="shared" si="14"/>
        <v>45</v>
      </c>
    </row>
    <row r="59" spans="9:40" x14ac:dyDescent="0.2">
      <c r="I59" s="99" t="str">
        <f t="shared" si="0"/>
        <v>11:50</v>
      </c>
      <c r="J59" s="99" t="str">
        <f ca="1" xml:space="preserve"> RTD("cqg.rtd",,"StudyData","Close("&amp;$G$2&amp;") when (LocalMonth("&amp;$G$2&amp;")="&amp;$B$1&amp;" And LocalDay("&amp;$G$2&amp;")="&amp;$A$1&amp;" And LocalHour("&amp;$G$2&amp;")="&amp;K59&amp;" And LocalMinute("&amp;$G$2&amp;")="&amp;L59&amp;")", "Bar", "", "Close","A5C", "0", "all", "", "","True",,)</f>
        <v/>
      </c>
      <c r="K59" s="99">
        <f t="shared" si="25"/>
        <v>11</v>
      </c>
      <c r="L59" s="99">
        <f t="shared" si="26"/>
        <v>50</v>
      </c>
      <c r="M59" s="99" t="e">
        <f t="shared" ca="1" si="1"/>
        <v>#VALUE!</v>
      </c>
      <c r="N59" s="125" t="e">
        <f t="shared" ca="1" si="2"/>
        <v>#N/A</v>
      </c>
      <c r="O59" s="126" t="str">
        <f ca="1" xml:space="preserve"> RTD("cqg.rtd",,"StudyData","Close("&amp;$G$3&amp;") when (LocalMonth("&amp;$G$3&amp;")="&amp;$B$1&amp;" And LocalDay("&amp;$G$3&amp;")="&amp;$A$1&amp;" And LocalHour("&amp;$G$3&amp;")="&amp;K59&amp;" And LocalMinute("&amp;$G$3&amp;")="&amp;L59&amp;")", "Bar", "", "Close","A5C", "0", "all", "", "","True",,)</f>
        <v/>
      </c>
      <c r="P59" s="99" t="e">
        <f t="shared" ca="1" si="3"/>
        <v>#VALUE!</v>
      </c>
      <c r="Q59" s="125" t="e">
        <f t="shared" ca="1" si="4"/>
        <v>#N/A</v>
      </c>
      <c r="R59" s="126" t="str">
        <f ca="1" xml:space="preserve"> RTD("cqg.rtd",,"StudyData","Close("&amp;$G$4&amp;") when (LocalMonth("&amp;$G$4&amp;")="&amp;$B$1&amp;" And LocalDay("&amp;$G$4&amp;")="&amp;$A$1&amp;" And LocalHour("&amp;$G$4&amp;")="&amp;K59&amp;" And LocalMinute("&amp;$G$4&amp;")="&amp;L59&amp;")", "Bar", "", "Close","A5C", "0", "all", "", "","True",,)</f>
        <v/>
      </c>
      <c r="S59" s="99" t="e">
        <f t="shared" ca="1" si="5"/>
        <v>#VALUE!</v>
      </c>
      <c r="T59" s="125" t="e">
        <f t="shared" ca="1" si="6"/>
        <v>#N/A</v>
      </c>
      <c r="U59" s="126" t="str">
        <f ca="1" xml:space="preserve"> RTD("cqg.rtd",,"StudyData","Close("&amp;$G$5&amp;") when (LocalMonth("&amp;$G$5&amp;")="&amp;$B$1&amp;" And LocalDay("&amp;$G$5&amp;")="&amp;$A$1&amp;" And LocalHour("&amp;$G$5&amp;")="&amp;K59&amp;" And LocalMinute("&amp;$G$5&amp;")="&amp;L59&amp;")", "Bar", "", "Close","A5C", "0", "all", "", "","True",,)</f>
        <v/>
      </c>
      <c r="V59" s="99" t="e">
        <f t="shared" ca="1" si="16"/>
        <v>#VALUE!</v>
      </c>
      <c r="W59" s="125" t="e">
        <f t="shared" ca="1" si="7"/>
        <v>#N/A</v>
      </c>
      <c r="X59" s="126" t="str">
        <f ca="1" xml:space="preserve"> RTD("cqg.rtd",,"StudyData","Close("&amp;$G$6&amp;") when (LocalMonth("&amp;$G$6&amp;")="&amp;$B$1&amp;" And LocalDay("&amp;$G$6&amp;")="&amp;$A$1&amp;" And LocalHour("&amp;$G$6&amp;")="&amp;K59&amp;" And LocalMinute("&amp;$G$6&amp;")="&amp;L59&amp;")", "Bar", "", "Close","A5C", "0", "all", "", "","True",,)</f>
        <v/>
      </c>
      <c r="Y59" s="99" t="e">
        <f t="shared" ca="1" si="17"/>
        <v>#VALUE!</v>
      </c>
      <c r="Z59" s="125" t="e">
        <f t="shared" ca="1" si="8"/>
        <v>#N/A</v>
      </c>
      <c r="AA59" s="126" t="str">
        <f ca="1" xml:space="preserve"> RTD("cqg.rtd",,"StudyData","Close("&amp;$G$7&amp;") when (LocalMonth("&amp;$G$7&amp;")="&amp;$B$1&amp;" And LocalDay("&amp;$G$7&amp;")="&amp;$A$1&amp;" And LocalHour("&amp;$G$7&amp;")="&amp;K59&amp;" And LocalMinute("&amp;$G$7&amp;")="&amp;L59&amp;")", "Bar", "", "Close","A5C", "0", "all", "", "","True",,)</f>
        <v/>
      </c>
      <c r="AB59" s="99" t="e">
        <f t="shared" ca="1" si="18"/>
        <v>#VALUE!</v>
      </c>
      <c r="AC59" s="125" t="e">
        <f t="shared" ca="1" si="9"/>
        <v>#N/A</v>
      </c>
      <c r="AD59" s="126" t="str">
        <f ca="1" xml:space="preserve"> RTD("cqg.rtd",,"StudyData","Close("&amp;$G$8&amp;") when (LocalMonth("&amp;$G$8&amp;")="&amp;$B$1&amp;" And LocalDay("&amp;$G$8&amp;")="&amp;$A$1&amp;" And LocalHour("&amp;$G$8&amp;")="&amp;K59&amp;" And LocalMinute("&amp;$G$8&amp;")="&amp;L59&amp;")", "Bar", "", "Close","A5C", "0", "all", "", "","True",,)</f>
        <v/>
      </c>
      <c r="AE59" s="99" t="e">
        <f t="shared" ca="1" si="19"/>
        <v>#VALUE!</v>
      </c>
      <c r="AF59" s="125" t="e">
        <f t="shared" ca="1" si="10"/>
        <v>#N/A</v>
      </c>
      <c r="AG59" s="126" t="str">
        <f ca="1" xml:space="preserve"> RTD("cqg.rtd",,"StudyData","Close("&amp;$G$9&amp;") when (LocalMonth("&amp;$G$9&amp;")="&amp;$B$1&amp;" And LocalDay("&amp;$G$9&amp;")="&amp;$A$1&amp;" And LocalHour("&amp;$G$9&amp;")="&amp;K59&amp;" And LocalMinute("&amp;$G$9&amp;")="&amp;L59&amp;")", "Bar", "", "Close","A5C", "0", "all", "", "","True",,)</f>
        <v/>
      </c>
      <c r="AH59" s="99" t="e">
        <f t="shared" ca="1" si="11"/>
        <v>#VALUE!</v>
      </c>
      <c r="AI59" s="125" t="e">
        <f t="shared" ca="1" si="12"/>
        <v>#N/A</v>
      </c>
      <c r="AJ59" s="127" t="str">
        <f ca="1" xml:space="preserve"> RTD("cqg.rtd",,"StudyData","Close("&amp;$G$10&amp;") when (LocalMonth("&amp;$G$10&amp;")="&amp;$B$1&amp;" And LocalDay("&amp;$G$10&amp;")="&amp;$A$1&amp;" And LocalHour("&amp;$G$10&amp;")="&amp;K59&amp;" And LocalMinute("&amp;$G$10&amp;")="&amp;L59&amp;")", "Bar", "", "Close","A5C", "0", "all", "", "","True",,)</f>
        <v/>
      </c>
      <c r="AK59" s="99" t="e">
        <f t="shared" ca="1" si="20"/>
        <v>#VALUE!</v>
      </c>
      <c r="AL59" s="125" t="e">
        <f t="shared" ca="1" si="13"/>
        <v>#N/A</v>
      </c>
      <c r="AN59" s="99">
        <f t="shared" si="14"/>
        <v>50</v>
      </c>
    </row>
    <row r="60" spans="9:40" x14ac:dyDescent="0.2">
      <c r="I60" s="99" t="str">
        <f t="shared" si="0"/>
        <v>11:55</v>
      </c>
      <c r="J60" s="99" t="str">
        <f ca="1" xml:space="preserve"> RTD("cqg.rtd",,"StudyData","Close("&amp;$G$2&amp;") when (LocalMonth("&amp;$G$2&amp;")="&amp;$B$1&amp;" And LocalDay("&amp;$G$2&amp;")="&amp;$A$1&amp;" And LocalHour("&amp;$G$2&amp;")="&amp;K60&amp;" And LocalMinute("&amp;$G$2&amp;")="&amp;L60&amp;")", "Bar", "", "Close","A5C", "0", "all", "", "","True",,)</f>
        <v/>
      </c>
      <c r="K60" s="99">
        <f t="shared" si="25"/>
        <v>11</v>
      </c>
      <c r="L60" s="99">
        <f t="shared" si="26"/>
        <v>55</v>
      </c>
      <c r="M60" s="99" t="e">
        <f t="shared" ca="1" si="1"/>
        <v>#VALUE!</v>
      </c>
      <c r="N60" s="125" t="e">
        <f t="shared" ca="1" si="2"/>
        <v>#N/A</v>
      </c>
      <c r="O60" s="126" t="str">
        <f ca="1" xml:space="preserve"> RTD("cqg.rtd",,"StudyData","Close("&amp;$G$3&amp;") when (LocalMonth("&amp;$G$3&amp;")="&amp;$B$1&amp;" And LocalDay("&amp;$G$3&amp;")="&amp;$A$1&amp;" And LocalHour("&amp;$G$3&amp;")="&amp;K60&amp;" And LocalMinute("&amp;$G$3&amp;")="&amp;L60&amp;")", "Bar", "", "Close","A5C", "0", "all", "", "","True",,)</f>
        <v/>
      </c>
      <c r="P60" s="99" t="e">
        <f t="shared" ca="1" si="3"/>
        <v>#VALUE!</v>
      </c>
      <c r="Q60" s="125" t="e">
        <f t="shared" ca="1" si="4"/>
        <v>#N/A</v>
      </c>
      <c r="R60" s="126" t="str">
        <f ca="1" xml:space="preserve"> RTD("cqg.rtd",,"StudyData","Close("&amp;$G$4&amp;") when (LocalMonth("&amp;$G$4&amp;")="&amp;$B$1&amp;" And LocalDay("&amp;$G$4&amp;")="&amp;$A$1&amp;" And LocalHour("&amp;$G$4&amp;")="&amp;K60&amp;" And LocalMinute("&amp;$G$4&amp;")="&amp;L60&amp;")", "Bar", "", "Close","A5C", "0", "all", "", "","True",,)</f>
        <v/>
      </c>
      <c r="S60" s="99" t="e">
        <f t="shared" ca="1" si="5"/>
        <v>#VALUE!</v>
      </c>
      <c r="T60" s="125" t="e">
        <f t="shared" ca="1" si="6"/>
        <v>#N/A</v>
      </c>
      <c r="U60" s="126" t="str">
        <f ca="1" xml:space="preserve"> RTD("cqg.rtd",,"StudyData","Close("&amp;$G$5&amp;") when (LocalMonth("&amp;$G$5&amp;")="&amp;$B$1&amp;" And LocalDay("&amp;$G$5&amp;")="&amp;$A$1&amp;" And LocalHour("&amp;$G$5&amp;")="&amp;K60&amp;" And LocalMinute("&amp;$G$5&amp;")="&amp;L60&amp;")", "Bar", "", "Close","A5C", "0", "all", "", "","True",,)</f>
        <v/>
      </c>
      <c r="V60" s="99" t="e">
        <f t="shared" ca="1" si="16"/>
        <v>#VALUE!</v>
      </c>
      <c r="W60" s="125" t="e">
        <f t="shared" ca="1" si="7"/>
        <v>#N/A</v>
      </c>
      <c r="X60" s="126" t="str">
        <f ca="1" xml:space="preserve"> RTD("cqg.rtd",,"StudyData","Close("&amp;$G$6&amp;") when (LocalMonth("&amp;$G$6&amp;")="&amp;$B$1&amp;" And LocalDay("&amp;$G$6&amp;")="&amp;$A$1&amp;" And LocalHour("&amp;$G$6&amp;")="&amp;K60&amp;" And LocalMinute("&amp;$G$6&amp;")="&amp;L60&amp;")", "Bar", "", "Close","A5C", "0", "all", "", "","True",,)</f>
        <v/>
      </c>
      <c r="Y60" s="99" t="e">
        <f t="shared" ca="1" si="17"/>
        <v>#VALUE!</v>
      </c>
      <c r="Z60" s="125" t="e">
        <f t="shared" ca="1" si="8"/>
        <v>#N/A</v>
      </c>
      <c r="AA60" s="126" t="str">
        <f ca="1" xml:space="preserve"> RTD("cqg.rtd",,"StudyData","Close("&amp;$G$7&amp;") when (LocalMonth("&amp;$G$7&amp;")="&amp;$B$1&amp;" And LocalDay("&amp;$G$7&amp;")="&amp;$A$1&amp;" And LocalHour("&amp;$G$7&amp;")="&amp;K60&amp;" And LocalMinute("&amp;$G$7&amp;")="&amp;L60&amp;")", "Bar", "", "Close","A5C", "0", "all", "", "","True",,)</f>
        <v/>
      </c>
      <c r="AB60" s="99" t="e">
        <f t="shared" ca="1" si="18"/>
        <v>#VALUE!</v>
      </c>
      <c r="AC60" s="125" t="e">
        <f t="shared" ca="1" si="9"/>
        <v>#N/A</v>
      </c>
      <c r="AD60" s="126" t="str">
        <f ca="1" xml:space="preserve"> RTD("cqg.rtd",,"StudyData","Close("&amp;$G$8&amp;") when (LocalMonth("&amp;$G$8&amp;")="&amp;$B$1&amp;" And LocalDay("&amp;$G$8&amp;")="&amp;$A$1&amp;" And LocalHour("&amp;$G$8&amp;")="&amp;K60&amp;" And LocalMinute("&amp;$G$8&amp;")="&amp;L60&amp;")", "Bar", "", "Close","A5C", "0", "all", "", "","True",,)</f>
        <v/>
      </c>
      <c r="AE60" s="99" t="e">
        <f t="shared" ca="1" si="19"/>
        <v>#VALUE!</v>
      </c>
      <c r="AF60" s="125" t="e">
        <f t="shared" ca="1" si="10"/>
        <v>#N/A</v>
      </c>
      <c r="AG60" s="126" t="str">
        <f ca="1" xml:space="preserve"> RTD("cqg.rtd",,"StudyData","Close("&amp;$G$9&amp;") when (LocalMonth("&amp;$G$9&amp;")="&amp;$B$1&amp;" And LocalDay("&amp;$G$9&amp;")="&amp;$A$1&amp;" And LocalHour("&amp;$G$9&amp;")="&amp;K60&amp;" And LocalMinute("&amp;$G$9&amp;")="&amp;L60&amp;")", "Bar", "", "Close","A5C", "0", "all", "", "","True",,)</f>
        <v/>
      </c>
      <c r="AH60" s="99" t="e">
        <f t="shared" ca="1" si="11"/>
        <v>#VALUE!</v>
      </c>
      <c r="AI60" s="125" t="e">
        <f t="shared" ca="1" si="12"/>
        <v>#N/A</v>
      </c>
      <c r="AJ60" s="127" t="str">
        <f ca="1" xml:space="preserve"> RTD("cqg.rtd",,"StudyData","Close("&amp;$G$10&amp;") when (LocalMonth("&amp;$G$10&amp;")="&amp;$B$1&amp;" And LocalDay("&amp;$G$10&amp;")="&amp;$A$1&amp;" And LocalHour("&amp;$G$10&amp;")="&amp;K60&amp;" And LocalMinute("&amp;$G$10&amp;")="&amp;L60&amp;")", "Bar", "", "Close","A5C", "0", "all", "", "","True",,)</f>
        <v/>
      </c>
      <c r="AK60" s="99" t="e">
        <f t="shared" ca="1" si="20"/>
        <v>#VALUE!</v>
      </c>
      <c r="AL60" s="125" t="e">
        <f t="shared" ca="1" si="13"/>
        <v>#N/A</v>
      </c>
      <c r="AN60" s="99">
        <f t="shared" si="14"/>
        <v>55</v>
      </c>
    </row>
    <row r="61" spans="9:40" x14ac:dyDescent="0.2">
      <c r="I61" s="99" t="str">
        <f t="shared" si="0"/>
        <v>12:00</v>
      </c>
      <c r="J61" s="99" t="str">
        <f ca="1" xml:space="preserve"> RTD("cqg.rtd",,"StudyData","Close("&amp;$G$2&amp;") when (LocalMonth("&amp;$G$2&amp;")="&amp;$B$1&amp;" And LocalDay("&amp;$G$2&amp;")="&amp;$A$1&amp;" And LocalHour("&amp;$G$2&amp;")="&amp;K61&amp;" And LocalMinute("&amp;$G$2&amp;")="&amp;L61&amp;")", "Bar", "", "Close","A5C", "0", "all", "", "","True",,)</f>
        <v/>
      </c>
      <c r="K61" s="99">
        <f t="shared" si="25"/>
        <v>12</v>
      </c>
      <c r="L61" s="99">
        <f t="shared" si="26"/>
        <v>0</v>
      </c>
      <c r="M61" s="99" t="e">
        <f t="shared" ca="1" si="1"/>
        <v>#VALUE!</v>
      </c>
      <c r="N61" s="125" t="e">
        <f t="shared" ca="1" si="2"/>
        <v>#N/A</v>
      </c>
      <c r="O61" s="126" t="str">
        <f ca="1" xml:space="preserve"> RTD("cqg.rtd",,"StudyData","Close("&amp;$G$3&amp;") when (LocalMonth("&amp;$G$3&amp;")="&amp;$B$1&amp;" And LocalDay("&amp;$G$3&amp;")="&amp;$A$1&amp;" And LocalHour("&amp;$G$3&amp;")="&amp;K61&amp;" And LocalMinute("&amp;$G$3&amp;")="&amp;L61&amp;")", "Bar", "", "Close","A5C", "0", "all", "", "","True",,)</f>
        <v/>
      </c>
      <c r="P61" s="99" t="e">
        <f t="shared" ca="1" si="3"/>
        <v>#VALUE!</v>
      </c>
      <c r="Q61" s="125" t="e">
        <f t="shared" ca="1" si="4"/>
        <v>#N/A</v>
      </c>
      <c r="R61" s="126" t="str">
        <f ca="1" xml:space="preserve"> RTD("cqg.rtd",,"StudyData","Close("&amp;$G$4&amp;") when (LocalMonth("&amp;$G$4&amp;")="&amp;$B$1&amp;" And LocalDay("&amp;$G$4&amp;")="&amp;$A$1&amp;" And LocalHour("&amp;$G$4&amp;")="&amp;K61&amp;" And LocalMinute("&amp;$G$4&amp;")="&amp;L61&amp;")", "Bar", "", "Close","A5C", "0", "all", "", "","True",,)</f>
        <v/>
      </c>
      <c r="S61" s="99" t="e">
        <f t="shared" ca="1" si="5"/>
        <v>#VALUE!</v>
      </c>
      <c r="T61" s="125" t="e">
        <f t="shared" ca="1" si="6"/>
        <v>#N/A</v>
      </c>
      <c r="U61" s="126" t="str">
        <f ca="1" xml:space="preserve"> RTD("cqg.rtd",,"StudyData","Close("&amp;$G$5&amp;") when (LocalMonth("&amp;$G$5&amp;")="&amp;$B$1&amp;" And LocalDay("&amp;$G$5&amp;")="&amp;$A$1&amp;" And LocalHour("&amp;$G$5&amp;")="&amp;K61&amp;" And LocalMinute("&amp;$G$5&amp;")="&amp;L61&amp;")", "Bar", "", "Close","A5C", "0", "all", "", "","True",,)</f>
        <v/>
      </c>
      <c r="V61" s="99" t="e">
        <f t="shared" ca="1" si="16"/>
        <v>#VALUE!</v>
      </c>
      <c r="W61" s="125" t="e">
        <f t="shared" ca="1" si="7"/>
        <v>#N/A</v>
      </c>
      <c r="X61" s="126" t="str">
        <f ca="1" xml:space="preserve"> RTD("cqg.rtd",,"StudyData","Close("&amp;$G$6&amp;") when (LocalMonth("&amp;$G$6&amp;")="&amp;$B$1&amp;" And LocalDay("&amp;$G$6&amp;")="&amp;$A$1&amp;" And LocalHour("&amp;$G$6&amp;")="&amp;K61&amp;" And LocalMinute("&amp;$G$6&amp;")="&amp;L61&amp;")", "Bar", "", "Close","A5C", "0", "all", "", "","True",,)</f>
        <v/>
      </c>
      <c r="Y61" s="99" t="e">
        <f t="shared" ca="1" si="17"/>
        <v>#VALUE!</v>
      </c>
      <c r="Z61" s="125" t="e">
        <f t="shared" ca="1" si="8"/>
        <v>#N/A</v>
      </c>
      <c r="AA61" s="126" t="str">
        <f ca="1" xml:space="preserve"> RTD("cqg.rtd",,"StudyData","Close("&amp;$G$7&amp;") when (LocalMonth("&amp;$G$7&amp;")="&amp;$B$1&amp;" And LocalDay("&amp;$G$7&amp;")="&amp;$A$1&amp;" And LocalHour("&amp;$G$7&amp;")="&amp;K61&amp;" And LocalMinute("&amp;$G$7&amp;")="&amp;L61&amp;")", "Bar", "", "Close","A5C", "0", "all", "", "","True",,)</f>
        <v/>
      </c>
      <c r="AB61" s="99" t="e">
        <f t="shared" ca="1" si="18"/>
        <v>#VALUE!</v>
      </c>
      <c r="AC61" s="125" t="e">
        <f t="shared" ca="1" si="9"/>
        <v>#N/A</v>
      </c>
      <c r="AD61" s="126" t="str">
        <f ca="1" xml:space="preserve"> RTD("cqg.rtd",,"StudyData","Close("&amp;$G$8&amp;") when (LocalMonth("&amp;$G$8&amp;")="&amp;$B$1&amp;" And LocalDay("&amp;$G$8&amp;")="&amp;$A$1&amp;" And LocalHour("&amp;$G$8&amp;")="&amp;K61&amp;" And LocalMinute("&amp;$G$8&amp;")="&amp;L61&amp;")", "Bar", "", "Close","A5C", "0", "all", "", "","True",,)</f>
        <v/>
      </c>
      <c r="AE61" s="99" t="e">
        <f t="shared" ca="1" si="19"/>
        <v>#VALUE!</v>
      </c>
      <c r="AF61" s="125" t="e">
        <f t="shared" ca="1" si="10"/>
        <v>#N/A</v>
      </c>
      <c r="AG61" s="126" t="str">
        <f ca="1" xml:space="preserve"> RTD("cqg.rtd",,"StudyData","Close("&amp;$G$9&amp;") when (LocalMonth("&amp;$G$9&amp;")="&amp;$B$1&amp;" And LocalDay("&amp;$G$9&amp;")="&amp;$A$1&amp;" And LocalHour("&amp;$G$9&amp;")="&amp;K61&amp;" And LocalMinute("&amp;$G$9&amp;")="&amp;L61&amp;")", "Bar", "", "Close","A5C", "0", "all", "", "","True",,)</f>
        <v/>
      </c>
      <c r="AH61" s="99" t="e">
        <f t="shared" ca="1" si="11"/>
        <v>#VALUE!</v>
      </c>
      <c r="AI61" s="125" t="e">
        <f t="shared" ca="1" si="12"/>
        <v>#N/A</v>
      </c>
      <c r="AJ61" s="127" t="str">
        <f ca="1" xml:space="preserve"> RTD("cqg.rtd",,"StudyData","Close("&amp;$G$10&amp;") when (LocalMonth("&amp;$G$10&amp;")="&amp;$B$1&amp;" And LocalDay("&amp;$G$10&amp;")="&amp;$A$1&amp;" And LocalHour("&amp;$G$10&amp;")="&amp;K61&amp;" And LocalMinute("&amp;$G$10&amp;")="&amp;L61&amp;")", "Bar", "", "Close","A5C", "0", "all", "", "","True",,)</f>
        <v/>
      </c>
      <c r="AK61" s="99" t="e">
        <f t="shared" ca="1" si="20"/>
        <v>#VALUE!</v>
      </c>
      <c r="AL61" s="125" t="e">
        <f t="shared" ca="1" si="13"/>
        <v>#N/A</v>
      </c>
      <c r="AN61" s="99" t="str">
        <f t="shared" si="14"/>
        <v>00</v>
      </c>
    </row>
    <row r="62" spans="9:40" x14ac:dyDescent="0.2">
      <c r="I62" s="99" t="str">
        <f t="shared" si="0"/>
        <v>12:05</v>
      </c>
      <c r="J62" s="99" t="str">
        <f ca="1" xml:space="preserve"> RTD("cqg.rtd",,"StudyData","Close("&amp;$G$2&amp;") when (LocalMonth("&amp;$G$2&amp;")="&amp;$B$1&amp;" And LocalDay("&amp;$G$2&amp;")="&amp;$A$1&amp;" And LocalHour("&amp;$G$2&amp;")="&amp;K62&amp;" And LocalMinute("&amp;$G$2&amp;")="&amp;L62&amp;")", "Bar", "", "Close","A5C", "0", "all", "", "","True",,)</f>
        <v/>
      </c>
      <c r="K62" s="99">
        <f t="shared" si="25"/>
        <v>12</v>
      </c>
      <c r="L62" s="99">
        <f t="shared" si="26"/>
        <v>5</v>
      </c>
      <c r="M62" s="99" t="e">
        <f t="shared" ca="1" si="1"/>
        <v>#VALUE!</v>
      </c>
      <c r="N62" s="125" t="e">
        <f t="shared" ca="1" si="2"/>
        <v>#N/A</v>
      </c>
      <c r="O62" s="126" t="str">
        <f ca="1" xml:space="preserve"> RTD("cqg.rtd",,"StudyData","Close("&amp;$G$3&amp;") when (LocalMonth("&amp;$G$3&amp;")="&amp;$B$1&amp;" And LocalDay("&amp;$G$3&amp;")="&amp;$A$1&amp;" And LocalHour("&amp;$G$3&amp;")="&amp;K62&amp;" And LocalMinute("&amp;$G$3&amp;")="&amp;L62&amp;")", "Bar", "", "Close","A5C", "0", "all", "", "","True",,)</f>
        <v/>
      </c>
      <c r="P62" s="99" t="e">
        <f t="shared" ca="1" si="3"/>
        <v>#VALUE!</v>
      </c>
      <c r="Q62" s="125" t="e">
        <f t="shared" ca="1" si="4"/>
        <v>#N/A</v>
      </c>
      <c r="R62" s="126" t="str">
        <f ca="1" xml:space="preserve"> RTD("cqg.rtd",,"StudyData","Close("&amp;$G$4&amp;") when (LocalMonth("&amp;$G$4&amp;")="&amp;$B$1&amp;" And LocalDay("&amp;$G$4&amp;")="&amp;$A$1&amp;" And LocalHour("&amp;$G$4&amp;")="&amp;K62&amp;" And LocalMinute("&amp;$G$4&amp;")="&amp;L62&amp;")", "Bar", "", "Close","A5C", "0", "all", "", "","True",,)</f>
        <v/>
      </c>
      <c r="S62" s="99" t="e">
        <f t="shared" ca="1" si="5"/>
        <v>#VALUE!</v>
      </c>
      <c r="T62" s="125" t="e">
        <f t="shared" ca="1" si="6"/>
        <v>#N/A</v>
      </c>
      <c r="U62" s="126" t="str">
        <f ca="1" xml:space="preserve"> RTD("cqg.rtd",,"StudyData","Close("&amp;$G$5&amp;") when (LocalMonth("&amp;$G$5&amp;")="&amp;$B$1&amp;" And LocalDay("&amp;$G$5&amp;")="&amp;$A$1&amp;" And LocalHour("&amp;$G$5&amp;")="&amp;K62&amp;" And LocalMinute("&amp;$G$5&amp;")="&amp;L62&amp;")", "Bar", "", "Close","A5C", "0", "all", "", "","True",,)</f>
        <v/>
      </c>
      <c r="V62" s="99" t="e">
        <f t="shared" ca="1" si="16"/>
        <v>#VALUE!</v>
      </c>
      <c r="W62" s="125" t="e">
        <f t="shared" ca="1" si="7"/>
        <v>#N/A</v>
      </c>
      <c r="X62" s="126" t="str">
        <f ca="1" xml:space="preserve"> RTD("cqg.rtd",,"StudyData","Close("&amp;$G$6&amp;") when (LocalMonth("&amp;$G$6&amp;")="&amp;$B$1&amp;" And LocalDay("&amp;$G$6&amp;")="&amp;$A$1&amp;" And LocalHour("&amp;$G$6&amp;")="&amp;K62&amp;" And LocalMinute("&amp;$G$6&amp;")="&amp;L62&amp;")", "Bar", "", "Close","A5C", "0", "all", "", "","True",,)</f>
        <v/>
      </c>
      <c r="Y62" s="99" t="e">
        <f t="shared" ca="1" si="17"/>
        <v>#VALUE!</v>
      </c>
      <c r="Z62" s="125" t="e">
        <f t="shared" ca="1" si="8"/>
        <v>#N/A</v>
      </c>
      <c r="AA62" s="126" t="str">
        <f ca="1" xml:space="preserve"> RTD("cqg.rtd",,"StudyData","Close("&amp;$G$7&amp;") when (LocalMonth("&amp;$G$7&amp;")="&amp;$B$1&amp;" And LocalDay("&amp;$G$7&amp;")="&amp;$A$1&amp;" And LocalHour("&amp;$G$7&amp;")="&amp;K62&amp;" And LocalMinute("&amp;$G$7&amp;")="&amp;L62&amp;")", "Bar", "", "Close","A5C", "0", "all", "", "","True",,)</f>
        <v/>
      </c>
      <c r="AB62" s="99" t="e">
        <f t="shared" ca="1" si="18"/>
        <v>#VALUE!</v>
      </c>
      <c r="AC62" s="125" t="e">
        <f t="shared" ca="1" si="9"/>
        <v>#N/A</v>
      </c>
      <c r="AD62" s="126" t="str">
        <f ca="1" xml:space="preserve"> RTD("cqg.rtd",,"StudyData","Close("&amp;$G$8&amp;") when (LocalMonth("&amp;$G$8&amp;")="&amp;$B$1&amp;" And LocalDay("&amp;$G$8&amp;")="&amp;$A$1&amp;" And LocalHour("&amp;$G$8&amp;")="&amp;K62&amp;" And LocalMinute("&amp;$G$8&amp;")="&amp;L62&amp;")", "Bar", "", "Close","A5C", "0", "all", "", "","True",,)</f>
        <v/>
      </c>
      <c r="AE62" s="99" t="e">
        <f t="shared" ca="1" si="19"/>
        <v>#VALUE!</v>
      </c>
      <c r="AF62" s="125" t="e">
        <f t="shared" ca="1" si="10"/>
        <v>#N/A</v>
      </c>
      <c r="AG62" s="126" t="str">
        <f ca="1" xml:space="preserve"> RTD("cqg.rtd",,"StudyData","Close("&amp;$G$9&amp;") when (LocalMonth("&amp;$G$9&amp;")="&amp;$B$1&amp;" And LocalDay("&amp;$G$9&amp;")="&amp;$A$1&amp;" And LocalHour("&amp;$G$9&amp;")="&amp;K62&amp;" And LocalMinute("&amp;$G$9&amp;")="&amp;L62&amp;")", "Bar", "", "Close","A5C", "0", "all", "", "","True",,)</f>
        <v/>
      </c>
      <c r="AH62" s="99" t="e">
        <f t="shared" ca="1" si="11"/>
        <v>#VALUE!</v>
      </c>
      <c r="AI62" s="125" t="e">
        <f t="shared" ca="1" si="12"/>
        <v>#N/A</v>
      </c>
      <c r="AJ62" s="127" t="str">
        <f ca="1" xml:space="preserve"> RTD("cqg.rtd",,"StudyData","Close("&amp;$G$10&amp;") when (LocalMonth("&amp;$G$10&amp;")="&amp;$B$1&amp;" And LocalDay("&amp;$G$10&amp;")="&amp;$A$1&amp;" And LocalHour("&amp;$G$10&amp;")="&amp;K62&amp;" And LocalMinute("&amp;$G$10&amp;")="&amp;L62&amp;")", "Bar", "", "Close","A5C", "0", "all", "", "","True",,)</f>
        <v/>
      </c>
      <c r="AK62" s="99" t="e">
        <f t="shared" ca="1" si="20"/>
        <v>#VALUE!</v>
      </c>
      <c r="AL62" s="125" t="e">
        <f t="shared" ca="1" si="13"/>
        <v>#N/A</v>
      </c>
      <c r="AN62" s="99" t="str">
        <f t="shared" si="14"/>
        <v>05</v>
      </c>
    </row>
    <row r="63" spans="9:40" x14ac:dyDescent="0.2">
      <c r="I63" s="99" t="str">
        <f t="shared" si="0"/>
        <v>12:10</v>
      </c>
      <c r="J63" s="99" t="str">
        <f ca="1" xml:space="preserve"> RTD("cqg.rtd",,"StudyData","Close("&amp;$G$2&amp;") when (LocalMonth("&amp;$G$2&amp;")="&amp;$B$1&amp;" And LocalDay("&amp;$G$2&amp;")="&amp;$A$1&amp;" And LocalHour("&amp;$G$2&amp;")="&amp;K63&amp;" And LocalMinute("&amp;$G$2&amp;")="&amp;L63&amp;")", "Bar", "", "Close","A5C", "0", "all", "", "","True",,)</f>
        <v/>
      </c>
      <c r="K63" s="99">
        <f t="shared" si="25"/>
        <v>12</v>
      </c>
      <c r="L63" s="99">
        <f t="shared" si="26"/>
        <v>10</v>
      </c>
      <c r="M63" s="99" t="e">
        <f t="shared" ca="1" si="1"/>
        <v>#VALUE!</v>
      </c>
      <c r="N63" s="125" t="e">
        <f t="shared" ca="1" si="2"/>
        <v>#N/A</v>
      </c>
      <c r="O63" s="126" t="str">
        <f ca="1" xml:space="preserve"> RTD("cqg.rtd",,"StudyData","Close("&amp;$G$3&amp;") when (LocalMonth("&amp;$G$3&amp;")="&amp;$B$1&amp;" And LocalDay("&amp;$G$3&amp;")="&amp;$A$1&amp;" And LocalHour("&amp;$G$3&amp;")="&amp;K63&amp;" And LocalMinute("&amp;$G$3&amp;")="&amp;L63&amp;")", "Bar", "", "Close","A5C", "0", "all", "", "","True",,)</f>
        <v/>
      </c>
      <c r="P63" s="99" t="e">
        <f t="shared" ca="1" si="3"/>
        <v>#VALUE!</v>
      </c>
      <c r="Q63" s="125" t="e">
        <f t="shared" ca="1" si="4"/>
        <v>#N/A</v>
      </c>
      <c r="R63" s="126" t="str">
        <f ca="1" xml:space="preserve"> RTD("cqg.rtd",,"StudyData","Close("&amp;$G$4&amp;") when (LocalMonth("&amp;$G$4&amp;")="&amp;$B$1&amp;" And LocalDay("&amp;$G$4&amp;")="&amp;$A$1&amp;" And LocalHour("&amp;$G$4&amp;")="&amp;K63&amp;" And LocalMinute("&amp;$G$4&amp;")="&amp;L63&amp;")", "Bar", "", "Close","A5C", "0", "all", "", "","True",,)</f>
        <v/>
      </c>
      <c r="S63" s="99" t="e">
        <f t="shared" ca="1" si="5"/>
        <v>#VALUE!</v>
      </c>
      <c r="T63" s="125" t="e">
        <f t="shared" ca="1" si="6"/>
        <v>#N/A</v>
      </c>
      <c r="U63" s="126" t="str">
        <f ca="1" xml:space="preserve"> RTD("cqg.rtd",,"StudyData","Close("&amp;$G$5&amp;") when (LocalMonth("&amp;$G$5&amp;")="&amp;$B$1&amp;" And LocalDay("&amp;$G$5&amp;")="&amp;$A$1&amp;" And LocalHour("&amp;$G$5&amp;")="&amp;K63&amp;" And LocalMinute("&amp;$G$5&amp;")="&amp;L63&amp;")", "Bar", "", "Close","A5C", "0", "all", "", "","True",,)</f>
        <v/>
      </c>
      <c r="V63" s="99" t="e">
        <f t="shared" ca="1" si="16"/>
        <v>#VALUE!</v>
      </c>
      <c r="W63" s="125" t="e">
        <f t="shared" ca="1" si="7"/>
        <v>#N/A</v>
      </c>
      <c r="X63" s="126" t="str">
        <f ca="1" xml:space="preserve"> RTD("cqg.rtd",,"StudyData","Close("&amp;$G$6&amp;") when (LocalMonth("&amp;$G$6&amp;")="&amp;$B$1&amp;" And LocalDay("&amp;$G$6&amp;")="&amp;$A$1&amp;" And LocalHour("&amp;$G$6&amp;")="&amp;K63&amp;" And LocalMinute("&amp;$G$6&amp;")="&amp;L63&amp;")", "Bar", "", "Close","A5C", "0", "all", "", "","True",,)</f>
        <v/>
      </c>
      <c r="Y63" s="99" t="e">
        <f t="shared" ca="1" si="17"/>
        <v>#VALUE!</v>
      </c>
      <c r="Z63" s="125" t="e">
        <f t="shared" ca="1" si="8"/>
        <v>#N/A</v>
      </c>
      <c r="AA63" s="126" t="str">
        <f ca="1" xml:space="preserve"> RTD("cqg.rtd",,"StudyData","Close("&amp;$G$7&amp;") when (LocalMonth("&amp;$G$7&amp;")="&amp;$B$1&amp;" And LocalDay("&amp;$G$7&amp;")="&amp;$A$1&amp;" And LocalHour("&amp;$G$7&amp;")="&amp;K63&amp;" And LocalMinute("&amp;$G$7&amp;")="&amp;L63&amp;")", "Bar", "", "Close","A5C", "0", "all", "", "","True",,)</f>
        <v/>
      </c>
      <c r="AB63" s="99" t="e">
        <f t="shared" ca="1" si="18"/>
        <v>#VALUE!</v>
      </c>
      <c r="AC63" s="125" t="e">
        <f t="shared" ca="1" si="9"/>
        <v>#N/A</v>
      </c>
      <c r="AD63" s="126" t="str">
        <f ca="1" xml:space="preserve"> RTD("cqg.rtd",,"StudyData","Close("&amp;$G$8&amp;") when (LocalMonth("&amp;$G$8&amp;")="&amp;$B$1&amp;" And LocalDay("&amp;$G$8&amp;")="&amp;$A$1&amp;" And LocalHour("&amp;$G$8&amp;")="&amp;K63&amp;" And LocalMinute("&amp;$G$8&amp;")="&amp;L63&amp;")", "Bar", "", "Close","A5C", "0", "all", "", "","True",,)</f>
        <v/>
      </c>
      <c r="AE63" s="99" t="e">
        <f t="shared" ca="1" si="19"/>
        <v>#VALUE!</v>
      </c>
      <c r="AF63" s="125" t="e">
        <f t="shared" ca="1" si="10"/>
        <v>#N/A</v>
      </c>
      <c r="AG63" s="126" t="str">
        <f ca="1" xml:space="preserve"> RTD("cqg.rtd",,"StudyData","Close("&amp;$G$9&amp;") when (LocalMonth("&amp;$G$9&amp;")="&amp;$B$1&amp;" And LocalDay("&amp;$G$9&amp;")="&amp;$A$1&amp;" And LocalHour("&amp;$G$9&amp;")="&amp;K63&amp;" And LocalMinute("&amp;$G$9&amp;")="&amp;L63&amp;")", "Bar", "", "Close","A5C", "0", "all", "", "","True",,)</f>
        <v/>
      </c>
      <c r="AH63" s="99" t="e">
        <f t="shared" ca="1" si="11"/>
        <v>#VALUE!</v>
      </c>
      <c r="AI63" s="125" t="e">
        <f t="shared" ca="1" si="12"/>
        <v>#N/A</v>
      </c>
      <c r="AJ63" s="127" t="str">
        <f ca="1" xml:space="preserve"> RTD("cqg.rtd",,"StudyData","Close("&amp;$G$10&amp;") when (LocalMonth("&amp;$G$10&amp;")="&amp;$B$1&amp;" And LocalDay("&amp;$G$10&amp;")="&amp;$A$1&amp;" And LocalHour("&amp;$G$10&amp;")="&amp;K63&amp;" And LocalMinute("&amp;$G$10&amp;")="&amp;L63&amp;")", "Bar", "", "Close","A5C", "0", "all", "", "","True",,)</f>
        <v/>
      </c>
      <c r="AK63" s="99" t="e">
        <f t="shared" ca="1" si="20"/>
        <v>#VALUE!</v>
      </c>
      <c r="AL63" s="125" t="e">
        <f t="shared" ca="1" si="13"/>
        <v>#N/A</v>
      </c>
      <c r="AN63" s="99">
        <f t="shared" si="14"/>
        <v>10</v>
      </c>
    </row>
    <row r="64" spans="9:40" x14ac:dyDescent="0.2">
      <c r="I64" s="99" t="str">
        <f t="shared" si="0"/>
        <v>12:15</v>
      </c>
      <c r="J64" s="99" t="str">
        <f ca="1" xml:space="preserve"> RTD("cqg.rtd",,"StudyData","Close("&amp;$G$2&amp;") when (LocalMonth("&amp;$G$2&amp;")="&amp;$B$1&amp;" And LocalDay("&amp;$G$2&amp;")="&amp;$A$1&amp;" And LocalHour("&amp;$G$2&amp;")="&amp;K64&amp;" And LocalMinute("&amp;$G$2&amp;")="&amp;L64&amp;")", "Bar", "", "Close","A5C", "0", "all", "", "","True",,)</f>
        <v/>
      </c>
      <c r="K64" s="99">
        <f t="shared" si="25"/>
        <v>12</v>
      </c>
      <c r="L64" s="99">
        <f t="shared" si="26"/>
        <v>15</v>
      </c>
      <c r="M64" s="99" t="e">
        <f t="shared" ca="1" si="1"/>
        <v>#VALUE!</v>
      </c>
      <c r="N64" s="125" t="e">
        <f t="shared" ca="1" si="2"/>
        <v>#N/A</v>
      </c>
      <c r="O64" s="126" t="str">
        <f ca="1" xml:space="preserve"> RTD("cqg.rtd",,"StudyData","Close("&amp;$G$3&amp;") when (LocalMonth("&amp;$G$3&amp;")="&amp;$B$1&amp;" And LocalDay("&amp;$G$3&amp;")="&amp;$A$1&amp;" And LocalHour("&amp;$G$3&amp;")="&amp;K64&amp;" And LocalMinute("&amp;$G$3&amp;")="&amp;L64&amp;")", "Bar", "", "Close","A5C", "0", "all", "", "","True",,)</f>
        <v/>
      </c>
      <c r="P64" s="99" t="e">
        <f t="shared" ca="1" si="3"/>
        <v>#VALUE!</v>
      </c>
      <c r="Q64" s="125" t="e">
        <f t="shared" ca="1" si="4"/>
        <v>#N/A</v>
      </c>
      <c r="R64" s="126" t="str">
        <f ca="1" xml:space="preserve"> RTD("cqg.rtd",,"StudyData","Close("&amp;$G$4&amp;") when (LocalMonth("&amp;$G$4&amp;")="&amp;$B$1&amp;" And LocalDay("&amp;$G$4&amp;")="&amp;$A$1&amp;" And LocalHour("&amp;$G$4&amp;")="&amp;K64&amp;" And LocalMinute("&amp;$G$4&amp;")="&amp;L64&amp;")", "Bar", "", "Close","A5C", "0", "all", "", "","True",,)</f>
        <v/>
      </c>
      <c r="S64" s="99" t="e">
        <f t="shared" ca="1" si="5"/>
        <v>#VALUE!</v>
      </c>
      <c r="T64" s="125" t="e">
        <f t="shared" ca="1" si="6"/>
        <v>#N/A</v>
      </c>
      <c r="U64" s="126" t="str">
        <f ca="1" xml:space="preserve"> RTD("cqg.rtd",,"StudyData","Close("&amp;$G$5&amp;") when (LocalMonth("&amp;$G$5&amp;")="&amp;$B$1&amp;" And LocalDay("&amp;$G$5&amp;")="&amp;$A$1&amp;" And LocalHour("&amp;$G$5&amp;")="&amp;K64&amp;" And LocalMinute("&amp;$G$5&amp;")="&amp;L64&amp;")", "Bar", "", "Close","A5C", "0", "all", "", "","True",,)</f>
        <v/>
      </c>
      <c r="V64" s="99" t="e">
        <f t="shared" ca="1" si="16"/>
        <v>#VALUE!</v>
      </c>
      <c r="W64" s="125" t="e">
        <f t="shared" ca="1" si="7"/>
        <v>#N/A</v>
      </c>
      <c r="X64" s="126" t="str">
        <f ca="1" xml:space="preserve"> RTD("cqg.rtd",,"StudyData","Close("&amp;$G$6&amp;") when (LocalMonth("&amp;$G$6&amp;")="&amp;$B$1&amp;" And LocalDay("&amp;$G$6&amp;")="&amp;$A$1&amp;" And LocalHour("&amp;$G$6&amp;")="&amp;K64&amp;" And LocalMinute("&amp;$G$6&amp;")="&amp;L64&amp;")", "Bar", "", "Close","A5C", "0", "all", "", "","True",,)</f>
        <v/>
      </c>
      <c r="Y64" s="99" t="e">
        <f t="shared" ca="1" si="17"/>
        <v>#VALUE!</v>
      </c>
      <c r="Z64" s="125" t="e">
        <f t="shared" ca="1" si="8"/>
        <v>#N/A</v>
      </c>
      <c r="AA64" s="126" t="str">
        <f ca="1" xml:space="preserve"> RTD("cqg.rtd",,"StudyData","Close("&amp;$G$7&amp;") when (LocalMonth("&amp;$G$7&amp;")="&amp;$B$1&amp;" And LocalDay("&amp;$G$7&amp;")="&amp;$A$1&amp;" And LocalHour("&amp;$G$7&amp;")="&amp;K64&amp;" And LocalMinute("&amp;$G$7&amp;")="&amp;L64&amp;")", "Bar", "", "Close","A5C", "0", "all", "", "","True",,)</f>
        <v/>
      </c>
      <c r="AB64" s="99" t="e">
        <f t="shared" ca="1" si="18"/>
        <v>#VALUE!</v>
      </c>
      <c r="AC64" s="125" t="e">
        <f t="shared" ca="1" si="9"/>
        <v>#N/A</v>
      </c>
      <c r="AD64" s="126" t="str">
        <f ca="1" xml:space="preserve"> RTD("cqg.rtd",,"StudyData","Close("&amp;$G$8&amp;") when (LocalMonth("&amp;$G$8&amp;")="&amp;$B$1&amp;" And LocalDay("&amp;$G$8&amp;")="&amp;$A$1&amp;" And LocalHour("&amp;$G$8&amp;")="&amp;K64&amp;" And LocalMinute("&amp;$G$8&amp;")="&amp;L64&amp;")", "Bar", "", "Close","A5C", "0", "all", "", "","True",,)</f>
        <v/>
      </c>
      <c r="AE64" s="99" t="e">
        <f t="shared" ca="1" si="19"/>
        <v>#VALUE!</v>
      </c>
      <c r="AF64" s="125" t="e">
        <f t="shared" ca="1" si="10"/>
        <v>#N/A</v>
      </c>
      <c r="AG64" s="126" t="str">
        <f ca="1" xml:space="preserve"> RTD("cqg.rtd",,"StudyData","Close("&amp;$G$9&amp;") when (LocalMonth("&amp;$G$9&amp;")="&amp;$B$1&amp;" And LocalDay("&amp;$G$9&amp;")="&amp;$A$1&amp;" And LocalHour("&amp;$G$9&amp;")="&amp;K64&amp;" And LocalMinute("&amp;$G$9&amp;")="&amp;L64&amp;")", "Bar", "", "Close","A5C", "0", "all", "", "","True",,)</f>
        <v/>
      </c>
      <c r="AH64" s="99" t="e">
        <f t="shared" ca="1" si="11"/>
        <v>#VALUE!</v>
      </c>
      <c r="AI64" s="125" t="e">
        <f t="shared" ca="1" si="12"/>
        <v>#N/A</v>
      </c>
      <c r="AJ64" s="127" t="str">
        <f ca="1" xml:space="preserve"> RTD("cqg.rtd",,"StudyData","Close("&amp;$G$10&amp;") when (LocalMonth("&amp;$G$10&amp;")="&amp;$B$1&amp;" And LocalDay("&amp;$G$10&amp;")="&amp;$A$1&amp;" And LocalHour("&amp;$G$10&amp;")="&amp;K64&amp;" And LocalMinute("&amp;$G$10&amp;")="&amp;L64&amp;")", "Bar", "", "Close","A5C", "0", "all", "", "","True",,)</f>
        <v/>
      </c>
      <c r="AK64" s="99" t="e">
        <f t="shared" ca="1" si="20"/>
        <v>#VALUE!</v>
      </c>
      <c r="AL64" s="125" t="e">
        <f t="shared" ca="1" si="13"/>
        <v>#N/A</v>
      </c>
      <c r="AN64" s="99">
        <f t="shared" si="14"/>
        <v>15</v>
      </c>
    </row>
    <row r="65" spans="9:40" x14ac:dyDescent="0.2">
      <c r="I65" s="99" t="str">
        <f t="shared" si="0"/>
        <v>12:20</v>
      </c>
      <c r="J65" s="99" t="str">
        <f ca="1" xml:space="preserve"> RTD("cqg.rtd",,"StudyData","Close("&amp;$G$2&amp;") when (LocalMonth("&amp;$G$2&amp;")="&amp;$B$1&amp;" And LocalDay("&amp;$G$2&amp;")="&amp;$A$1&amp;" And LocalHour("&amp;$G$2&amp;")="&amp;K65&amp;" And LocalMinute("&amp;$G$2&amp;")="&amp;L65&amp;")", "Bar", "", "Close","A5C", "0", "all", "", "","True",,)</f>
        <v/>
      </c>
      <c r="K65" s="99">
        <f t="shared" si="25"/>
        <v>12</v>
      </c>
      <c r="L65" s="99">
        <f t="shared" si="26"/>
        <v>20</v>
      </c>
      <c r="M65" s="99" t="e">
        <f t="shared" ca="1" si="1"/>
        <v>#VALUE!</v>
      </c>
      <c r="N65" s="125" t="e">
        <f t="shared" ca="1" si="2"/>
        <v>#N/A</v>
      </c>
      <c r="O65" s="126" t="str">
        <f ca="1" xml:space="preserve"> RTD("cqg.rtd",,"StudyData","Close("&amp;$G$3&amp;") when (LocalMonth("&amp;$G$3&amp;")="&amp;$B$1&amp;" And LocalDay("&amp;$G$3&amp;")="&amp;$A$1&amp;" And LocalHour("&amp;$G$3&amp;")="&amp;K65&amp;" And LocalMinute("&amp;$G$3&amp;")="&amp;L65&amp;")", "Bar", "", "Close","A5C", "0", "all", "", "","True",,)</f>
        <v/>
      </c>
      <c r="P65" s="99" t="e">
        <f t="shared" ca="1" si="3"/>
        <v>#VALUE!</v>
      </c>
      <c r="Q65" s="125" t="e">
        <f t="shared" ca="1" si="4"/>
        <v>#N/A</v>
      </c>
      <c r="R65" s="126" t="str">
        <f ca="1" xml:space="preserve"> RTD("cqg.rtd",,"StudyData","Close("&amp;$G$4&amp;") when (LocalMonth("&amp;$G$4&amp;")="&amp;$B$1&amp;" And LocalDay("&amp;$G$4&amp;")="&amp;$A$1&amp;" And LocalHour("&amp;$G$4&amp;")="&amp;K65&amp;" And LocalMinute("&amp;$G$4&amp;")="&amp;L65&amp;")", "Bar", "", "Close","A5C", "0", "all", "", "","True",,)</f>
        <v/>
      </c>
      <c r="S65" s="99" t="e">
        <f t="shared" ca="1" si="5"/>
        <v>#VALUE!</v>
      </c>
      <c r="T65" s="125" t="e">
        <f t="shared" ca="1" si="6"/>
        <v>#N/A</v>
      </c>
      <c r="U65" s="126" t="str">
        <f ca="1" xml:space="preserve"> RTD("cqg.rtd",,"StudyData","Close("&amp;$G$5&amp;") when (LocalMonth("&amp;$G$5&amp;")="&amp;$B$1&amp;" And LocalDay("&amp;$G$5&amp;")="&amp;$A$1&amp;" And LocalHour("&amp;$G$5&amp;")="&amp;K65&amp;" And LocalMinute("&amp;$G$5&amp;")="&amp;L65&amp;")", "Bar", "", "Close","A5C", "0", "all", "", "","True",,)</f>
        <v/>
      </c>
      <c r="V65" s="99" t="e">
        <f t="shared" ca="1" si="16"/>
        <v>#VALUE!</v>
      </c>
      <c r="W65" s="125" t="e">
        <f t="shared" ca="1" si="7"/>
        <v>#N/A</v>
      </c>
      <c r="X65" s="126" t="str">
        <f ca="1" xml:space="preserve"> RTD("cqg.rtd",,"StudyData","Close("&amp;$G$6&amp;") when (LocalMonth("&amp;$G$6&amp;")="&amp;$B$1&amp;" And LocalDay("&amp;$G$6&amp;")="&amp;$A$1&amp;" And LocalHour("&amp;$G$6&amp;")="&amp;K65&amp;" And LocalMinute("&amp;$G$6&amp;")="&amp;L65&amp;")", "Bar", "", "Close","A5C", "0", "all", "", "","True",,)</f>
        <v/>
      </c>
      <c r="Y65" s="99" t="e">
        <f t="shared" ca="1" si="17"/>
        <v>#VALUE!</v>
      </c>
      <c r="Z65" s="125" t="e">
        <f t="shared" ca="1" si="8"/>
        <v>#N/A</v>
      </c>
      <c r="AA65" s="126" t="str">
        <f ca="1" xml:space="preserve"> RTD("cqg.rtd",,"StudyData","Close("&amp;$G$7&amp;") when (LocalMonth("&amp;$G$7&amp;")="&amp;$B$1&amp;" And LocalDay("&amp;$G$7&amp;")="&amp;$A$1&amp;" And LocalHour("&amp;$G$7&amp;")="&amp;K65&amp;" And LocalMinute("&amp;$G$7&amp;")="&amp;L65&amp;")", "Bar", "", "Close","A5C", "0", "all", "", "","True",,)</f>
        <v/>
      </c>
      <c r="AB65" s="99" t="e">
        <f t="shared" ca="1" si="18"/>
        <v>#VALUE!</v>
      </c>
      <c r="AC65" s="125" t="e">
        <f t="shared" ca="1" si="9"/>
        <v>#N/A</v>
      </c>
      <c r="AD65" s="126" t="str">
        <f ca="1" xml:space="preserve"> RTD("cqg.rtd",,"StudyData","Close("&amp;$G$8&amp;") when (LocalMonth("&amp;$G$8&amp;")="&amp;$B$1&amp;" And LocalDay("&amp;$G$8&amp;")="&amp;$A$1&amp;" And LocalHour("&amp;$G$8&amp;")="&amp;K65&amp;" And LocalMinute("&amp;$G$8&amp;")="&amp;L65&amp;")", "Bar", "", "Close","A5C", "0", "all", "", "","True",,)</f>
        <v/>
      </c>
      <c r="AE65" s="99" t="e">
        <f t="shared" ca="1" si="19"/>
        <v>#VALUE!</v>
      </c>
      <c r="AF65" s="125" t="e">
        <f t="shared" ca="1" si="10"/>
        <v>#N/A</v>
      </c>
      <c r="AG65" s="126" t="str">
        <f ca="1" xml:space="preserve"> RTD("cqg.rtd",,"StudyData","Close("&amp;$G$9&amp;") when (LocalMonth("&amp;$G$9&amp;")="&amp;$B$1&amp;" And LocalDay("&amp;$G$9&amp;")="&amp;$A$1&amp;" And LocalHour("&amp;$G$9&amp;")="&amp;K65&amp;" And LocalMinute("&amp;$G$9&amp;")="&amp;L65&amp;")", "Bar", "", "Close","A5C", "0", "all", "", "","True",,)</f>
        <v/>
      </c>
      <c r="AH65" s="99" t="e">
        <f t="shared" ca="1" si="11"/>
        <v>#VALUE!</v>
      </c>
      <c r="AI65" s="125" t="e">
        <f t="shared" ca="1" si="12"/>
        <v>#N/A</v>
      </c>
      <c r="AJ65" s="127" t="str">
        <f ca="1" xml:space="preserve"> RTD("cqg.rtd",,"StudyData","Close("&amp;$G$10&amp;") when (LocalMonth("&amp;$G$10&amp;")="&amp;$B$1&amp;" And LocalDay("&amp;$G$10&amp;")="&amp;$A$1&amp;" And LocalHour("&amp;$G$10&amp;")="&amp;K65&amp;" And LocalMinute("&amp;$G$10&amp;")="&amp;L65&amp;")", "Bar", "", "Close","A5C", "0", "all", "", "","True",,)</f>
        <v/>
      </c>
      <c r="AK65" s="99" t="e">
        <f t="shared" ca="1" si="20"/>
        <v>#VALUE!</v>
      </c>
      <c r="AL65" s="125" t="e">
        <f t="shared" ca="1" si="13"/>
        <v>#N/A</v>
      </c>
      <c r="AN65" s="99">
        <f t="shared" si="14"/>
        <v>20</v>
      </c>
    </row>
    <row r="66" spans="9:40" x14ac:dyDescent="0.2">
      <c r="I66" s="99" t="str">
        <f t="shared" ref="I66:I87" si="27">K66&amp;":"&amp;AN66</f>
        <v>12:25</v>
      </c>
      <c r="J66" s="99" t="str">
        <f ca="1" xml:space="preserve"> RTD("cqg.rtd",,"StudyData","Close("&amp;$G$2&amp;") when (LocalMonth("&amp;$G$2&amp;")="&amp;$B$1&amp;" And LocalDay("&amp;$G$2&amp;")="&amp;$A$1&amp;" And LocalHour("&amp;$G$2&amp;")="&amp;K66&amp;" And LocalMinute("&amp;$G$2&amp;")="&amp;L66&amp;")", "Bar", "", "Close","A5C", "0", "all", "", "","True",,)</f>
        <v/>
      </c>
      <c r="K66" s="99">
        <f t="shared" si="25"/>
        <v>12</v>
      </c>
      <c r="L66" s="99">
        <f t="shared" si="26"/>
        <v>25</v>
      </c>
      <c r="M66" s="99" t="e">
        <f t="shared" ref="M66:M82" ca="1" si="28">(J66-$H$2)/$H$2</f>
        <v>#VALUE!</v>
      </c>
      <c r="N66" s="125" t="e">
        <f t="shared" ref="N66:N82" ca="1" si="29">IF(ISERROR(M66),NA(),M66)</f>
        <v>#N/A</v>
      </c>
      <c r="O66" s="126" t="str">
        <f ca="1" xml:space="preserve"> RTD("cqg.rtd",,"StudyData","Close("&amp;$G$3&amp;") when (LocalMonth("&amp;$G$3&amp;")="&amp;$B$1&amp;" And LocalDay("&amp;$G$3&amp;")="&amp;$A$1&amp;" And LocalHour("&amp;$G$3&amp;")="&amp;K66&amp;" And LocalMinute("&amp;$G$3&amp;")="&amp;L66&amp;")", "Bar", "", "Close","A5C", "0", "all", "", "","True",,)</f>
        <v/>
      </c>
      <c r="P66" s="99" t="e">
        <f t="shared" ref="P66:P82" ca="1" si="30">(O66-$H$3)/$H$3</f>
        <v>#VALUE!</v>
      </c>
      <c r="Q66" s="125" t="e">
        <f t="shared" ref="Q66:Q82" ca="1" si="31">IF(ISERROR(P66),NA(),P66)</f>
        <v>#N/A</v>
      </c>
      <c r="R66" s="126" t="str">
        <f ca="1" xml:space="preserve"> RTD("cqg.rtd",,"StudyData","Close("&amp;$G$4&amp;") when (LocalMonth("&amp;$G$4&amp;")="&amp;$B$1&amp;" And LocalDay("&amp;$G$4&amp;")="&amp;$A$1&amp;" And LocalHour("&amp;$G$4&amp;")="&amp;K66&amp;" And LocalMinute("&amp;$G$4&amp;")="&amp;L66&amp;")", "Bar", "", "Close","A5C", "0", "all", "", "","True",,)</f>
        <v/>
      </c>
      <c r="S66" s="99" t="e">
        <f t="shared" ref="S66:S82" ca="1" si="32">(R66-$H$4)/$H$4</f>
        <v>#VALUE!</v>
      </c>
      <c r="T66" s="125" t="e">
        <f t="shared" ref="T66:T82" ca="1" si="33">IF(ISERROR(S66),NA(),S66)</f>
        <v>#N/A</v>
      </c>
      <c r="U66" s="126" t="str">
        <f ca="1" xml:space="preserve"> RTD("cqg.rtd",,"StudyData","Close("&amp;$G$5&amp;") when (LocalMonth("&amp;$G$5&amp;")="&amp;$B$1&amp;" And LocalDay("&amp;$G$5&amp;")="&amp;$A$1&amp;" And LocalHour("&amp;$G$5&amp;")="&amp;K66&amp;" And LocalMinute("&amp;$G$5&amp;")="&amp;L66&amp;")", "Bar", "", "Close","A5C", "0", "all", "", "","True",,)</f>
        <v/>
      </c>
      <c r="V66" s="99" t="e">
        <f t="shared" ca="1" si="16"/>
        <v>#VALUE!</v>
      </c>
      <c r="W66" s="125" t="e">
        <f t="shared" ref="W66:W82" ca="1" si="34">IF(ISERROR(V66),NA(),V66)</f>
        <v>#N/A</v>
      </c>
      <c r="X66" s="126" t="str">
        <f ca="1" xml:space="preserve"> RTD("cqg.rtd",,"StudyData","Close("&amp;$G$6&amp;") when (LocalMonth("&amp;$G$6&amp;")="&amp;$B$1&amp;" And LocalDay("&amp;$G$6&amp;")="&amp;$A$1&amp;" And LocalHour("&amp;$G$6&amp;")="&amp;K66&amp;" And LocalMinute("&amp;$G$6&amp;")="&amp;L66&amp;")", "Bar", "", "Close","A5C", "0", "all", "", "","True",,)</f>
        <v/>
      </c>
      <c r="Y66" s="99" t="e">
        <f t="shared" ca="1" si="17"/>
        <v>#VALUE!</v>
      </c>
      <c r="Z66" s="125" t="e">
        <f t="shared" ref="Z66:Z82" ca="1" si="35">IF(ISERROR(Y66),NA(),Y66)</f>
        <v>#N/A</v>
      </c>
      <c r="AA66" s="126" t="str">
        <f ca="1" xml:space="preserve"> RTD("cqg.rtd",,"StudyData","Close("&amp;$G$7&amp;") when (LocalMonth("&amp;$G$7&amp;")="&amp;$B$1&amp;" And LocalDay("&amp;$G$7&amp;")="&amp;$A$1&amp;" And LocalHour("&amp;$G$7&amp;")="&amp;K66&amp;" And LocalMinute("&amp;$G$7&amp;")="&amp;L66&amp;")", "Bar", "", "Close","A5C", "0", "all", "", "","True",,)</f>
        <v/>
      </c>
      <c r="AB66" s="99" t="e">
        <f t="shared" ca="1" si="18"/>
        <v>#VALUE!</v>
      </c>
      <c r="AC66" s="125" t="e">
        <f t="shared" ref="AC66:AC82" ca="1" si="36">IF(ISERROR(AB66),NA(),AB66)</f>
        <v>#N/A</v>
      </c>
      <c r="AD66" s="126" t="str">
        <f ca="1" xml:space="preserve"> RTD("cqg.rtd",,"StudyData","Close("&amp;$G$8&amp;") when (LocalMonth("&amp;$G$8&amp;")="&amp;$B$1&amp;" And LocalDay("&amp;$G$8&amp;")="&amp;$A$1&amp;" And LocalHour("&amp;$G$8&amp;")="&amp;K66&amp;" And LocalMinute("&amp;$G$8&amp;")="&amp;L66&amp;")", "Bar", "", "Close","A5C", "0", "all", "", "","True",,)</f>
        <v/>
      </c>
      <c r="AE66" s="99" t="e">
        <f t="shared" ca="1" si="19"/>
        <v>#VALUE!</v>
      </c>
      <c r="AF66" s="125" t="e">
        <f t="shared" ref="AF66:AF82" ca="1" si="37">IF(ISERROR(AE66),NA(),AE66)</f>
        <v>#N/A</v>
      </c>
      <c r="AG66" s="126" t="str">
        <f ca="1" xml:space="preserve"> RTD("cqg.rtd",,"StudyData","Close("&amp;$G$9&amp;") when (LocalMonth("&amp;$G$9&amp;")="&amp;$B$1&amp;" And LocalDay("&amp;$G$9&amp;")="&amp;$A$1&amp;" And LocalHour("&amp;$G$9&amp;")="&amp;K66&amp;" And LocalMinute("&amp;$G$9&amp;")="&amp;L66&amp;")", "Bar", "", "Close","A5C", "0", "all", "", "","True",,)</f>
        <v/>
      </c>
      <c r="AH66" s="99" t="e">
        <f t="shared" ref="AH66:AH82" ca="1" si="38">(AG66-$H$9)/$H$9</f>
        <v>#VALUE!</v>
      </c>
      <c r="AI66" s="125" t="e">
        <f t="shared" ref="AI66:AI82" ca="1" si="39">IF(ISERROR(AH66),NA(),AH66)</f>
        <v>#N/A</v>
      </c>
      <c r="AJ66" s="127" t="str">
        <f ca="1" xml:space="preserve"> RTD("cqg.rtd",,"StudyData","Close("&amp;$G$10&amp;") when (LocalMonth("&amp;$G$10&amp;")="&amp;$B$1&amp;" And LocalDay("&amp;$G$10&amp;")="&amp;$A$1&amp;" And LocalHour("&amp;$G$10&amp;")="&amp;K66&amp;" And LocalMinute("&amp;$G$10&amp;")="&amp;L66&amp;")", "Bar", "", "Close","A5C", "0", "all", "", "","True",,)</f>
        <v/>
      </c>
      <c r="AK66" s="99" t="e">
        <f t="shared" ca="1" si="20"/>
        <v>#VALUE!</v>
      </c>
      <c r="AL66" s="125" t="e">
        <f t="shared" ref="AL66:AL82" ca="1" si="40">IF(ISERROR(AK66),NA(),AK66)</f>
        <v>#N/A</v>
      </c>
      <c r="AN66" s="99">
        <f t="shared" ref="AN66:AN100" si="41">IF(L66=0,"00",IF(L66=5,"05",L66))</f>
        <v>25</v>
      </c>
    </row>
    <row r="67" spans="9:40" x14ac:dyDescent="0.2">
      <c r="I67" s="99" t="str">
        <f t="shared" si="27"/>
        <v>12:30</v>
      </c>
      <c r="J67" s="99" t="str">
        <f ca="1" xml:space="preserve"> RTD("cqg.rtd",,"StudyData","Close("&amp;$G$2&amp;") when (LocalMonth("&amp;$G$2&amp;")="&amp;$B$1&amp;" And LocalDay("&amp;$G$2&amp;")="&amp;$A$1&amp;" And LocalHour("&amp;$G$2&amp;")="&amp;K67&amp;" And LocalMinute("&amp;$G$2&amp;")="&amp;L67&amp;")", "Bar", "", "Close","A5C", "0", "all", "", "","True",,)</f>
        <v/>
      </c>
      <c r="K67" s="99">
        <f t="shared" si="25"/>
        <v>12</v>
      </c>
      <c r="L67" s="99">
        <f t="shared" si="26"/>
        <v>30</v>
      </c>
      <c r="M67" s="99" t="e">
        <f t="shared" ca="1" si="28"/>
        <v>#VALUE!</v>
      </c>
      <c r="N67" s="125" t="e">
        <f t="shared" ca="1" si="29"/>
        <v>#N/A</v>
      </c>
      <c r="O67" s="126" t="str">
        <f ca="1" xml:space="preserve"> RTD("cqg.rtd",,"StudyData","Close("&amp;$G$3&amp;") when (LocalMonth("&amp;$G$3&amp;")="&amp;$B$1&amp;" And LocalDay("&amp;$G$3&amp;")="&amp;$A$1&amp;" And LocalHour("&amp;$G$3&amp;")="&amp;K67&amp;" And LocalMinute("&amp;$G$3&amp;")="&amp;L67&amp;")", "Bar", "", "Close","A5C", "0", "all", "", "","True",,)</f>
        <v/>
      </c>
      <c r="P67" s="99" t="e">
        <f t="shared" ca="1" si="30"/>
        <v>#VALUE!</v>
      </c>
      <c r="Q67" s="125" t="e">
        <f t="shared" ca="1" si="31"/>
        <v>#N/A</v>
      </c>
      <c r="R67" s="126" t="str">
        <f ca="1" xml:space="preserve"> RTD("cqg.rtd",,"StudyData","Close("&amp;$G$4&amp;") when (LocalMonth("&amp;$G$4&amp;")="&amp;$B$1&amp;" And LocalDay("&amp;$G$4&amp;")="&amp;$A$1&amp;" And LocalHour("&amp;$G$4&amp;")="&amp;K67&amp;" And LocalMinute("&amp;$G$4&amp;")="&amp;L67&amp;")", "Bar", "", "Close","A5C", "0", "all", "", "","True",,)</f>
        <v/>
      </c>
      <c r="S67" s="99" t="e">
        <f t="shared" ca="1" si="32"/>
        <v>#VALUE!</v>
      </c>
      <c r="T67" s="125" t="e">
        <f t="shared" ca="1" si="33"/>
        <v>#N/A</v>
      </c>
      <c r="U67" s="126" t="str">
        <f ca="1" xml:space="preserve"> RTD("cqg.rtd",,"StudyData","Close("&amp;$G$5&amp;") when (LocalMonth("&amp;$G$5&amp;")="&amp;$B$1&amp;" And LocalDay("&amp;$G$5&amp;")="&amp;$A$1&amp;" And LocalHour("&amp;$G$5&amp;")="&amp;K67&amp;" And LocalMinute("&amp;$G$5&amp;")="&amp;L67&amp;")", "Bar", "", "Close","A5C", "0", "all", "", "","True",,)</f>
        <v/>
      </c>
      <c r="V67" s="99" t="e">
        <f t="shared" ref="V67:V82" ca="1" si="42">(U67-$H$5)/$H$5</f>
        <v>#VALUE!</v>
      </c>
      <c r="W67" s="125" t="e">
        <f t="shared" ca="1" si="34"/>
        <v>#N/A</v>
      </c>
      <c r="X67" s="126" t="str">
        <f ca="1" xml:space="preserve"> RTD("cqg.rtd",,"StudyData","Close("&amp;$G$6&amp;") when (LocalMonth("&amp;$G$6&amp;")="&amp;$B$1&amp;" And LocalDay("&amp;$G$6&amp;")="&amp;$A$1&amp;" And LocalHour("&amp;$G$6&amp;")="&amp;K67&amp;" And LocalMinute("&amp;$G$6&amp;")="&amp;L67&amp;")", "Bar", "", "Close","A5C", "0", "all", "", "","True",,)</f>
        <v/>
      </c>
      <c r="Y67" s="99" t="e">
        <f t="shared" ref="Y67:Y82" ca="1" si="43">(X67-$H$6)/$H$6</f>
        <v>#VALUE!</v>
      </c>
      <c r="Z67" s="125" t="e">
        <f t="shared" ca="1" si="35"/>
        <v>#N/A</v>
      </c>
      <c r="AA67" s="126" t="str">
        <f ca="1" xml:space="preserve"> RTD("cqg.rtd",,"StudyData","Close("&amp;$G$7&amp;") when (LocalMonth("&amp;$G$7&amp;")="&amp;$B$1&amp;" And LocalDay("&amp;$G$7&amp;")="&amp;$A$1&amp;" And LocalHour("&amp;$G$7&amp;")="&amp;K67&amp;" And LocalMinute("&amp;$G$7&amp;")="&amp;L67&amp;")", "Bar", "", "Close","A5C", "0", "all", "", "","True",,)</f>
        <v/>
      </c>
      <c r="AB67" s="99" t="e">
        <f t="shared" ref="AB67:AB82" ca="1" si="44">(AA67-$H$7)/$H$7</f>
        <v>#VALUE!</v>
      </c>
      <c r="AC67" s="125" t="e">
        <f t="shared" ca="1" si="36"/>
        <v>#N/A</v>
      </c>
      <c r="AD67" s="126" t="str">
        <f ca="1" xml:space="preserve"> RTD("cqg.rtd",,"StudyData","Close("&amp;$G$8&amp;") when (LocalMonth("&amp;$G$8&amp;")="&amp;$B$1&amp;" And LocalDay("&amp;$G$8&amp;")="&amp;$A$1&amp;" And LocalHour("&amp;$G$8&amp;")="&amp;K67&amp;" And LocalMinute("&amp;$G$8&amp;")="&amp;L67&amp;")", "Bar", "", "Close","A5C", "0", "all", "", "","True",,)</f>
        <v/>
      </c>
      <c r="AE67" s="99" t="e">
        <f t="shared" ref="AE67:AE82" ca="1" si="45">(AD67-$H$8)/$H$8</f>
        <v>#VALUE!</v>
      </c>
      <c r="AF67" s="125" t="e">
        <f t="shared" ca="1" si="37"/>
        <v>#N/A</v>
      </c>
      <c r="AG67" s="126" t="str">
        <f ca="1" xml:space="preserve"> RTD("cqg.rtd",,"StudyData","Close("&amp;$G$9&amp;") when (LocalMonth("&amp;$G$9&amp;")="&amp;$B$1&amp;" And LocalDay("&amp;$G$9&amp;")="&amp;$A$1&amp;" And LocalHour("&amp;$G$9&amp;")="&amp;K67&amp;" And LocalMinute("&amp;$G$9&amp;")="&amp;L67&amp;")", "Bar", "", "Close","A5C", "0", "all", "", "","True",,)</f>
        <v/>
      </c>
      <c r="AH67" s="99" t="e">
        <f t="shared" ca="1" si="38"/>
        <v>#VALUE!</v>
      </c>
      <c r="AI67" s="125" t="e">
        <f t="shared" ca="1" si="39"/>
        <v>#N/A</v>
      </c>
      <c r="AJ67" s="127" t="str">
        <f ca="1" xml:space="preserve"> RTD("cqg.rtd",,"StudyData","Close("&amp;$G$10&amp;") when (LocalMonth("&amp;$G$10&amp;")="&amp;$B$1&amp;" And LocalDay("&amp;$G$10&amp;")="&amp;$A$1&amp;" And LocalHour("&amp;$G$10&amp;")="&amp;K67&amp;" And LocalMinute("&amp;$G$10&amp;")="&amp;L67&amp;")", "Bar", "", "Close","A5C", "0", "all", "", "","True",,)</f>
        <v/>
      </c>
      <c r="AK67" s="99" t="e">
        <f t="shared" ref="AK67:AK82" ca="1" si="46">(AJ67-$H$10)/$H$10</f>
        <v>#VALUE!</v>
      </c>
      <c r="AL67" s="125" t="e">
        <f t="shared" ca="1" si="40"/>
        <v>#N/A</v>
      </c>
      <c r="AN67" s="99">
        <f t="shared" si="41"/>
        <v>30</v>
      </c>
    </row>
    <row r="68" spans="9:40" x14ac:dyDescent="0.2">
      <c r="I68" s="99" t="str">
        <f t="shared" si="27"/>
        <v>12:35</v>
      </c>
      <c r="J68" s="99" t="str">
        <f ca="1" xml:space="preserve"> RTD("cqg.rtd",,"StudyData","Close("&amp;$G$2&amp;") when (LocalMonth("&amp;$G$2&amp;")="&amp;$B$1&amp;" And LocalDay("&amp;$G$2&amp;")="&amp;$A$1&amp;" And LocalHour("&amp;$G$2&amp;")="&amp;K68&amp;" And LocalMinute("&amp;$G$2&amp;")="&amp;L68&amp;")", "Bar", "", "Close","A5C", "0", "all", "", "","True",,)</f>
        <v/>
      </c>
      <c r="K68" s="99">
        <f>IF(L68=0,K67+1,K67)</f>
        <v>12</v>
      </c>
      <c r="L68" s="99">
        <f t="shared" si="26"/>
        <v>35</v>
      </c>
      <c r="M68" s="99" t="e">
        <f t="shared" ca="1" si="28"/>
        <v>#VALUE!</v>
      </c>
      <c r="N68" s="125" t="e">
        <f t="shared" ca="1" si="29"/>
        <v>#N/A</v>
      </c>
      <c r="O68" s="126" t="str">
        <f ca="1" xml:space="preserve"> RTD("cqg.rtd",,"StudyData","Close("&amp;$G$3&amp;") when (LocalMonth("&amp;$G$3&amp;")="&amp;$B$1&amp;" And LocalDay("&amp;$G$3&amp;")="&amp;$A$1&amp;" And LocalHour("&amp;$G$3&amp;")="&amp;K68&amp;" And LocalMinute("&amp;$G$3&amp;")="&amp;L68&amp;")", "Bar", "", "Close","A5C", "0", "all", "", "","True",,)</f>
        <v/>
      </c>
      <c r="P68" s="99" t="e">
        <f t="shared" ca="1" si="30"/>
        <v>#VALUE!</v>
      </c>
      <c r="Q68" s="125" t="e">
        <f t="shared" ca="1" si="31"/>
        <v>#N/A</v>
      </c>
      <c r="R68" s="126" t="str">
        <f ca="1" xml:space="preserve"> RTD("cqg.rtd",,"StudyData","Close("&amp;$G$4&amp;") when (LocalMonth("&amp;$G$4&amp;")="&amp;$B$1&amp;" And LocalDay("&amp;$G$4&amp;")="&amp;$A$1&amp;" And LocalHour("&amp;$G$4&amp;")="&amp;K68&amp;" And LocalMinute("&amp;$G$4&amp;")="&amp;L68&amp;")", "Bar", "", "Close","A5C", "0", "all", "", "","True",,)</f>
        <v/>
      </c>
      <c r="S68" s="99" t="e">
        <f t="shared" ca="1" si="32"/>
        <v>#VALUE!</v>
      </c>
      <c r="T68" s="125" t="e">
        <f t="shared" ca="1" si="33"/>
        <v>#N/A</v>
      </c>
      <c r="U68" s="126" t="str">
        <f ca="1" xml:space="preserve"> RTD("cqg.rtd",,"StudyData","Close("&amp;$G$5&amp;") when (LocalMonth("&amp;$G$5&amp;")="&amp;$B$1&amp;" And LocalDay("&amp;$G$5&amp;")="&amp;$A$1&amp;" And LocalHour("&amp;$G$5&amp;")="&amp;K68&amp;" And LocalMinute("&amp;$G$5&amp;")="&amp;L68&amp;")", "Bar", "", "Close","A5C", "0", "all", "", "","True",,)</f>
        <v/>
      </c>
      <c r="V68" s="99" t="e">
        <f t="shared" ca="1" si="42"/>
        <v>#VALUE!</v>
      </c>
      <c r="W68" s="125" t="e">
        <f t="shared" ca="1" si="34"/>
        <v>#N/A</v>
      </c>
      <c r="X68" s="126" t="str">
        <f ca="1" xml:space="preserve"> RTD("cqg.rtd",,"StudyData","Close("&amp;$G$6&amp;") when (LocalMonth("&amp;$G$6&amp;")="&amp;$B$1&amp;" And LocalDay("&amp;$G$6&amp;")="&amp;$A$1&amp;" And LocalHour("&amp;$G$6&amp;")="&amp;K68&amp;" And LocalMinute("&amp;$G$6&amp;")="&amp;L68&amp;")", "Bar", "", "Close","A5C", "0", "all", "", "","True",,)</f>
        <v/>
      </c>
      <c r="Y68" s="99" t="e">
        <f t="shared" ca="1" si="43"/>
        <v>#VALUE!</v>
      </c>
      <c r="Z68" s="125" t="e">
        <f t="shared" ca="1" si="35"/>
        <v>#N/A</v>
      </c>
      <c r="AA68" s="126" t="str">
        <f ca="1" xml:space="preserve"> RTD("cqg.rtd",,"StudyData","Close("&amp;$G$7&amp;") when (LocalMonth("&amp;$G$7&amp;")="&amp;$B$1&amp;" And LocalDay("&amp;$G$7&amp;")="&amp;$A$1&amp;" And LocalHour("&amp;$G$7&amp;")="&amp;K68&amp;" And LocalMinute("&amp;$G$7&amp;")="&amp;L68&amp;")", "Bar", "", "Close","A5C", "0", "all", "", "","True",,)</f>
        <v/>
      </c>
      <c r="AB68" s="99" t="e">
        <f t="shared" ca="1" si="44"/>
        <v>#VALUE!</v>
      </c>
      <c r="AC68" s="125" t="e">
        <f t="shared" ca="1" si="36"/>
        <v>#N/A</v>
      </c>
      <c r="AD68" s="126" t="str">
        <f ca="1" xml:space="preserve"> RTD("cqg.rtd",,"StudyData","Close("&amp;$G$8&amp;") when (LocalMonth("&amp;$G$8&amp;")="&amp;$B$1&amp;" And LocalDay("&amp;$G$8&amp;")="&amp;$A$1&amp;" And LocalHour("&amp;$G$8&amp;")="&amp;K68&amp;" And LocalMinute("&amp;$G$8&amp;")="&amp;L68&amp;")", "Bar", "", "Close","A5C", "0", "all", "", "","True",,)</f>
        <v/>
      </c>
      <c r="AE68" s="99" t="e">
        <f t="shared" ca="1" si="45"/>
        <v>#VALUE!</v>
      </c>
      <c r="AF68" s="125" t="e">
        <f t="shared" ca="1" si="37"/>
        <v>#N/A</v>
      </c>
      <c r="AG68" s="126" t="str">
        <f ca="1" xml:space="preserve"> RTD("cqg.rtd",,"StudyData","Close("&amp;$G$9&amp;") when (LocalMonth("&amp;$G$9&amp;")="&amp;$B$1&amp;" And LocalDay("&amp;$G$9&amp;")="&amp;$A$1&amp;" And LocalHour("&amp;$G$9&amp;")="&amp;K68&amp;" And LocalMinute("&amp;$G$9&amp;")="&amp;L68&amp;")", "Bar", "", "Close","A5C", "0", "all", "", "","True",,)</f>
        <v/>
      </c>
      <c r="AH68" s="99" t="e">
        <f t="shared" ca="1" si="38"/>
        <v>#VALUE!</v>
      </c>
      <c r="AI68" s="125" t="e">
        <f t="shared" ca="1" si="39"/>
        <v>#N/A</v>
      </c>
      <c r="AJ68" s="127" t="str">
        <f ca="1" xml:space="preserve"> RTD("cqg.rtd",,"StudyData","Close("&amp;$G$10&amp;") when (LocalMonth("&amp;$G$10&amp;")="&amp;$B$1&amp;" And LocalDay("&amp;$G$10&amp;")="&amp;$A$1&amp;" And LocalHour("&amp;$G$10&amp;")="&amp;K68&amp;" And LocalMinute("&amp;$G$10&amp;")="&amp;L68&amp;")", "Bar", "", "Close","A5C", "0", "all", "", "","True",,)</f>
        <v/>
      </c>
      <c r="AK68" s="99" t="e">
        <f t="shared" ca="1" si="46"/>
        <v>#VALUE!</v>
      </c>
      <c r="AL68" s="125" t="e">
        <f t="shared" ca="1" si="40"/>
        <v>#N/A</v>
      </c>
      <c r="AN68" s="99">
        <f t="shared" si="41"/>
        <v>35</v>
      </c>
    </row>
    <row r="69" spans="9:40" x14ac:dyDescent="0.2">
      <c r="I69" s="99" t="str">
        <f t="shared" si="27"/>
        <v>12:40</v>
      </c>
      <c r="J69" s="99" t="str">
        <f ca="1" xml:space="preserve"> RTD("cqg.rtd",,"StudyData","Close("&amp;$G$2&amp;") when (LocalMonth("&amp;$G$2&amp;")="&amp;$B$1&amp;" And LocalDay("&amp;$G$2&amp;")="&amp;$A$1&amp;" And LocalHour("&amp;$G$2&amp;")="&amp;K69&amp;" And LocalMinute("&amp;$G$2&amp;")="&amp;L69&amp;")", "Bar", "", "Close","A5C", "0", "all", "", "","True",,)</f>
        <v/>
      </c>
      <c r="K69" s="99">
        <f>IF(L69=0,K68+1,K68)</f>
        <v>12</v>
      </c>
      <c r="L69" s="99">
        <f t="shared" si="26"/>
        <v>40</v>
      </c>
      <c r="M69" s="99" t="e">
        <f t="shared" ca="1" si="28"/>
        <v>#VALUE!</v>
      </c>
      <c r="N69" s="125" t="e">
        <f t="shared" ca="1" si="29"/>
        <v>#N/A</v>
      </c>
      <c r="O69" s="126" t="str">
        <f ca="1" xml:space="preserve"> RTD("cqg.rtd",,"StudyData","Close("&amp;$G$3&amp;") when (LocalMonth("&amp;$G$3&amp;")="&amp;$B$1&amp;" And LocalDay("&amp;$G$3&amp;")="&amp;$A$1&amp;" And LocalHour("&amp;$G$3&amp;")="&amp;K69&amp;" And LocalMinute("&amp;$G$3&amp;")="&amp;L69&amp;")", "Bar", "", "Close","A5C", "0", "all", "", "","True",,)</f>
        <v/>
      </c>
      <c r="P69" s="99" t="e">
        <f t="shared" ca="1" si="30"/>
        <v>#VALUE!</v>
      </c>
      <c r="Q69" s="125" t="e">
        <f t="shared" ca="1" si="31"/>
        <v>#N/A</v>
      </c>
      <c r="R69" s="126" t="str">
        <f ca="1" xml:space="preserve"> RTD("cqg.rtd",,"StudyData","Close("&amp;$G$4&amp;") when (LocalMonth("&amp;$G$4&amp;")="&amp;$B$1&amp;" And LocalDay("&amp;$G$4&amp;")="&amp;$A$1&amp;" And LocalHour("&amp;$G$4&amp;")="&amp;K69&amp;" And LocalMinute("&amp;$G$4&amp;")="&amp;L69&amp;")", "Bar", "", "Close","A5C", "0", "all", "", "","True",,)</f>
        <v/>
      </c>
      <c r="S69" s="99" t="e">
        <f t="shared" ca="1" si="32"/>
        <v>#VALUE!</v>
      </c>
      <c r="T69" s="125" t="e">
        <f t="shared" ca="1" si="33"/>
        <v>#N/A</v>
      </c>
      <c r="U69" s="126" t="str">
        <f ca="1" xml:space="preserve"> RTD("cqg.rtd",,"StudyData","Close("&amp;$G$5&amp;") when (LocalMonth("&amp;$G$5&amp;")="&amp;$B$1&amp;" And LocalDay("&amp;$G$5&amp;")="&amp;$A$1&amp;" And LocalHour("&amp;$G$5&amp;")="&amp;K69&amp;" And LocalMinute("&amp;$G$5&amp;")="&amp;L69&amp;")", "Bar", "", "Close","A5C", "0", "all", "", "","True",,)</f>
        <v/>
      </c>
      <c r="V69" s="99" t="e">
        <f t="shared" ca="1" si="42"/>
        <v>#VALUE!</v>
      </c>
      <c r="W69" s="125" t="e">
        <f t="shared" ca="1" si="34"/>
        <v>#N/A</v>
      </c>
      <c r="X69" s="126" t="str">
        <f ca="1" xml:space="preserve"> RTD("cqg.rtd",,"StudyData","Close("&amp;$G$6&amp;") when (LocalMonth("&amp;$G$6&amp;")="&amp;$B$1&amp;" And LocalDay("&amp;$G$6&amp;")="&amp;$A$1&amp;" And LocalHour("&amp;$G$6&amp;")="&amp;K69&amp;" And LocalMinute("&amp;$G$6&amp;")="&amp;L69&amp;")", "Bar", "", "Close","A5C", "0", "all", "", "","True",,)</f>
        <v/>
      </c>
      <c r="Y69" s="99" t="e">
        <f t="shared" ca="1" si="43"/>
        <v>#VALUE!</v>
      </c>
      <c r="Z69" s="125" t="e">
        <f t="shared" ca="1" si="35"/>
        <v>#N/A</v>
      </c>
      <c r="AA69" s="126" t="str">
        <f ca="1" xml:space="preserve"> RTD("cqg.rtd",,"StudyData","Close("&amp;$G$7&amp;") when (LocalMonth("&amp;$G$7&amp;")="&amp;$B$1&amp;" And LocalDay("&amp;$G$7&amp;")="&amp;$A$1&amp;" And LocalHour("&amp;$G$7&amp;")="&amp;K69&amp;" And LocalMinute("&amp;$G$7&amp;")="&amp;L69&amp;")", "Bar", "", "Close","A5C", "0", "all", "", "","True",,)</f>
        <v/>
      </c>
      <c r="AB69" s="99" t="e">
        <f t="shared" ca="1" si="44"/>
        <v>#VALUE!</v>
      </c>
      <c r="AC69" s="125" t="e">
        <f t="shared" ca="1" si="36"/>
        <v>#N/A</v>
      </c>
      <c r="AD69" s="126" t="str">
        <f ca="1" xml:space="preserve"> RTD("cqg.rtd",,"StudyData","Close("&amp;$G$8&amp;") when (LocalMonth("&amp;$G$8&amp;")="&amp;$B$1&amp;" And LocalDay("&amp;$G$8&amp;")="&amp;$A$1&amp;" And LocalHour("&amp;$G$8&amp;")="&amp;K69&amp;" And LocalMinute("&amp;$G$8&amp;")="&amp;L69&amp;")", "Bar", "", "Close","A5C", "0", "all", "", "","True",,)</f>
        <v/>
      </c>
      <c r="AE69" s="99" t="e">
        <f t="shared" ca="1" si="45"/>
        <v>#VALUE!</v>
      </c>
      <c r="AF69" s="125" t="e">
        <f t="shared" ca="1" si="37"/>
        <v>#N/A</v>
      </c>
      <c r="AG69" s="126" t="str">
        <f ca="1" xml:space="preserve"> RTD("cqg.rtd",,"StudyData","Close("&amp;$G$9&amp;") when (LocalMonth("&amp;$G$9&amp;")="&amp;$B$1&amp;" And LocalDay("&amp;$G$9&amp;")="&amp;$A$1&amp;" And LocalHour("&amp;$G$9&amp;")="&amp;K69&amp;" And LocalMinute("&amp;$G$9&amp;")="&amp;L69&amp;")", "Bar", "", "Close","A5C", "0", "all", "", "","True",,)</f>
        <v/>
      </c>
      <c r="AH69" s="99" t="e">
        <f t="shared" ca="1" si="38"/>
        <v>#VALUE!</v>
      </c>
      <c r="AI69" s="125" t="e">
        <f t="shared" ca="1" si="39"/>
        <v>#N/A</v>
      </c>
      <c r="AJ69" s="127" t="str">
        <f ca="1" xml:space="preserve"> RTD("cqg.rtd",,"StudyData","Close("&amp;$G$10&amp;") when (LocalMonth("&amp;$G$10&amp;")="&amp;$B$1&amp;" And LocalDay("&amp;$G$10&amp;")="&amp;$A$1&amp;" And LocalHour("&amp;$G$10&amp;")="&amp;K69&amp;" And LocalMinute("&amp;$G$10&amp;")="&amp;L69&amp;")", "Bar", "", "Close","A5C", "0", "all", "", "","True",,)</f>
        <v/>
      </c>
      <c r="AK69" s="99" t="e">
        <f t="shared" ca="1" si="46"/>
        <v>#VALUE!</v>
      </c>
      <c r="AL69" s="125" t="e">
        <f t="shared" ca="1" si="40"/>
        <v>#N/A</v>
      </c>
      <c r="AN69" s="99">
        <f t="shared" si="41"/>
        <v>40</v>
      </c>
    </row>
    <row r="70" spans="9:40" x14ac:dyDescent="0.2">
      <c r="I70" s="99" t="str">
        <f t="shared" si="27"/>
        <v>12:45</v>
      </c>
      <c r="J70" s="99" t="str">
        <f ca="1" xml:space="preserve"> RTD("cqg.rtd",,"StudyData","Close("&amp;$G$2&amp;") when (LocalMonth("&amp;$G$2&amp;")="&amp;$B$1&amp;" And LocalDay("&amp;$G$2&amp;")="&amp;$A$1&amp;" And LocalHour("&amp;$G$2&amp;")="&amp;K70&amp;" And LocalMinute("&amp;$G$2&amp;")="&amp;L70&amp;")", "Bar", "", "Close","A5C", "0", "all", "", "","True",,)</f>
        <v/>
      </c>
      <c r="K70" s="99">
        <f>IF(L70=0,K69+1,K69)</f>
        <v>12</v>
      </c>
      <c r="L70" s="99">
        <f t="shared" si="26"/>
        <v>45</v>
      </c>
      <c r="M70" s="99" t="e">
        <f t="shared" ca="1" si="28"/>
        <v>#VALUE!</v>
      </c>
      <c r="N70" s="125" t="e">
        <f t="shared" ca="1" si="29"/>
        <v>#N/A</v>
      </c>
      <c r="O70" s="126" t="str">
        <f ca="1" xml:space="preserve"> RTD("cqg.rtd",,"StudyData","Close("&amp;$G$3&amp;") when (LocalMonth("&amp;$G$3&amp;")="&amp;$B$1&amp;" And LocalDay("&amp;$G$3&amp;")="&amp;$A$1&amp;" And LocalHour("&amp;$G$3&amp;")="&amp;K70&amp;" And LocalMinute("&amp;$G$3&amp;")="&amp;L70&amp;")", "Bar", "", "Close","A5C", "0", "all", "", "","True",,)</f>
        <v/>
      </c>
      <c r="P70" s="99" t="e">
        <f t="shared" ca="1" si="30"/>
        <v>#VALUE!</v>
      </c>
      <c r="Q70" s="125" t="e">
        <f t="shared" ca="1" si="31"/>
        <v>#N/A</v>
      </c>
      <c r="R70" s="126" t="str">
        <f ca="1" xml:space="preserve"> RTD("cqg.rtd",,"StudyData","Close("&amp;$G$4&amp;") when (LocalMonth("&amp;$G$4&amp;")="&amp;$B$1&amp;" And LocalDay("&amp;$G$4&amp;")="&amp;$A$1&amp;" And LocalHour("&amp;$G$4&amp;")="&amp;K70&amp;" And LocalMinute("&amp;$G$4&amp;")="&amp;L70&amp;")", "Bar", "", "Close","A5C", "0", "all", "", "","True",,)</f>
        <v/>
      </c>
      <c r="S70" s="99" t="e">
        <f t="shared" ca="1" si="32"/>
        <v>#VALUE!</v>
      </c>
      <c r="T70" s="125" t="e">
        <f t="shared" ca="1" si="33"/>
        <v>#N/A</v>
      </c>
      <c r="U70" s="126" t="str">
        <f ca="1" xml:space="preserve"> RTD("cqg.rtd",,"StudyData","Close("&amp;$G$5&amp;") when (LocalMonth("&amp;$G$5&amp;")="&amp;$B$1&amp;" And LocalDay("&amp;$G$5&amp;")="&amp;$A$1&amp;" And LocalHour("&amp;$G$5&amp;")="&amp;K70&amp;" And LocalMinute("&amp;$G$5&amp;")="&amp;L70&amp;")", "Bar", "", "Close","A5C", "0", "all", "", "","True",,)</f>
        <v/>
      </c>
      <c r="V70" s="99" t="e">
        <f t="shared" ca="1" si="42"/>
        <v>#VALUE!</v>
      </c>
      <c r="W70" s="125" t="e">
        <f t="shared" ca="1" si="34"/>
        <v>#N/A</v>
      </c>
      <c r="X70" s="126" t="str">
        <f ca="1" xml:space="preserve"> RTD("cqg.rtd",,"StudyData","Close("&amp;$G$6&amp;") when (LocalMonth("&amp;$G$6&amp;")="&amp;$B$1&amp;" And LocalDay("&amp;$G$6&amp;")="&amp;$A$1&amp;" And LocalHour("&amp;$G$6&amp;")="&amp;K70&amp;" And LocalMinute("&amp;$G$6&amp;")="&amp;L70&amp;")", "Bar", "", "Close","A5C", "0", "all", "", "","True",,)</f>
        <v/>
      </c>
      <c r="Y70" s="99" t="e">
        <f t="shared" ca="1" si="43"/>
        <v>#VALUE!</v>
      </c>
      <c r="Z70" s="125" t="e">
        <f t="shared" ca="1" si="35"/>
        <v>#N/A</v>
      </c>
      <c r="AA70" s="126" t="str">
        <f ca="1" xml:space="preserve"> RTD("cqg.rtd",,"StudyData","Close("&amp;$G$7&amp;") when (LocalMonth("&amp;$G$7&amp;")="&amp;$B$1&amp;" And LocalDay("&amp;$G$7&amp;")="&amp;$A$1&amp;" And LocalHour("&amp;$G$7&amp;")="&amp;K70&amp;" And LocalMinute("&amp;$G$7&amp;")="&amp;L70&amp;")", "Bar", "", "Close","A5C", "0", "all", "", "","True",,)</f>
        <v/>
      </c>
      <c r="AB70" s="99" t="e">
        <f t="shared" ca="1" si="44"/>
        <v>#VALUE!</v>
      </c>
      <c r="AC70" s="125" t="e">
        <f t="shared" ca="1" si="36"/>
        <v>#N/A</v>
      </c>
      <c r="AD70" s="126" t="str">
        <f ca="1" xml:space="preserve"> RTD("cqg.rtd",,"StudyData","Close("&amp;$G$8&amp;") when (LocalMonth("&amp;$G$8&amp;")="&amp;$B$1&amp;" And LocalDay("&amp;$G$8&amp;")="&amp;$A$1&amp;" And LocalHour("&amp;$G$8&amp;")="&amp;K70&amp;" And LocalMinute("&amp;$G$8&amp;")="&amp;L70&amp;")", "Bar", "", "Close","A5C", "0", "all", "", "","True",,)</f>
        <v/>
      </c>
      <c r="AE70" s="99" t="e">
        <f t="shared" ca="1" si="45"/>
        <v>#VALUE!</v>
      </c>
      <c r="AF70" s="125" t="e">
        <f t="shared" ca="1" si="37"/>
        <v>#N/A</v>
      </c>
      <c r="AG70" s="126" t="str">
        <f ca="1" xml:space="preserve"> RTD("cqg.rtd",,"StudyData","Close("&amp;$G$9&amp;") when (LocalMonth("&amp;$G$9&amp;")="&amp;$B$1&amp;" And LocalDay("&amp;$G$9&amp;")="&amp;$A$1&amp;" And LocalHour("&amp;$G$9&amp;")="&amp;K70&amp;" And LocalMinute("&amp;$G$9&amp;")="&amp;L70&amp;")", "Bar", "", "Close","A5C", "0", "all", "", "","True",,)</f>
        <v/>
      </c>
      <c r="AH70" s="99" t="e">
        <f t="shared" ca="1" si="38"/>
        <v>#VALUE!</v>
      </c>
      <c r="AI70" s="125" t="e">
        <f t="shared" ca="1" si="39"/>
        <v>#N/A</v>
      </c>
      <c r="AJ70" s="127" t="str">
        <f ca="1" xml:space="preserve"> RTD("cqg.rtd",,"StudyData","Close("&amp;$G$10&amp;") when (LocalMonth("&amp;$G$10&amp;")="&amp;$B$1&amp;" And LocalDay("&amp;$G$10&amp;")="&amp;$A$1&amp;" And LocalHour("&amp;$G$10&amp;")="&amp;K70&amp;" And LocalMinute("&amp;$G$10&amp;")="&amp;L70&amp;")", "Bar", "", "Close","A5C", "0", "all", "", "","True",,)</f>
        <v/>
      </c>
      <c r="AK70" s="99" t="e">
        <f t="shared" ca="1" si="46"/>
        <v>#VALUE!</v>
      </c>
      <c r="AL70" s="125" t="e">
        <f t="shared" ca="1" si="40"/>
        <v>#N/A</v>
      </c>
      <c r="AN70" s="99">
        <f t="shared" si="41"/>
        <v>45</v>
      </c>
    </row>
    <row r="71" spans="9:40" x14ac:dyDescent="0.2">
      <c r="I71" s="99" t="str">
        <f t="shared" si="27"/>
        <v>12:50</v>
      </c>
      <c r="J71" s="99" t="str">
        <f ca="1" xml:space="preserve"> RTD("cqg.rtd",,"StudyData","Close("&amp;$G$2&amp;") when (LocalMonth("&amp;$G$2&amp;")="&amp;$B$1&amp;" And LocalDay("&amp;$G$2&amp;")="&amp;$A$1&amp;" And LocalHour("&amp;$G$2&amp;")="&amp;K71&amp;" And LocalMinute("&amp;$G$2&amp;")="&amp;L71&amp;")", "Bar", "", "Close","A5C", "0", "all", "", "","True",,)</f>
        <v/>
      </c>
      <c r="K71" s="99">
        <f>IF(L71=0,K70+1,K70)</f>
        <v>12</v>
      </c>
      <c r="L71" s="99">
        <f t="shared" si="26"/>
        <v>50</v>
      </c>
      <c r="M71" s="99" t="e">
        <f t="shared" ca="1" si="28"/>
        <v>#VALUE!</v>
      </c>
      <c r="N71" s="125" t="e">
        <f t="shared" ca="1" si="29"/>
        <v>#N/A</v>
      </c>
      <c r="O71" s="126" t="str">
        <f ca="1" xml:space="preserve"> RTD("cqg.rtd",,"StudyData","Close("&amp;$G$3&amp;") when (LocalMonth("&amp;$G$3&amp;")="&amp;$B$1&amp;" And LocalDay("&amp;$G$3&amp;")="&amp;$A$1&amp;" And LocalHour("&amp;$G$3&amp;")="&amp;K71&amp;" And LocalMinute("&amp;$G$3&amp;")="&amp;L71&amp;")", "Bar", "", "Close","A5C", "0", "all", "", "","True",,)</f>
        <v/>
      </c>
      <c r="P71" s="99" t="e">
        <f t="shared" ca="1" si="30"/>
        <v>#VALUE!</v>
      </c>
      <c r="Q71" s="125" t="e">
        <f t="shared" ca="1" si="31"/>
        <v>#N/A</v>
      </c>
      <c r="R71" s="126" t="str">
        <f ca="1" xml:space="preserve"> RTD("cqg.rtd",,"StudyData","Close("&amp;$G$4&amp;") when (LocalMonth("&amp;$G$4&amp;")="&amp;$B$1&amp;" And LocalDay("&amp;$G$4&amp;")="&amp;$A$1&amp;" And LocalHour("&amp;$G$4&amp;")="&amp;K71&amp;" And LocalMinute("&amp;$G$4&amp;")="&amp;L71&amp;")", "Bar", "", "Close","A5C", "0", "all", "", "","True",,)</f>
        <v/>
      </c>
      <c r="S71" s="99" t="e">
        <f t="shared" ca="1" si="32"/>
        <v>#VALUE!</v>
      </c>
      <c r="T71" s="125" t="e">
        <f t="shared" ca="1" si="33"/>
        <v>#N/A</v>
      </c>
      <c r="U71" s="126" t="str">
        <f ca="1" xml:space="preserve"> RTD("cqg.rtd",,"StudyData","Close("&amp;$G$5&amp;") when (LocalMonth("&amp;$G$5&amp;")="&amp;$B$1&amp;" And LocalDay("&amp;$G$5&amp;")="&amp;$A$1&amp;" And LocalHour("&amp;$G$5&amp;")="&amp;K71&amp;" And LocalMinute("&amp;$G$5&amp;")="&amp;L71&amp;")", "Bar", "", "Close","A5C", "0", "all", "", "","True",,)</f>
        <v/>
      </c>
      <c r="V71" s="99" t="e">
        <f t="shared" ca="1" si="42"/>
        <v>#VALUE!</v>
      </c>
      <c r="W71" s="125" t="e">
        <f t="shared" ca="1" si="34"/>
        <v>#N/A</v>
      </c>
      <c r="X71" s="126" t="str">
        <f ca="1" xml:space="preserve"> RTD("cqg.rtd",,"StudyData","Close("&amp;$G$6&amp;") when (LocalMonth("&amp;$G$6&amp;")="&amp;$B$1&amp;" And LocalDay("&amp;$G$6&amp;")="&amp;$A$1&amp;" And LocalHour("&amp;$G$6&amp;")="&amp;K71&amp;" And LocalMinute("&amp;$G$6&amp;")="&amp;L71&amp;")", "Bar", "", "Close","A5C", "0", "all", "", "","True",,)</f>
        <v/>
      </c>
      <c r="Y71" s="99" t="e">
        <f t="shared" ca="1" si="43"/>
        <v>#VALUE!</v>
      </c>
      <c r="Z71" s="125" t="e">
        <f t="shared" ca="1" si="35"/>
        <v>#N/A</v>
      </c>
      <c r="AA71" s="126" t="str">
        <f ca="1" xml:space="preserve"> RTD("cqg.rtd",,"StudyData","Close("&amp;$G$7&amp;") when (LocalMonth("&amp;$G$7&amp;")="&amp;$B$1&amp;" And LocalDay("&amp;$G$7&amp;")="&amp;$A$1&amp;" And LocalHour("&amp;$G$7&amp;")="&amp;K71&amp;" And LocalMinute("&amp;$G$7&amp;")="&amp;L71&amp;")", "Bar", "", "Close","A5C", "0", "all", "", "","True",,)</f>
        <v/>
      </c>
      <c r="AB71" s="99" t="e">
        <f t="shared" ca="1" si="44"/>
        <v>#VALUE!</v>
      </c>
      <c r="AC71" s="125" t="e">
        <f t="shared" ca="1" si="36"/>
        <v>#N/A</v>
      </c>
      <c r="AD71" s="126" t="str">
        <f ca="1" xml:space="preserve"> RTD("cqg.rtd",,"StudyData","Close("&amp;$G$8&amp;") when (LocalMonth("&amp;$G$8&amp;")="&amp;$B$1&amp;" And LocalDay("&amp;$G$8&amp;")="&amp;$A$1&amp;" And LocalHour("&amp;$G$8&amp;")="&amp;K71&amp;" And LocalMinute("&amp;$G$8&amp;")="&amp;L71&amp;")", "Bar", "", "Close","A5C", "0", "all", "", "","True",,)</f>
        <v/>
      </c>
      <c r="AE71" s="99" t="e">
        <f t="shared" ca="1" si="45"/>
        <v>#VALUE!</v>
      </c>
      <c r="AF71" s="125" t="e">
        <f t="shared" ca="1" si="37"/>
        <v>#N/A</v>
      </c>
      <c r="AG71" s="126" t="str">
        <f ca="1" xml:space="preserve"> RTD("cqg.rtd",,"StudyData","Close("&amp;$G$9&amp;") when (LocalMonth("&amp;$G$9&amp;")="&amp;$B$1&amp;" And LocalDay("&amp;$G$9&amp;")="&amp;$A$1&amp;" And LocalHour("&amp;$G$9&amp;")="&amp;K71&amp;" And LocalMinute("&amp;$G$9&amp;")="&amp;L71&amp;")", "Bar", "", "Close","A5C", "0", "all", "", "","True",,)</f>
        <v/>
      </c>
      <c r="AH71" s="99" t="e">
        <f t="shared" ca="1" si="38"/>
        <v>#VALUE!</v>
      </c>
      <c r="AI71" s="125" t="e">
        <f t="shared" ca="1" si="39"/>
        <v>#N/A</v>
      </c>
      <c r="AJ71" s="127" t="str">
        <f ca="1" xml:space="preserve"> RTD("cqg.rtd",,"StudyData","Close("&amp;$G$10&amp;") when (LocalMonth("&amp;$G$10&amp;")="&amp;$B$1&amp;" And LocalDay("&amp;$G$10&amp;")="&amp;$A$1&amp;" And LocalHour("&amp;$G$10&amp;")="&amp;K71&amp;" And LocalMinute("&amp;$G$10&amp;")="&amp;L71&amp;")", "Bar", "", "Close","A5C", "0", "all", "", "","True",,)</f>
        <v/>
      </c>
      <c r="AK71" s="99" t="e">
        <f t="shared" ca="1" si="46"/>
        <v>#VALUE!</v>
      </c>
      <c r="AL71" s="125" t="e">
        <f t="shared" ca="1" si="40"/>
        <v>#N/A</v>
      </c>
      <c r="AN71" s="99">
        <f t="shared" si="41"/>
        <v>50</v>
      </c>
    </row>
    <row r="72" spans="9:40" x14ac:dyDescent="0.2">
      <c r="I72" s="99" t="str">
        <f t="shared" si="27"/>
        <v>12:55</v>
      </c>
      <c r="J72" s="99" t="str">
        <f ca="1" xml:space="preserve"> RTD("cqg.rtd",,"StudyData","Close("&amp;$G$2&amp;") when (LocalMonth("&amp;$G$2&amp;")="&amp;$B$1&amp;" And LocalDay("&amp;$G$2&amp;")="&amp;$A$1&amp;" And LocalHour("&amp;$G$2&amp;")="&amp;K72&amp;" And LocalMinute("&amp;$G$2&amp;")="&amp;L72&amp;")", "Bar", "", "Close","A5C", "0", "all", "", "","True",,)</f>
        <v/>
      </c>
      <c r="K72" s="99">
        <f>IF(L72=0,K71+1,K71)</f>
        <v>12</v>
      </c>
      <c r="L72" s="99">
        <f t="shared" si="26"/>
        <v>55</v>
      </c>
      <c r="M72" s="99" t="e">
        <f t="shared" ca="1" si="28"/>
        <v>#VALUE!</v>
      </c>
      <c r="N72" s="125" t="e">
        <f t="shared" ca="1" si="29"/>
        <v>#N/A</v>
      </c>
      <c r="O72" s="126" t="str">
        <f ca="1" xml:space="preserve"> RTD("cqg.rtd",,"StudyData","Close("&amp;$G$3&amp;") when (LocalMonth("&amp;$G$3&amp;")="&amp;$B$1&amp;" And LocalDay("&amp;$G$3&amp;")="&amp;$A$1&amp;" And LocalHour("&amp;$G$3&amp;")="&amp;K72&amp;" And LocalMinute("&amp;$G$3&amp;")="&amp;L72&amp;")", "Bar", "", "Close","A5C", "0", "all", "", "","True",,)</f>
        <v/>
      </c>
      <c r="P72" s="99" t="e">
        <f t="shared" ca="1" si="30"/>
        <v>#VALUE!</v>
      </c>
      <c r="Q72" s="125" t="e">
        <f t="shared" ca="1" si="31"/>
        <v>#N/A</v>
      </c>
      <c r="R72" s="126" t="str">
        <f ca="1" xml:space="preserve"> RTD("cqg.rtd",,"StudyData","Close("&amp;$G$4&amp;") when (LocalMonth("&amp;$G$4&amp;")="&amp;$B$1&amp;" And LocalDay("&amp;$G$4&amp;")="&amp;$A$1&amp;" And LocalHour("&amp;$G$4&amp;")="&amp;K72&amp;" And LocalMinute("&amp;$G$4&amp;")="&amp;L72&amp;")", "Bar", "", "Close","A5C", "0", "all", "", "","True",,)</f>
        <v/>
      </c>
      <c r="S72" s="99" t="e">
        <f t="shared" ca="1" si="32"/>
        <v>#VALUE!</v>
      </c>
      <c r="T72" s="125" t="e">
        <f t="shared" ca="1" si="33"/>
        <v>#N/A</v>
      </c>
      <c r="U72" s="126" t="str">
        <f ca="1" xml:space="preserve"> RTD("cqg.rtd",,"StudyData","Close("&amp;$G$5&amp;") when (LocalMonth("&amp;$G$5&amp;")="&amp;$B$1&amp;" And LocalDay("&amp;$G$5&amp;")="&amp;$A$1&amp;" And LocalHour("&amp;$G$5&amp;")="&amp;K72&amp;" And LocalMinute("&amp;$G$5&amp;")="&amp;L72&amp;")", "Bar", "", "Close","A5C", "0", "all", "", "","True",,)</f>
        <v/>
      </c>
      <c r="V72" s="99" t="e">
        <f t="shared" ca="1" si="42"/>
        <v>#VALUE!</v>
      </c>
      <c r="W72" s="125" t="e">
        <f t="shared" ca="1" si="34"/>
        <v>#N/A</v>
      </c>
      <c r="X72" s="126" t="str">
        <f ca="1" xml:space="preserve"> RTD("cqg.rtd",,"StudyData","Close("&amp;$G$6&amp;") when (LocalMonth("&amp;$G$6&amp;")="&amp;$B$1&amp;" And LocalDay("&amp;$G$6&amp;")="&amp;$A$1&amp;" And LocalHour("&amp;$G$6&amp;")="&amp;K72&amp;" And LocalMinute("&amp;$G$6&amp;")="&amp;L72&amp;")", "Bar", "", "Close","A5C", "0", "all", "", "","True",,)</f>
        <v/>
      </c>
      <c r="Y72" s="99" t="e">
        <f t="shared" ca="1" si="43"/>
        <v>#VALUE!</v>
      </c>
      <c r="Z72" s="125" t="e">
        <f t="shared" ca="1" si="35"/>
        <v>#N/A</v>
      </c>
      <c r="AA72" s="126" t="str">
        <f ca="1" xml:space="preserve"> RTD("cqg.rtd",,"StudyData","Close("&amp;$G$7&amp;") when (LocalMonth("&amp;$G$7&amp;")="&amp;$B$1&amp;" And LocalDay("&amp;$G$7&amp;")="&amp;$A$1&amp;" And LocalHour("&amp;$G$7&amp;")="&amp;K72&amp;" And LocalMinute("&amp;$G$7&amp;")="&amp;L72&amp;")", "Bar", "", "Close","A5C", "0", "all", "", "","True",,)</f>
        <v/>
      </c>
      <c r="AB72" s="99" t="e">
        <f t="shared" ca="1" si="44"/>
        <v>#VALUE!</v>
      </c>
      <c r="AC72" s="125" t="e">
        <f t="shared" ca="1" si="36"/>
        <v>#N/A</v>
      </c>
      <c r="AD72" s="126" t="str">
        <f ca="1" xml:space="preserve"> RTD("cqg.rtd",,"StudyData","Close("&amp;$G$8&amp;") when (LocalMonth("&amp;$G$8&amp;")="&amp;$B$1&amp;" And LocalDay("&amp;$G$8&amp;")="&amp;$A$1&amp;" And LocalHour("&amp;$G$8&amp;")="&amp;K72&amp;" And LocalMinute("&amp;$G$8&amp;")="&amp;L72&amp;")", "Bar", "", "Close","A5C", "0", "all", "", "","True",,)</f>
        <v/>
      </c>
      <c r="AE72" s="99" t="e">
        <f t="shared" ca="1" si="45"/>
        <v>#VALUE!</v>
      </c>
      <c r="AF72" s="125" t="e">
        <f t="shared" ca="1" si="37"/>
        <v>#N/A</v>
      </c>
      <c r="AG72" s="126" t="str">
        <f ca="1" xml:space="preserve"> RTD("cqg.rtd",,"StudyData","Close("&amp;$G$9&amp;") when (LocalMonth("&amp;$G$9&amp;")="&amp;$B$1&amp;" And LocalDay("&amp;$G$9&amp;")="&amp;$A$1&amp;" And LocalHour("&amp;$G$9&amp;")="&amp;K72&amp;" And LocalMinute("&amp;$G$9&amp;")="&amp;L72&amp;")", "Bar", "", "Close","A5C", "0", "all", "", "","True",,)</f>
        <v/>
      </c>
      <c r="AH72" s="99" t="e">
        <f t="shared" ca="1" si="38"/>
        <v>#VALUE!</v>
      </c>
      <c r="AI72" s="125" t="e">
        <f t="shared" ca="1" si="39"/>
        <v>#N/A</v>
      </c>
      <c r="AJ72" s="127" t="str">
        <f ca="1" xml:space="preserve"> RTD("cqg.rtd",,"StudyData","Close("&amp;$G$10&amp;") when (LocalMonth("&amp;$G$10&amp;")="&amp;$B$1&amp;" And LocalDay("&amp;$G$10&amp;")="&amp;$A$1&amp;" And LocalHour("&amp;$G$10&amp;")="&amp;K72&amp;" And LocalMinute("&amp;$G$10&amp;")="&amp;L72&amp;")", "Bar", "", "Close","A5C", "0", "all", "", "","True",,)</f>
        <v/>
      </c>
      <c r="AK72" s="99" t="e">
        <f t="shared" ca="1" si="46"/>
        <v>#VALUE!</v>
      </c>
      <c r="AL72" s="125" t="e">
        <f t="shared" ca="1" si="40"/>
        <v>#N/A</v>
      </c>
      <c r="AN72" s="99">
        <f t="shared" si="41"/>
        <v>55</v>
      </c>
    </row>
    <row r="73" spans="9:40" x14ac:dyDescent="0.2">
      <c r="I73" s="99" t="str">
        <f t="shared" si="27"/>
        <v>13:00</v>
      </c>
      <c r="J73" s="99" t="str">
        <f ca="1" xml:space="preserve"> RTD("cqg.rtd",,"StudyData","Close("&amp;$G$2&amp;") when (LocalMonth("&amp;$G$2&amp;")="&amp;$B$1&amp;" And LocalDay("&amp;$G$2&amp;")="&amp;$A$1&amp;" And LocalHour("&amp;$G$2&amp;")="&amp;K73&amp;" And LocalMinute("&amp;$G$2&amp;")="&amp;L73&amp;")", "Bar", "", "Close","A5C", "0", "all", "", "","True",,)</f>
        <v/>
      </c>
      <c r="K73" s="99">
        <f t="shared" ref="K73:K82" si="47">IF(L73=0,K72+1,K72)</f>
        <v>13</v>
      </c>
      <c r="L73" s="99">
        <f t="shared" si="26"/>
        <v>0</v>
      </c>
      <c r="M73" s="99" t="e">
        <f t="shared" ca="1" si="28"/>
        <v>#VALUE!</v>
      </c>
      <c r="N73" s="125" t="e">
        <f t="shared" ca="1" si="29"/>
        <v>#N/A</v>
      </c>
      <c r="O73" s="126" t="str">
        <f ca="1" xml:space="preserve"> RTD("cqg.rtd",,"StudyData","Close("&amp;$G$3&amp;") when (LocalMonth("&amp;$G$3&amp;")="&amp;$B$1&amp;" And LocalDay("&amp;$G$3&amp;")="&amp;$A$1&amp;" And LocalHour("&amp;$G$3&amp;")="&amp;K73&amp;" And LocalMinute("&amp;$G$3&amp;")="&amp;L73&amp;")", "Bar", "", "Close","A5C", "0", "all", "", "","True",,)</f>
        <v/>
      </c>
      <c r="P73" s="99" t="e">
        <f t="shared" ca="1" si="30"/>
        <v>#VALUE!</v>
      </c>
      <c r="Q73" s="125" t="e">
        <f t="shared" ca="1" si="31"/>
        <v>#N/A</v>
      </c>
      <c r="R73" s="126" t="str">
        <f ca="1" xml:space="preserve"> RTD("cqg.rtd",,"StudyData","Close("&amp;$G$4&amp;") when (LocalMonth("&amp;$G$4&amp;")="&amp;$B$1&amp;" And LocalDay("&amp;$G$4&amp;")="&amp;$A$1&amp;" And LocalHour("&amp;$G$4&amp;")="&amp;K73&amp;" And LocalMinute("&amp;$G$4&amp;")="&amp;L73&amp;")", "Bar", "", "Close","A5C", "0", "all", "", "","True",,)</f>
        <v/>
      </c>
      <c r="S73" s="99" t="e">
        <f t="shared" ca="1" si="32"/>
        <v>#VALUE!</v>
      </c>
      <c r="T73" s="125" t="e">
        <f t="shared" ca="1" si="33"/>
        <v>#N/A</v>
      </c>
      <c r="U73" s="126" t="str">
        <f ca="1" xml:space="preserve"> RTD("cqg.rtd",,"StudyData","Close("&amp;$G$5&amp;") when (LocalMonth("&amp;$G$5&amp;")="&amp;$B$1&amp;" And LocalDay("&amp;$G$5&amp;")="&amp;$A$1&amp;" And LocalHour("&amp;$G$5&amp;")="&amp;K73&amp;" And LocalMinute("&amp;$G$5&amp;")="&amp;L73&amp;")", "Bar", "", "Close","A5C", "0", "all", "", "","True",,)</f>
        <v/>
      </c>
      <c r="V73" s="99" t="e">
        <f t="shared" ca="1" si="42"/>
        <v>#VALUE!</v>
      </c>
      <c r="W73" s="125" t="e">
        <f t="shared" ca="1" si="34"/>
        <v>#N/A</v>
      </c>
      <c r="X73" s="126" t="str">
        <f ca="1" xml:space="preserve"> RTD("cqg.rtd",,"StudyData","Close("&amp;$G$6&amp;") when (LocalMonth("&amp;$G$6&amp;")="&amp;$B$1&amp;" And LocalDay("&amp;$G$6&amp;")="&amp;$A$1&amp;" And LocalHour("&amp;$G$6&amp;")="&amp;K73&amp;" And LocalMinute("&amp;$G$6&amp;")="&amp;L73&amp;")", "Bar", "", "Close","A5C", "0", "all", "", "","True",,)</f>
        <v/>
      </c>
      <c r="Y73" s="99" t="e">
        <f t="shared" ca="1" si="43"/>
        <v>#VALUE!</v>
      </c>
      <c r="Z73" s="125" t="e">
        <f t="shared" ca="1" si="35"/>
        <v>#N/A</v>
      </c>
      <c r="AA73" s="126" t="str">
        <f ca="1" xml:space="preserve"> RTD("cqg.rtd",,"StudyData","Close("&amp;$G$7&amp;") when (LocalMonth("&amp;$G$7&amp;")="&amp;$B$1&amp;" And LocalDay("&amp;$G$7&amp;")="&amp;$A$1&amp;" And LocalHour("&amp;$G$7&amp;")="&amp;K73&amp;" And LocalMinute("&amp;$G$7&amp;")="&amp;L73&amp;")", "Bar", "", "Close","A5C", "0", "all", "", "","True",,)</f>
        <v/>
      </c>
      <c r="AB73" s="99" t="e">
        <f t="shared" ca="1" si="44"/>
        <v>#VALUE!</v>
      </c>
      <c r="AC73" s="125" t="e">
        <f t="shared" ca="1" si="36"/>
        <v>#N/A</v>
      </c>
      <c r="AD73" s="126" t="str">
        <f ca="1" xml:space="preserve"> RTD("cqg.rtd",,"StudyData","Close("&amp;$G$8&amp;") when (LocalMonth("&amp;$G$8&amp;")="&amp;$B$1&amp;" And LocalDay("&amp;$G$8&amp;")="&amp;$A$1&amp;" And LocalHour("&amp;$G$8&amp;")="&amp;K73&amp;" And LocalMinute("&amp;$G$8&amp;")="&amp;L73&amp;")", "Bar", "", "Close","A5C", "0", "all", "", "","True",,)</f>
        <v/>
      </c>
      <c r="AE73" s="99" t="e">
        <f t="shared" ca="1" si="45"/>
        <v>#VALUE!</v>
      </c>
      <c r="AF73" s="125" t="e">
        <f t="shared" ca="1" si="37"/>
        <v>#N/A</v>
      </c>
      <c r="AG73" s="126" t="str">
        <f ca="1" xml:space="preserve"> RTD("cqg.rtd",,"StudyData","Close("&amp;$G$9&amp;") when (LocalMonth("&amp;$G$9&amp;")="&amp;$B$1&amp;" And LocalDay("&amp;$G$9&amp;")="&amp;$A$1&amp;" And LocalHour("&amp;$G$9&amp;")="&amp;K73&amp;" And LocalMinute("&amp;$G$9&amp;")="&amp;L73&amp;")", "Bar", "", "Close","A5C", "0", "all", "", "","True",,)</f>
        <v/>
      </c>
      <c r="AH73" s="99" t="e">
        <f t="shared" ca="1" si="38"/>
        <v>#VALUE!</v>
      </c>
      <c r="AI73" s="125" t="e">
        <f t="shared" ca="1" si="39"/>
        <v>#N/A</v>
      </c>
      <c r="AJ73" s="127" t="str">
        <f ca="1" xml:space="preserve"> RTD("cqg.rtd",,"StudyData","Close("&amp;$G$10&amp;") when (LocalMonth("&amp;$G$10&amp;")="&amp;$B$1&amp;" And LocalDay("&amp;$G$10&amp;")="&amp;$A$1&amp;" And LocalHour("&amp;$G$10&amp;")="&amp;K73&amp;" And LocalMinute("&amp;$G$10&amp;")="&amp;L73&amp;")", "Bar", "", "Close","A5C", "0", "all", "", "","True",,)</f>
        <v/>
      </c>
      <c r="AK73" s="99" t="e">
        <f t="shared" ca="1" si="46"/>
        <v>#VALUE!</v>
      </c>
      <c r="AL73" s="125" t="e">
        <f t="shared" ca="1" si="40"/>
        <v>#N/A</v>
      </c>
      <c r="AN73" s="99" t="str">
        <f t="shared" si="41"/>
        <v>00</v>
      </c>
    </row>
    <row r="74" spans="9:40" x14ac:dyDescent="0.2">
      <c r="I74" s="99" t="str">
        <f t="shared" si="27"/>
        <v>13:05</v>
      </c>
      <c r="J74" s="99" t="str">
        <f ca="1" xml:space="preserve"> RTD("cqg.rtd",,"StudyData","Close("&amp;$G$2&amp;") when (LocalMonth("&amp;$G$2&amp;")="&amp;$B$1&amp;" And LocalDay("&amp;$G$2&amp;")="&amp;$A$1&amp;" And LocalHour("&amp;$G$2&amp;")="&amp;K74&amp;" And LocalMinute("&amp;$G$2&amp;")="&amp;L74&amp;")", "Bar", "", "Close","A5C", "0", "all", "", "","True",,)</f>
        <v/>
      </c>
      <c r="K74" s="99">
        <f t="shared" si="47"/>
        <v>13</v>
      </c>
      <c r="L74" s="99">
        <f t="shared" si="26"/>
        <v>5</v>
      </c>
      <c r="M74" s="99" t="e">
        <f t="shared" ca="1" si="28"/>
        <v>#VALUE!</v>
      </c>
      <c r="N74" s="125" t="e">
        <f t="shared" ca="1" si="29"/>
        <v>#N/A</v>
      </c>
      <c r="O74" s="126" t="str">
        <f ca="1" xml:space="preserve"> RTD("cqg.rtd",,"StudyData","Close("&amp;$G$3&amp;") when (LocalMonth("&amp;$G$3&amp;")="&amp;$B$1&amp;" And LocalDay("&amp;$G$3&amp;")="&amp;$A$1&amp;" And LocalHour("&amp;$G$3&amp;")="&amp;K74&amp;" And LocalMinute("&amp;$G$3&amp;")="&amp;L74&amp;")", "Bar", "", "Close","A5C", "0", "all", "", "","True",,)</f>
        <v/>
      </c>
      <c r="P74" s="99" t="e">
        <f t="shared" ca="1" si="30"/>
        <v>#VALUE!</v>
      </c>
      <c r="Q74" s="125" t="e">
        <f t="shared" ca="1" si="31"/>
        <v>#N/A</v>
      </c>
      <c r="R74" s="126" t="str">
        <f ca="1" xml:space="preserve"> RTD("cqg.rtd",,"StudyData","Close("&amp;$G$4&amp;") when (LocalMonth("&amp;$G$4&amp;")="&amp;$B$1&amp;" And LocalDay("&amp;$G$4&amp;")="&amp;$A$1&amp;" And LocalHour("&amp;$G$4&amp;")="&amp;K74&amp;" And LocalMinute("&amp;$G$4&amp;")="&amp;L74&amp;")", "Bar", "", "Close","A5C", "0", "all", "", "","True",,)</f>
        <v/>
      </c>
      <c r="S74" s="99" t="e">
        <f t="shared" ca="1" si="32"/>
        <v>#VALUE!</v>
      </c>
      <c r="T74" s="125" t="e">
        <f t="shared" ca="1" si="33"/>
        <v>#N/A</v>
      </c>
      <c r="U74" s="126" t="str">
        <f ca="1" xml:space="preserve"> RTD("cqg.rtd",,"StudyData","Close("&amp;$G$5&amp;") when (LocalMonth("&amp;$G$5&amp;")="&amp;$B$1&amp;" And LocalDay("&amp;$G$5&amp;")="&amp;$A$1&amp;" And LocalHour("&amp;$G$5&amp;")="&amp;K74&amp;" And LocalMinute("&amp;$G$5&amp;")="&amp;L74&amp;")", "Bar", "", "Close","A5C", "0", "all", "", "","True",,)</f>
        <v/>
      </c>
      <c r="V74" s="99" t="e">
        <f t="shared" ca="1" si="42"/>
        <v>#VALUE!</v>
      </c>
      <c r="W74" s="125" t="e">
        <f t="shared" ca="1" si="34"/>
        <v>#N/A</v>
      </c>
      <c r="X74" s="126" t="str">
        <f ca="1" xml:space="preserve"> RTD("cqg.rtd",,"StudyData","Close("&amp;$G$6&amp;") when (LocalMonth("&amp;$G$6&amp;")="&amp;$B$1&amp;" And LocalDay("&amp;$G$6&amp;")="&amp;$A$1&amp;" And LocalHour("&amp;$G$6&amp;")="&amp;K74&amp;" And LocalMinute("&amp;$G$6&amp;")="&amp;L74&amp;")", "Bar", "", "Close","A5C", "0", "all", "", "","True",,)</f>
        <v/>
      </c>
      <c r="Y74" s="99" t="e">
        <f t="shared" ca="1" si="43"/>
        <v>#VALUE!</v>
      </c>
      <c r="Z74" s="125" t="e">
        <f t="shared" ca="1" si="35"/>
        <v>#N/A</v>
      </c>
      <c r="AA74" s="126" t="str">
        <f ca="1" xml:space="preserve"> RTD("cqg.rtd",,"StudyData","Close("&amp;$G$7&amp;") when (LocalMonth("&amp;$G$7&amp;")="&amp;$B$1&amp;" And LocalDay("&amp;$G$7&amp;")="&amp;$A$1&amp;" And LocalHour("&amp;$G$7&amp;")="&amp;K74&amp;" And LocalMinute("&amp;$G$7&amp;")="&amp;L74&amp;")", "Bar", "", "Close","A5C", "0", "all", "", "","True",,)</f>
        <v/>
      </c>
      <c r="AB74" s="99" t="e">
        <f t="shared" ca="1" si="44"/>
        <v>#VALUE!</v>
      </c>
      <c r="AC74" s="125" t="e">
        <f t="shared" ca="1" si="36"/>
        <v>#N/A</v>
      </c>
      <c r="AD74" s="126" t="str">
        <f ca="1" xml:space="preserve"> RTD("cqg.rtd",,"StudyData","Close("&amp;$G$8&amp;") when (LocalMonth("&amp;$G$8&amp;")="&amp;$B$1&amp;" And LocalDay("&amp;$G$8&amp;")="&amp;$A$1&amp;" And LocalHour("&amp;$G$8&amp;")="&amp;K74&amp;" And LocalMinute("&amp;$G$8&amp;")="&amp;L74&amp;")", "Bar", "", "Close","A5C", "0", "all", "", "","True",,)</f>
        <v/>
      </c>
      <c r="AE74" s="99" t="e">
        <f t="shared" ca="1" si="45"/>
        <v>#VALUE!</v>
      </c>
      <c r="AF74" s="125" t="e">
        <f t="shared" ca="1" si="37"/>
        <v>#N/A</v>
      </c>
      <c r="AG74" s="126" t="str">
        <f ca="1" xml:space="preserve"> RTD("cqg.rtd",,"StudyData","Close("&amp;$G$9&amp;") when (LocalMonth("&amp;$G$9&amp;")="&amp;$B$1&amp;" And LocalDay("&amp;$G$9&amp;")="&amp;$A$1&amp;" And LocalHour("&amp;$G$9&amp;")="&amp;K74&amp;" And LocalMinute("&amp;$G$9&amp;")="&amp;L74&amp;")", "Bar", "", "Close","A5C", "0", "all", "", "","True",,)</f>
        <v/>
      </c>
      <c r="AH74" s="99" t="e">
        <f t="shared" ca="1" si="38"/>
        <v>#VALUE!</v>
      </c>
      <c r="AI74" s="125" t="e">
        <f t="shared" ca="1" si="39"/>
        <v>#N/A</v>
      </c>
      <c r="AJ74" s="127" t="str">
        <f ca="1" xml:space="preserve"> RTD("cqg.rtd",,"StudyData","Close("&amp;$G$10&amp;") when (LocalMonth("&amp;$G$10&amp;")="&amp;$B$1&amp;" And LocalDay("&amp;$G$10&amp;")="&amp;$A$1&amp;" And LocalHour("&amp;$G$10&amp;")="&amp;K74&amp;" And LocalMinute("&amp;$G$10&amp;")="&amp;L74&amp;")", "Bar", "", "Close","A5C", "0", "all", "", "","True",,)</f>
        <v/>
      </c>
      <c r="AK74" s="99" t="e">
        <f t="shared" ca="1" si="46"/>
        <v>#VALUE!</v>
      </c>
      <c r="AL74" s="125" t="e">
        <f t="shared" ca="1" si="40"/>
        <v>#N/A</v>
      </c>
      <c r="AN74" s="99" t="str">
        <f t="shared" si="41"/>
        <v>05</v>
      </c>
    </row>
    <row r="75" spans="9:40" x14ac:dyDescent="0.2">
      <c r="I75" s="99" t="str">
        <f t="shared" si="27"/>
        <v>13:10</v>
      </c>
      <c r="J75" s="99" t="str">
        <f ca="1" xml:space="preserve"> RTD("cqg.rtd",,"StudyData","Close("&amp;$G$2&amp;") when (LocalMonth("&amp;$G$2&amp;")="&amp;$B$1&amp;" And LocalDay("&amp;$G$2&amp;")="&amp;$A$1&amp;" And LocalHour("&amp;$G$2&amp;")="&amp;K75&amp;" And LocalMinute("&amp;$G$2&amp;")="&amp;L75&amp;")", "Bar", "", "Close","A5C", "0", "all", "", "","True",,)</f>
        <v/>
      </c>
      <c r="K75" s="99">
        <f t="shared" si="47"/>
        <v>13</v>
      </c>
      <c r="L75" s="99">
        <f t="shared" si="26"/>
        <v>10</v>
      </c>
      <c r="M75" s="99" t="e">
        <f t="shared" ca="1" si="28"/>
        <v>#VALUE!</v>
      </c>
      <c r="N75" s="125" t="e">
        <f t="shared" ca="1" si="29"/>
        <v>#N/A</v>
      </c>
      <c r="O75" s="126" t="str">
        <f ca="1" xml:space="preserve"> RTD("cqg.rtd",,"StudyData","Close("&amp;$G$3&amp;") when (LocalMonth("&amp;$G$3&amp;")="&amp;$B$1&amp;" And LocalDay("&amp;$G$3&amp;")="&amp;$A$1&amp;" And LocalHour("&amp;$G$3&amp;")="&amp;K75&amp;" And LocalMinute("&amp;$G$3&amp;")="&amp;L75&amp;")", "Bar", "", "Close","A5C", "0", "all", "", "","True",,)</f>
        <v/>
      </c>
      <c r="P75" s="99" t="e">
        <f t="shared" ca="1" si="30"/>
        <v>#VALUE!</v>
      </c>
      <c r="Q75" s="125" t="e">
        <f t="shared" ca="1" si="31"/>
        <v>#N/A</v>
      </c>
      <c r="R75" s="126" t="str">
        <f ca="1" xml:space="preserve"> RTD("cqg.rtd",,"StudyData","Close("&amp;$G$4&amp;") when (LocalMonth("&amp;$G$4&amp;")="&amp;$B$1&amp;" And LocalDay("&amp;$G$4&amp;")="&amp;$A$1&amp;" And LocalHour("&amp;$G$4&amp;")="&amp;K75&amp;" And LocalMinute("&amp;$G$4&amp;")="&amp;L75&amp;")", "Bar", "", "Close","A5C", "0", "all", "", "","True",,)</f>
        <v/>
      </c>
      <c r="S75" s="99" t="e">
        <f t="shared" ca="1" si="32"/>
        <v>#VALUE!</v>
      </c>
      <c r="T75" s="125" t="e">
        <f t="shared" ca="1" si="33"/>
        <v>#N/A</v>
      </c>
      <c r="U75" s="126" t="str">
        <f ca="1" xml:space="preserve"> RTD("cqg.rtd",,"StudyData","Close("&amp;$G$5&amp;") when (LocalMonth("&amp;$G$5&amp;")="&amp;$B$1&amp;" And LocalDay("&amp;$G$5&amp;")="&amp;$A$1&amp;" And LocalHour("&amp;$G$5&amp;")="&amp;K75&amp;" And LocalMinute("&amp;$G$5&amp;")="&amp;L75&amp;")", "Bar", "", "Close","A5C", "0", "all", "", "","True",,)</f>
        <v/>
      </c>
      <c r="V75" s="99" t="e">
        <f t="shared" ca="1" si="42"/>
        <v>#VALUE!</v>
      </c>
      <c r="W75" s="125" t="e">
        <f t="shared" ca="1" si="34"/>
        <v>#N/A</v>
      </c>
      <c r="X75" s="126" t="str">
        <f ca="1" xml:space="preserve"> RTD("cqg.rtd",,"StudyData","Close("&amp;$G$6&amp;") when (LocalMonth("&amp;$G$6&amp;")="&amp;$B$1&amp;" And LocalDay("&amp;$G$6&amp;")="&amp;$A$1&amp;" And LocalHour("&amp;$G$6&amp;")="&amp;K75&amp;" And LocalMinute("&amp;$G$6&amp;")="&amp;L75&amp;")", "Bar", "", "Close","A5C", "0", "all", "", "","True",,)</f>
        <v/>
      </c>
      <c r="Y75" s="99" t="e">
        <f t="shared" ca="1" si="43"/>
        <v>#VALUE!</v>
      </c>
      <c r="Z75" s="125" t="e">
        <f t="shared" ca="1" si="35"/>
        <v>#N/A</v>
      </c>
      <c r="AA75" s="126" t="str">
        <f ca="1" xml:space="preserve"> RTD("cqg.rtd",,"StudyData","Close("&amp;$G$7&amp;") when (LocalMonth("&amp;$G$7&amp;")="&amp;$B$1&amp;" And LocalDay("&amp;$G$7&amp;")="&amp;$A$1&amp;" And LocalHour("&amp;$G$7&amp;")="&amp;K75&amp;" And LocalMinute("&amp;$G$7&amp;")="&amp;L75&amp;")", "Bar", "", "Close","A5C", "0", "all", "", "","True",,)</f>
        <v/>
      </c>
      <c r="AB75" s="99" t="e">
        <f t="shared" ca="1" si="44"/>
        <v>#VALUE!</v>
      </c>
      <c r="AC75" s="125" t="e">
        <f t="shared" ca="1" si="36"/>
        <v>#N/A</v>
      </c>
      <c r="AD75" s="126" t="str">
        <f ca="1" xml:space="preserve"> RTD("cqg.rtd",,"StudyData","Close("&amp;$G$8&amp;") when (LocalMonth("&amp;$G$8&amp;")="&amp;$B$1&amp;" And LocalDay("&amp;$G$8&amp;")="&amp;$A$1&amp;" And LocalHour("&amp;$G$8&amp;")="&amp;K75&amp;" And LocalMinute("&amp;$G$8&amp;")="&amp;L75&amp;")", "Bar", "", "Close","A5C", "0", "all", "", "","True",,)</f>
        <v/>
      </c>
      <c r="AE75" s="99" t="e">
        <f t="shared" ca="1" si="45"/>
        <v>#VALUE!</v>
      </c>
      <c r="AF75" s="125" t="e">
        <f t="shared" ca="1" si="37"/>
        <v>#N/A</v>
      </c>
      <c r="AG75" s="126" t="str">
        <f ca="1" xml:space="preserve"> RTD("cqg.rtd",,"StudyData","Close("&amp;$G$9&amp;") when (LocalMonth("&amp;$G$9&amp;")="&amp;$B$1&amp;" And LocalDay("&amp;$G$9&amp;")="&amp;$A$1&amp;" And LocalHour("&amp;$G$9&amp;")="&amp;K75&amp;" And LocalMinute("&amp;$G$9&amp;")="&amp;L75&amp;")", "Bar", "", "Close","A5C", "0", "all", "", "","True",,)</f>
        <v/>
      </c>
      <c r="AH75" s="99" t="e">
        <f t="shared" ca="1" si="38"/>
        <v>#VALUE!</v>
      </c>
      <c r="AI75" s="125" t="e">
        <f t="shared" ca="1" si="39"/>
        <v>#N/A</v>
      </c>
      <c r="AJ75" s="127" t="str">
        <f ca="1" xml:space="preserve"> RTD("cqg.rtd",,"StudyData","Close("&amp;$G$10&amp;") when (LocalMonth("&amp;$G$10&amp;")="&amp;$B$1&amp;" And LocalDay("&amp;$G$10&amp;")="&amp;$A$1&amp;" And LocalHour("&amp;$G$10&amp;")="&amp;K75&amp;" And LocalMinute("&amp;$G$10&amp;")="&amp;L75&amp;")", "Bar", "", "Close","A5C", "0", "all", "", "","True",,)</f>
        <v/>
      </c>
      <c r="AK75" s="99" t="e">
        <f t="shared" ca="1" si="46"/>
        <v>#VALUE!</v>
      </c>
      <c r="AL75" s="125" t="e">
        <f t="shared" ca="1" si="40"/>
        <v>#N/A</v>
      </c>
      <c r="AN75" s="99">
        <f t="shared" si="41"/>
        <v>10</v>
      </c>
    </row>
    <row r="76" spans="9:40" x14ac:dyDescent="0.2">
      <c r="I76" s="99" t="str">
        <f t="shared" si="27"/>
        <v>13:15</v>
      </c>
      <c r="J76" s="99" t="str">
        <f ca="1" xml:space="preserve"> RTD("cqg.rtd",,"StudyData","Close("&amp;$G$2&amp;") when (LocalMonth("&amp;$G$2&amp;")="&amp;$B$1&amp;" And LocalDay("&amp;$G$2&amp;")="&amp;$A$1&amp;" And LocalHour("&amp;$G$2&amp;")="&amp;K76&amp;" And LocalMinute("&amp;$G$2&amp;")="&amp;L76&amp;")", "Bar", "", "Close","A5C", "0", "all", "", "","True",,)</f>
        <v/>
      </c>
      <c r="K76" s="99">
        <f t="shared" si="47"/>
        <v>13</v>
      </c>
      <c r="L76" s="99">
        <f t="shared" si="26"/>
        <v>15</v>
      </c>
      <c r="M76" s="99" t="e">
        <f t="shared" ca="1" si="28"/>
        <v>#VALUE!</v>
      </c>
      <c r="N76" s="125" t="e">
        <f t="shared" ca="1" si="29"/>
        <v>#N/A</v>
      </c>
      <c r="O76" s="126" t="str">
        <f ca="1" xml:space="preserve"> RTD("cqg.rtd",,"StudyData","Close("&amp;$G$3&amp;") when (LocalMonth("&amp;$G$3&amp;")="&amp;$B$1&amp;" And LocalDay("&amp;$G$3&amp;")="&amp;$A$1&amp;" And LocalHour("&amp;$G$3&amp;")="&amp;K76&amp;" And LocalMinute("&amp;$G$3&amp;")="&amp;L76&amp;")", "Bar", "", "Close","A5C", "0", "all", "", "","True",,)</f>
        <v/>
      </c>
      <c r="P76" s="99" t="e">
        <f t="shared" ca="1" si="30"/>
        <v>#VALUE!</v>
      </c>
      <c r="Q76" s="125" t="e">
        <f t="shared" ca="1" si="31"/>
        <v>#N/A</v>
      </c>
      <c r="R76" s="126" t="str">
        <f ca="1" xml:space="preserve"> RTD("cqg.rtd",,"StudyData","Close("&amp;$G$4&amp;") when (LocalMonth("&amp;$G$4&amp;")="&amp;$B$1&amp;" And LocalDay("&amp;$G$4&amp;")="&amp;$A$1&amp;" And LocalHour("&amp;$G$4&amp;")="&amp;K76&amp;" And LocalMinute("&amp;$G$4&amp;")="&amp;L76&amp;")", "Bar", "", "Close","A5C", "0", "all", "", "","True",,)</f>
        <v/>
      </c>
      <c r="S76" s="99" t="e">
        <f t="shared" ca="1" si="32"/>
        <v>#VALUE!</v>
      </c>
      <c r="T76" s="125" t="e">
        <f t="shared" ca="1" si="33"/>
        <v>#N/A</v>
      </c>
      <c r="U76" s="126" t="str">
        <f ca="1" xml:space="preserve"> RTD("cqg.rtd",,"StudyData","Close("&amp;$G$5&amp;") when (LocalMonth("&amp;$G$5&amp;")="&amp;$B$1&amp;" And LocalDay("&amp;$G$5&amp;")="&amp;$A$1&amp;" And LocalHour("&amp;$G$5&amp;")="&amp;K76&amp;" And LocalMinute("&amp;$G$5&amp;")="&amp;L76&amp;")", "Bar", "", "Close","A5C", "0", "all", "", "","True",,)</f>
        <v/>
      </c>
      <c r="V76" s="99" t="e">
        <f t="shared" ca="1" si="42"/>
        <v>#VALUE!</v>
      </c>
      <c r="W76" s="125" t="e">
        <f t="shared" ca="1" si="34"/>
        <v>#N/A</v>
      </c>
      <c r="X76" s="126" t="str">
        <f ca="1" xml:space="preserve"> RTD("cqg.rtd",,"StudyData","Close("&amp;$G$6&amp;") when (LocalMonth("&amp;$G$6&amp;")="&amp;$B$1&amp;" And LocalDay("&amp;$G$6&amp;")="&amp;$A$1&amp;" And LocalHour("&amp;$G$6&amp;")="&amp;K76&amp;" And LocalMinute("&amp;$G$6&amp;")="&amp;L76&amp;")", "Bar", "", "Close","A5C", "0", "all", "", "","True",,)</f>
        <v/>
      </c>
      <c r="Y76" s="99" t="e">
        <f t="shared" ca="1" si="43"/>
        <v>#VALUE!</v>
      </c>
      <c r="Z76" s="125" t="e">
        <f t="shared" ca="1" si="35"/>
        <v>#N/A</v>
      </c>
      <c r="AA76" s="126" t="str">
        <f ca="1" xml:space="preserve"> RTD("cqg.rtd",,"StudyData","Close("&amp;$G$7&amp;") when (LocalMonth("&amp;$G$7&amp;")="&amp;$B$1&amp;" And LocalDay("&amp;$G$7&amp;")="&amp;$A$1&amp;" And LocalHour("&amp;$G$7&amp;")="&amp;K76&amp;" And LocalMinute("&amp;$G$7&amp;")="&amp;L76&amp;")", "Bar", "", "Close","A5C", "0", "all", "", "","True",,)</f>
        <v/>
      </c>
      <c r="AB76" s="99" t="e">
        <f t="shared" ca="1" si="44"/>
        <v>#VALUE!</v>
      </c>
      <c r="AC76" s="125" t="e">
        <f t="shared" ca="1" si="36"/>
        <v>#N/A</v>
      </c>
      <c r="AD76" s="126" t="str">
        <f ca="1" xml:space="preserve"> RTD("cqg.rtd",,"StudyData","Close("&amp;$G$8&amp;") when (LocalMonth("&amp;$G$8&amp;")="&amp;$B$1&amp;" And LocalDay("&amp;$G$8&amp;")="&amp;$A$1&amp;" And LocalHour("&amp;$G$8&amp;")="&amp;K76&amp;" And LocalMinute("&amp;$G$8&amp;")="&amp;L76&amp;")", "Bar", "", "Close","A5C", "0", "all", "", "","True",,)</f>
        <v/>
      </c>
      <c r="AE76" s="99" t="e">
        <f t="shared" ca="1" si="45"/>
        <v>#VALUE!</v>
      </c>
      <c r="AF76" s="125" t="e">
        <f t="shared" ca="1" si="37"/>
        <v>#N/A</v>
      </c>
      <c r="AG76" s="126" t="str">
        <f ca="1" xml:space="preserve"> RTD("cqg.rtd",,"StudyData","Close("&amp;$G$9&amp;") when (LocalMonth("&amp;$G$9&amp;")="&amp;$B$1&amp;" And LocalDay("&amp;$G$9&amp;")="&amp;$A$1&amp;" And LocalHour("&amp;$G$9&amp;")="&amp;K76&amp;" And LocalMinute("&amp;$G$9&amp;")="&amp;L76&amp;")", "Bar", "", "Close","A5C", "0", "all", "", "","True",,)</f>
        <v/>
      </c>
      <c r="AH76" s="99" t="e">
        <f t="shared" ca="1" si="38"/>
        <v>#VALUE!</v>
      </c>
      <c r="AI76" s="125" t="e">
        <f t="shared" ca="1" si="39"/>
        <v>#N/A</v>
      </c>
      <c r="AJ76" s="127" t="str">
        <f ca="1" xml:space="preserve"> RTD("cqg.rtd",,"StudyData","Close("&amp;$G$10&amp;") when (LocalMonth("&amp;$G$10&amp;")="&amp;$B$1&amp;" And LocalDay("&amp;$G$10&amp;")="&amp;$A$1&amp;" And LocalHour("&amp;$G$10&amp;")="&amp;K76&amp;" And LocalMinute("&amp;$G$10&amp;")="&amp;L76&amp;")", "Bar", "", "Close","A5C", "0", "all", "", "","True",,)</f>
        <v/>
      </c>
      <c r="AK76" s="99" t="e">
        <f t="shared" ca="1" si="46"/>
        <v>#VALUE!</v>
      </c>
      <c r="AL76" s="125" t="e">
        <f t="shared" ca="1" si="40"/>
        <v>#N/A</v>
      </c>
      <c r="AN76" s="99">
        <f t="shared" si="41"/>
        <v>15</v>
      </c>
    </row>
    <row r="77" spans="9:40" x14ac:dyDescent="0.2">
      <c r="I77" s="99" t="str">
        <f t="shared" si="27"/>
        <v>13:20</v>
      </c>
      <c r="J77" s="99" t="str">
        <f ca="1" xml:space="preserve"> RTD("cqg.rtd",,"StudyData","Close("&amp;$G$2&amp;") when (LocalMonth("&amp;$G$2&amp;")="&amp;$B$1&amp;" And LocalDay("&amp;$G$2&amp;")="&amp;$A$1&amp;" And LocalHour("&amp;$G$2&amp;")="&amp;K77&amp;" And LocalMinute("&amp;$G$2&amp;")="&amp;L77&amp;")", "Bar", "", "Close","A5C", "0", "all", "", "","True",,)</f>
        <v/>
      </c>
      <c r="K77" s="99">
        <f t="shared" si="47"/>
        <v>13</v>
      </c>
      <c r="L77" s="99">
        <f t="shared" si="26"/>
        <v>20</v>
      </c>
      <c r="M77" s="99" t="e">
        <f t="shared" ca="1" si="28"/>
        <v>#VALUE!</v>
      </c>
      <c r="N77" s="125" t="e">
        <f t="shared" ca="1" si="29"/>
        <v>#N/A</v>
      </c>
      <c r="O77" s="126" t="str">
        <f ca="1" xml:space="preserve"> RTD("cqg.rtd",,"StudyData","Close("&amp;$G$3&amp;") when (LocalMonth("&amp;$G$3&amp;")="&amp;$B$1&amp;" And LocalDay("&amp;$G$3&amp;")="&amp;$A$1&amp;" And LocalHour("&amp;$G$3&amp;")="&amp;K77&amp;" And LocalMinute("&amp;$G$3&amp;")="&amp;L77&amp;")", "Bar", "", "Close","A5C", "0", "all", "", "","True",,)</f>
        <v/>
      </c>
      <c r="P77" s="99" t="e">
        <f t="shared" ca="1" si="30"/>
        <v>#VALUE!</v>
      </c>
      <c r="Q77" s="125" t="e">
        <f t="shared" ca="1" si="31"/>
        <v>#N/A</v>
      </c>
      <c r="R77" s="126" t="str">
        <f ca="1" xml:space="preserve"> RTD("cqg.rtd",,"StudyData","Close("&amp;$G$4&amp;") when (LocalMonth("&amp;$G$4&amp;")="&amp;$B$1&amp;" And LocalDay("&amp;$G$4&amp;")="&amp;$A$1&amp;" And LocalHour("&amp;$G$4&amp;")="&amp;K77&amp;" And LocalMinute("&amp;$G$4&amp;")="&amp;L77&amp;")", "Bar", "", "Close","A5C", "0", "all", "", "","True",,)</f>
        <v/>
      </c>
      <c r="S77" s="99" t="e">
        <f t="shared" ca="1" si="32"/>
        <v>#VALUE!</v>
      </c>
      <c r="T77" s="125" t="e">
        <f t="shared" ca="1" si="33"/>
        <v>#N/A</v>
      </c>
      <c r="U77" s="126" t="str">
        <f ca="1" xml:space="preserve"> RTD("cqg.rtd",,"StudyData","Close("&amp;$G$5&amp;") when (LocalMonth("&amp;$G$5&amp;")="&amp;$B$1&amp;" And LocalDay("&amp;$G$5&amp;")="&amp;$A$1&amp;" And LocalHour("&amp;$G$5&amp;")="&amp;K77&amp;" And LocalMinute("&amp;$G$5&amp;")="&amp;L77&amp;")", "Bar", "", "Close","A5C", "0", "all", "", "","True",,)</f>
        <v/>
      </c>
      <c r="V77" s="99" t="e">
        <f t="shared" ca="1" si="42"/>
        <v>#VALUE!</v>
      </c>
      <c r="W77" s="125" t="e">
        <f t="shared" ca="1" si="34"/>
        <v>#N/A</v>
      </c>
      <c r="X77" s="126" t="str">
        <f ca="1" xml:space="preserve"> RTD("cqg.rtd",,"StudyData","Close("&amp;$G$6&amp;") when (LocalMonth("&amp;$G$6&amp;")="&amp;$B$1&amp;" And LocalDay("&amp;$G$6&amp;")="&amp;$A$1&amp;" And LocalHour("&amp;$G$6&amp;")="&amp;K77&amp;" And LocalMinute("&amp;$G$6&amp;")="&amp;L77&amp;")", "Bar", "", "Close","A5C", "0", "all", "", "","True",,)</f>
        <v/>
      </c>
      <c r="Y77" s="99" t="e">
        <f t="shared" ca="1" si="43"/>
        <v>#VALUE!</v>
      </c>
      <c r="Z77" s="125" t="e">
        <f t="shared" ca="1" si="35"/>
        <v>#N/A</v>
      </c>
      <c r="AA77" s="126" t="str">
        <f ca="1" xml:space="preserve"> RTD("cqg.rtd",,"StudyData","Close("&amp;$G$7&amp;") when (LocalMonth("&amp;$G$7&amp;")="&amp;$B$1&amp;" And LocalDay("&amp;$G$7&amp;")="&amp;$A$1&amp;" And LocalHour("&amp;$G$7&amp;")="&amp;K77&amp;" And LocalMinute("&amp;$G$7&amp;")="&amp;L77&amp;")", "Bar", "", "Close","A5C", "0", "all", "", "","True",,)</f>
        <v/>
      </c>
      <c r="AB77" s="99" t="e">
        <f t="shared" ca="1" si="44"/>
        <v>#VALUE!</v>
      </c>
      <c r="AC77" s="125" t="e">
        <f t="shared" ca="1" si="36"/>
        <v>#N/A</v>
      </c>
      <c r="AD77" s="126" t="str">
        <f ca="1" xml:space="preserve"> RTD("cqg.rtd",,"StudyData","Close("&amp;$G$8&amp;") when (LocalMonth("&amp;$G$8&amp;")="&amp;$B$1&amp;" And LocalDay("&amp;$G$8&amp;")="&amp;$A$1&amp;" And LocalHour("&amp;$G$8&amp;")="&amp;K77&amp;" And LocalMinute("&amp;$G$8&amp;")="&amp;L77&amp;")", "Bar", "", "Close","A5C", "0", "all", "", "","True",,)</f>
        <v/>
      </c>
      <c r="AE77" s="99" t="e">
        <f t="shared" ca="1" si="45"/>
        <v>#VALUE!</v>
      </c>
      <c r="AF77" s="125" t="e">
        <f t="shared" ca="1" si="37"/>
        <v>#N/A</v>
      </c>
      <c r="AG77" s="126" t="str">
        <f ca="1" xml:space="preserve"> RTD("cqg.rtd",,"StudyData","Close("&amp;$G$9&amp;") when (LocalMonth("&amp;$G$9&amp;")="&amp;$B$1&amp;" And LocalDay("&amp;$G$9&amp;")="&amp;$A$1&amp;" And LocalHour("&amp;$G$9&amp;")="&amp;K77&amp;" And LocalMinute("&amp;$G$9&amp;")="&amp;L77&amp;")", "Bar", "", "Close","A5C", "0", "all", "", "","True",,)</f>
        <v/>
      </c>
      <c r="AH77" s="99" t="e">
        <f t="shared" ca="1" si="38"/>
        <v>#VALUE!</v>
      </c>
      <c r="AI77" s="125" t="e">
        <f t="shared" ca="1" si="39"/>
        <v>#N/A</v>
      </c>
      <c r="AJ77" s="127" t="str">
        <f ca="1" xml:space="preserve"> RTD("cqg.rtd",,"StudyData","Close("&amp;$G$10&amp;") when (LocalMonth("&amp;$G$10&amp;")="&amp;$B$1&amp;" And LocalDay("&amp;$G$10&amp;")="&amp;$A$1&amp;" And LocalHour("&amp;$G$10&amp;")="&amp;K77&amp;" And LocalMinute("&amp;$G$10&amp;")="&amp;L77&amp;")", "Bar", "", "Close","A5C", "0", "all", "", "","True",,)</f>
        <v/>
      </c>
      <c r="AK77" s="99" t="e">
        <f t="shared" ca="1" si="46"/>
        <v>#VALUE!</v>
      </c>
      <c r="AL77" s="125" t="e">
        <f t="shared" ca="1" si="40"/>
        <v>#N/A</v>
      </c>
      <c r="AN77" s="99">
        <f t="shared" si="41"/>
        <v>20</v>
      </c>
    </row>
    <row r="78" spans="9:40" x14ac:dyDescent="0.2">
      <c r="I78" s="99" t="str">
        <f t="shared" si="27"/>
        <v>13:25</v>
      </c>
      <c r="J78" s="99" t="str">
        <f ca="1" xml:space="preserve"> RTD("cqg.rtd",,"StudyData","Close("&amp;$G$2&amp;") when (LocalMonth("&amp;$G$2&amp;")="&amp;$B$1&amp;" And LocalDay("&amp;$G$2&amp;")="&amp;$A$1&amp;" And LocalHour("&amp;$G$2&amp;")="&amp;K78&amp;" And LocalMinute("&amp;$G$2&amp;")="&amp;L78&amp;")", "Bar", "", "Close","A5C", "0", "all", "", "","True",,)</f>
        <v/>
      </c>
      <c r="K78" s="99">
        <f t="shared" si="47"/>
        <v>13</v>
      </c>
      <c r="L78" s="99">
        <f t="shared" si="26"/>
        <v>25</v>
      </c>
      <c r="M78" s="99" t="e">
        <f t="shared" ca="1" si="28"/>
        <v>#VALUE!</v>
      </c>
      <c r="N78" s="125" t="e">
        <f t="shared" ca="1" si="29"/>
        <v>#N/A</v>
      </c>
      <c r="O78" s="126" t="str">
        <f ca="1" xml:space="preserve"> RTD("cqg.rtd",,"StudyData","Close("&amp;$G$3&amp;") when (LocalMonth("&amp;$G$3&amp;")="&amp;$B$1&amp;" And LocalDay("&amp;$G$3&amp;")="&amp;$A$1&amp;" And LocalHour("&amp;$G$3&amp;")="&amp;K78&amp;" And LocalMinute("&amp;$G$3&amp;")="&amp;L78&amp;")", "Bar", "", "Close","A5C", "0", "all", "", "","True",,)</f>
        <v/>
      </c>
      <c r="P78" s="99" t="e">
        <f t="shared" ca="1" si="30"/>
        <v>#VALUE!</v>
      </c>
      <c r="Q78" s="125" t="e">
        <f t="shared" ca="1" si="31"/>
        <v>#N/A</v>
      </c>
      <c r="R78" s="126" t="str">
        <f ca="1" xml:space="preserve"> RTD("cqg.rtd",,"StudyData","Close("&amp;$G$4&amp;") when (LocalMonth("&amp;$G$4&amp;")="&amp;$B$1&amp;" And LocalDay("&amp;$G$4&amp;")="&amp;$A$1&amp;" And LocalHour("&amp;$G$4&amp;")="&amp;K78&amp;" And LocalMinute("&amp;$G$4&amp;")="&amp;L78&amp;")", "Bar", "", "Close","A5C", "0", "all", "", "","True",,)</f>
        <v/>
      </c>
      <c r="S78" s="99" t="e">
        <f t="shared" ca="1" si="32"/>
        <v>#VALUE!</v>
      </c>
      <c r="T78" s="125" t="e">
        <f t="shared" ca="1" si="33"/>
        <v>#N/A</v>
      </c>
      <c r="U78" s="126" t="str">
        <f ca="1" xml:space="preserve"> RTD("cqg.rtd",,"StudyData","Close("&amp;$G$5&amp;") when (LocalMonth("&amp;$G$5&amp;")="&amp;$B$1&amp;" And LocalDay("&amp;$G$5&amp;")="&amp;$A$1&amp;" And LocalHour("&amp;$G$5&amp;")="&amp;K78&amp;" And LocalMinute("&amp;$G$5&amp;")="&amp;L78&amp;")", "Bar", "", "Close","A5C", "0", "all", "", "","True",,)</f>
        <v/>
      </c>
      <c r="V78" s="99" t="e">
        <f t="shared" ca="1" si="42"/>
        <v>#VALUE!</v>
      </c>
      <c r="W78" s="125" t="e">
        <f t="shared" ca="1" si="34"/>
        <v>#N/A</v>
      </c>
      <c r="X78" s="126" t="str">
        <f ca="1" xml:space="preserve"> RTD("cqg.rtd",,"StudyData","Close("&amp;$G$6&amp;") when (LocalMonth("&amp;$G$6&amp;")="&amp;$B$1&amp;" And LocalDay("&amp;$G$6&amp;")="&amp;$A$1&amp;" And LocalHour("&amp;$G$6&amp;")="&amp;K78&amp;" And LocalMinute("&amp;$G$6&amp;")="&amp;L78&amp;")", "Bar", "", "Close","A5C", "0", "all", "", "","True",,)</f>
        <v/>
      </c>
      <c r="Y78" s="99" t="e">
        <f t="shared" ca="1" si="43"/>
        <v>#VALUE!</v>
      </c>
      <c r="Z78" s="125" t="e">
        <f t="shared" ca="1" si="35"/>
        <v>#N/A</v>
      </c>
      <c r="AA78" s="126" t="str">
        <f ca="1" xml:space="preserve"> RTD("cqg.rtd",,"StudyData","Close("&amp;$G$7&amp;") when (LocalMonth("&amp;$G$7&amp;")="&amp;$B$1&amp;" And LocalDay("&amp;$G$7&amp;")="&amp;$A$1&amp;" And LocalHour("&amp;$G$7&amp;")="&amp;K78&amp;" And LocalMinute("&amp;$G$7&amp;")="&amp;L78&amp;")", "Bar", "", "Close","A5C", "0", "all", "", "","True",,)</f>
        <v/>
      </c>
      <c r="AB78" s="99" t="e">
        <f t="shared" ca="1" si="44"/>
        <v>#VALUE!</v>
      </c>
      <c r="AC78" s="125" t="e">
        <f t="shared" ca="1" si="36"/>
        <v>#N/A</v>
      </c>
      <c r="AD78" s="126" t="str">
        <f ca="1" xml:space="preserve"> RTD("cqg.rtd",,"StudyData","Close("&amp;$G$8&amp;") when (LocalMonth("&amp;$G$8&amp;")="&amp;$B$1&amp;" And LocalDay("&amp;$G$8&amp;")="&amp;$A$1&amp;" And LocalHour("&amp;$G$8&amp;")="&amp;K78&amp;" And LocalMinute("&amp;$G$8&amp;")="&amp;L78&amp;")", "Bar", "", "Close","A5C", "0", "all", "", "","True",,)</f>
        <v/>
      </c>
      <c r="AE78" s="99" t="e">
        <f t="shared" ca="1" si="45"/>
        <v>#VALUE!</v>
      </c>
      <c r="AF78" s="125" t="e">
        <f t="shared" ca="1" si="37"/>
        <v>#N/A</v>
      </c>
      <c r="AG78" s="126" t="str">
        <f ca="1" xml:space="preserve"> RTD("cqg.rtd",,"StudyData","Close("&amp;$G$9&amp;") when (LocalMonth("&amp;$G$9&amp;")="&amp;$B$1&amp;" And LocalDay("&amp;$G$9&amp;")="&amp;$A$1&amp;" And LocalHour("&amp;$G$9&amp;")="&amp;K78&amp;" And LocalMinute("&amp;$G$9&amp;")="&amp;L78&amp;")", "Bar", "", "Close","A5C", "0", "all", "", "","True",,)</f>
        <v/>
      </c>
      <c r="AH78" s="99" t="e">
        <f t="shared" ca="1" si="38"/>
        <v>#VALUE!</v>
      </c>
      <c r="AI78" s="125" t="e">
        <f t="shared" ca="1" si="39"/>
        <v>#N/A</v>
      </c>
      <c r="AJ78" s="127" t="str">
        <f ca="1" xml:space="preserve"> RTD("cqg.rtd",,"StudyData","Close("&amp;$G$10&amp;") when (LocalMonth("&amp;$G$10&amp;")="&amp;$B$1&amp;" And LocalDay("&amp;$G$10&amp;")="&amp;$A$1&amp;" And LocalHour("&amp;$G$10&amp;")="&amp;K78&amp;" And LocalMinute("&amp;$G$10&amp;")="&amp;L78&amp;")", "Bar", "", "Close","A5C", "0", "all", "", "","True",,)</f>
        <v/>
      </c>
      <c r="AK78" s="99" t="e">
        <f t="shared" ca="1" si="46"/>
        <v>#VALUE!</v>
      </c>
      <c r="AL78" s="125" t="e">
        <f t="shared" ca="1" si="40"/>
        <v>#N/A</v>
      </c>
      <c r="AN78" s="99">
        <f t="shared" si="41"/>
        <v>25</v>
      </c>
    </row>
    <row r="79" spans="9:40" x14ac:dyDescent="0.2">
      <c r="I79" s="99" t="str">
        <f t="shared" si="27"/>
        <v>13:30</v>
      </c>
      <c r="J79" s="99" t="str">
        <f ca="1" xml:space="preserve"> RTD("cqg.rtd",,"StudyData","Close("&amp;$G$2&amp;") when (LocalMonth("&amp;$G$2&amp;")="&amp;$B$1&amp;" And LocalDay("&amp;$G$2&amp;")="&amp;$A$1&amp;" And LocalHour("&amp;$G$2&amp;")="&amp;K79&amp;" And LocalMinute("&amp;$G$2&amp;")="&amp;L79&amp;")", "Bar", "", "Close","A5C", "0", "all", "", "","True",,)</f>
        <v/>
      </c>
      <c r="K79" s="99">
        <f t="shared" si="47"/>
        <v>13</v>
      </c>
      <c r="L79" s="99">
        <f t="shared" si="26"/>
        <v>30</v>
      </c>
      <c r="M79" s="99" t="e">
        <f t="shared" ca="1" si="28"/>
        <v>#VALUE!</v>
      </c>
      <c r="N79" s="125" t="e">
        <f t="shared" ca="1" si="29"/>
        <v>#N/A</v>
      </c>
      <c r="O79" s="126" t="str">
        <f ca="1" xml:space="preserve"> RTD("cqg.rtd",,"StudyData","Close("&amp;$G$3&amp;") when (LocalMonth("&amp;$G$3&amp;")="&amp;$B$1&amp;" And LocalDay("&amp;$G$3&amp;")="&amp;$A$1&amp;" And LocalHour("&amp;$G$3&amp;")="&amp;K79&amp;" And LocalMinute("&amp;$G$3&amp;")="&amp;L79&amp;")", "Bar", "", "Close","A5C", "0", "all", "", "","True",,)</f>
        <v/>
      </c>
      <c r="P79" s="99" t="e">
        <f t="shared" ca="1" si="30"/>
        <v>#VALUE!</v>
      </c>
      <c r="Q79" s="125" t="e">
        <f t="shared" ca="1" si="31"/>
        <v>#N/A</v>
      </c>
      <c r="R79" s="126" t="str">
        <f ca="1" xml:space="preserve"> RTD("cqg.rtd",,"StudyData","Close("&amp;$G$4&amp;") when (LocalMonth("&amp;$G$4&amp;")="&amp;$B$1&amp;" And LocalDay("&amp;$G$4&amp;")="&amp;$A$1&amp;" And LocalHour("&amp;$G$4&amp;")="&amp;K79&amp;" And LocalMinute("&amp;$G$4&amp;")="&amp;L79&amp;")", "Bar", "", "Close","A5C", "0", "all", "", "","True",,)</f>
        <v/>
      </c>
      <c r="S79" s="99" t="e">
        <f t="shared" ca="1" si="32"/>
        <v>#VALUE!</v>
      </c>
      <c r="T79" s="125" t="e">
        <f t="shared" ca="1" si="33"/>
        <v>#N/A</v>
      </c>
      <c r="U79" s="126" t="str">
        <f ca="1" xml:space="preserve"> RTD("cqg.rtd",,"StudyData","Close("&amp;$G$5&amp;") when (LocalMonth("&amp;$G$5&amp;")="&amp;$B$1&amp;" And LocalDay("&amp;$G$5&amp;")="&amp;$A$1&amp;" And LocalHour("&amp;$G$5&amp;")="&amp;K79&amp;" And LocalMinute("&amp;$G$5&amp;")="&amp;L79&amp;")", "Bar", "", "Close","A5C", "0", "all", "", "","True",,)</f>
        <v/>
      </c>
      <c r="V79" s="99" t="e">
        <f t="shared" ca="1" si="42"/>
        <v>#VALUE!</v>
      </c>
      <c r="W79" s="125" t="e">
        <f t="shared" ca="1" si="34"/>
        <v>#N/A</v>
      </c>
      <c r="X79" s="126" t="str">
        <f ca="1" xml:space="preserve"> RTD("cqg.rtd",,"StudyData","Close("&amp;$G$6&amp;") when (LocalMonth("&amp;$G$6&amp;")="&amp;$B$1&amp;" And LocalDay("&amp;$G$6&amp;")="&amp;$A$1&amp;" And LocalHour("&amp;$G$6&amp;")="&amp;K79&amp;" And LocalMinute("&amp;$G$6&amp;")="&amp;L79&amp;")", "Bar", "", "Close","A5C", "0", "all", "", "","True",,)</f>
        <v/>
      </c>
      <c r="Y79" s="99" t="e">
        <f t="shared" ca="1" si="43"/>
        <v>#VALUE!</v>
      </c>
      <c r="Z79" s="125" t="e">
        <f t="shared" ca="1" si="35"/>
        <v>#N/A</v>
      </c>
      <c r="AA79" s="126" t="str">
        <f ca="1" xml:space="preserve"> RTD("cqg.rtd",,"StudyData","Close("&amp;$G$7&amp;") when (LocalMonth("&amp;$G$7&amp;")="&amp;$B$1&amp;" And LocalDay("&amp;$G$7&amp;")="&amp;$A$1&amp;" And LocalHour("&amp;$G$7&amp;")="&amp;K79&amp;" And LocalMinute("&amp;$G$7&amp;")="&amp;L79&amp;")", "Bar", "", "Close","A5C", "0", "all", "", "","True",,)</f>
        <v/>
      </c>
      <c r="AB79" s="99" t="e">
        <f t="shared" ca="1" si="44"/>
        <v>#VALUE!</v>
      </c>
      <c r="AC79" s="125" t="e">
        <f t="shared" ca="1" si="36"/>
        <v>#N/A</v>
      </c>
      <c r="AD79" s="126" t="str">
        <f ca="1" xml:space="preserve"> RTD("cqg.rtd",,"StudyData","Close("&amp;$G$8&amp;") when (LocalMonth("&amp;$G$8&amp;")="&amp;$B$1&amp;" And LocalDay("&amp;$G$8&amp;")="&amp;$A$1&amp;" And LocalHour("&amp;$G$8&amp;")="&amp;K79&amp;" And LocalMinute("&amp;$G$8&amp;")="&amp;L79&amp;")", "Bar", "", "Close","A5C", "0", "all", "", "","True",,)</f>
        <v/>
      </c>
      <c r="AE79" s="99" t="e">
        <f t="shared" ca="1" si="45"/>
        <v>#VALUE!</v>
      </c>
      <c r="AF79" s="125" t="e">
        <f t="shared" ca="1" si="37"/>
        <v>#N/A</v>
      </c>
      <c r="AG79" s="126" t="str">
        <f ca="1" xml:space="preserve"> RTD("cqg.rtd",,"StudyData","Close("&amp;$G$9&amp;") when (LocalMonth("&amp;$G$9&amp;")="&amp;$B$1&amp;" And LocalDay("&amp;$G$9&amp;")="&amp;$A$1&amp;" And LocalHour("&amp;$G$9&amp;")="&amp;K79&amp;" And LocalMinute("&amp;$G$9&amp;")="&amp;L79&amp;")", "Bar", "", "Close","A5C", "0", "all", "", "","True",,)</f>
        <v/>
      </c>
      <c r="AH79" s="99" t="e">
        <f t="shared" ca="1" si="38"/>
        <v>#VALUE!</v>
      </c>
      <c r="AI79" s="125" t="e">
        <f t="shared" ca="1" si="39"/>
        <v>#N/A</v>
      </c>
      <c r="AJ79" s="127" t="str">
        <f ca="1" xml:space="preserve"> RTD("cqg.rtd",,"StudyData","Close("&amp;$G$10&amp;") when (LocalMonth("&amp;$G$10&amp;")="&amp;$B$1&amp;" And LocalDay("&amp;$G$10&amp;")="&amp;$A$1&amp;" And LocalHour("&amp;$G$10&amp;")="&amp;K79&amp;" And LocalMinute("&amp;$G$10&amp;")="&amp;L79&amp;")", "Bar", "", "Close","A5C", "0", "all", "", "","True",,)</f>
        <v/>
      </c>
      <c r="AK79" s="99" t="e">
        <f t="shared" ca="1" si="46"/>
        <v>#VALUE!</v>
      </c>
      <c r="AL79" s="125" t="e">
        <f t="shared" ca="1" si="40"/>
        <v>#N/A</v>
      </c>
      <c r="AN79" s="99">
        <f t="shared" si="41"/>
        <v>30</v>
      </c>
    </row>
    <row r="80" spans="9:40" x14ac:dyDescent="0.2">
      <c r="I80" s="99" t="str">
        <f t="shared" si="27"/>
        <v>13:35</v>
      </c>
      <c r="J80" s="99" t="str">
        <f ca="1" xml:space="preserve"> RTD("cqg.rtd",,"StudyData","Close("&amp;$G$2&amp;") when (LocalMonth("&amp;$G$2&amp;")="&amp;$B$1&amp;" And LocalDay("&amp;$G$2&amp;")="&amp;$A$1&amp;" And LocalHour("&amp;$G$2&amp;")="&amp;K80&amp;" And LocalMinute("&amp;$G$2&amp;")="&amp;L80&amp;")", "Bar", "", "Close","A5C", "0", "all", "", "","True",,)</f>
        <v/>
      </c>
      <c r="K80" s="99">
        <f t="shared" si="47"/>
        <v>13</v>
      </c>
      <c r="L80" s="99">
        <f t="shared" si="26"/>
        <v>35</v>
      </c>
      <c r="M80" s="99" t="e">
        <f t="shared" ca="1" si="28"/>
        <v>#VALUE!</v>
      </c>
      <c r="N80" s="125" t="e">
        <f t="shared" ca="1" si="29"/>
        <v>#N/A</v>
      </c>
      <c r="O80" s="126" t="str">
        <f ca="1" xml:space="preserve"> RTD("cqg.rtd",,"StudyData","Close("&amp;$G$3&amp;") when (LocalMonth("&amp;$G$3&amp;")="&amp;$B$1&amp;" And LocalDay("&amp;$G$3&amp;")="&amp;$A$1&amp;" And LocalHour("&amp;$G$3&amp;")="&amp;K80&amp;" And LocalMinute("&amp;$G$3&amp;")="&amp;L80&amp;")", "Bar", "", "Close","A5C", "0", "all", "", "","True",,)</f>
        <v/>
      </c>
      <c r="P80" s="99" t="e">
        <f t="shared" ca="1" si="30"/>
        <v>#VALUE!</v>
      </c>
      <c r="Q80" s="125" t="e">
        <f t="shared" ca="1" si="31"/>
        <v>#N/A</v>
      </c>
      <c r="R80" s="126" t="str">
        <f ca="1" xml:space="preserve"> RTD("cqg.rtd",,"StudyData","Close("&amp;$G$4&amp;") when (LocalMonth("&amp;$G$4&amp;")="&amp;$B$1&amp;" And LocalDay("&amp;$G$4&amp;")="&amp;$A$1&amp;" And LocalHour("&amp;$G$4&amp;")="&amp;K80&amp;" And LocalMinute("&amp;$G$4&amp;")="&amp;L80&amp;")", "Bar", "", "Close","A5C", "0", "all", "", "","True",,)</f>
        <v/>
      </c>
      <c r="S80" s="99" t="e">
        <f t="shared" ca="1" si="32"/>
        <v>#VALUE!</v>
      </c>
      <c r="T80" s="125" t="e">
        <f t="shared" ca="1" si="33"/>
        <v>#N/A</v>
      </c>
      <c r="U80" s="126" t="str">
        <f ca="1" xml:space="preserve"> RTD("cqg.rtd",,"StudyData","Close("&amp;$G$5&amp;") when (LocalMonth("&amp;$G$5&amp;")="&amp;$B$1&amp;" And LocalDay("&amp;$G$5&amp;")="&amp;$A$1&amp;" And LocalHour("&amp;$G$5&amp;")="&amp;K80&amp;" And LocalMinute("&amp;$G$5&amp;")="&amp;L80&amp;")", "Bar", "", "Close","A5C", "0", "all", "", "","True",,)</f>
        <v/>
      </c>
      <c r="V80" s="99" t="e">
        <f t="shared" ca="1" si="42"/>
        <v>#VALUE!</v>
      </c>
      <c r="W80" s="125" t="e">
        <f t="shared" ca="1" si="34"/>
        <v>#N/A</v>
      </c>
      <c r="X80" s="126" t="str">
        <f ca="1" xml:space="preserve"> RTD("cqg.rtd",,"StudyData","Close("&amp;$G$6&amp;") when (LocalMonth("&amp;$G$6&amp;")="&amp;$B$1&amp;" And LocalDay("&amp;$G$6&amp;")="&amp;$A$1&amp;" And LocalHour("&amp;$G$6&amp;")="&amp;K80&amp;" And LocalMinute("&amp;$G$6&amp;")="&amp;L80&amp;")", "Bar", "", "Close","A5C", "0", "all", "", "","True",,)</f>
        <v/>
      </c>
      <c r="Y80" s="99" t="e">
        <f t="shared" ca="1" si="43"/>
        <v>#VALUE!</v>
      </c>
      <c r="Z80" s="125" t="e">
        <f t="shared" ca="1" si="35"/>
        <v>#N/A</v>
      </c>
      <c r="AA80" s="126" t="str">
        <f ca="1" xml:space="preserve"> RTD("cqg.rtd",,"StudyData","Close("&amp;$G$7&amp;") when (LocalMonth("&amp;$G$7&amp;")="&amp;$B$1&amp;" And LocalDay("&amp;$G$7&amp;")="&amp;$A$1&amp;" And LocalHour("&amp;$G$7&amp;")="&amp;K80&amp;" And LocalMinute("&amp;$G$7&amp;")="&amp;L80&amp;")", "Bar", "", "Close","A5C", "0", "all", "", "","True",,)</f>
        <v/>
      </c>
      <c r="AB80" s="99" t="e">
        <f t="shared" ca="1" si="44"/>
        <v>#VALUE!</v>
      </c>
      <c r="AC80" s="125" t="e">
        <f t="shared" ca="1" si="36"/>
        <v>#N/A</v>
      </c>
      <c r="AD80" s="126" t="str">
        <f ca="1" xml:space="preserve"> RTD("cqg.rtd",,"StudyData","Close("&amp;$G$8&amp;") when (LocalMonth("&amp;$G$8&amp;")="&amp;$B$1&amp;" And LocalDay("&amp;$G$8&amp;")="&amp;$A$1&amp;" And LocalHour("&amp;$G$8&amp;")="&amp;K80&amp;" And LocalMinute("&amp;$G$8&amp;")="&amp;L80&amp;")", "Bar", "", "Close","A5C", "0", "all", "", "","True",,)</f>
        <v/>
      </c>
      <c r="AE80" s="99" t="e">
        <f t="shared" ca="1" si="45"/>
        <v>#VALUE!</v>
      </c>
      <c r="AF80" s="125" t="e">
        <f t="shared" ca="1" si="37"/>
        <v>#N/A</v>
      </c>
      <c r="AG80" s="126" t="str">
        <f ca="1" xml:space="preserve"> RTD("cqg.rtd",,"StudyData","Close("&amp;$G$9&amp;") when (LocalMonth("&amp;$G$9&amp;")="&amp;$B$1&amp;" And LocalDay("&amp;$G$9&amp;")="&amp;$A$1&amp;" And LocalHour("&amp;$G$9&amp;")="&amp;K80&amp;" And LocalMinute("&amp;$G$9&amp;")="&amp;L80&amp;")", "Bar", "", "Close","A5C", "0", "all", "", "","True",,)</f>
        <v/>
      </c>
      <c r="AH80" s="99" t="e">
        <f t="shared" ca="1" si="38"/>
        <v>#VALUE!</v>
      </c>
      <c r="AI80" s="125" t="e">
        <f t="shared" ca="1" si="39"/>
        <v>#N/A</v>
      </c>
      <c r="AJ80" s="127" t="str">
        <f ca="1" xml:space="preserve"> RTD("cqg.rtd",,"StudyData","Close("&amp;$G$10&amp;") when (LocalMonth("&amp;$G$10&amp;")="&amp;$B$1&amp;" And LocalDay("&amp;$G$10&amp;")="&amp;$A$1&amp;" And LocalHour("&amp;$G$10&amp;")="&amp;K80&amp;" And LocalMinute("&amp;$G$10&amp;")="&amp;L80&amp;")", "Bar", "", "Close","A5C", "0", "all", "", "","True",,)</f>
        <v/>
      </c>
      <c r="AK80" s="99" t="e">
        <f t="shared" ca="1" si="46"/>
        <v>#VALUE!</v>
      </c>
      <c r="AL80" s="125" t="e">
        <f t="shared" ca="1" si="40"/>
        <v>#N/A</v>
      </c>
      <c r="AN80" s="99">
        <f t="shared" si="41"/>
        <v>35</v>
      </c>
    </row>
    <row r="81" spans="9:40" x14ac:dyDescent="0.2">
      <c r="I81" s="99" t="str">
        <f t="shared" si="27"/>
        <v>13:40</v>
      </c>
      <c r="J81" s="99" t="str">
        <f ca="1" xml:space="preserve"> RTD("cqg.rtd",,"StudyData","Close("&amp;$G$2&amp;") when (LocalMonth("&amp;$G$2&amp;")="&amp;$B$1&amp;" And LocalDay("&amp;$G$2&amp;")="&amp;$A$1&amp;" And LocalHour("&amp;$G$2&amp;")="&amp;K81&amp;" And LocalMinute("&amp;$G$2&amp;")="&amp;L81&amp;")", "Bar", "", "Close","A5C", "0", "all", "", "","True",,)</f>
        <v/>
      </c>
      <c r="K81" s="99">
        <f t="shared" si="47"/>
        <v>13</v>
      </c>
      <c r="L81" s="99">
        <f t="shared" si="26"/>
        <v>40</v>
      </c>
      <c r="M81" s="99" t="e">
        <f t="shared" ca="1" si="28"/>
        <v>#VALUE!</v>
      </c>
      <c r="N81" s="125" t="e">
        <f t="shared" ca="1" si="29"/>
        <v>#N/A</v>
      </c>
      <c r="O81" s="126" t="str">
        <f ca="1" xml:space="preserve"> RTD("cqg.rtd",,"StudyData","Close("&amp;$G$3&amp;") when (LocalMonth("&amp;$G$3&amp;")="&amp;$B$1&amp;" And LocalDay("&amp;$G$3&amp;")="&amp;$A$1&amp;" And LocalHour("&amp;$G$3&amp;")="&amp;K81&amp;" And LocalMinute("&amp;$G$3&amp;")="&amp;L81&amp;")", "Bar", "", "Close","A5C", "0", "all", "", "","True",,)</f>
        <v/>
      </c>
      <c r="P81" s="99" t="e">
        <f t="shared" ca="1" si="30"/>
        <v>#VALUE!</v>
      </c>
      <c r="Q81" s="125" t="e">
        <f t="shared" ca="1" si="31"/>
        <v>#N/A</v>
      </c>
      <c r="R81" s="126" t="str">
        <f ca="1" xml:space="preserve"> RTD("cqg.rtd",,"StudyData","Close("&amp;$G$4&amp;") when (LocalMonth("&amp;$G$4&amp;")="&amp;$B$1&amp;" And LocalDay("&amp;$G$4&amp;")="&amp;$A$1&amp;" And LocalHour("&amp;$G$4&amp;")="&amp;K81&amp;" And LocalMinute("&amp;$G$4&amp;")="&amp;L81&amp;")", "Bar", "", "Close","A5C", "0", "all", "", "","True",,)</f>
        <v/>
      </c>
      <c r="S81" s="99" t="e">
        <f t="shared" ca="1" si="32"/>
        <v>#VALUE!</v>
      </c>
      <c r="T81" s="125" t="e">
        <f t="shared" ca="1" si="33"/>
        <v>#N/A</v>
      </c>
      <c r="U81" s="126" t="str">
        <f ca="1" xml:space="preserve"> RTD("cqg.rtd",,"StudyData","Close("&amp;$G$5&amp;") when (LocalMonth("&amp;$G$5&amp;")="&amp;$B$1&amp;" And LocalDay("&amp;$G$5&amp;")="&amp;$A$1&amp;" And LocalHour("&amp;$G$5&amp;")="&amp;K81&amp;" And LocalMinute("&amp;$G$5&amp;")="&amp;L81&amp;")", "Bar", "", "Close","A5C", "0", "all", "", "","True",,)</f>
        <v/>
      </c>
      <c r="V81" s="99" t="e">
        <f t="shared" ca="1" si="42"/>
        <v>#VALUE!</v>
      </c>
      <c r="W81" s="125" t="e">
        <f t="shared" ca="1" si="34"/>
        <v>#N/A</v>
      </c>
      <c r="X81" s="126" t="str">
        <f ca="1" xml:space="preserve"> RTD("cqg.rtd",,"StudyData","Close("&amp;$G$6&amp;") when (LocalMonth("&amp;$G$6&amp;")="&amp;$B$1&amp;" And LocalDay("&amp;$G$6&amp;")="&amp;$A$1&amp;" And LocalHour("&amp;$G$6&amp;")="&amp;K81&amp;" And LocalMinute("&amp;$G$6&amp;")="&amp;L81&amp;")", "Bar", "", "Close","A5C", "0", "all", "", "","True",,)</f>
        <v/>
      </c>
      <c r="Y81" s="99" t="e">
        <f t="shared" ca="1" si="43"/>
        <v>#VALUE!</v>
      </c>
      <c r="Z81" s="125" t="e">
        <f t="shared" ca="1" si="35"/>
        <v>#N/A</v>
      </c>
      <c r="AA81" s="126" t="str">
        <f ca="1" xml:space="preserve"> RTD("cqg.rtd",,"StudyData","Close("&amp;$G$7&amp;") when (LocalMonth("&amp;$G$7&amp;")="&amp;$B$1&amp;" And LocalDay("&amp;$G$7&amp;")="&amp;$A$1&amp;" And LocalHour("&amp;$G$7&amp;")="&amp;K81&amp;" And LocalMinute("&amp;$G$7&amp;")="&amp;L81&amp;")", "Bar", "", "Close","A5C", "0", "all", "", "","True",,)</f>
        <v/>
      </c>
      <c r="AB81" s="99" t="e">
        <f t="shared" ca="1" si="44"/>
        <v>#VALUE!</v>
      </c>
      <c r="AC81" s="125" t="e">
        <f t="shared" ca="1" si="36"/>
        <v>#N/A</v>
      </c>
      <c r="AD81" s="126" t="str">
        <f ca="1" xml:space="preserve"> RTD("cqg.rtd",,"StudyData","Close("&amp;$G$8&amp;") when (LocalMonth("&amp;$G$8&amp;")="&amp;$B$1&amp;" And LocalDay("&amp;$G$8&amp;")="&amp;$A$1&amp;" And LocalHour("&amp;$G$8&amp;")="&amp;K81&amp;" And LocalMinute("&amp;$G$8&amp;")="&amp;L81&amp;")", "Bar", "", "Close","A5C", "0", "all", "", "","True",,)</f>
        <v/>
      </c>
      <c r="AE81" s="99" t="e">
        <f t="shared" ca="1" si="45"/>
        <v>#VALUE!</v>
      </c>
      <c r="AF81" s="125" t="e">
        <f t="shared" ca="1" si="37"/>
        <v>#N/A</v>
      </c>
      <c r="AG81" s="126" t="str">
        <f ca="1" xml:space="preserve"> RTD("cqg.rtd",,"StudyData","Close("&amp;$G$9&amp;") when (LocalMonth("&amp;$G$9&amp;")="&amp;$B$1&amp;" And LocalDay("&amp;$G$9&amp;")="&amp;$A$1&amp;" And LocalHour("&amp;$G$9&amp;")="&amp;K81&amp;" And LocalMinute("&amp;$G$9&amp;")="&amp;L81&amp;")", "Bar", "", "Close","A5C", "0", "all", "", "","True",,)</f>
        <v/>
      </c>
      <c r="AH81" s="99" t="e">
        <f t="shared" ca="1" si="38"/>
        <v>#VALUE!</v>
      </c>
      <c r="AI81" s="125" t="e">
        <f t="shared" ca="1" si="39"/>
        <v>#N/A</v>
      </c>
      <c r="AJ81" s="127" t="str">
        <f ca="1" xml:space="preserve"> RTD("cqg.rtd",,"StudyData","Close("&amp;$G$10&amp;") when (LocalMonth("&amp;$G$10&amp;")="&amp;$B$1&amp;" And LocalDay("&amp;$G$10&amp;")="&amp;$A$1&amp;" And LocalHour("&amp;$G$10&amp;")="&amp;K81&amp;" And LocalMinute("&amp;$G$10&amp;")="&amp;L81&amp;")", "Bar", "", "Close","A5C", "0", "all", "", "","True",,)</f>
        <v/>
      </c>
      <c r="AK81" s="99" t="e">
        <f t="shared" ca="1" si="46"/>
        <v>#VALUE!</v>
      </c>
      <c r="AL81" s="125" t="e">
        <f t="shared" ca="1" si="40"/>
        <v>#N/A</v>
      </c>
      <c r="AN81" s="99">
        <f t="shared" si="41"/>
        <v>40</v>
      </c>
    </row>
    <row r="82" spans="9:40" x14ac:dyDescent="0.2">
      <c r="I82" s="99" t="str">
        <f t="shared" si="27"/>
        <v>13:45</v>
      </c>
      <c r="J82" s="99" t="str">
        <f ca="1" xml:space="preserve"> RTD("cqg.rtd",,"StudyData","Close("&amp;$G$2&amp;") when (LocalMonth("&amp;$G$2&amp;")="&amp;$B$1&amp;" And LocalDay("&amp;$G$2&amp;")="&amp;$A$1&amp;" And LocalHour("&amp;$G$2&amp;")="&amp;K82&amp;" And LocalMinute("&amp;$G$2&amp;")="&amp;L82&amp;")", "Bar", "", "Close","A5C", "0", "all", "", "","True",,)</f>
        <v/>
      </c>
      <c r="K82" s="99">
        <f t="shared" si="47"/>
        <v>13</v>
      </c>
      <c r="L82" s="99">
        <f t="shared" si="26"/>
        <v>45</v>
      </c>
      <c r="M82" s="99" t="e">
        <f t="shared" ca="1" si="28"/>
        <v>#VALUE!</v>
      </c>
      <c r="N82" s="125" t="e">
        <f t="shared" ca="1" si="29"/>
        <v>#N/A</v>
      </c>
      <c r="O82" s="126" t="str">
        <f ca="1" xml:space="preserve"> RTD("cqg.rtd",,"StudyData","Close("&amp;$G$3&amp;") when (LocalMonth("&amp;$G$3&amp;")="&amp;$B$1&amp;" And LocalDay("&amp;$G$3&amp;")="&amp;$A$1&amp;" And LocalHour("&amp;$G$3&amp;")="&amp;K82&amp;" And LocalMinute("&amp;$G$3&amp;")="&amp;L82&amp;")", "Bar", "", "Close","A5C", "0", "all", "", "","True",,)</f>
        <v/>
      </c>
      <c r="P82" s="99" t="e">
        <f t="shared" ca="1" si="30"/>
        <v>#VALUE!</v>
      </c>
      <c r="Q82" s="125" t="e">
        <f t="shared" ca="1" si="31"/>
        <v>#N/A</v>
      </c>
      <c r="R82" s="126" t="str">
        <f ca="1" xml:space="preserve"> RTD("cqg.rtd",,"StudyData","Close("&amp;$G$4&amp;") when (LocalMonth("&amp;$G$4&amp;")="&amp;$B$1&amp;" And LocalDay("&amp;$G$4&amp;")="&amp;$A$1&amp;" And LocalHour("&amp;$G$4&amp;")="&amp;K82&amp;" And LocalMinute("&amp;$G$4&amp;")="&amp;L82&amp;")", "Bar", "", "Close","A5C", "0", "all", "", "","True",,)</f>
        <v/>
      </c>
      <c r="S82" s="99" t="e">
        <f t="shared" ca="1" si="32"/>
        <v>#VALUE!</v>
      </c>
      <c r="T82" s="125" t="e">
        <f t="shared" ca="1" si="33"/>
        <v>#N/A</v>
      </c>
      <c r="U82" s="126" t="str">
        <f ca="1" xml:space="preserve"> RTD("cqg.rtd",,"StudyData","Close("&amp;$G$5&amp;") when (LocalMonth("&amp;$G$5&amp;")="&amp;$B$1&amp;" And LocalDay("&amp;$G$5&amp;")="&amp;$A$1&amp;" And LocalHour("&amp;$G$5&amp;")="&amp;K82&amp;" And LocalMinute("&amp;$G$5&amp;")="&amp;L82&amp;")", "Bar", "", "Close","A5C", "0", "all", "", "","True",,)</f>
        <v/>
      </c>
      <c r="V82" s="99" t="e">
        <f t="shared" ca="1" si="42"/>
        <v>#VALUE!</v>
      </c>
      <c r="W82" s="125" t="e">
        <f t="shared" ca="1" si="34"/>
        <v>#N/A</v>
      </c>
      <c r="X82" s="126" t="str">
        <f ca="1" xml:space="preserve"> RTD("cqg.rtd",,"StudyData","Close("&amp;$G$6&amp;") when (LocalMonth("&amp;$G$6&amp;")="&amp;$B$1&amp;" And LocalDay("&amp;$G$6&amp;")="&amp;$A$1&amp;" And LocalHour("&amp;$G$6&amp;")="&amp;K82&amp;" And LocalMinute("&amp;$G$6&amp;")="&amp;L82&amp;")", "Bar", "", "Close","A5C", "0", "all", "", "","True",,)</f>
        <v/>
      </c>
      <c r="Y82" s="99" t="e">
        <f t="shared" ca="1" si="43"/>
        <v>#VALUE!</v>
      </c>
      <c r="Z82" s="125" t="e">
        <f t="shared" ca="1" si="35"/>
        <v>#N/A</v>
      </c>
      <c r="AA82" s="126" t="str">
        <f ca="1" xml:space="preserve"> RTD("cqg.rtd",,"StudyData","Close("&amp;$G$7&amp;") when (LocalMonth("&amp;$G$7&amp;")="&amp;$B$1&amp;" And LocalDay("&amp;$G$7&amp;")="&amp;$A$1&amp;" And LocalHour("&amp;$G$7&amp;")="&amp;K82&amp;" And LocalMinute("&amp;$G$7&amp;")="&amp;L82&amp;")", "Bar", "", "Close","A5C", "0", "all", "", "","True",,)</f>
        <v/>
      </c>
      <c r="AB82" s="99" t="e">
        <f t="shared" ca="1" si="44"/>
        <v>#VALUE!</v>
      </c>
      <c r="AC82" s="125" t="e">
        <f t="shared" ca="1" si="36"/>
        <v>#N/A</v>
      </c>
      <c r="AD82" s="126" t="str">
        <f ca="1" xml:space="preserve"> RTD("cqg.rtd",,"StudyData","Close("&amp;$G$8&amp;") when (LocalMonth("&amp;$G$8&amp;")="&amp;$B$1&amp;" And LocalDay("&amp;$G$8&amp;")="&amp;$A$1&amp;" And LocalHour("&amp;$G$8&amp;")="&amp;K82&amp;" And LocalMinute("&amp;$G$8&amp;")="&amp;L82&amp;")", "Bar", "", "Close","A5C", "0", "all", "", "","True",,)</f>
        <v/>
      </c>
      <c r="AE82" s="99" t="e">
        <f t="shared" ca="1" si="45"/>
        <v>#VALUE!</v>
      </c>
      <c r="AF82" s="125" t="e">
        <f t="shared" ca="1" si="37"/>
        <v>#N/A</v>
      </c>
      <c r="AG82" s="126" t="str">
        <f ca="1" xml:space="preserve"> RTD("cqg.rtd",,"StudyData","Close("&amp;$G$9&amp;") when (LocalMonth("&amp;$G$9&amp;")="&amp;$B$1&amp;" And LocalDay("&amp;$G$9&amp;")="&amp;$A$1&amp;" And LocalHour("&amp;$G$9&amp;")="&amp;K82&amp;" And LocalMinute("&amp;$G$9&amp;")="&amp;L82&amp;")", "Bar", "", "Close","A5C", "0", "all", "", "","True",,)</f>
        <v/>
      </c>
      <c r="AH82" s="99" t="e">
        <f t="shared" ca="1" si="38"/>
        <v>#VALUE!</v>
      </c>
      <c r="AI82" s="125" t="e">
        <f t="shared" ca="1" si="39"/>
        <v>#N/A</v>
      </c>
      <c r="AJ82" s="127" t="str">
        <f ca="1" xml:space="preserve"> RTD("cqg.rtd",,"StudyData","Close("&amp;$G$10&amp;") when (LocalMonth("&amp;$G$10&amp;")="&amp;$B$1&amp;" And LocalDay("&amp;$G$10&amp;")="&amp;$A$1&amp;" And LocalHour("&amp;$G$10&amp;")="&amp;K82&amp;" And LocalMinute("&amp;$G$10&amp;")="&amp;L82&amp;")", "Bar", "", "Close","A5C", "0", "all", "", "","True",,)</f>
        <v/>
      </c>
      <c r="AK82" s="99" t="e">
        <f t="shared" ca="1" si="46"/>
        <v>#VALUE!</v>
      </c>
      <c r="AL82" s="125" t="e">
        <f t="shared" ca="1" si="40"/>
        <v>#N/A</v>
      </c>
      <c r="AN82" s="99">
        <f t="shared" si="41"/>
        <v>45</v>
      </c>
    </row>
    <row r="83" spans="9:40" x14ac:dyDescent="0.2">
      <c r="I83" s="99" t="str">
        <f t="shared" si="27"/>
        <v>13:50</v>
      </c>
      <c r="J83" s="99" t="str">
        <f ca="1" xml:space="preserve"> RTD("cqg.rtd",,"StudyData","Close("&amp;$G$2&amp;") when (LocalMonth("&amp;$G$2&amp;")="&amp;$B$1&amp;" And LocalDay("&amp;$G$2&amp;")="&amp;$A$1&amp;" And LocalHour("&amp;$G$2&amp;")="&amp;K83&amp;" And LocalMinute("&amp;$G$2&amp;")="&amp;L83&amp;")", "Bar", "", "Close","A5C", "0", "all", "", "","True",,)</f>
        <v/>
      </c>
      <c r="K83" s="99">
        <f>IF(L83=0,K82+1,K82)</f>
        <v>13</v>
      </c>
      <c r="L83" s="99">
        <f t="shared" si="26"/>
        <v>50</v>
      </c>
      <c r="M83" s="99" t="e">
        <f ca="1">(J83-$H$2)/$H$2</f>
        <v>#VALUE!</v>
      </c>
      <c r="N83" s="125" t="e">
        <f ca="1">IF(ISERROR(M83),NA(),M83)</f>
        <v>#N/A</v>
      </c>
      <c r="O83" s="126" t="str">
        <f ca="1" xml:space="preserve"> RTD("cqg.rtd",,"StudyData","Close("&amp;$G$3&amp;") when (LocalMonth("&amp;$G$3&amp;")="&amp;$B$1&amp;" And LocalDay("&amp;$G$3&amp;")="&amp;$A$1&amp;" And LocalHour("&amp;$G$3&amp;")="&amp;K83&amp;" And LocalMinute("&amp;$G$3&amp;")="&amp;L83&amp;")", "Bar", "", "Close","A5C", "0", "all", "", "","True",,)</f>
        <v/>
      </c>
      <c r="P83" s="99" t="e">
        <f ca="1">(O83-$H$3)/$H$3</f>
        <v>#VALUE!</v>
      </c>
      <c r="Q83" s="125" t="e">
        <f ca="1">IF(ISERROR(P83),NA(),P83)</f>
        <v>#N/A</v>
      </c>
      <c r="R83" s="126" t="str">
        <f ca="1" xml:space="preserve"> RTD("cqg.rtd",,"StudyData","Close("&amp;$G$4&amp;") when (LocalMonth("&amp;$G$4&amp;")="&amp;$B$1&amp;" And LocalDay("&amp;$G$4&amp;")="&amp;$A$1&amp;" And LocalHour("&amp;$G$4&amp;")="&amp;K83&amp;" And LocalMinute("&amp;$G$4&amp;")="&amp;L83&amp;")", "Bar", "", "Close","A5C", "0", "all", "", "","True",,)</f>
        <v/>
      </c>
      <c r="S83" s="99" t="e">
        <f ca="1">(R83-$H$4)/$H$4</f>
        <v>#VALUE!</v>
      </c>
      <c r="T83" s="125" t="e">
        <f ca="1">IF(ISERROR(S83),NA(),S83)</f>
        <v>#N/A</v>
      </c>
      <c r="U83" s="126" t="str">
        <f ca="1" xml:space="preserve"> RTD("cqg.rtd",,"StudyData","Close("&amp;$G$5&amp;") when (LocalMonth("&amp;$G$5&amp;")="&amp;$B$1&amp;" And LocalDay("&amp;$G$5&amp;")="&amp;$A$1&amp;" And LocalHour("&amp;$G$5&amp;")="&amp;K83&amp;" And LocalMinute("&amp;$G$5&amp;")="&amp;L83&amp;")", "Bar", "", "Close","A5C", "0", "all", "", "","True",,)</f>
        <v/>
      </c>
      <c r="V83" s="99" t="e">
        <f ca="1">(U83-$H$5)/$H$5</f>
        <v>#VALUE!</v>
      </c>
      <c r="W83" s="125" t="e">
        <f ca="1">IF(ISERROR(V83),NA(),V83)</f>
        <v>#N/A</v>
      </c>
      <c r="X83" s="126" t="str">
        <f ca="1" xml:space="preserve"> RTD("cqg.rtd",,"StudyData","Close("&amp;$G$6&amp;") when (LocalMonth("&amp;$G$6&amp;")="&amp;$B$1&amp;" And LocalDay("&amp;$G$6&amp;")="&amp;$A$1&amp;" And LocalHour("&amp;$G$6&amp;")="&amp;K83&amp;" And LocalMinute("&amp;$G$6&amp;")="&amp;L83&amp;")", "Bar", "", "Close","A5C", "0", "all", "", "","True",,)</f>
        <v/>
      </c>
      <c r="Y83" s="99" t="e">
        <f ca="1">(X83-$H$6)/$H$6</f>
        <v>#VALUE!</v>
      </c>
      <c r="Z83" s="125" t="e">
        <f ca="1">IF(ISERROR(Y83),NA(),Y83)</f>
        <v>#N/A</v>
      </c>
      <c r="AA83" s="126" t="str">
        <f ca="1" xml:space="preserve"> RTD("cqg.rtd",,"StudyData","Close("&amp;$G$7&amp;") when (LocalMonth("&amp;$G$7&amp;")="&amp;$B$1&amp;" And LocalDay("&amp;$G$7&amp;")="&amp;$A$1&amp;" And LocalHour("&amp;$G$7&amp;")="&amp;K83&amp;" And LocalMinute("&amp;$G$7&amp;")="&amp;L83&amp;")", "Bar", "", "Close","A5C", "0", "all", "", "","True",,)</f>
        <v/>
      </c>
      <c r="AB83" s="99" t="e">
        <f ca="1">(AA83-$H$7)/$H$7</f>
        <v>#VALUE!</v>
      </c>
      <c r="AC83" s="125" t="e">
        <f ca="1">IF(ISERROR(AB83),NA(),AB83)</f>
        <v>#N/A</v>
      </c>
      <c r="AD83" s="126" t="str">
        <f ca="1" xml:space="preserve"> RTD("cqg.rtd",,"StudyData","Close("&amp;$G$8&amp;") when (LocalMonth("&amp;$G$8&amp;")="&amp;$B$1&amp;" And LocalDay("&amp;$G$8&amp;")="&amp;$A$1&amp;" And LocalHour("&amp;$G$8&amp;")="&amp;K83&amp;" And LocalMinute("&amp;$G$8&amp;")="&amp;L83&amp;")", "Bar", "", "Close","A5C", "0", "all", "", "","True",,)</f>
        <v/>
      </c>
      <c r="AE83" s="99" t="e">
        <f ca="1">(AD83-$H$8)/$H$8</f>
        <v>#VALUE!</v>
      </c>
      <c r="AF83" s="125" t="e">
        <f ca="1">IF(ISERROR(AE83),NA(),AE83)</f>
        <v>#N/A</v>
      </c>
      <c r="AG83" s="126" t="str">
        <f ca="1" xml:space="preserve"> RTD("cqg.rtd",,"StudyData","Close("&amp;$G$9&amp;") when (LocalMonth("&amp;$G$9&amp;")="&amp;$B$1&amp;" And LocalDay("&amp;$G$9&amp;")="&amp;$A$1&amp;" And LocalHour("&amp;$G$9&amp;")="&amp;K83&amp;" And LocalMinute("&amp;$G$9&amp;")="&amp;L83&amp;")", "Bar", "", "Close","A5C", "0", "all", "", "","True",,)</f>
        <v/>
      </c>
      <c r="AH83" s="99" t="e">
        <f ca="1">(AG83-$H$9)/$H$9</f>
        <v>#VALUE!</v>
      </c>
      <c r="AI83" s="125" t="e">
        <f ca="1">IF(ISERROR(AH83),NA(),AH83)</f>
        <v>#N/A</v>
      </c>
      <c r="AJ83" s="127" t="str">
        <f ca="1" xml:space="preserve"> RTD("cqg.rtd",,"StudyData","Close("&amp;$G$10&amp;") when (LocalMonth("&amp;$G$10&amp;")="&amp;$B$1&amp;" And LocalDay("&amp;$G$10&amp;")="&amp;$A$1&amp;" And LocalHour("&amp;$G$10&amp;")="&amp;K83&amp;" And LocalMinute("&amp;$G$10&amp;")="&amp;L83&amp;")", "Bar", "", "Close","A5C", "0", "all", "", "","True",,)</f>
        <v/>
      </c>
      <c r="AK83" s="99" t="e">
        <f ca="1">(AJ83-$H$10)/$H$10</f>
        <v>#VALUE!</v>
      </c>
      <c r="AL83" s="125" t="e">
        <f ca="1">IF(ISERROR(AK83),NA(),AK83)</f>
        <v>#N/A</v>
      </c>
      <c r="AN83" s="99">
        <f t="shared" si="41"/>
        <v>50</v>
      </c>
    </row>
    <row r="84" spans="9:40" x14ac:dyDescent="0.2">
      <c r="I84" s="99" t="str">
        <f t="shared" si="27"/>
        <v>13:55</v>
      </c>
      <c r="J84" s="99" t="str">
        <f ca="1" xml:space="preserve"> RTD("cqg.rtd",,"StudyData","Close("&amp;$G$2&amp;") when (LocalMonth("&amp;$G$2&amp;")="&amp;$B$1&amp;" And LocalDay("&amp;$G$2&amp;")="&amp;$A$1&amp;" And LocalHour("&amp;$G$2&amp;")="&amp;K84&amp;" And LocalMinute("&amp;$G$2&amp;")="&amp;L84&amp;")", "Bar", "", "Close","A5C", "0", "all", "", "","True",,)</f>
        <v/>
      </c>
      <c r="K84" s="99">
        <f>IF(L84=0,K83+1,K83)</f>
        <v>13</v>
      </c>
      <c r="L84" s="99">
        <f t="shared" si="26"/>
        <v>55</v>
      </c>
      <c r="M84" s="99" t="e">
        <f ca="1">(J84-$H$2)/$H$2</f>
        <v>#VALUE!</v>
      </c>
      <c r="N84" s="125" t="e">
        <f ca="1">IF(ISERROR(M84),NA(),M84)</f>
        <v>#N/A</v>
      </c>
      <c r="O84" s="126" t="str">
        <f ca="1" xml:space="preserve"> RTD("cqg.rtd",,"StudyData","Close("&amp;$G$3&amp;") when (LocalMonth("&amp;$G$3&amp;")="&amp;$B$1&amp;" And LocalDay("&amp;$G$3&amp;")="&amp;$A$1&amp;" And LocalHour("&amp;$G$3&amp;")="&amp;K84&amp;" And LocalMinute("&amp;$G$3&amp;")="&amp;L84&amp;")", "Bar", "", "Close","A5C", "0", "all", "", "","True",,)</f>
        <v/>
      </c>
      <c r="P84" s="99" t="e">
        <f ca="1">(O84-$H$3)/$H$3</f>
        <v>#VALUE!</v>
      </c>
      <c r="Q84" s="125" t="e">
        <f ca="1">IF(ISERROR(P84),NA(),P84)</f>
        <v>#N/A</v>
      </c>
      <c r="R84" s="126" t="str">
        <f ca="1" xml:space="preserve"> RTD("cqg.rtd",,"StudyData","Close("&amp;$G$4&amp;") when (LocalMonth("&amp;$G$4&amp;")="&amp;$B$1&amp;" And LocalDay("&amp;$G$4&amp;")="&amp;$A$1&amp;" And LocalHour("&amp;$G$4&amp;")="&amp;K84&amp;" And LocalMinute("&amp;$G$4&amp;")="&amp;L84&amp;")", "Bar", "", "Close","A5C", "0", "all", "", "","True",,)</f>
        <v/>
      </c>
      <c r="S84" s="99" t="e">
        <f ca="1">(R84-$H$4)/$H$4</f>
        <v>#VALUE!</v>
      </c>
      <c r="T84" s="125" t="e">
        <f ca="1">IF(ISERROR(S84),NA(),S84)</f>
        <v>#N/A</v>
      </c>
      <c r="U84" s="126" t="str">
        <f ca="1" xml:space="preserve"> RTD("cqg.rtd",,"StudyData","Close("&amp;$G$5&amp;") when (LocalMonth("&amp;$G$5&amp;")="&amp;$B$1&amp;" And LocalDay("&amp;$G$5&amp;")="&amp;$A$1&amp;" And LocalHour("&amp;$G$5&amp;")="&amp;K84&amp;" And LocalMinute("&amp;$G$5&amp;")="&amp;L84&amp;")", "Bar", "", "Close","A5C", "0", "all", "", "","True",,)</f>
        <v/>
      </c>
      <c r="V84" s="99" t="e">
        <f ca="1">(U84-$H$5)/$H$5</f>
        <v>#VALUE!</v>
      </c>
      <c r="W84" s="125" t="e">
        <f ca="1">IF(ISERROR(V84),NA(),V84)</f>
        <v>#N/A</v>
      </c>
      <c r="X84" s="126" t="str">
        <f ca="1" xml:space="preserve"> RTD("cqg.rtd",,"StudyData","Close("&amp;$G$6&amp;") when (LocalMonth("&amp;$G$6&amp;")="&amp;$B$1&amp;" And LocalDay("&amp;$G$6&amp;")="&amp;$A$1&amp;" And LocalHour("&amp;$G$6&amp;")="&amp;K84&amp;" And LocalMinute("&amp;$G$6&amp;")="&amp;L84&amp;")", "Bar", "", "Close","A5C", "0", "all", "", "","True",,)</f>
        <v/>
      </c>
      <c r="Y84" s="99" t="e">
        <f ca="1">(X84-$H$6)/$H$6</f>
        <v>#VALUE!</v>
      </c>
      <c r="Z84" s="125" t="e">
        <f ca="1">IF(ISERROR(Y84),NA(),Y84)</f>
        <v>#N/A</v>
      </c>
      <c r="AA84" s="126" t="str">
        <f ca="1" xml:space="preserve"> RTD("cqg.rtd",,"StudyData","Close("&amp;$G$7&amp;") when (LocalMonth("&amp;$G$7&amp;")="&amp;$B$1&amp;" And LocalDay("&amp;$G$7&amp;")="&amp;$A$1&amp;" And LocalHour("&amp;$G$7&amp;")="&amp;K84&amp;" And LocalMinute("&amp;$G$7&amp;")="&amp;L84&amp;")", "Bar", "", "Close","A5C", "0", "all", "", "","True",,)</f>
        <v/>
      </c>
      <c r="AB84" s="99" t="e">
        <f ca="1">(AA84-$H$7)/$H$7</f>
        <v>#VALUE!</v>
      </c>
      <c r="AC84" s="125" t="e">
        <f ca="1">IF(ISERROR(AB84),NA(),AB84)</f>
        <v>#N/A</v>
      </c>
      <c r="AD84" s="126" t="str">
        <f ca="1" xml:space="preserve"> RTD("cqg.rtd",,"StudyData","Close("&amp;$G$8&amp;") when (LocalMonth("&amp;$G$8&amp;")="&amp;$B$1&amp;" And LocalDay("&amp;$G$8&amp;")="&amp;$A$1&amp;" And LocalHour("&amp;$G$8&amp;")="&amp;K84&amp;" And LocalMinute("&amp;$G$8&amp;")="&amp;L84&amp;")", "Bar", "", "Close","A5C", "0", "all", "", "","True",,)</f>
        <v/>
      </c>
      <c r="AE84" s="99" t="e">
        <f ca="1">(AD84-$H$8)/$H$8</f>
        <v>#VALUE!</v>
      </c>
      <c r="AF84" s="125" t="e">
        <f ca="1">IF(ISERROR(AE84),NA(),AE84)</f>
        <v>#N/A</v>
      </c>
      <c r="AG84" s="126" t="str">
        <f ca="1" xml:space="preserve"> RTD("cqg.rtd",,"StudyData","Close("&amp;$G$9&amp;") when (LocalMonth("&amp;$G$9&amp;")="&amp;$B$1&amp;" And LocalDay("&amp;$G$9&amp;")="&amp;$A$1&amp;" And LocalHour("&amp;$G$9&amp;")="&amp;K84&amp;" And LocalMinute("&amp;$G$9&amp;")="&amp;L84&amp;")", "Bar", "", "Close","A5C", "0", "all", "", "","True",,)</f>
        <v/>
      </c>
      <c r="AH84" s="99" t="e">
        <f ca="1">(AG84-$H$9)/$H$9</f>
        <v>#VALUE!</v>
      </c>
      <c r="AI84" s="125" t="e">
        <f ca="1">IF(ISERROR(AH84),NA(),AH84)</f>
        <v>#N/A</v>
      </c>
      <c r="AJ84" s="127" t="str">
        <f ca="1" xml:space="preserve"> RTD("cqg.rtd",,"StudyData","Close("&amp;$G$10&amp;") when (LocalMonth("&amp;$G$10&amp;")="&amp;$B$1&amp;" And LocalDay("&amp;$G$10&amp;")="&amp;$A$1&amp;" And LocalHour("&amp;$G$10&amp;")="&amp;K84&amp;" And LocalMinute("&amp;$G$10&amp;")="&amp;L84&amp;")", "Bar", "", "Close","A5C", "0", "all", "", "","True",,)</f>
        <v/>
      </c>
      <c r="AK84" s="99" t="e">
        <f ca="1">(AJ84-$H$10)/$H$10</f>
        <v>#VALUE!</v>
      </c>
      <c r="AL84" s="125" t="e">
        <f ca="1">IF(ISERROR(AK84),NA(),AK84)</f>
        <v>#N/A</v>
      </c>
      <c r="AN84" s="99">
        <f t="shared" si="41"/>
        <v>55</v>
      </c>
    </row>
    <row r="85" spans="9:40" x14ac:dyDescent="0.2">
      <c r="I85" s="99" t="str">
        <f t="shared" si="27"/>
        <v>14:00</v>
      </c>
      <c r="J85" s="99" t="str">
        <f ca="1" xml:space="preserve"> RTD("cqg.rtd",,"StudyData","Close("&amp;$G$2&amp;") when (LocalMonth("&amp;$G$2&amp;")="&amp;$B$1&amp;" And LocalDay("&amp;$G$2&amp;")="&amp;$A$1&amp;" And LocalHour("&amp;$G$2&amp;")="&amp;K85&amp;" And LocalMinute("&amp;$G$2&amp;")="&amp;L85&amp;")", "Bar", "", "Close","A5C", "0", "all", "", "","True",,)</f>
        <v/>
      </c>
      <c r="K85" s="99">
        <f>IF(L85=0,K84+1,K84)</f>
        <v>14</v>
      </c>
      <c r="L85" s="99">
        <f t="shared" si="26"/>
        <v>0</v>
      </c>
      <c r="M85" s="99" t="e">
        <f ca="1">(J85-$H$2)/$H$2</f>
        <v>#VALUE!</v>
      </c>
      <c r="N85" s="125" t="e">
        <f ca="1">IF(ISERROR(M85),NA(),M85)</f>
        <v>#N/A</v>
      </c>
      <c r="O85" s="126" t="str">
        <f ca="1" xml:space="preserve"> RTD("cqg.rtd",,"StudyData","Close("&amp;$G$3&amp;") when (LocalMonth("&amp;$G$3&amp;")="&amp;$B$1&amp;" And LocalDay("&amp;$G$3&amp;")="&amp;$A$1&amp;" And LocalHour("&amp;$G$3&amp;")="&amp;K85&amp;" And LocalMinute("&amp;$G$3&amp;")="&amp;L85&amp;")", "Bar", "", "Close","A5C", "0", "all", "", "","True",,)</f>
        <v/>
      </c>
      <c r="P85" s="99" t="e">
        <f ca="1">(O85-$H$3)/$H$3</f>
        <v>#VALUE!</v>
      </c>
      <c r="Q85" s="125" t="e">
        <f ca="1">IF(ISERROR(P85),NA(),P85)</f>
        <v>#N/A</v>
      </c>
      <c r="R85" s="126" t="str">
        <f ca="1" xml:space="preserve"> RTD("cqg.rtd",,"StudyData","Close("&amp;$G$4&amp;") when (LocalMonth("&amp;$G$4&amp;")="&amp;$B$1&amp;" And LocalDay("&amp;$G$4&amp;")="&amp;$A$1&amp;" And LocalHour("&amp;$G$4&amp;")="&amp;K85&amp;" And LocalMinute("&amp;$G$4&amp;")="&amp;L85&amp;")", "Bar", "", "Close","A5C", "0", "all", "", "","True",,)</f>
        <v/>
      </c>
      <c r="S85" s="99" t="e">
        <f ca="1">(R85-$H$4)/$H$4</f>
        <v>#VALUE!</v>
      </c>
      <c r="T85" s="125" t="e">
        <f ca="1">IF(ISERROR(S85),NA(),S85)</f>
        <v>#N/A</v>
      </c>
      <c r="U85" s="126" t="str">
        <f ca="1" xml:space="preserve"> RTD("cqg.rtd",,"StudyData","Close("&amp;$G$5&amp;") when (LocalMonth("&amp;$G$5&amp;")="&amp;$B$1&amp;" And LocalDay("&amp;$G$5&amp;")="&amp;$A$1&amp;" And LocalHour("&amp;$G$5&amp;")="&amp;K85&amp;" And LocalMinute("&amp;$G$5&amp;")="&amp;L85&amp;")", "Bar", "", "Close","A5C", "0", "all", "", "","True",,)</f>
        <v/>
      </c>
      <c r="V85" s="99" t="e">
        <f ca="1">(U85-$H$5)/$H$5</f>
        <v>#VALUE!</v>
      </c>
      <c r="W85" s="125" t="e">
        <f ca="1">IF(ISERROR(V85),NA(),V85)</f>
        <v>#N/A</v>
      </c>
      <c r="X85" s="126" t="str">
        <f ca="1" xml:space="preserve"> RTD("cqg.rtd",,"StudyData","Close("&amp;$G$6&amp;") when (LocalMonth("&amp;$G$6&amp;")="&amp;$B$1&amp;" And LocalDay("&amp;$G$6&amp;")="&amp;$A$1&amp;" And LocalHour("&amp;$G$6&amp;")="&amp;K85&amp;" And LocalMinute("&amp;$G$6&amp;")="&amp;L85&amp;")", "Bar", "", "Close","A5C", "0", "all", "", "","True",,)</f>
        <v/>
      </c>
      <c r="Y85" s="99" t="e">
        <f ca="1">(X85-$H$6)/$H$6</f>
        <v>#VALUE!</v>
      </c>
      <c r="Z85" s="125" t="e">
        <f ca="1">IF(ISERROR(Y85),NA(),Y85)</f>
        <v>#N/A</v>
      </c>
      <c r="AA85" s="126" t="str">
        <f ca="1" xml:space="preserve"> RTD("cqg.rtd",,"StudyData","Close("&amp;$G$7&amp;") when (LocalMonth("&amp;$G$7&amp;")="&amp;$B$1&amp;" And LocalDay("&amp;$G$7&amp;")="&amp;$A$1&amp;" And LocalHour("&amp;$G$7&amp;")="&amp;K85&amp;" And LocalMinute("&amp;$G$7&amp;")="&amp;L85&amp;")", "Bar", "", "Close","A5C", "0", "all", "", "","True",,)</f>
        <v/>
      </c>
      <c r="AB85" s="99" t="e">
        <f ca="1">(AA85-$H$7)/$H$7</f>
        <v>#VALUE!</v>
      </c>
      <c r="AC85" s="125" t="e">
        <f ca="1">IF(ISERROR(AB85),NA(),AB85)</f>
        <v>#N/A</v>
      </c>
      <c r="AD85" s="126" t="str">
        <f ca="1" xml:space="preserve"> RTD("cqg.rtd",,"StudyData","Close("&amp;$G$8&amp;") when (LocalMonth("&amp;$G$8&amp;")="&amp;$B$1&amp;" And LocalDay("&amp;$G$8&amp;")="&amp;$A$1&amp;" And LocalHour("&amp;$G$8&amp;")="&amp;K85&amp;" And LocalMinute("&amp;$G$8&amp;")="&amp;L85&amp;")", "Bar", "", "Close","A5C", "0", "all", "", "","True",,)</f>
        <v/>
      </c>
      <c r="AE85" s="99" t="e">
        <f ca="1">(AD85-$H$8)/$H$8</f>
        <v>#VALUE!</v>
      </c>
      <c r="AF85" s="125" t="e">
        <f ca="1">IF(ISERROR(AE85),NA(),AE85)</f>
        <v>#N/A</v>
      </c>
      <c r="AG85" s="126" t="str">
        <f ca="1" xml:space="preserve"> RTD("cqg.rtd",,"StudyData","Close("&amp;$G$9&amp;") when (LocalMonth("&amp;$G$9&amp;")="&amp;$B$1&amp;" And LocalDay("&amp;$G$9&amp;")="&amp;$A$1&amp;" And LocalHour("&amp;$G$9&amp;")="&amp;K85&amp;" And LocalMinute("&amp;$G$9&amp;")="&amp;L85&amp;")", "Bar", "", "Close","A5C", "0", "all", "", "","True",,)</f>
        <v/>
      </c>
      <c r="AH85" s="99" t="e">
        <f ca="1">(AG85-$H$9)/$H$9</f>
        <v>#VALUE!</v>
      </c>
      <c r="AI85" s="125" t="e">
        <f ca="1">IF(ISERROR(AH85),NA(),AH85)</f>
        <v>#N/A</v>
      </c>
      <c r="AJ85" s="127" t="str">
        <f ca="1" xml:space="preserve"> RTD("cqg.rtd",,"StudyData","Close("&amp;$G$10&amp;") when (LocalMonth("&amp;$G$10&amp;")="&amp;$B$1&amp;" And LocalDay("&amp;$G$10&amp;")="&amp;$A$1&amp;" And LocalHour("&amp;$G$10&amp;")="&amp;K85&amp;" And LocalMinute("&amp;$G$10&amp;")="&amp;L85&amp;")", "Bar", "", "Close","A5C", "0", "all", "", "","True",,)</f>
        <v/>
      </c>
      <c r="AK85" s="99" t="e">
        <f ca="1">(AJ85-$H$10)/$H$10</f>
        <v>#VALUE!</v>
      </c>
      <c r="AL85" s="125" t="e">
        <f ca="1">IF(ISERROR(AK85),NA(),AK85)</f>
        <v>#N/A</v>
      </c>
      <c r="AN85" s="99" t="str">
        <f t="shared" si="41"/>
        <v>00</v>
      </c>
    </row>
    <row r="86" spans="9:40" x14ac:dyDescent="0.2">
      <c r="I86" s="99" t="str">
        <f t="shared" si="27"/>
        <v>14:05</v>
      </c>
      <c r="J86" s="99" t="str">
        <f ca="1" xml:space="preserve"> RTD("cqg.rtd",,"StudyData","Close("&amp;$G$2&amp;") when (LocalMonth("&amp;$G$2&amp;")="&amp;$B$1&amp;" And LocalDay("&amp;$G$2&amp;")="&amp;$A$1&amp;" And LocalHour("&amp;$G$2&amp;")="&amp;K86&amp;" And LocalMinute("&amp;$G$2&amp;")="&amp;L86&amp;")", "Bar", "", "Close","A5C", "0", "all", "", "","True",,)</f>
        <v/>
      </c>
      <c r="K86" s="99">
        <f>IF(L86=0,K85+1,K85)</f>
        <v>14</v>
      </c>
      <c r="L86" s="99">
        <f t="shared" si="26"/>
        <v>5</v>
      </c>
      <c r="M86" s="99" t="e">
        <f ca="1">(J86-$H$2)/$H$2</f>
        <v>#VALUE!</v>
      </c>
      <c r="N86" s="125" t="e">
        <f ca="1">IF(ISERROR(M86),NA(),M86)</f>
        <v>#N/A</v>
      </c>
      <c r="O86" s="126" t="str">
        <f ca="1" xml:space="preserve"> RTD("cqg.rtd",,"StudyData","Close("&amp;$G$3&amp;") when (LocalMonth("&amp;$G$3&amp;")="&amp;$B$1&amp;" And LocalDay("&amp;$G$3&amp;")="&amp;$A$1&amp;" And LocalHour("&amp;$G$3&amp;")="&amp;K86&amp;" And LocalMinute("&amp;$G$3&amp;")="&amp;L86&amp;")", "Bar", "", "Close","A5C", "0", "all", "", "","True",,)</f>
        <v/>
      </c>
      <c r="P86" s="99" t="e">
        <f ca="1">(O86-$H$3)/$H$3</f>
        <v>#VALUE!</v>
      </c>
      <c r="Q86" s="125" t="e">
        <f ca="1">IF(ISERROR(P86),NA(),P86)</f>
        <v>#N/A</v>
      </c>
      <c r="R86" s="126" t="str">
        <f ca="1" xml:space="preserve"> RTD("cqg.rtd",,"StudyData","Close("&amp;$G$4&amp;") when (LocalMonth("&amp;$G$4&amp;")="&amp;$B$1&amp;" And LocalDay("&amp;$G$4&amp;")="&amp;$A$1&amp;" And LocalHour("&amp;$G$4&amp;")="&amp;K86&amp;" And LocalMinute("&amp;$G$4&amp;")="&amp;L86&amp;")", "Bar", "", "Close","A5C", "0", "all", "", "","True",,)</f>
        <v/>
      </c>
      <c r="S86" s="99" t="e">
        <f ca="1">(R86-$H$4)/$H$4</f>
        <v>#VALUE!</v>
      </c>
      <c r="T86" s="125" t="e">
        <f ca="1">IF(ISERROR(S86),NA(),S86)</f>
        <v>#N/A</v>
      </c>
      <c r="U86" s="126" t="str">
        <f ca="1" xml:space="preserve"> RTD("cqg.rtd",,"StudyData","Close("&amp;$G$5&amp;") when (LocalMonth("&amp;$G$5&amp;")="&amp;$B$1&amp;" And LocalDay("&amp;$G$5&amp;")="&amp;$A$1&amp;" And LocalHour("&amp;$G$5&amp;")="&amp;K86&amp;" And LocalMinute("&amp;$G$5&amp;")="&amp;L86&amp;")", "Bar", "", "Close","A5C", "0", "all", "", "","True",,)</f>
        <v/>
      </c>
      <c r="V86" s="99" t="e">
        <f ca="1">(U86-$H$5)/$H$5</f>
        <v>#VALUE!</v>
      </c>
      <c r="W86" s="125" t="e">
        <f ca="1">IF(ISERROR(V86),NA(),V86)</f>
        <v>#N/A</v>
      </c>
      <c r="X86" s="126" t="str">
        <f ca="1" xml:space="preserve"> RTD("cqg.rtd",,"StudyData","Close("&amp;$G$6&amp;") when (LocalMonth("&amp;$G$6&amp;")="&amp;$B$1&amp;" And LocalDay("&amp;$G$6&amp;")="&amp;$A$1&amp;" And LocalHour("&amp;$G$6&amp;")="&amp;K86&amp;" And LocalMinute("&amp;$G$6&amp;")="&amp;L86&amp;")", "Bar", "", "Close","A5C", "0", "all", "", "","True",,)</f>
        <v/>
      </c>
      <c r="Y86" s="99" t="e">
        <f ca="1">(X86-$H$6)/$H$6</f>
        <v>#VALUE!</v>
      </c>
      <c r="Z86" s="125" t="e">
        <f ca="1">IF(ISERROR(Y86),NA(),Y86)</f>
        <v>#N/A</v>
      </c>
      <c r="AA86" s="126" t="str">
        <f ca="1" xml:space="preserve"> RTD("cqg.rtd",,"StudyData","Close("&amp;$G$7&amp;") when (LocalMonth("&amp;$G$7&amp;")="&amp;$B$1&amp;" And LocalDay("&amp;$G$7&amp;")="&amp;$A$1&amp;" And LocalHour("&amp;$G$7&amp;")="&amp;K86&amp;" And LocalMinute("&amp;$G$7&amp;")="&amp;L86&amp;")", "Bar", "", "Close","A5C", "0", "all", "", "","True",,)</f>
        <v/>
      </c>
      <c r="AB86" s="99" t="e">
        <f ca="1">(AA86-$H$7)/$H$7</f>
        <v>#VALUE!</v>
      </c>
      <c r="AC86" s="125" t="e">
        <f ca="1">IF(ISERROR(AB86),NA(),AB86)</f>
        <v>#N/A</v>
      </c>
      <c r="AD86" s="126" t="str">
        <f ca="1" xml:space="preserve"> RTD("cqg.rtd",,"StudyData","Close("&amp;$G$8&amp;") when (LocalMonth("&amp;$G$8&amp;")="&amp;$B$1&amp;" And LocalDay("&amp;$G$8&amp;")="&amp;$A$1&amp;" And LocalHour("&amp;$G$8&amp;")="&amp;K86&amp;" And LocalMinute("&amp;$G$8&amp;")="&amp;L86&amp;")", "Bar", "", "Close","A5C", "0", "all", "", "","True",,)</f>
        <v/>
      </c>
      <c r="AE86" s="99" t="e">
        <f ca="1">(AD86-$H$8)/$H$8</f>
        <v>#VALUE!</v>
      </c>
      <c r="AF86" s="125" t="e">
        <f ca="1">IF(ISERROR(AE86),NA(),AE86)</f>
        <v>#N/A</v>
      </c>
      <c r="AG86" s="126" t="str">
        <f ca="1" xml:space="preserve"> RTD("cqg.rtd",,"StudyData","Close("&amp;$G$9&amp;") when (LocalMonth("&amp;$G$9&amp;")="&amp;$B$1&amp;" And LocalDay("&amp;$G$9&amp;")="&amp;$A$1&amp;" And LocalHour("&amp;$G$9&amp;")="&amp;K86&amp;" And LocalMinute("&amp;$G$9&amp;")="&amp;L86&amp;")", "Bar", "", "Close","A5C", "0", "all", "", "","True",,)</f>
        <v/>
      </c>
      <c r="AH86" s="99" t="e">
        <f ca="1">(AG86-$H$9)/$H$9</f>
        <v>#VALUE!</v>
      </c>
      <c r="AI86" s="125" t="e">
        <f ca="1">IF(ISERROR(AH86),NA(),AH86)</f>
        <v>#N/A</v>
      </c>
      <c r="AJ86" s="127" t="str">
        <f ca="1" xml:space="preserve"> RTD("cqg.rtd",,"StudyData","Close("&amp;$G$10&amp;") when (LocalMonth("&amp;$G$10&amp;")="&amp;$B$1&amp;" And LocalDay("&amp;$G$10&amp;")="&amp;$A$1&amp;" And LocalHour("&amp;$G$10&amp;")="&amp;K86&amp;" And LocalMinute("&amp;$G$10&amp;")="&amp;L86&amp;")", "Bar", "", "Close","A5C", "0", "all", "", "","True",,)</f>
        <v/>
      </c>
      <c r="AK86" s="99" t="e">
        <f ca="1">(AJ86-$H$10)/$H$10</f>
        <v>#VALUE!</v>
      </c>
      <c r="AL86" s="125" t="e">
        <f ca="1">IF(ISERROR(AK86),NA(),AK86)</f>
        <v>#N/A</v>
      </c>
      <c r="AN86" s="99" t="str">
        <f t="shared" si="41"/>
        <v>05</v>
      </c>
    </row>
    <row r="87" spans="9:40" x14ac:dyDescent="0.2">
      <c r="I87" s="99" t="str">
        <f t="shared" si="27"/>
        <v>14:10</v>
      </c>
      <c r="J87" s="99" t="str">
        <f ca="1" xml:space="preserve"> RTD("cqg.rtd",,"StudyData","Close("&amp;$G$2&amp;") when (LocalMonth("&amp;$G$2&amp;")="&amp;$B$1&amp;" And LocalDay("&amp;$G$2&amp;")="&amp;$A$1&amp;" And LocalHour("&amp;$G$2&amp;")="&amp;K87&amp;" And LocalMinute("&amp;$G$2&amp;")="&amp;L87&amp;")", "Bar", "", "Close","A5C", "0", "all", "", "","True",,)</f>
        <v/>
      </c>
      <c r="K87" s="99">
        <f>IF(L87=0,K86+1,K86)</f>
        <v>14</v>
      </c>
      <c r="L87" s="99">
        <f t="shared" si="26"/>
        <v>10</v>
      </c>
      <c r="M87" s="99" t="e">
        <f ca="1">(J87-$H$2)/$H$2</f>
        <v>#VALUE!</v>
      </c>
      <c r="N87" s="125" t="e">
        <f ca="1">IF(ISERROR(M87),NA(),M87)</f>
        <v>#N/A</v>
      </c>
      <c r="O87" s="126" t="str">
        <f ca="1" xml:space="preserve"> RTD("cqg.rtd",,"StudyData","Close("&amp;$G$3&amp;") when (LocalMonth("&amp;$G$3&amp;")="&amp;$B$1&amp;" And LocalDay("&amp;$G$3&amp;")="&amp;$A$1&amp;" And LocalHour("&amp;$G$3&amp;")="&amp;K87&amp;" And LocalMinute("&amp;$G$3&amp;")="&amp;L87&amp;")", "Bar", "", "Close","A5C", "0", "all", "", "","True",,)</f>
        <v/>
      </c>
      <c r="P87" s="99" t="e">
        <f ca="1">(O87-$H$3)/$H$3</f>
        <v>#VALUE!</v>
      </c>
      <c r="Q87" s="125" t="e">
        <f ca="1">IF(ISERROR(P87),NA(),P87)</f>
        <v>#N/A</v>
      </c>
      <c r="R87" s="126" t="str">
        <f ca="1" xml:space="preserve"> RTD("cqg.rtd",,"StudyData","Close("&amp;$G$4&amp;") when (LocalMonth("&amp;$G$4&amp;")="&amp;$B$1&amp;" And LocalDay("&amp;$G$4&amp;")="&amp;$A$1&amp;" And LocalHour("&amp;$G$4&amp;")="&amp;K87&amp;" And LocalMinute("&amp;$G$4&amp;")="&amp;L87&amp;")", "Bar", "", "Close","A5C", "0", "all", "", "","True",,)</f>
        <v/>
      </c>
      <c r="S87" s="99" t="e">
        <f ca="1">(R87-$H$4)/$H$4</f>
        <v>#VALUE!</v>
      </c>
      <c r="T87" s="125" t="e">
        <f ca="1">IF(ISERROR(S87),NA(),S87)</f>
        <v>#N/A</v>
      </c>
      <c r="U87" s="126" t="str">
        <f ca="1" xml:space="preserve"> RTD("cqg.rtd",,"StudyData","Close("&amp;$G$5&amp;") when (LocalMonth("&amp;$G$5&amp;")="&amp;$B$1&amp;" And LocalDay("&amp;$G$5&amp;")="&amp;$A$1&amp;" And LocalHour("&amp;$G$5&amp;")="&amp;K87&amp;" And LocalMinute("&amp;$G$5&amp;")="&amp;L87&amp;")", "Bar", "", "Close","A5C", "0", "all", "", "","True",,)</f>
        <v/>
      </c>
      <c r="V87" s="99" t="e">
        <f ca="1">(U87-$H$5)/$H$5</f>
        <v>#VALUE!</v>
      </c>
      <c r="W87" s="125" t="e">
        <f ca="1">IF(ISERROR(V87),NA(),V87)</f>
        <v>#N/A</v>
      </c>
      <c r="X87" s="126" t="str">
        <f ca="1" xml:space="preserve"> RTD("cqg.rtd",,"StudyData","Close("&amp;$G$6&amp;") when (LocalMonth("&amp;$G$6&amp;")="&amp;$B$1&amp;" And LocalDay("&amp;$G$6&amp;")="&amp;$A$1&amp;" And LocalHour("&amp;$G$6&amp;")="&amp;K87&amp;" And LocalMinute("&amp;$G$6&amp;")="&amp;L87&amp;")", "Bar", "", "Close","A5C", "0", "all", "", "","True",,)</f>
        <v/>
      </c>
      <c r="Y87" s="99" t="e">
        <f ca="1">(X87-$H$6)/$H$6</f>
        <v>#VALUE!</v>
      </c>
      <c r="Z87" s="125" t="e">
        <f ca="1">IF(ISERROR(Y87),NA(),Y87)</f>
        <v>#N/A</v>
      </c>
      <c r="AA87" s="126" t="str">
        <f ca="1" xml:space="preserve"> RTD("cqg.rtd",,"StudyData","Close("&amp;$G$7&amp;") when (LocalMonth("&amp;$G$7&amp;")="&amp;$B$1&amp;" And LocalDay("&amp;$G$7&amp;")="&amp;$A$1&amp;" And LocalHour("&amp;$G$7&amp;")="&amp;K87&amp;" And LocalMinute("&amp;$G$7&amp;")="&amp;L87&amp;")", "Bar", "", "Close","A5C", "0", "all", "", "","True",,)</f>
        <v/>
      </c>
      <c r="AB87" s="99" t="e">
        <f ca="1">(AA87-$H$7)/$H$7</f>
        <v>#VALUE!</v>
      </c>
      <c r="AC87" s="125" t="e">
        <f ca="1">IF(ISERROR(AB87),NA(),AB87)</f>
        <v>#N/A</v>
      </c>
      <c r="AD87" s="126" t="str">
        <f ca="1" xml:space="preserve"> RTD("cqg.rtd",,"StudyData","Close("&amp;$G$8&amp;") when (LocalMonth("&amp;$G$8&amp;")="&amp;$B$1&amp;" And LocalDay("&amp;$G$8&amp;")="&amp;$A$1&amp;" And LocalHour("&amp;$G$8&amp;")="&amp;K87&amp;" And LocalMinute("&amp;$G$8&amp;")="&amp;L87&amp;")", "Bar", "", "Close","A5C", "0", "all", "", "","True",,)</f>
        <v/>
      </c>
      <c r="AE87" s="99" t="e">
        <f ca="1">(AD87-$H$8)/$H$8</f>
        <v>#VALUE!</v>
      </c>
      <c r="AF87" s="125" t="e">
        <f ca="1">IF(ISERROR(AE87),NA(),AE87)</f>
        <v>#N/A</v>
      </c>
      <c r="AG87" s="126" t="str">
        <f ca="1" xml:space="preserve"> RTD("cqg.rtd",,"StudyData","Close("&amp;$G$9&amp;") when (LocalMonth("&amp;$G$9&amp;")="&amp;$B$1&amp;" And LocalDay("&amp;$G$9&amp;")="&amp;$A$1&amp;" And LocalHour("&amp;$G$9&amp;")="&amp;K87&amp;" And LocalMinute("&amp;$G$9&amp;")="&amp;L87&amp;")", "Bar", "", "Close","A5C", "0", "all", "", "","True",,)</f>
        <v/>
      </c>
      <c r="AH87" s="99" t="e">
        <f ca="1">(AG87-$H$9)/$H$9</f>
        <v>#VALUE!</v>
      </c>
      <c r="AI87" s="125" t="e">
        <f ca="1">IF(ISERROR(AH87),NA(),AH87)</f>
        <v>#N/A</v>
      </c>
      <c r="AJ87" s="127" t="str">
        <f ca="1" xml:space="preserve"> RTD("cqg.rtd",,"StudyData","Close("&amp;$G$10&amp;") when (LocalMonth("&amp;$G$10&amp;")="&amp;$B$1&amp;" And LocalDay("&amp;$G$10&amp;")="&amp;$A$1&amp;" And LocalHour("&amp;$G$10&amp;")="&amp;K87&amp;" And LocalMinute("&amp;$G$10&amp;")="&amp;L87&amp;")", "Bar", "", "Close","A5C", "0", "all", "", "","True",,)</f>
        <v/>
      </c>
      <c r="AK87" s="99" t="e">
        <f ca="1">(AJ87-$H$10)/$H$10</f>
        <v>#VALUE!</v>
      </c>
      <c r="AL87" s="125" t="e">
        <f ca="1">IF(ISERROR(AK87),NA(),AK87)</f>
        <v>#N/A</v>
      </c>
      <c r="AN87" s="99">
        <f t="shared" si="41"/>
        <v>10</v>
      </c>
    </row>
    <row r="88" spans="9:40" x14ac:dyDescent="0.2">
      <c r="I88" s="99" t="str">
        <f t="shared" ref="I88:I99" si="48">K88&amp;":"&amp;AN88</f>
        <v>14:15</v>
      </c>
      <c r="J88" s="99" t="str">
        <f ca="1" xml:space="preserve"> RTD("cqg.rtd",,"StudyData","Close("&amp;$G$2&amp;") when (LocalMonth("&amp;$G$2&amp;")="&amp;$B$1&amp;" And LocalDay("&amp;$G$2&amp;")="&amp;$A$1&amp;" And LocalHour("&amp;$G$2&amp;")="&amp;K88&amp;" And LocalMinute("&amp;$G$2&amp;")="&amp;L88&amp;")", "Bar", "", "Close","A5C", "0", "all", "", "","True",,)</f>
        <v/>
      </c>
      <c r="K88" s="99">
        <f t="shared" ref="K88:K99" si="49">IF(L88=0,K87+1,K87)</f>
        <v>14</v>
      </c>
      <c r="L88" s="99">
        <f t="shared" si="26"/>
        <v>15</v>
      </c>
      <c r="M88" s="99" t="e">
        <f t="shared" ref="M88:M99" ca="1" si="50">(J88-$H$2)/$H$2</f>
        <v>#VALUE!</v>
      </c>
      <c r="N88" s="125" t="e">
        <f t="shared" ref="N88:N99" ca="1" si="51">IF(ISERROR(M88),NA(),M88)</f>
        <v>#N/A</v>
      </c>
      <c r="O88" s="126" t="str">
        <f ca="1" xml:space="preserve"> RTD("cqg.rtd",,"StudyData","Close("&amp;$G$3&amp;") when (LocalMonth("&amp;$G$3&amp;")="&amp;$B$1&amp;" And LocalDay("&amp;$G$3&amp;")="&amp;$A$1&amp;" And LocalHour("&amp;$G$3&amp;")="&amp;K88&amp;" And LocalMinute("&amp;$G$3&amp;")="&amp;L88&amp;")", "Bar", "", "Close","A5C", "0", "all", "", "","True",,)</f>
        <v/>
      </c>
      <c r="P88" s="99" t="e">
        <f t="shared" ref="P88:P99" ca="1" si="52">(O88-$H$3)/$H$3</f>
        <v>#VALUE!</v>
      </c>
      <c r="Q88" s="125" t="e">
        <f t="shared" ref="Q88:Q99" ca="1" si="53">IF(ISERROR(P88),NA(),P88)</f>
        <v>#N/A</v>
      </c>
      <c r="R88" s="126" t="str">
        <f ca="1" xml:space="preserve"> RTD("cqg.rtd",,"StudyData","Close("&amp;$G$4&amp;") when (LocalMonth("&amp;$G$4&amp;")="&amp;$B$1&amp;" And LocalDay("&amp;$G$4&amp;")="&amp;$A$1&amp;" And LocalHour("&amp;$G$4&amp;")="&amp;K88&amp;" And LocalMinute("&amp;$G$4&amp;")="&amp;L88&amp;")", "Bar", "", "Close","A5C", "0", "all", "", "","True",,)</f>
        <v/>
      </c>
      <c r="S88" s="99" t="e">
        <f t="shared" ref="S88:S99" ca="1" si="54">(R88-$H$4)/$H$4</f>
        <v>#VALUE!</v>
      </c>
      <c r="T88" s="125" t="e">
        <f t="shared" ref="T88:T99" ca="1" si="55">IF(ISERROR(S88),NA(),S88)</f>
        <v>#N/A</v>
      </c>
      <c r="U88" s="126" t="str">
        <f ca="1" xml:space="preserve"> RTD("cqg.rtd",,"StudyData","Close("&amp;$G$5&amp;") when (LocalMonth("&amp;$G$5&amp;")="&amp;$B$1&amp;" And LocalDay("&amp;$G$5&amp;")="&amp;$A$1&amp;" And LocalHour("&amp;$G$5&amp;")="&amp;K88&amp;" And LocalMinute("&amp;$G$5&amp;")="&amp;L88&amp;")", "Bar", "", "Close","A5C", "0", "all", "", "","True",,)</f>
        <v/>
      </c>
      <c r="V88" s="99" t="e">
        <f t="shared" ref="V88:V99" ca="1" si="56">(U88-$H$5)/$H$5</f>
        <v>#VALUE!</v>
      </c>
      <c r="W88" s="125" t="e">
        <f t="shared" ref="W88:W99" ca="1" si="57">IF(ISERROR(V88),NA(),V88)</f>
        <v>#N/A</v>
      </c>
      <c r="X88" s="126" t="str">
        <f ca="1" xml:space="preserve"> RTD("cqg.rtd",,"StudyData","Close("&amp;$G$6&amp;") when (LocalMonth("&amp;$G$6&amp;")="&amp;$B$1&amp;" And LocalDay("&amp;$G$6&amp;")="&amp;$A$1&amp;" And LocalHour("&amp;$G$6&amp;")="&amp;K88&amp;" And LocalMinute("&amp;$G$6&amp;")="&amp;L88&amp;")", "Bar", "", "Close","A5C", "0", "all", "", "","True",,)</f>
        <v/>
      </c>
      <c r="Y88" s="99" t="e">
        <f t="shared" ref="Y88:Y99" ca="1" si="58">(X88-$H$6)/$H$6</f>
        <v>#VALUE!</v>
      </c>
      <c r="Z88" s="125" t="e">
        <f t="shared" ref="Z88:Z99" ca="1" si="59">IF(ISERROR(Y88),NA(),Y88)</f>
        <v>#N/A</v>
      </c>
      <c r="AA88" s="126" t="str">
        <f ca="1" xml:space="preserve"> RTD("cqg.rtd",,"StudyData","Close("&amp;$G$7&amp;") when (LocalMonth("&amp;$G$7&amp;")="&amp;$B$1&amp;" And LocalDay("&amp;$G$7&amp;")="&amp;$A$1&amp;" And LocalHour("&amp;$G$7&amp;")="&amp;K88&amp;" And LocalMinute("&amp;$G$7&amp;")="&amp;L88&amp;")", "Bar", "", "Close","A5C", "0", "all", "", "","True",,)</f>
        <v/>
      </c>
      <c r="AB88" s="99" t="e">
        <f t="shared" ref="AB88:AB99" ca="1" si="60">(AA88-$H$7)/$H$7</f>
        <v>#VALUE!</v>
      </c>
      <c r="AC88" s="125" t="e">
        <f t="shared" ref="AC88:AC99" ca="1" si="61">IF(ISERROR(AB88),NA(),AB88)</f>
        <v>#N/A</v>
      </c>
      <c r="AD88" s="126" t="str">
        <f ca="1" xml:space="preserve"> RTD("cqg.rtd",,"StudyData","Close("&amp;$G$8&amp;") when (LocalMonth("&amp;$G$8&amp;")="&amp;$B$1&amp;" And LocalDay("&amp;$G$8&amp;")="&amp;$A$1&amp;" And LocalHour("&amp;$G$8&amp;")="&amp;K88&amp;" And LocalMinute("&amp;$G$8&amp;")="&amp;L88&amp;")", "Bar", "", "Close","A5C", "0", "all", "", "","True",,)</f>
        <v/>
      </c>
      <c r="AE88" s="99" t="e">
        <f t="shared" ref="AE88:AE99" ca="1" si="62">(AD88-$H$8)/$H$8</f>
        <v>#VALUE!</v>
      </c>
      <c r="AF88" s="125" t="e">
        <f t="shared" ref="AF88:AF99" ca="1" si="63">IF(ISERROR(AE88),NA(),AE88)</f>
        <v>#N/A</v>
      </c>
      <c r="AG88" s="126" t="str">
        <f ca="1" xml:space="preserve"> RTD("cqg.rtd",,"StudyData","Close("&amp;$G$9&amp;") when (LocalMonth("&amp;$G$9&amp;")="&amp;$B$1&amp;" And LocalDay("&amp;$G$9&amp;")="&amp;$A$1&amp;" And LocalHour("&amp;$G$9&amp;")="&amp;K88&amp;" And LocalMinute("&amp;$G$9&amp;")="&amp;L88&amp;")", "Bar", "", "Close","A5C", "0", "all", "", "","True",,)</f>
        <v/>
      </c>
      <c r="AH88" s="99" t="e">
        <f t="shared" ref="AH88:AH99" ca="1" si="64">(AG88-$H$9)/$H$9</f>
        <v>#VALUE!</v>
      </c>
      <c r="AI88" s="125" t="e">
        <f t="shared" ref="AI88:AI99" ca="1" si="65">IF(ISERROR(AH88),NA(),AH88)</f>
        <v>#N/A</v>
      </c>
      <c r="AJ88" s="127" t="str">
        <f ca="1" xml:space="preserve"> RTD("cqg.rtd",,"StudyData","Close("&amp;$G$10&amp;") when (LocalMonth("&amp;$G$10&amp;")="&amp;$B$1&amp;" And LocalDay("&amp;$G$10&amp;")="&amp;$A$1&amp;" And LocalHour("&amp;$G$10&amp;")="&amp;K88&amp;" And LocalMinute("&amp;$G$10&amp;")="&amp;L88&amp;")", "Bar", "", "Close","A5C", "0", "all", "", "","True",,)</f>
        <v/>
      </c>
      <c r="AK88" s="99" t="e">
        <f t="shared" ref="AK88:AK99" ca="1" si="66">(AJ88-$H$10)/$H$10</f>
        <v>#VALUE!</v>
      </c>
      <c r="AL88" s="125" t="e">
        <f t="shared" ref="AL88:AL99" ca="1" si="67">IF(ISERROR(AK88),NA(),AK88)</f>
        <v>#N/A</v>
      </c>
      <c r="AN88" s="99">
        <f t="shared" si="41"/>
        <v>15</v>
      </c>
    </row>
    <row r="89" spans="9:40" x14ac:dyDescent="0.2">
      <c r="I89" s="99" t="str">
        <f t="shared" si="48"/>
        <v>14:20</v>
      </c>
      <c r="J89" s="99" t="str">
        <f ca="1" xml:space="preserve"> RTD("cqg.rtd",,"StudyData","Close("&amp;$G$2&amp;") when (LocalMonth("&amp;$G$2&amp;")="&amp;$B$1&amp;" And LocalDay("&amp;$G$2&amp;")="&amp;$A$1&amp;" And LocalHour("&amp;$G$2&amp;")="&amp;K89&amp;" And LocalMinute("&amp;$G$2&amp;")="&amp;L89&amp;")", "Bar", "", "Close","A5C", "0", "all", "", "","True",,)</f>
        <v/>
      </c>
      <c r="K89" s="99">
        <f t="shared" si="49"/>
        <v>14</v>
      </c>
      <c r="L89" s="99">
        <f t="shared" si="26"/>
        <v>20</v>
      </c>
      <c r="M89" s="99" t="e">
        <f t="shared" ca="1" si="50"/>
        <v>#VALUE!</v>
      </c>
      <c r="N89" s="125" t="e">
        <f t="shared" ca="1" si="51"/>
        <v>#N/A</v>
      </c>
      <c r="O89" s="126" t="str">
        <f ca="1" xml:space="preserve"> RTD("cqg.rtd",,"StudyData","Close("&amp;$G$3&amp;") when (LocalMonth("&amp;$G$3&amp;")="&amp;$B$1&amp;" And LocalDay("&amp;$G$3&amp;")="&amp;$A$1&amp;" And LocalHour("&amp;$G$3&amp;")="&amp;K89&amp;" And LocalMinute("&amp;$G$3&amp;")="&amp;L89&amp;")", "Bar", "", "Close","A5C", "0", "all", "", "","True",,)</f>
        <v/>
      </c>
      <c r="P89" s="99" t="e">
        <f t="shared" ca="1" si="52"/>
        <v>#VALUE!</v>
      </c>
      <c r="Q89" s="125" t="e">
        <f t="shared" ca="1" si="53"/>
        <v>#N/A</v>
      </c>
      <c r="R89" s="126" t="str">
        <f ca="1" xml:space="preserve"> RTD("cqg.rtd",,"StudyData","Close("&amp;$G$4&amp;") when (LocalMonth("&amp;$G$4&amp;")="&amp;$B$1&amp;" And LocalDay("&amp;$G$4&amp;")="&amp;$A$1&amp;" And LocalHour("&amp;$G$4&amp;")="&amp;K89&amp;" And LocalMinute("&amp;$G$4&amp;")="&amp;L89&amp;")", "Bar", "", "Close","A5C", "0", "all", "", "","True",,)</f>
        <v/>
      </c>
      <c r="S89" s="99" t="e">
        <f t="shared" ca="1" si="54"/>
        <v>#VALUE!</v>
      </c>
      <c r="T89" s="125" t="e">
        <f t="shared" ca="1" si="55"/>
        <v>#N/A</v>
      </c>
      <c r="U89" s="126" t="str">
        <f ca="1" xml:space="preserve"> RTD("cqg.rtd",,"StudyData","Close("&amp;$G$5&amp;") when (LocalMonth("&amp;$G$5&amp;")="&amp;$B$1&amp;" And LocalDay("&amp;$G$5&amp;")="&amp;$A$1&amp;" And LocalHour("&amp;$G$5&amp;")="&amp;K89&amp;" And LocalMinute("&amp;$G$5&amp;")="&amp;L89&amp;")", "Bar", "", "Close","A5C", "0", "all", "", "","True",,)</f>
        <v/>
      </c>
      <c r="V89" s="99" t="e">
        <f t="shared" ca="1" si="56"/>
        <v>#VALUE!</v>
      </c>
      <c r="W89" s="125" t="e">
        <f t="shared" ca="1" si="57"/>
        <v>#N/A</v>
      </c>
      <c r="X89" s="126" t="str">
        <f ca="1" xml:space="preserve"> RTD("cqg.rtd",,"StudyData","Close("&amp;$G$6&amp;") when (LocalMonth("&amp;$G$6&amp;")="&amp;$B$1&amp;" And LocalDay("&amp;$G$6&amp;")="&amp;$A$1&amp;" And LocalHour("&amp;$G$6&amp;")="&amp;K89&amp;" And LocalMinute("&amp;$G$6&amp;")="&amp;L89&amp;")", "Bar", "", "Close","A5C", "0", "all", "", "","True",,)</f>
        <v/>
      </c>
      <c r="Y89" s="99" t="e">
        <f t="shared" ca="1" si="58"/>
        <v>#VALUE!</v>
      </c>
      <c r="Z89" s="125" t="e">
        <f t="shared" ca="1" si="59"/>
        <v>#N/A</v>
      </c>
      <c r="AA89" s="126" t="str">
        <f ca="1" xml:space="preserve"> RTD("cqg.rtd",,"StudyData","Close("&amp;$G$7&amp;") when (LocalMonth("&amp;$G$7&amp;")="&amp;$B$1&amp;" And LocalDay("&amp;$G$7&amp;")="&amp;$A$1&amp;" And LocalHour("&amp;$G$7&amp;")="&amp;K89&amp;" And LocalMinute("&amp;$G$7&amp;")="&amp;L89&amp;")", "Bar", "", "Close","A5C", "0", "all", "", "","True",,)</f>
        <v/>
      </c>
      <c r="AB89" s="99" t="e">
        <f t="shared" ca="1" si="60"/>
        <v>#VALUE!</v>
      </c>
      <c r="AC89" s="125" t="e">
        <f t="shared" ca="1" si="61"/>
        <v>#N/A</v>
      </c>
      <c r="AD89" s="126" t="str">
        <f ca="1" xml:space="preserve"> RTD("cqg.rtd",,"StudyData","Close("&amp;$G$8&amp;") when (LocalMonth("&amp;$G$8&amp;")="&amp;$B$1&amp;" And LocalDay("&amp;$G$8&amp;")="&amp;$A$1&amp;" And LocalHour("&amp;$G$8&amp;")="&amp;K89&amp;" And LocalMinute("&amp;$G$8&amp;")="&amp;L89&amp;")", "Bar", "", "Close","A5C", "0", "all", "", "","True",,)</f>
        <v/>
      </c>
      <c r="AE89" s="99" t="e">
        <f t="shared" ca="1" si="62"/>
        <v>#VALUE!</v>
      </c>
      <c r="AF89" s="125" t="e">
        <f t="shared" ca="1" si="63"/>
        <v>#N/A</v>
      </c>
      <c r="AG89" s="126" t="str">
        <f ca="1" xml:space="preserve"> RTD("cqg.rtd",,"StudyData","Close("&amp;$G$9&amp;") when (LocalMonth("&amp;$G$9&amp;")="&amp;$B$1&amp;" And LocalDay("&amp;$G$9&amp;")="&amp;$A$1&amp;" And LocalHour("&amp;$G$9&amp;")="&amp;K89&amp;" And LocalMinute("&amp;$G$9&amp;")="&amp;L89&amp;")", "Bar", "", "Close","A5C", "0", "all", "", "","True",,)</f>
        <v/>
      </c>
      <c r="AH89" s="99" t="e">
        <f t="shared" ca="1" si="64"/>
        <v>#VALUE!</v>
      </c>
      <c r="AI89" s="125" t="e">
        <f t="shared" ca="1" si="65"/>
        <v>#N/A</v>
      </c>
      <c r="AJ89" s="127" t="str">
        <f ca="1" xml:space="preserve"> RTD("cqg.rtd",,"StudyData","Close("&amp;$G$10&amp;") when (LocalMonth("&amp;$G$10&amp;")="&amp;$B$1&amp;" And LocalDay("&amp;$G$10&amp;")="&amp;$A$1&amp;" And LocalHour("&amp;$G$10&amp;")="&amp;K89&amp;" And LocalMinute("&amp;$G$10&amp;")="&amp;L89&amp;")", "Bar", "", "Close","A5C", "0", "all", "", "","True",,)</f>
        <v/>
      </c>
      <c r="AK89" s="99" t="e">
        <f t="shared" ca="1" si="66"/>
        <v>#VALUE!</v>
      </c>
      <c r="AL89" s="125" t="e">
        <f t="shared" ca="1" si="67"/>
        <v>#N/A</v>
      </c>
      <c r="AN89" s="99">
        <f t="shared" si="41"/>
        <v>20</v>
      </c>
    </row>
    <row r="90" spans="9:40" x14ac:dyDescent="0.2">
      <c r="I90" s="99" t="str">
        <f t="shared" si="48"/>
        <v>14:25</v>
      </c>
      <c r="J90" s="99" t="str">
        <f ca="1" xml:space="preserve"> RTD("cqg.rtd",,"StudyData","Close("&amp;$G$2&amp;") when (LocalMonth("&amp;$G$2&amp;")="&amp;$B$1&amp;" And LocalDay("&amp;$G$2&amp;")="&amp;$A$1&amp;" And LocalHour("&amp;$G$2&amp;")="&amp;K90&amp;" And LocalMinute("&amp;$G$2&amp;")="&amp;L90&amp;")", "Bar", "", "Close","A5C", "0", "all", "", "","True",,)</f>
        <v/>
      </c>
      <c r="K90" s="99">
        <f t="shared" si="49"/>
        <v>14</v>
      </c>
      <c r="L90" s="99">
        <f t="shared" si="26"/>
        <v>25</v>
      </c>
      <c r="M90" s="99" t="e">
        <f t="shared" ca="1" si="50"/>
        <v>#VALUE!</v>
      </c>
      <c r="N90" s="125" t="e">
        <f t="shared" ca="1" si="51"/>
        <v>#N/A</v>
      </c>
      <c r="O90" s="126" t="str">
        <f ca="1" xml:space="preserve"> RTD("cqg.rtd",,"StudyData","Close("&amp;$G$3&amp;") when (LocalMonth("&amp;$G$3&amp;")="&amp;$B$1&amp;" And LocalDay("&amp;$G$3&amp;")="&amp;$A$1&amp;" And LocalHour("&amp;$G$3&amp;")="&amp;K90&amp;" And LocalMinute("&amp;$G$3&amp;")="&amp;L90&amp;")", "Bar", "", "Close","A5C", "0", "all", "", "","True",,)</f>
        <v/>
      </c>
      <c r="P90" s="99" t="e">
        <f t="shared" ca="1" si="52"/>
        <v>#VALUE!</v>
      </c>
      <c r="Q90" s="125" t="e">
        <f t="shared" ca="1" si="53"/>
        <v>#N/A</v>
      </c>
      <c r="R90" s="126" t="str">
        <f ca="1" xml:space="preserve"> RTD("cqg.rtd",,"StudyData","Close("&amp;$G$4&amp;") when (LocalMonth("&amp;$G$4&amp;")="&amp;$B$1&amp;" And LocalDay("&amp;$G$4&amp;")="&amp;$A$1&amp;" And LocalHour("&amp;$G$4&amp;")="&amp;K90&amp;" And LocalMinute("&amp;$G$4&amp;")="&amp;L90&amp;")", "Bar", "", "Close","A5C", "0", "all", "", "","True",,)</f>
        <v/>
      </c>
      <c r="S90" s="99" t="e">
        <f t="shared" ca="1" si="54"/>
        <v>#VALUE!</v>
      </c>
      <c r="T90" s="125" t="e">
        <f t="shared" ca="1" si="55"/>
        <v>#N/A</v>
      </c>
      <c r="U90" s="126" t="str">
        <f ca="1" xml:space="preserve"> RTD("cqg.rtd",,"StudyData","Close("&amp;$G$5&amp;") when (LocalMonth("&amp;$G$5&amp;")="&amp;$B$1&amp;" And LocalDay("&amp;$G$5&amp;")="&amp;$A$1&amp;" And LocalHour("&amp;$G$5&amp;")="&amp;K90&amp;" And LocalMinute("&amp;$G$5&amp;")="&amp;L90&amp;")", "Bar", "", "Close","A5C", "0", "all", "", "","True",,)</f>
        <v/>
      </c>
      <c r="V90" s="99" t="e">
        <f t="shared" ca="1" si="56"/>
        <v>#VALUE!</v>
      </c>
      <c r="W90" s="125" t="e">
        <f t="shared" ca="1" si="57"/>
        <v>#N/A</v>
      </c>
      <c r="X90" s="126" t="str">
        <f ca="1" xml:space="preserve"> RTD("cqg.rtd",,"StudyData","Close("&amp;$G$6&amp;") when (LocalMonth("&amp;$G$6&amp;")="&amp;$B$1&amp;" And LocalDay("&amp;$G$6&amp;")="&amp;$A$1&amp;" And LocalHour("&amp;$G$6&amp;")="&amp;K90&amp;" And LocalMinute("&amp;$G$6&amp;")="&amp;L90&amp;")", "Bar", "", "Close","A5C", "0", "all", "", "","True",,)</f>
        <v/>
      </c>
      <c r="Y90" s="99" t="e">
        <f t="shared" ca="1" si="58"/>
        <v>#VALUE!</v>
      </c>
      <c r="Z90" s="125" t="e">
        <f t="shared" ca="1" si="59"/>
        <v>#N/A</v>
      </c>
      <c r="AA90" s="126" t="str">
        <f ca="1" xml:space="preserve"> RTD("cqg.rtd",,"StudyData","Close("&amp;$G$7&amp;") when (LocalMonth("&amp;$G$7&amp;")="&amp;$B$1&amp;" And LocalDay("&amp;$G$7&amp;")="&amp;$A$1&amp;" And LocalHour("&amp;$G$7&amp;")="&amp;K90&amp;" And LocalMinute("&amp;$G$7&amp;")="&amp;L90&amp;")", "Bar", "", "Close","A5C", "0", "all", "", "","True",,)</f>
        <v/>
      </c>
      <c r="AB90" s="99" t="e">
        <f t="shared" ca="1" si="60"/>
        <v>#VALUE!</v>
      </c>
      <c r="AC90" s="125" t="e">
        <f t="shared" ca="1" si="61"/>
        <v>#N/A</v>
      </c>
      <c r="AD90" s="126" t="str">
        <f ca="1" xml:space="preserve"> RTD("cqg.rtd",,"StudyData","Close("&amp;$G$8&amp;") when (LocalMonth("&amp;$G$8&amp;")="&amp;$B$1&amp;" And LocalDay("&amp;$G$8&amp;")="&amp;$A$1&amp;" And LocalHour("&amp;$G$8&amp;")="&amp;K90&amp;" And LocalMinute("&amp;$G$8&amp;")="&amp;L90&amp;")", "Bar", "", "Close","A5C", "0", "all", "", "","True",,)</f>
        <v/>
      </c>
      <c r="AE90" s="99" t="e">
        <f t="shared" ca="1" si="62"/>
        <v>#VALUE!</v>
      </c>
      <c r="AF90" s="125" t="e">
        <f t="shared" ca="1" si="63"/>
        <v>#N/A</v>
      </c>
      <c r="AG90" s="126" t="str">
        <f ca="1" xml:space="preserve"> RTD("cqg.rtd",,"StudyData","Close("&amp;$G$9&amp;") when (LocalMonth("&amp;$G$9&amp;")="&amp;$B$1&amp;" And LocalDay("&amp;$G$9&amp;")="&amp;$A$1&amp;" And LocalHour("&amp;$G$9&amp;")="&amp;K90&amp;" And LocalMinute("&amp;$G$9&amp;")="&amp;L90&amp;")", "Bar", "", "Close","A5C", "0", "all", "", "","True",,)</f>
        <v/>
      </c>
      <c r="AH90" s="99" t="e">
        <f t="shared" ca="1" si="64"/>
        <v>#VALUE!</v>
      </c>
      <c r="AI90" s="125" t="e">
        <f t="shared" ca="1" si="65"/>
        <v>#N/A</v>
      </c>
      <c r="AJ90" s="127" t="str">
        <f ca="1" xml:space="preserve"> RTD("cqg.rtd",,"StudyData","Close("&amp;$G$10&amp;") when (LocalMonth("&amp;$G$10&amp;")="&amp;$B$1&amp;" And LocalDay("&amp;$G$10&amp;")="&amp;$A$1&amp;" And LocalHour("&amp;$G$10&amp;")="&amp;K90&amp;" And LocalMinute("&amp;$G$10&amp;")="&amp;L90&amp;")", "Bar", "", "Close","A5C", "0", "all", "", "","True",,)</f>
        <v/>
      </c>
      <c r="AK90" s="99" t="e">
        <f t="shared" ca="1" si="66"/>
        <v>#VALUE!</v>
      </c>
      <c r="AL90" s="125" t="e">
        <f t="shared" ca="1" si="67"/>
        <v>#N/A</v>
      </c>
      <c r="AN90" s="99">
        <f t="shared" si="41"/>
        <v>25</v>
      </c>
    </row>
    <row r="91" spans="9:40" x14ac:dyDescent="0.2">
      <c r="I91" s="99" t="str">
        <f t="shared" si="48"/>
        <v>14:30</v>
      </c>
      <c r="J91" s="99" t="str">
        <f ca="1" xml:space="preserve"> RTD("cqg.rtd",,"StudyData","Close("&amp;$G$2&amp;") when (LocalMonth("&amp;$G$2&amp;")="&amp;$B$1&amp;" And LocalDay("&amp;$G$2&amp;")="&amp;$A$1&amp;" And LocalHour("&amp;$G$2&amp;")="&amp;K91&amp;" And LocalMinute("&amp;$G$2&amp;")="&amp;L91&amp;")", "Bar", "", "Close","A5C", "0", "all", "", "","True",,)</f>
        <v/>
      </c>
      <c r="K91" s="99">
        <f t="shared" si="49"/>
        <v>14</v>
      </c>
      <c r="L91" s="99">
        <f t="shared" si="26"/>
        <v>30</v>
      </c>
      <c r="M91" s="99" t="e">
        <f t="shared" ca="1" si="50"/>
        <v>#VALUE!</v>
      </c>
      <c r="N91" s="125" t="e">
        <f t="shared" ca="1" si="51"/>
        <v>#N/A</v>
      </c>
      <c r="O91" s="126" t="str">
        <f ca="1" xml:space="preserve"> RTD("cqg.rtd",,"StudyData","Close("&amp;$G$3&amp;") when (LocalMonth("&amp;$G$3&amp;")="&amp;$B$1&amp;" And LocalDay("&amp;$G$3&amp;")="&amp;$A$1&amp;" And LocalHour("&amp;$G$3&amp;")="&amp;K91&amp;" And LocalMinute("&amp;$G$3&amp;")="&amp;L91&amp;")", "Bar", "", "Close","A5C", "0", "all", "", "","True",,)</f>
        <v/>
      </c>
      <c r="P91" s="99" t="e">
        <f t="shared" ca="1" si="52"/>
        <v>#VALUE!</v>
      </c>
      <c r="Q91" s="125" t="e">
        <f t="shared" ca="1" si="53"/>
        <v>#N/A</v>
      </c>
      <c r="R91" s="126" t="str">
        <f ca="1" xml:space="preserve"> RTD("cqg.rtd",,"StudyData","Close("&amp;$G$4&amp;") when (LocalMonth("&amp;$G$4&amp;")="&amp;$B$1&amp;" And LocalDay("&amp;$G$4&amp;")="&amp;$A$1&amp;" And LocalHour("&amp;$G$4&amp;")="&amp;K91&amp;" And LocalMinute("&amp;$G$4&amp;")="&amp;L91&amp;")", "Bar", "", "Close","A5C", "0", "all", "", "","True",,)</f>
        <v/>
      </c>
      <c r="S91" s="99" t="e">
        <f t="shared" ca="1" si="54"/>
        <v>#VALUE!</v>
      </c>
      <c r="T91" s="125" t="e">
        <f t="shared" ca="1" si="55"/>
        <v>#N/A</v>
      </c>
      <c r="U91" s="126" t="str">
        <f ca="1" xml:space="preserve"> RTD("cqg.rtd",,"StudyData","Close("&amp;$G$5&amp;") when (LocalMonth("&amp;$G$5&amp;")="&amp;$B$1&amp;" And LocalDay("&amp;$G$5&amp;")="&amp;$A$1&amp;" And LocalHour("&amp;$G$5&amp;")="&amp;K91&amp;" And LocalMinute("&amp;$G$5&amp;")="&amp;L91&amp;")", "Bar", "", "Close","A5C", "0", "all", "", "","True",,)</f>
        <v/>
      </c>
      <c r="V91" s="99" t="e">
        <f t="shared" ca="1" si="56"/>
        <v>#VALUE!</v>
      </c>
      <c r="W91" s="125" t="e">
        <f t="shared" ca="1" si="57"/>
        <v>#N/A</v>
      </c>
      <c r="X91" s="126" t="str">
        <f ca="1" xml:space="preserve"> RTD("cqg.rtd",,"StudyData","Close("&amp;$G$6&amp;") when (LocalMonth("&amp;$G$6&amp;")="&amp;$B$1&amp;" And LocalDay("&amp;$G$6&amp;")="&amp;$A$1&amp;" And LocalHour("&amp;$G$6&amp;")="&amp;K91&amp;" And LocalMinute("&amp;$G$6&amp;")="&amp;L91&amp;")", "Bar", "", "Close","A5C", "0", "all", "", "","True",,)</f>
        <v/>
      </c>
      <c r="Y91" s="99" t="e">
        <f t="shared" ca="1" si="58"/>
        <v>#VALUE!</v>
      </c>
      <c r="Z91" s="125" t="e">
        <f t="shared" ca="1" si="59"/>
        <v>#N/A</v>
      </c>
      <c r="AA91" s="126" t="str">
        <f ca="1" xml:space="preserve"> RTD("cqg.rtd",,"StudyData","Close("&amp;$G$7&amp;") when (LocalMonth("&amp;$G$7&amp;")="&amp;$B$1&amp;" And LocalDay("&amp;$G$7&amp;")="&amp;$A$1&amp;" And LocalHour("&amp;$G$7&amp;")="&amp;K91&amp;" And LocalMinute("&amp;$G$7&amp;")="&amp;L91&amp;")", "Bar", "", "Close","A5C", "0", "all", "", "","True",,)</f>
        <v/>
      </c>
      <c r="AB91" s="99" t="e">
        <f t="shared" ca="1" si="60"/>
        <v>#VALUE!</v>
      </c>
      <c r="AC91" s="125" t="e">
        <f t="shared" ca="1" si="61"/>
        <v>#N/A</v>
      </c>
      <c r="AD91" s="126" t="str">
        <f ca="1" xml:space="preserve"> RTD("cqg.rtd",,"StudyData","Close("&amp;$G$8&amp;") when (LocalMonth("&amp;$G$8&amp;")="&amp;$B$1&amp;" And LocalDay("&amp;$G$8&amp;")="&amp;$A$1&amp;" And LocalHour("&amp;$G$8&amp;")="&amp;K91&amp;" And LocalMinute("&amp;$G$8&amp;")="&amp;L91&amp;")", "Bar", "", "Close","A5C", "0", "all", "", "","True",,)</f>
        <v/>
      </c>
      <c r="AE91" s="99" t="e">
        <f t="shared" ca="1" si="62"/>
        <v>#VALUE!</v>
      </c>
      <c r="AF91" s="125" t="e">
        <f t="shared" ca="1" si="63"/>
        <v>#N/A</v>
      </c>
      <c r="AG91" s="126" t="str">
        <f ca="1" xml:space="preserve"> RTD("cqg.rtd",,"StudyData","Close("&amp;$G$9&amp;") when (LocalMonth("&amp;$G$9&amp;")="&amp;$B$1&amp;" And LocalDay("&amp;$G$9&amp;")="&amp;$A$1&amp;" And LocalHour("&amp;$G$9&amp;")="&amp;K91&amp;" And LocalMinute("&amp;$G$9&amp;")="&amp;L91&amp;")", "Bar", "", "Close","A5C", "0", "all", "", "","True",,)</f>
        <v/>
      </c>
      <c r="AH91" s="99" t="e">
        <f t="shared" ca="1" si="64"/>
        <v>#VALUE!</v>
      </c>
      <c r="AI91" s="125" t="e">
        <f t="shared" ca="1" si="65"/>
        <v>#N/A</v>
      </c>
      <c r="AJ91" s="127" t="str">
        <f ca="1" xml:space="preserve"> RTD("cqg.rtd",,"StudyData","Close("&amp;$G$10&amp;") when (LocalMonth("&amp;$G$10&amp;")="&amp;$B$1&amp;" And LocalDay("&amp;$G$10&amp;")="&amp;$A$1&amp;" And LocalHour("&amp;$G$10&amp;")="&amp;K91&amp;" And LocalMinute("&amp;$G$10&amp;")="&amp;L91&amp;")", "Bar", "", "Close","A5C", "0", "all", "", "","True",,)</f>
        <v/>
      </c>
      <c r="AK91" s="99" t="e">
        <f t="shared" ca="1" si="66"/>
        <v>#VALUE!</v>
      </c>
      <c r="AL91" s="125" t="e">
        <f t="shared" ca="1" si="67"/>
        <v>#N/A</v>
      </c>
      <c r="AN91" s="99">
        <f t="shared" si="41"/>
        <v>30</v>
      </c>
    </row>
    <row r="92" spans="9:40" x14ac:dyDescent="0.2">
      <c r="I92" s="99" t="str">
        <f t="shared" si="48"/>
        <v>14:35</v>
      </c>
      <c r="J92" s="99" t="str">
        <f ca="1" xml:space="preserve"> RTD("cqg.rtd",,"StudyData","Close("&amp;$G$2&amp;") when (LocalMonth("&amp;$G$2&amp;")="&amp;$B$1&amp;" And LocalDay("&amp;$G$2&amp;")="&amp;$A$1&amp;" And LocalHour("&amp;$G$2&amp;")="&amp;K92&amp;" And LocalMinute("&amp;$G$2&amp;")="&amp;L92&amp;")", "Bar", "", "Close","A5C", "0", "all", "", "","True",,)</f>
        <v/>
      </c>
      <c r="K92" s="99">
        <f t="shared" si="49"/>
        <v>14</v>
      </c>
      <c r="L92" s="99">
        <f t="shared" si="26"/>
        <v>35</v>
      </c>
      <c r="M92" s="99" t="e">
        <f t="shared" ca="1" si="50"/>
        <v>#VALUE!</v>
      </c>
      <c r="N92" s="125" t="e">
        <f t="shared" ca="1" si="51"/>
        <v>#N/A</v>
      </c>
      <c r="O92" s="126" t="str">
        <f ca="1" xml:space="preserve"> RTD("cqg.rtd",,"StudyData","Close("&amp;$G$3&amp;") when (LocalMonth("&amp;$G$3&amp;")="&amp;$B$1&amp;" And LocalDay("&amp;$G$3&amp;")="&amp;$A$1&amp;" And LocalHour("&amp;$G$3&amp;")="&amp;K92&amp;" And LocalMinute("&amp;$G$3&amp;")="&amp;L92&amp;")", "Bar", "", "Close","A5C", "0", "all", "", "","True",,)</f>
        <v/>
      </c>
      <c r="P92" s="99" t="e">
        <f t="shared" ca="1" si="52"/>
        <v>#VALUE!</v>
      </c>
      <c r="Q92" s="125" t="e">
        <f t="shared" ca="1" si="53"/>
        <v>#N/A</v>
      </c>
      <c r="R92" s="126" t="str">
        <f ca="1" xml:space="preserve"> RTD("cqg.rtd",,"StudyData","Close("&amp;$G$4&amp;") when (LocalMonth("&amp;$G$4&amp;")="&amp;$B$1&amp;" And LocalDay("&amp;$G$4&amp;")="&amp;$A$1&amp;" And LocalHour("&amp;$G$4&amp;")="&amp;K92&amp;" And LocalMinute("&amp;$G$4&amp;")="&amp;L92&amp;")", "Bar", "", "Close","A5C", "0", "all", "", "","True",,)</f>
        <v/>
      </c>
      <c r="S92" s="99" t="e">
        <f t="shared" ca="1" si="54"/>
        <v>#VALUE!</v>
      </c>
      <c r="T92" s="125" t="e">
        <f t="shared" ca="1" si="55"/>
        <v>#N/A</v>
      </c>
      <c r="U92" s="126" t="str">
        <f ca="1" xml:space="preserve"> RTD("cqg.rtd",,"StudyData","Close("&amp;$G$5&amp;") when (LocalMonth("&amp;$G$5&amp;")="&amp;$B$1&amp;" And LocalDay("&amp;$G$5&amp;")="&amp;$A$1&amp;" And LocalHour("&amp;$G$5&amp;")="&amp;K92&amp;" And LocalMinute("&amp;$G$5&amp;")="&amp;L92&amp;")", "Bar", "", "Close","A5C", "0", "all", "", "","True",,)</f>
        <v/>
      </c>
      <c r="V92" s="99" t="e">
        <f t="shared" ca="1" si="56"/>
        <v>#VALUE!</v>
      </c>
      <c r="W92" s="125" t="e">
        <f t="shared" ca="1" si="57"/>
        <v>#N/A</v>
      </c>
      <c r="X92" s="126" t="str">
        <f ca="1" xml:space="preserve"> RTD("cqg.rtd",,"StudyData","Close("&amp;$G$6&amp;") when (LocalMonth("&amp;$G$6&amp;")="&amp;$B$1&amp;" And LocalDay("&amp;$G$6&amp;")="&amp;$A$1&amp;" And LocalHour("&amp;$G$6&amp;")="&amp;K92&amp;" And LocalMinute("&amp;$G$6&amp;")="&amp;L92&amp;")", "Bar", "", "Close","A5C", "0", "all", "", "","True",,)</f>
        <v/>
      </c>
      <c r="Y92" s="99" t="e">
        <f t="shared" ca="1" si="58"/>
        <v>#VALUE!</v>
      </c>
      <c r="Z92" s="125" t="e">
        <f t="shared" ca="1" si="59"/>
        <v>#N/A</v>
      </c>
      <c r="AA92" s="126" t="str">
        <f ca="1" xml:space="preserve"> RTD("cqg.rtd",,"StudyData","Close("&amp;$G$7&amp;") when (LocalMonth("&amp;$G$7&amp;")="&amp;$B$1&amp;" And LocalDay("&amp;$G$7&amp;")="&amp;$A$1&amp;" And LocalHour("&amp;$G$7&amp;")="&amp;K92&amp;" And LocalMinute("&amp;$G$7&amp;")="&amp;L92&amp;")", "Bar", "", "Close","A5C", "0", "all", "", "","True",,)</f>
        <v/>
      </c>
      <c r="AB92" s="99" t="e">
        <f t="shared" ca="1" si="60"/>
        <v>#VALUE!</v>
      </c>
      <c r="AC92" s="125" t="e">
        <f t="shared" ca="1" si="61"/>
        <v>#N/A</v>
      </c>
      <c r="AD92" s="126" t="str">
        <f ca="1" xml:space="preserve"> RTD("cqg.rtd",,"StudyData","Close("&amp;$G$8&amp;") when (LocalMonth("&amp;$G$8&amp;")="&amp;$B$1&amp;" And LocalDay("&amp;$G$8&amp;")="&amp;$A$1&amp;" And LocalHour("&amp;$G$8&amp;")="&amp;K92&amp;" And LocalMinute("&amp;$G$8&amp;")="&amp;L92&amp;")", "Bar", "", "Close","A5C", "0", "all", "", "","True",,)</f>
        <v/>
      </c>
      <c r="AE92" s="99" t="e">
        <f t="shared" ca="1" si="62"/>
        <v>#VALUE!</v>
      </c>
      <c r="AF92" s="125" t="e">
        <f t="shared" ca="1" si="63"/>
        <v>#N/A</v>
      </c>
      <c r="AG92" s="126" t="str">
        <f ca="1" xml:space="preserve"> RTD("cqg.rtd",,"StudyData","Close("&amp;$G$9&amp;") when (LocalMonth("&amp;$G$9&amp;")="&amp;$B$1&amp;" And LocalDay("&amp;$G$9&amp;")="&amp;$A$1&amp;" And LocalHour("&amp;$G$9&amp;")="&amp;K92&amp;" And LocalMinute("&amp;$G$9&amp;")="&amp;L92&amp;")", "Bar", "", "Close","A5C", "0", "all", "", "","True",,)</f>
        <v/>
      </c>
      <c r="AH92" s="99" t="e">
        <f t="shared" ca="1" si="64"/>
        <v>#VALUE!</v>
      </c>
      <c r="AI92" s="125" t="e">
        <f t="shared" ca="1" si="65"/>
        <v>#N/A</v>
      </c>
      <c r="AJ92" s="127" t="str">
        <f ca="1" xml:space="preserve"> RTD("cqg.rtd",,"StudyData","Close("&amp;$G$10&amp;") when (LocalMonth("&amp;$G$10&amp;")="&amp;$B$1&amp;" And LocalDay("&amp;$G$10&amp;")="&amp;$A$1&amp;" And LocalHour("&amp;$G$10&amp;")="&amp;K92&amp;" And LocalMinute("&amp;$G$10&amp;")="&amp;L92&amp;")", "Bar", "", "Close","A5C", "0", "all", "", "","True",,)</f>
        <v/>
      </c>
      <c r="AK92" s="99" t="e">
        <f t="shared" ca="1" si="66"/>
        <v>#VALUE!</v>
      </c>
      <c r="AL92" s="125" t="e">
        <f t="shared" ca="1" si="67"/>
        <v>#N/A</v>
      </c>
      <c r="AN92" s="99">
        <f t="shared" si="41"/>
        <v>35</v>
      </c>
    </row>
    <row r="93" spans="9:40" x14ac:dyDescent="0.2">
      <c r="I93" s="99" t="str">
        <f t="shared" si="48"/>
        <v>14:40</v>
      </c>
      <c r="J93" s="99" t="str">
        <f ca="1" xml:space="preserve"> RTD("cqg.rtd",,"StudyData","Close("&amp;$G$2&amp;") when (LocalMonth("&amp;$G$2&amp;")="&amp;$B$1&amp;" And LocalDay("&amp;$G$2&amp;")="&amp;$A$1&amp;" And LocalHour("&amp;$G$2&amp;")="&amp;K93&amp;" And LocalMinute("&amp;$G$2&amp;")="&amp;L93&amp;")", "Bar", "", "Close","A5C", "0", "all", "", "","True",,)</f>
        <v/>
      </c>
      <c r="K93" s="99">
        <f t="shared" si="49"/>
        <v>14</v>
      </c>
      <c r="L93" s="99">
        <f t="shared" si="26"/>
        <v>40</v>
      </c>
      <c r="M93" s="99" t="e">
        <f t="shared" ca="1" si="50"/>
        <v>#VALUE!</v>
      </c>
      <c r="N93" s="125" t="e">
        <f t="shared" ca="1" si="51"/>
        <v>#N/A</v>
      </c>
      <c r="O93" s="126" t="str">
        <f ca="1" xml:space="preserve"> RTD("cqg.rtd",,"StudyData","Close("&amp;$G$3&amp;") when (LocalMonth("&amp;$G$3&amp;")="&amp;$B$1&amp;" And LocalDay("&amp;$G$3&amp;")="&amp;$A$1&amp;" And LocalHour("&amp;$G$3&amp;")="&amp;K93&amp;" And LocalMinute("&amp;$G$3&amp;")="&amp;L93&amp;")", "Bar", "", "Close","A5C", "0", "all", "", "","True",,)</f>
        <v/>
      </c>
      <c r="P93" s="99" t="e">
        <f t="shared" ca="1" si="52"/>
        <v>#VALUE!</v>
      </c>
      <c r="Q93" s="125" t="e">
        <f t="shared" ca="1" si="53"/>
        <v>#N/A</v>
      </c>
      <c r="R93" s="126" t="str">
        <f ca="1" xml:space="preserve"> RTD("cqg.rtd",,"StudyData","Close("&amp;$G$4&amp;") when (LocalMonth("&amp;$G$4&amp;")="&amp;$B$1&amp;" And LocalDay("&amp;$G$4&amp;")="&amp;$A$1&amp;" And LocalHour("&amp;$G$4&amp;")="&amp;K93&amp;" And LocalMinute("&amp;$G$4&amp;")="&amp;L93&amp;")", "Bar", "", "Close","A5C", "0", "all", "", "","True",,)</f>
        <v/>
      </c>
      <c r="S93" s="99" t="e">
        <f t="shared" ca="1" si="54"/>
        <v>#VALUE!</v>
      </c>
      <c r="T93" s="125" t="e">
        <f t="shared" ca="1" si="55"/>
        <v>#N/A</v>
      </c>
      <c r="U93" s="126" t="str">
        <f ca="1" xml:space="preserve"> RTD("cqg.rtd",,"StudyData","Close("&amp;$G$5&amp;") when (LocalMonth("&amp;$G$5&amp;")="&amp;$B$1&amp;" And LocalDay("&amp;$G$5&amp;")="&amp;$A$1&amp;" And LocalHour("&amp;$G$5&amp;")="&amp;K93&amp;" And LocalMinute("&amp;$G$5&amp;")="&amp;L93&amp;")", "Bar", "", "Close","A5C", "0", "all", "", "","True",,)</f>
        <v/>
      </c>
      <c r="V93" s="99" t="e">
        <f t="shared" ca="1" si="56"/>
        <v>#VALUE!</v>
      </c>
      <c r="W93" s="125" t="e">
        <f t="shared" ca="1" si="57"/>
        <v>#N/A</v>
      </c>
      <c r="X93" s="126" t="str">
        <f ca="1" xml:space="preserve"> RTD("cqg.rtd",,"StudyData","Close("&amp;$G$6&amp;") when (LocalMonth("&amp;$G$6&amp;")="&amp;$B$1&amp;" And LocalDay("&amp;$G$6&amp;")="&amp;$A$1&amp;" And LocalHour("&amp;$G$6&amp;")="&amp;K93&amp;" And LocalMinute("&amp;$G$6&amp;")="&amp;L93&amp;")", "Bar", "", "Close","A5C", "0", "all", "", "","True",,)</f>
        <v/>
      </c>
      <c r="Y93" s="99" t="e">
        <f t="shared" ca="1" si="58"/>
        <v>#VALUE!</v>
      </c>
      <c r="Z93" s="125" t="e">
        <f t="shared" ca="1" si="59"/>
        <v>#N/A</v>
      </c>
      <c r="AA93" s="126" t="str">
        <f ca="1" xml:space="preserve"> RTD("cqg.rtd",,"StudyData","Close("&amp;$G$7&amp;") when (LocalMonth("&amp;$G$7&amp;")="&amp;$B$1&amp;" And LocalDay("&amp;$G$7&amp;")="&amp;$A$1&amp;" And LocalHour("&amp;$G$7&amp;")="&amp;K93&amp;" And LocalMinute("&amp;$G$7&amp;")="&amp;L93&amp;")", "Bar", "", "Close","A5C", "0", "all", "", "","True",,)</f>
        <v/>
      </c>
      <c r="AB93" s="99" t="e">
        <f t="shared" ca="1" si="60"/>
        <v>#VALUE!</v>
      </c>
      <c r="AC93" s="125" t="e">
        <f t="shared" ca="1" si="61"/>
        <v>#N/A</v>
      </c>
      <c r="AD93" s="126" t="str">
        <f ca="1" xml:space="preserve"> RTD("cqg.rtd",,"StudyData","Close("&amp;$G$8&amp;") when (LocalMonth("&amp;$G$8&amp;")="&amp;$B$1&amp;" And LocalDay("&amp;$G$8&amp;")="&amp;$A$1&amp;" And LocalHour("&amp;$G$8&amp;")="&amp;K93&amp;" And LocalMinute("&amp;$G$8&amp;")="&amp;L93&amp;")", "Bar", "", "Close","A5C", "0", "all", "", "","True",,)</f>
        <v/>
      </c>
      <c r="AE93" s="99" t="e">
        <f t="shared" ca="1" si="62"/>
        <v>#VALUE!</v>
      </c>
      <c r="AF93" s="125" t="e">
        <f t="shared" ca="1" si="63"/>
        <v>#N/A</v>
      </c>
      <c r="AG93" s="126" t="str">
        <f ca="1" xml:space="preserve"> RTD("cqg.rtd",,"StudyData","Close("&amp;$G$9&amp;") when (LocalMonth("&amp;$G$9&amp;")="&amp;$B$1&amp;" And LocalDay("&amp;$G$9&amp;")="&amp;$A$1&amp;" And LocalHour("&amp;$G$9&amp;")="&amp;K93&amp;" And LocalMinute("&amp;$G$9&amp;")="&amp;L93&amp;")", "Bar", "", "Close","A5C", "0", "all", "", "","True",,)</f>
        <v/>
      </c>
      <c r="AH93" s="99" t="e">
        <f t="shared" ca="1" si="64"/>
        <v>#VALUE!</v>
      </c>
      <c r="AI93" s="125" t="e">
        <f t="shared" ca="1" si="65"/>
        <v>#N/A</v>
      </c>
      <c r="AJ93" s="127" t="str">
        <f ca="1" xml:space="preserve"> RTD("cqg.rtd",,"StudyData","Close("&amp;$G$10&amp;") when (LocalMonth("&amp;$G$10&amp;")="&amp;$B$1&amp;" And LocalDay("&amp;$G$10&amp;")="&amp;$A$1&amp;" And LocalHour("&amp;$G$10&amp;")="&amp;K93&amp;" And LocalMinute("&amp;$G$10&amp;")="&amp;L93&amp;")", "Bar", "", "Close","A5C", "0", "all", "", "","True",,)</f>
        <v/>
      </c>
      <c r="AK93" s="99" t="e">
        <f t="shared" ca="1" si="66"/>
        <v>#VALUE!</v>
      </c>
      <c r="AL93" s="125" t="e">
        <f t="shared" ca="1" si="67"/>
        <v>#N/A</v>
      </c>
      <c r="AN93" s="99">
        <f t="shared" si="41"/>
        <v>40</v>
      </c>
    </row>
    <row r="94" spans="9:40" x14ac:dyDescent="0.2">
      <c r="I94" s="99" t="str">
        <f t="shared" si="48"/>
        <v>14:45</v>
      </c>
      <c r="J94" s="99" t="str">
        <f ca="1" xml:space="preserve"> RTD("cqg.rtd",,"StudyData","Close("&amp;$G$2&amp;") when (LocalMonth("&amp;$G$2&amp;")="&amp;$B$1&amp;" And LocalDay("&amp;$G$2&amp;")="&amp;$A$1&amp;" And LocalHour("&amp;$G$2&amp;")="&amp;K94&amp;" And LocalMinute("&amp;$G$2&amp;")="&amp;L94&amp;")", "Bar", "", "Close","A5C", "0", "all", "", "","True",,)</f>
        <v/>
      </c>
      <c r="K94" s="99">
        <f t="shared" si="49"/>
        <v>14</v>
      </c>
      <c r="L94" s="99">
        <f t="shared" si="26"/>
        <v>45</v>
      </c>
      <c r="M94" s="99" t="e">
        <f t="shared" ca="1" si="50"/>
        <v>#VALUE!</v>
      </c>
      <c r="N94" s="125" t="e">
        <f t="shared" ca="1" si="51"/>
        <v>#N/A</v>
      </c>
      <c r="O94" s="126" t="str">
        <f ca="1" xml:space="preserve"> RTD("cqg.rtd",,"StudyData","Close("&amp;$G$3&amp;") when (LocalMonth("&amp;$G$3&amp;")="&amp;$B$1&amp;" And LocalDay("&amp;$G$3&amp;")="&amp;$A$1&amp;" And LocalHour("&amp;$G$3&amp;")="&amp;K94&amp;" And LocalMinute("&amp;$G$3&amp;")="&amp;L94&amp;")", "Bar", "", "Close","A5C", "0", "all", "", "","True",,)</f>
        <v/>
      </c>
      <c r="P94" s="99" t="e">
        <f t="shared" ca="1" si="52"/>
        <v>#VALUE!</v>
      </c>
      <c r="Q94" s="125" t="e">
        <f t="shared" ca="1" si="53"/>
        <v>#N/A</v>
      </c>
      <c r="R94" s="126" t="str">
        <f ca="1" xml:space="preserve"> RTD("cqg.rtd",,"StudyData","Close("&amp;$G$4&amp;") when (LocalMonth("&amp;$G$4&amp;")="&amp;$B$1&amp;" And LocalDay("&amp;$G$4&amp;")="&amp;$A$1&amp;" And LocalHour("&amp;$G$4&amp;")="&amp;K94&amp;" And LocalMinute("&amp;$G$4&amp;")="&amp;L94&amp;")", "Bar", "", "Close","A5C", "0", "all", "", "","True",,)</f>
        <v/>
      </c>
      <c r="S94" s="99" t="e">
        <f t="shared" ca="1" si="54"/>
        <v>#VALUE!</v>
      </c>
      <c r="T94" s="125" t="e">
        <f t="shared" ca="1" si="55"/>
        <v>#N/A</v>
      </c>
      <c r="U94" s="126" t="str">
        <f ca="1" xml:space="preserve"> RTD("cqg.rtd",,"StudyData","Close("&amp;$G$5&amp;") when (LocalMonth("&amp;$G$5&amp;")="&amp;$B$1&amp;" And LocalDay("&amp;$G$5&amp;")="&amp;$A$1&amp;" And LocalHour("&amp;$G$5&amp;")="&amp;K94&amp;" And LocalMinute("&amp;$G$5&amp;")="&amp;L94&amp;")", "Bar", "", "Close","A5C", "0", "all", "", "","True",,)</f>
        <v/>
      </c>
      <c r="V94" s="99" t="e">
        <f t="shared" ca="1" si="56"/>
        <v>#VALUE!</v>
      </c>
      <c r="W94" s="125" t="e">
        <f t="shared" ca="1" si="57"/>
        <v>#N/A</v>
      </c>
      <c r="X94" s="126" t="str">
        <f ca="1" xml:space="preserve"> RTD("cqg.rtd",,"StudyData","Close("&amp;$G$6&amp;") when (LocalMonth("&amp;$G$6&amp;")="&amp;$B$1&amp;" And LocalDay("&amp;$G$6&amp;")="&amp;$A$1&amp;" And LocalHour("&amp;$G$6&amp;")="&amp;K94&amp;" And LocalMinute("&amp;$G$6&amp;")="&amp;L94&amp;")", "Bar", "", "Close","A5C", "0", "all", "", "","True",,)</f>
        <v/>
      </c>
      <c r="Y94" s="99" t="e">
        <f t="shared" ca="1" si="58"/>
        <v>#VALUE!</v>
      </c>
      <c r="Z94" s="125" t="e">
        <f t="shared" ca="1" si="59"/>
        <v>#N/A</v>
      </c>
      <c r="AA94" s="126" t="str">
        <f ca="1" xml:space="preserve"> RTD("cqg.rtd",,"StudyData","Close("&amp;$G$7&amp;") when (LocalMonth("&amp;$G$7&amp;")="&amp;$B$1&amp;" And LocalDay("&amp;$G$7&amp;")="&amp;$A$1&amp;" And LocalHour("&amp;$G$7&amp;")="&amp;K94&amp;" And LocalMinute("&amp;$G$7&amp;")="&amp;L94&amp;")", "Bar", "", "Close","A5C", "0", "all", "", "","True",,)</f>
        <v/>
      </c>
      <c r="AB94" s="99" t="e">
        <f t="shared" ca="1" si="60"/>
        <v>#VALUE!</v>
      </c>
      <c r="AC94" s="125" t="e">
        <f t="shared" ca="1" si="61"/>
        <v>#N/A</v>
      </c>
      <c r="AD94" s="126" t="str">
        <f ca="1" xml:space="preserve"> RTD("cqg.rtd",,"StudyData","Close("&amp;$G$8&amp;") when (LocalMonth("&amp;$G$8&amp;")="&amp;$B$1&amp;" And LocalDay("&amp;$G$8&amp;")="&amp;$A$1&amp;" And LocalHour("&amp;$G$8&amp;")="&amp;K94&amp;" And LocalMinute("&amp;$G$8&amp;")="&amp;L94&amp;")", "Bar", "", "Close","A5C", "0", "all", "", "","True",,)</f>
        <v/>
      </c>
      <c r="AE94" s="99" t="e">
        <f t="shared" ca="1" si="62"/>
        <v>#VALUE!</v>
      </c>
      <c r="AF94" s="125" t="e">
        <f t="shared" ca="1" si="63"/>
        <v>#N/A</v>
      </c>
      <c r="AG94" s="126" t="str">
        <f ca="1" xml:space="preserve"> RTD("cqg.rtd",,"StudyData","Close("&amp;$G$9&amp;") when (LocalMonth("&amp;$G$9&amp;")="&amp;$B$1&amp;" And LocalDay("&amp;$G$9&amp;")="&amp;$A$1&amp;" And LocalHour("&amp;$G$9&amp;")="&amp;K94&amp;" And LocalMinute("&amp;$G$9&amp;")="&amp;L94&amp;")", "Bar", "", "Close","A5C", "0", "all", "", "","True",,)</f>
        <v/>
      </c>
      <c r="AH94" s="99" t="e">
        <f t="shared" ca="1" si="64"/>
        <v>#VALUE!</v>
      </c>
      <c r="AI94" s="125" t="e">
        <f t="shared" ca="1" si="65"/>
        <v>#N/A</v>
      </c>
      <c r="AJ94" s="127" t="str">
        <f ca="1" xml:space="preserve"> RTD("cqg.rtd",,"StudyData","Close("&amp;$G$10&amp;") when (LocalMonth("&amp;$G$10&amp;")="&amp;$B$1&amp;" And LocalDay("&amp;$G$10&amp;")="&amp;$A$1&amp;" And LocalHour("&amp;$G$10&amp;")="&amp;K94&amp;" And LocalMinute("&amp;$G$10&amp;")="&amp;L94&amp;")", "Bar", "", "Close","A5C", "0", "all", "", "","True",,)</f>
        <v/>
      </c>
      <c r="AK94" s="99" t="e">
        <f t="shared" ca="1" si="66"/>
        <v>#VALUE!</v>
      </c>
      <c r="AL94" s="125" t="e">
        <f t="shared" ca="1" si="67"/>
        <v>#N/A</v>
      </c>
      <c r="AN94" s="99">
        <f t="shared" si="41"/>
        <v>45</v>
      </c>
    </row>
    <row r="95" spans="9:40" x14ac:dyDescent="0.2">
      <c r="I95" s="99" t="str">
        <f t="shared" si="48"/>
        <v>14:50</v>
      </c>
      <c r="J95" s="99" t="str">
        <f ca="1" xml:space="preserve"> RTD("cqg.rtd",,"StudyData","Close("&amp;$G$2&amp;") when (LocalMonth("&amp;$G$2&amp;")="&amp;$B$1&amp;" And LocalDay("&amp;$G$2&amp;")="&amp;$A$1&amp;" And LocalHour("&amp;$G$2&amp;")="&amp;K95&amp;" And LocalMinute("&amp;$G$2&amp;")="&amp;L95&amp;")", "Bar", "", "Close","A5C", "0", "all", "", "","True",,)</f>
        <v/>
      </c>
      <c r="K95" s="99">
        <f t="shared" si="49"/>
        <v>14</v>
      </c>
      <c r="L95" s="99">
        <f t="shared" si="26"/>
        <v>50</v>
      </c>
      <c r="M95" s="99" t="e">
        <f t="shared" ca="1" si="50"/>
        <v>#VALUE!</v>
      </c>
      <c r="N95" s="125" t="e">
        <f t="shared" ca="1" si="51"/>
        <v>#N/A</v>
      </c>
      <c r="O95" s="126" t="str">
        <f ca="1" xml:space="preserve"> RTD("cqg.rtd",,"StudyData","Close("&amp;$G$3&amp;") when (LocalMonth("&amp;$G$3&amp;")="&amp;$B$1&amp;" And LocalDay("&amp;$G$3&amp;")="&amp;$A$1&amp;" And LocalHour("&amp;$G$3&amp;")="&amp;K95&amp;" And LocalMinute("&amp;$G$3&amp;")="&amp;L95&amp;")", "Bar", "", "Close","A5C", "0", "all", "", "","True",,)</f>
        <v/>
      </c>
      <c r="P95" s="99" t="e">
        <f t="shared" ca="1" si="52"/>
        <v>#VALUE!</v>
      </c>
      <c r="Q95" s="125" t="e">
        <f t="shared" ca="1" si="53"/>
        <v>#N/A</v>
      </c>
      <c r="R95" s="126" t="str">
        <f ca="1" xml:space="preserve"> RTD("cqg.rtd",,"StudyData","Close("&amp;$G$4&amp;") when (LocalMonth("&amp;$G$4&amp;")="&amp;$B$1&amp;" And LocalDay("&amp;$G$4&amp;")="&amp;$A$1&amp;" And LocalHour("&amp;$G$4&amp;")="&amp;K95&amp;" And LocalMinute("&amp;$G$4&amp;")="&amp;L95&amp;")", "Bar", "", "Close","A5C", "0", "all", "", "","True",,)</f>
        <v/>
      </c>
      <c r="S95" s="99" t="e">
        <f t="shared" ca="1" si="54"/>
        <v>#VALUE!</v>
      </c>
      <c r="T95" s="125" t="e">
        <f t="shared" ca="1" si="55"/>
        <v>#N/A</v>
      </c>
      <c r="U95" s="126" t="str">
        <f ca="1" xml:space="preserve"> RTD("cqg.rtd",,"StudyData","Close("&amp;$G$5&amp;") when (LocalMonth("&amp;$G$5&amp;")="&amp;$B$1&amp;" And LocalDay("&amp;$G$5&amp;")="&amp;$A$1&amp;" And LocalHour("&amp;$G$5&amp;")="&amp;K95&amp;" And LocalMinute("&amp;$G$5&amp;")="&amp;L95&amp;")", "Bar", "", "Close","A5C", "0", "all", "", "","True",,)</f>
        <v/>
      </c>
      <c r="V95" s="99" t="e">
        <f t="shared" ca="1" si="56"/>
        <v>#VALUE!</v>
      </c>
      <c r="W95" s="125" t="e">
        <f t="shared" ca="1" si="57"/>
        <v>#N/A</v>
      </c>
      <c r="X95" s="126" t="str">
        <f ca="1" xml:space="preserve"> RTD("cqg.rtd",,"StudyData","Close("&amp;$G$6&amp;") when (LocalMonth("&amp;$G$6&amp;")="&amp;$B$1&amp;" And LocalDay("&amp;$G$6&amp;")="&amp;$A$1&amp;" And LocalHour("&amp;$G$6&amp;")="&amp;K95&amp;" And LocalMinute("&amp;$G$6&amp;")="&amp;L95&amp;")", "Bar", "", "Close","A5C", "0", "all", "", "","True",,)</f>
        <v/>
      </c>
      <c r="Y95" s="99" t="e">
        <f t="shared" ca="1" si="58"/>
        <v>#VALUE!</v>
      </c>
      <c r="Z95" s="125" t="e">
        <f t="shared" ca="1" si="59"/>
        <v>#N/A</v>
      </c>
      <c r="AA95" s="126" t="str">
        <f ca="1" xml:space="preserve"> RTD("cqg.rtd",,"StudyData","Close("&amp;$G$7&amp;") when (LocalMonth("&amp;$G$7&amp;")="&amp;$B$1&amp;" And LocalDay("&amp;$G$7&amp;")="&amp;$A$1&amp;" And LocalHour("&amp;$G$7&amp;")="&amp;K95&amp;" And LocalMinute("&amp;$G$7&amp;")="&amp;L95&amp;")", "Bar", "", "Close","A5C", "0", "all", "", "","True",,)</f>
        <v/>
      </c>
      <c r="AB95" s="99" t="e">
        <f t="shared" ca="1" si="60"/>
        <v>#VALUE!</v>
      </c>
      <c r="AC95" s="125" t="e">
        <f t="shared" ca="1" si="61"/>
        <v>#N/A</v>
      </c>
      <c r="AD95" s="126" t="str">
        <f ca="1" xml:space="preserve"> RTD("cqg.rtd",,"StudyData","Close("&amp;$G$8&amp;") when (LocalMonth("&amp;$G$8&amp;")="&amp;$B$1&amp;" And LocalDay("&amp;$G$8&amp;")="&amp;$A$1&amp;" And LocalHour("&amp;$G$8&amp;")="&amp;K95&amp;" And LocalMinute("&amp;$G$8&amp;")="&amp;L95&amp;")", "Bar", "", "Close","A5C", "0", "all", "", "","True",,)</f>
        <v/>
      </c>
      <c r="AE95" s="99" t="e">
        <f t="shared" ca="1" si="62"/>
        <v>#VALUE!</v>
      </c>
      <c r="AF95" s="125" t="e">
        <f t="shared" ca="1" si="63"/>
        <v>#N/A</v>
      </c>
      <c r="AG95" s="126" t="str">
        <f ca="1" xml:space="preserve"> RTD("cqg.rtd",,"StudyData","Close("&amp;$G$9&amp;") when (LocalMonth("&amp;$G$9&amp;")="&amp;$B$1&amp;" And LocalDay("&amp;$G$9&amp;")="&amp;$A$1&amp;" And LocalHour("&amp;$G$9&amp;")="&amp;K95&amp;" And LocalMinute("&amp;$G$9&amp;")="&amp;L95&amp;")", "Bar", "", "Close","A5C", "0", "all", "", "","True",,)</f>
        <v/>
      </c>
      <c r="AH95" s="99" t="e">
        <f t="shared" ca="1" si="64"/>
        <v>#VALUE!</v>
      </c>
      <c r="AI95" s="125" t="e">
        <f t="shared" ca="1" si="65"/>
        <v>#N/A</v>
      </c>
      <c r="AJ95" s="127" t="str">
        <f ca="1" xml:space="preserve"> RTD("cqg.rtd",,"StudyData","Close("&amp;$G$10&amp;") when (LocalMonth("&amp;$G$10&amp;")="&amp;$B$1&amp;" And LocalDay("&amp;$G$10&amp;")="&amp;$A$1&amp;" And LocalHour("&amp;$G$10&amp;")="&amp;K95&amp;" And LocalMinute("&amp;$G$10&amp;")="&amp;L95&amp;")", "Bar", "", "Close","A5C", "0", "all", "", "","True",,)</f>
        <v/>
      </c>
      <c r="AK95" s="99" t="e">
        <f t="shared" ca="1" si="66"/>
        <v>#VALUE!</v>
      </c>
      <c r="AL95" s="125" t="e">
        <f t="shared" ca="1" si="67"/>
        <v>#N/A</v>
      </c>
      <c r="AN95" s="99">
        <f t="shared" si="41"/>
        <v>50</v>
      </c>
    </row>
    <row r="96" spans="9:40" x14ac:dyDescent="0.2">
      <c r="I96" s="99" t="str">
        <f t="shared" si="48"/>
        <v>14:55</v>
      </c>
      <c r="J96" s="99" t="str">
        <f ca="1" xml:space="preserve"> RTD("cqg.rtd",,"StudyData","Close("&amp;$G$2&amp;") when (LocalMonth("&amp;$G$2&amp;")="&amp;$B$1&amp;" And LocalDay("&amp;$G$2&amp;")="&amp;$A$1&amp;" And LocalHour("&amp;$G$2&amp;")="&amp;K96&amp;" And LocalMinute("&amp;$G$2&amp;")="&amp;L96&amp;")", "Bar", "", "Close","A5C", "0", "all", "", "","True",,)</f>
        <v/>
      </c>
      <c r="K96" s="99">
        <f t="shared" si="49"/>
        <v>14</v>
      </c>
      <c r="L96" s="99">
        <f t="shared" si="26"/>
        <v>55</v>
      </c>
      <c r="M96" s="99" t="e">
        <f t="shared" ca="1" si="50"/>
        <v>#VALUE!</v>
      </c>
      <c r="N96" s="125" t="e">
        <f t="shared" ca="1" si="51"/>
        <v>#N/A</v>
      </c>
      <c r="O96" s="126" t="str">
        <f ca="1" xml:space="preserve"> RTD("cqg.rtd",,"StudyData","Close("&amp;$G$3&amp;") when (LocalMonth("&amp;$G$3&amp;")="&amp;$B$1&amp;" And LocalDay("&amp;$G$3&amp;")="&amp;$A$1&amp;" And LocalHour("&amp;$G$3&amp;")="&amp;K96&amp;" And LocalMinute("&amp;$G$3&amp;")="&amp;L96&amp;")", "Bar", "", "Close","A5C", "0", "all", "", "","True",,)</f>
        <v/>
      </c>
      <c r="P96" s="99" t="e">
        <f t="shared" ca="1" si="52"/>
        <v>#VALUE!</v>
      </c>
      <c r="Q96" s="125" t="e">
        <f t="shared" ca="1" si="53"/>
        <v>#N/A</v>
      </c>
      <c r="R96" s="126" t="str">
        <f ca="1" xml:space="preserve"> RTD("cqg.rtd",,"StudyData","Close("&amp;$G$4&amp;") when (LocalMonth("&amp;$G$4&amp;")="&amp;$B$1&amp;" And LocalDay("&amp;$G$4&amp;")="&amp;$A$1&amp;" And LocalHour("&amp;$G$4&amp;")="&amp;K96&amp;" And LocalMinute("&amp;$G$4&amp;")="&amp;L96&amp;")", "Bar", "", "Close","A5C", "0", "all", "", "","True",,)</f>
        <v/>
      </c>
      <c r="S96" s="99" t="e">
        <f t="shared" ca="1" si="54"/>
        <v>#VALUE!</v>
      </c>
      <c r="T96" s="125" t="e">
        <f t="shared" ca="1" si="55"/>
        <v>#N/A</v>
      </c>
      <c r="U96" s="126" t="str">
        <f ca="1" xml:space="preserve"> RTD("cqg.rtd",,"StudyData","Close("&amp;$G$5&amp;") when (LocalMonth("&amp;$G$5&amp;")="&amp;$B$1&amp;" And LocalDay("&amp;$G$5&amp;")="&amp;$A$1&amp;" And LocalHour("&amp;$G$5&amp;")="&amp;K96&amp;" And LocalMinute("&amp;$G$5&amp;")="&amp;L96&amp;")", "Bar", "", "Close","A5C", "0", "all", "", "","True",,)</f>
        <v/>
      </c>
      <c r="V96" s="99" t="e">
        <f t="shared" ca="1" si="56"/>
        <v>#VALUE!</v>
      </c>
      <c r="W96" s="125" t="e">
        <f t="shared" ca="1" si="57"/>
        <v>#N/A</v>
      </c>
      <c r="X96" s="126" t="str">
        <f ca="1" xml:space="preserve"> RTD("cqg.rtd",,"StudyData","Close("&amp;$G$6&amp;") when (LocalMonth("&amp;$G$6&amp;")="&amp;$B$1&amp;" And LocalDay("&amp;$G$6&amp;")="&amp;$A$1&amp;" And LocalHour("&amp;$G$6&amp;")="&amp;K96&amp;" And LocalMinute("&amp;$G$6&amp;")="&amp;L96&amp;")", "Bar", "", "Close","A5C", "0", "all", "", "","True",,)</f>
        <v/>
      </c>
      <c r="Y96" s="99" t="e">
        <f t="shared" ca="1" si="58"/>
        <v>#VALUE!</v>
      </c>
      <c r="Z96" s="125" t="e">
        <f t="shared" ca="1" si="59"/>
        <v>#N/A</v>
      </c>
      <c r="AA96" s="126" t="str">
        <f ca="1" xml:space="preserve"> RTD("cqg.rtd",,"StudyData","Close("&amp;$G$7&amp;") when (LocalMonth("&amp;$G$7&amp;")="&amp;$B$1&amp;" And LocalDay("&amp;$G$7&amp;")="&amp;$A$1&amp;" And LocalHour("&amp;$G$7&amp;")="&amp;K96&amp;" And LocalMinute("&amp;$G$7&amp;")="&amp;L96&amp;")", "Bar", "", "Close","A5C", "0", "all", "", "","True",,)</f>
        <v/>
      </c>
      <c r="AB96" s="99" t="e">
        <f t="shared" ca="1" si="60"/>
        <v>#VALUE!</v>
      </c>
      <c r="AC96" s="125" t="e">
        <f t="shared" ca="1" si="61"/>
        <v>#N/A</v>
      </c>
      <c r="AD96" s="126" t="str">
        <f ca="1" xml:space="preserve"> RTD("cqg.rtd",,"StudyData","Close("&amp;$G$8&amp;") when (LocalMonth("&amp;$G$8&amp;")="&amp;$B$1&amp;" And LocalDay("&amp;$G$8&amp;")="&amp;$A$1&amp;" And LocalHour("&amp;$G$8&amp;")="&amp;K96&amp;" And LocalMinute("&amp;$G$8&amp;")="&amp;L96&amp;")", "Bar", "", "Close","A5C", "0", "all", "", "","True",,)</f>
        <v/>
      </c>
      <c r="AE96" s="99" t="e">
        <f t="shared" ca="1" si="62"/>
        <v>#VALUE!</v>
      </c>
      <c r="AF96" s="125" t="e">
        <f t="shared" ca="1" si="63"/>
        <v>#N/A</v>
      </c>
      <c r="AG96" s="126" t="str">
        <f ca="1" xml:space="preserve"> RTD("cqg.rtd",,"StudyData","Close("&amp;$G$9&amp;") when (LocalMonth("&amp;$G$9&amp;")="&amp;$B$1&amp;" And LocalDay("&amp;$G$9&amp;")="&amp;$A$1&amp;" And LocalHour("&amp;$G$9&amp;")="&amp;K96&amp;" And LocalMinute("&amp;$G$9&amp;")="&amp;L96&amp;")", "Bar", "", "Close","A5C", "0", "all", "", "","True",,)</f>
        <v/>
      </c>
      <c r="AH96" s="99" t="e">
        <f t="shared" ca="1" si="64"/>
        <v>#VALUE!</v>
      </c>
      <c r="AI96" s="125" t="e">
        <f t="shared" ca="1" si="65"/>
        <v>#N/A</v>
      </c>
      <c r="AJ96" s="127" t="str">
        <f ca="1" xml:space="preserve"> RTD("cqg.rtd",,"StudyData","Close("&amp;$G$10&amp;") when (LocalMonth("&amp;$G$10&amp;")="&amp;$B$1&amp;" And LocalDay("&amp;$G$10&amp;")="&amp;$A$1&amp;" And LocalHour("&amp;$G$10&amp;")="&amp;K96&amp;" And LocalMinute("&amp;$G$10&amp;")="&amp;L96&amp;")", "Bar", "", "Close","A5C", "0", "all", "", "","True",,)</f>
        <v/>
      </c>
      <c r="AK96" s="99" t="e">
        <f t="shared" ca="1" si="66"/>
        <v>#VALUE!</v>
      </c>
      <c r="AL96" s="125" t="e">
        <f t="shared" ca="1" si="67"/>
        <v>#N/A</v>
      </c>
      <c r="AN96" s="99">
        <f t="shared" si="41"/>
        <v>55</v>
      </c>
    </row>
    <row r="97" spans="9:40" x14ac:dyDescent="0.2">
      <c r="I97" s="99" t="str">
        <f t="shared" si="48"/>
        <v>15:00</v>
      </c>
      <c r="J97" s="99" t="str">
        <f ca="1" xml:space="preserve"> RTD("cqg.rtd",,"StudyData","Close("&amp;$G$2&amp;") when (LocalMonth("&amp;$G$2&amp;")="&amp;$B$1&amp;" And LocalDay("&amp;$G$2&amp;")="&amp;$A$1&amp;" And LocalHour("&amp;$G$2&amp;")="&amp;K97&amp;" And LocalMinute("&amp;$G$2&amp;")="&amp;L97&amp;")", "Bar", "", "Close","A5C", "0", "all", "", "","True",,)</f>
        <v/>
      </c>
      <c r="K97" s="99">
        <f t="shared" si="49"/>
        <v>15</v>
      </c>
      <c r="L97" s="99">
        <f t="shared" si="26"/>
        <v>0</v>
      </c>
      <c r="M97" s="99" t="e">
        <f t="shared" ca="1" si="50"/>
        <v>#VALUE!</v>
      </c>
      <c r="N97" s="125" t="e">
        <f t="shared" ca="1" si="51"/>
        <v>#N/A</v>
      </c>
      <c r="O97" s="126" t="str">
        <f ca="1" xml:space="preserve"> RTD("cqg.rtd",,"StudyData","Close("&amp;$G$3&amp;") when (LocalMonth("&amp;$G$3&amp;")="&amp;$B$1&amp;" And LocalDay("&amp;$G$3&amp;")="&amp;$A$1&amp;" And LocalHour("&amp;$G$3&amp;")="&amp;K97&amp;" And LocalMinute("&amp;$G$3&amp;")="&amp;L97&amp;")", "Bar", "", "Close","A5C", "0", "all", "", "","True",,)</f>
        <v/>
      </c>
      <c r="P97" s="99" t="e">
        <f t="shared" ca="1" si="52"/>
        <v>#VALUE!</v>
      </c>
      <c r="Q97" s="125" t="e">
        <f t="shared" ca="1" si="53"/>
        <v>#N/A</v>
      </c>
      <c r="R97" s="126" t="str">
        <f ca="1" xml:space="preserve"> RTD("cqg.rtd",,"StudyData","Close("&amp;$G$4&amp;") when (LocalMonth("&amp;$G$4&amp;")="&amp;$B$1&amp;" And LocalDay("&amp;$G$4&amp;")="&amp;$A$1&amp;" And LocalHour("&amp;$G$4&amp;")="&amp;K97&amp;" And LocalMinute("&amp;$G$4&amp;")="&amp;L97&amp;")", "Bar", "", "Close","A5C", "0", "all", "", "","True",,)</f>
        <v/>
      </c>
      <c r="S97" s="99" t="e">
        <f t="shared" ca="1" si="54"/>
        <v>#VALUE!</v>
      </c>
      <c r="T97" s="125" t="e">
        <f t="shared" ca="1" si="55"/>
        <v>#N/A</v>
      </c>
      <c r="U97" s="126" t="str">
        <f ca="1" xml:space="preserve"> RTD("cqg.rtd",,"StudyData","Close("&amp;$G$5&amp;") when (LocalMonth("&amp;$G$5&amp;")="&amp;$B$1&amp;" And LocalDay("&amp;$G$5&amp;")="&amp;$A$1&amp;" And LocalHour("&amp;$G$5&amp;")="&amp;K97&amp;" And LocalMinute("&amp;$G$5&amp;")="&amp;L97&amp;")", "Bar", "", "Close","A5C", "0", "all", "", "","True",,)</f>
        <v/>
      </c>
      <c r="V97" s="99" t="e">
        <f t="shared" ca="1" si="56"/>
        <v>#VALUE!</v>
      </c>
      <c r="W97" s="125" t="e">
        <f t="shared" ca="1" si="57"/>
        <v>#N/A</v>
      </c>
      <c r="X97" s="126" t="str">
        <f ca="1" xml:space="preserve"> RTD("cqg.rtd",,"StudyData","Close("&amp;$G$6&amp;") when (LocalMonth("&amp;$G$6&amp;")="&amp;$B$1&amp;" And LocalDay("&amp;$G$6&amp;")="&amp;$A$1&amp;" And LocalHour("&amp;$G$6&amp;")="&amp;K97&amp;" And LocalMinute("&amp;$G$6&amp;")="&amp;L97&amp;")", "Bar", "", "Close","A5C", "0", "all", "", "","True",,)</f>
        <v/>
      </c>
      <c r="Y97" s="99" t="e">
        <f t="shared" ca="1" si="58"/>
        <v>#VALUE!</v>
      </c>
      <c r="Z97" s="125" t="e">
        <f t="shared" ca="1" si="59"/>
        <v>#N/A</v>
      </c>
      <c r="AA97" s="126" t="str">
        <f ca="1" xml:space="preserve"> RTD("cqg.rtd",,"StudyData","Close("&amp;$G$7&amp;") when (LocalMonth("&amp;$G$7&amp;")="&amp;$B$1&amp;" And LocalDay("&amp;$G$7&amp;")="&amp;$A$1&amp;" And LocalHour("&amp;$G$7&amp;")="&amp;K97&amp;" And LocalMinute("&amp;$G$7&amp;")="&amp;L97&amp;")", "Bar", "", "Close","A5C", "0", "all", "", "","True",,)</f>
        <v/>
      </c>
      <c r="AB97" s="99" t="e">
        <f t="shared" ca="1" si="60"/>
        <v>#VALUE!</v>
      </c>
      <c r="AC97" s="125" t="e">
        <f t="shared" ca="1" si="61"/>
        <v>#N/A</v>
      </c>
      <c r="AD97" s="126" t="str">
        <f ca="1" xml:space="preserve"> RTD("cqg.rtd",,"StudyData","Close("&amp;$G$8&amp;") when (LocalMonth("&amp;$G$8&amp;")="&amp;$B$1&amp;" And LocalDay("&amp;$G$8&amp;")="&amp;$A$1&amp;" And LocalHour("&amp;$G$8&amp;")="&amp;K97&amp;" And LocalMinute("&amp;$G$8&amp;")="&amp;L97&amp;")", "Bar", "", "Close","A5C", "0", "all", "", "","True",,)</f>
        <v/>
      </c>
      <c r="AE97" s="99" t="e">
        <f t="shared" ca="1" si="62"/>
        <v>#VALUE!</v>
      </c>
      <c r="AF97" s="125" t="e">
        <f t="shared" ca="1" si="63"/>
        <v>#N/A</v>
      </c>
      <c r="AG97" s="126" t="str">
        <f ca="1" xml:space="preserve"> RTD("cqg.rtd",,"StudyData","Close("&amp;$G$9&amp;") when (LocalMonth("&amp;$G$9&amp;")="&amp;$B$1&amp;" And LocalDay("&amp;$G$9&amp;")="&amp;$A$1&amp;" And LocalHour("&amp;$G$9&amp;")="&amp;K97&amp;" And LocalMinute("&amp;$G$9&amp;")="&amp;L97&amp;")", "Bar", "", "Close","A5C", "0", "all", "", "","True",,)</f>
        <v/>
      </c>
      <c r="AH97" s="99" t="e">
        <f t="shared" ca="1" si="64"/>
        <v>#VALUE!</v>
      </c>
      <c r="AI97" s="125" t="e">
        <f t="shared" ca="1" si="65"/>
        <v>#N/A</v>
      </c>
      <c r="AJ97" s="127" t="str">
        <f ca="1" xml:space="preserve"> RTD("cqg.rtd",,"StudyData","Close("&amp;$G$10&amp;") when (LocalMonth("&amp;$G$10&amp;")="&amp;$B$1&amp;" And LocalDay("&amp;$G$10&amp;")="&amp;$A$1&amp;" And LocalHour("&amp;$G$10&amp;")="&amp;K97&amp;" And LocalMinute("&amp;$G$10&amp;")="&amp;L97&amp;")", "Bar", "", "Close","A5C", "0", "all", "", "","True",,)</f>
        <v/>
      </c>
      <c r="AK97" s="99" t="e">
        <f t="shared" ca="1" si="66"/>
        <v>#VALUE!</v>
      </c>
      <c r="AL97" s="125" t="e">
        <f t="shared" ca="1" si="67"/>
        <v>#N/A</v>
      </c>
      <c r="AN97" s="99" t="str">
        <f t="shared" si="41"/>
        <v>00</v>
      </c>
    </row>
    <row r="98" spans="9:40" x14ac:dyDescent="0.2">
      <c r="I98" s="99" t="str">
        <f t="shared" si="48"/>
        <v>15:05</v>
      </c>
      <c r="J98" s="99" t="str">
        <f ca="1" xml:space="preserve"> RTD("cqg.rtd",,"StudyData","Close("&amp;$G$2&amp;") when (LocalMonth("&amp;$G$2&amp;")="&amp;$B$1&amp;" And LocalDay("&amp;$G$2&amp;")="&amp;$A$1&amp;" And LocalHour("&amp;$G$2&amp;")="&amp;K98&amp;" And LocalMinute("&amp;$G$2&amp;")="&amp;L98&amp;")", "Bar", "", "Close","A5C", "0", "all", "", "","True",,)</f>
        <v/>
      </c>
      <c r="K98" s="99">
        <f t="shared" si="49"/>
        <v>15</v>
      </c>
      <c r="L98" s="99">
        <f t="shared" si="26"/>
        <v>5</v>
      </c>
      <c r="M98" s="99" t="e">
        <f t="shared" ca="1" si="50"/>
        <v>#VALUE!</v>
      </c>
      <c r="N98" s="125" t="e">
        <f t="shared" ca="1" si="51"/>
        <v>#N/A</v>
      </c>
      <c r="O98" s="126" t="str">
        <f ca="1" xml:space="preserve"> RTD("cqg.rtd",,"StudyData","Close("&amp;$G$3&amp;") when (LocalMonth("&amp;$G$3&amp;")="&amp;$B$1&amp;" And LocalDay("&amp;$G$3&amp;")="&amp;$A$1&amp;" And LocalHour("&amp;$G$3&amp;")="&amp;K98&amp;" And LocalMinute("&amp;$G$3&amp;")="&amp;L98&amp;")", "Bar", "", "Close","A5C", "0", "all", "", "","True",,)</f>
        <v/>
      </c>
      <c r="P98" s="99" t="e">
        <f t="shared" ca="1" si="52"/>
        <v>#VALUE!</v>
      </c>
      <c r="Q98" s="125" t="e">
        <f t="shared" ca="1" si="53"/>
        <v>#N/A</v>
      </c>
      <c r="R98" s="126" t="str">
        <f ca="1" xml:space="preserve"> RTD("cqg.rtd",,"StudyData","Close("&amp;$G$4&amp;") when (LocalMonth("&amp;$G$4&amp;")="&amp;$B$1&amp;" And LocalDay("&amp;$G$4&amp;")="&amp;$A$1&amp;" And LocalHour("&amp;$G$4&amp;")="&amp;K98&amp;" And LocalMinute("&amp;$G$4&amp;")="&amp;L98&amp;")", "Bar", "", "Close","A5C", "0", "all", "", "","True",,)</f>
        <v/>
      </c>
      <c r="S98" s="99" t="e">
        <f t="shared" ca="1" si="54"/>
        <v>#VALUE!</v>
      </c>
      <c r="T98" s="125" t="e">
        <f t="shared" ca="1" si="55"/>
        <v>#N/A</v>
      </c>
      <c r="U98" s="126" t="str">
        <f ca="1" xml:space="preserve"> RTD("cqg.rtd",,"StudyData","Close("&amp;$G$5&amp;") when (LocalMonth("&amp;$G$5&amp;")="&amp;$B$1&amp;" And LocalDay("&amp;$G$5&amp;")="&amp;$A$1&amp;" And LocalHour("&amp;$G$5&amp;")="&amp;K98&amp;" And LocalMinute("&amp;$G$5&amp;")="&amp;L98&amp;")", "Bar", "", "Close","A5C", "0", "all", "", "","True",,)</f>
        <v/>
      </c>
      <c r="V98" s="99" t="e">
        <f t="shared" ca="1" si="56"/>
        <v>#VALUE!</v>
      </c>
      <c r="W98" s="125" t="e">
        <f t="shared" ca="1" si="57"/>
        <v>#N/A</v>
      </c>
      <c r="X98" s="126" t="str">
        <f ca="1" xml:space="preserve"> RTD("cqg.rtd",,"StudyData","Close("&amp;$G$6&amp;") when (LocalMonth("&amp;$G$6&amp;")="&amp;$B$1&amp;" And LocalDay("&amp;$G$6&amp;")="&amp;$A$1&amp;" And LocalHour("&amp;$G$6&amp;")="&amp;K98&amp;" And LocalMinute("&amp;$G$6&amp;")="&amp;L98&amp;")", "Bar", "", "Close","A5C", "0", "all", "", "","True",,)</f>
        <v/>
      </c>
      <c r="Y98" s="99" t="e">
        <f t="shared" ca="1" si="58"/>
        <v>#VALUE!</v>
      </c>
      <c r="Z98" s="125" t="e">
        <f t="shared" ca="1" si="59"/>
        <v>#N/A</v>
      </c>
      <c r="AA98" s="126" t="str">
        <f ca="1" xml:space="preserve"> RTD("cqg.rtd",,"StudyData","Close("&amp;$G$7&amp;") when (LocalMonth("&amp;$G$7&amp;")="&amp;$B$1&amp;" And LocalDay("&amp;$G$7&amp;")="&amp;$A$1&amp;" And LocalHour("&amp;$G$7&amp;")="&amp;K98&amp;" And LocalMinute("&amp;$G$7&amp;")="&amp;L98&amp;")", "Bar", "", "Close","A5C", "0", "all", "", "","True",,)</f>
        <v/>
      </c>
      <c r="AB98" s="99" t="e">
        <f t="shared" ca="1" si="60"/>
        <v>#VALUE!</v>
      </c>
      <c r="AC98" s="125" t="e">
        <f t="shared" ca="1" si="61"/>
        <v>#N/A</v>
      </c>
      <c r="AD98" s="126" t="str">
        <f ca="1" xml:space="preserve"> RTD("cqg.rtd",,"StudyData","Close("&amp;$G$8&amp;") when (LocalMonth("&amp;$G$8&amp;")="&amp;$B$1&amp;" And LocalDay("&amp;$G$8&amp;")="&amp;$A$1&amp;" And LocalHour("&amp;$G$8&amp;")="&amp;K98&amp;" And LocalMinute("&amp;$G$8&amp;")="&amp;L98&amp;")", "Bar", "", "Close","A5C", "0", "all", "", "","True",,)</f>
        <v/>
      </c>
      <c r="AE98" s="99" t="e">
        <f t="shared" ca="1" si="62"/>
        <v>#VALUE!</v>
      </c>
      <c r="AF98" s="125" t="e">
        <f t="shared" ca="1" si="63"/>
        <v>#N/A</v>
      </c>
      <c r="AG98" s="126" t="str">
        <f ca="1" xml:space="preserve"> RTD("cqg.rtd",,"StudyData","Close("&amp;$G$9&amp;") when (LocalMonth("&amp;$G$9&amp;")="&amp;$B$1&amp;" And LocalDay("&amp;$G$9&amp;")="&amp;$A$1&amp;" And LocalHour("&amp;$G$9&amp;")="&amp;K98&amp;" And LocalMinute("&amp;$G$9&amp;")="&amp;L98&amp;")", "Bar", "", "Close","A5C", "0", "all", "", "","True",,)</f>
        <v/>
      </c>
      <c r="AH98" s="99" t="e">
        <f t="shared" ca="1" si="64"/>
        <v>#VALUE!</v>
      </c>
      <c r="AI98" s="125" t="e">
        <f t="shared" ca="1" si="65"/>
        <v>#N/A</v>
      </c>
      <c r="AJ98" s="127" t="str">
        <f ca="1" xml:space="preserve"> RTD("cqg.rtd",,"StudyData","Close("&amp;$G$10&amp;") when (LocalMonth("&amp;$G$10&amp;")="&amp;$B$1&amp;" And LocalDay("&amp;$G$10&amp;")="&amp;$A$1&amp;" And LocalHour("&amp;$G$10&amp;")="&amp;K98&amp;" And LocalMinute("&amp;$G$10&amp;")="&amp;L98&amp;")", "Bar", "", "Close","A5C", "0", "all", "", "","True",,)</f>
        <v/>
      </c>
      <c r="AK98" s="99" t="e">
        <f t="shared" ca="1" si="66"/>
        <v>#VALUE!</v>
      </c>
      <c r="AL98" s="125" t="e">
        <f t="shared" ca="1" si="67"/>
        <v>#N/A</v>
      </c>
      <c r="AN98" s="99" t="str">
        <f t="shared" si="41"/>
        <v>05</v>
      </c>
    </row>
    <row r="99" spans="9:40" x14ac:dyDescent="0.2">
      <c r="I99" s="99" t="str">
        <f t="shared" si="48"/>
        <v>15:10</v>
      </c>
      <c r="J99" s="99" t="str">
        <f ca="1" xml:space="preserve"> RTD("cqg.rtd",,"StudyData","Close("&amp;$G$2&amp;") when (LocalMonth("&amp;$G$2&amp;")="&amp;$B$1&amp;" And LocalDay("&amp;$G$2&amp;")="&amp;$A$1&amp;" And LocalHour("&amp;$G$2&amp;")="&amp;K99&amp;" And LocalMinute("&amp;$G$2&amp;")="&amp;L99&amp;")", "Bar", "", "Close","A5C", "0", "all", "", "","True",,)</f>
        <v/>
      </c>
      <c r="K99" s="99">
        <f t="shared" si="49"/>
        <v>15</v>
      </c>
      <c r="L99" s="99">
        <f t="shared" si="26"/>
        <v>10</v>
      </c>
      <c r="M99" s="99" t="e">
        <f t="shared" ca="1" si="50"/>
        <v>#VALUE!</v>
      </c>
      <c r="N99" s="125" t="e">
        <f t="shared" ca="1" si="51"/>
        <v>#N/A</v>
      </c>
      <c r="O99" s="126" t="str">
        <f ca="1" xml:space="preserve"> RTD("cqg.rtd",,"StudyData","Close("&amp;$G$3&amp;") when (LocalMonth("&amp;$G$3&amp;")="&amp;$B$1&amp;" And LocalDay("&amp;$G$3&amp;")="&amp;$A$1&amp;" And LocalHour("&amp;$G$3&amp;")="&amp;K99&amp;" And LocalMinute("&amp;$G$3&amp;")="&amp;L99&amp;")", "Bar", "", "Close","A5C", "0", "all", "", "","True",,)</f>
        <v/>
      </c>
      <c r="P99" s="99" t="e">
        <f t="shared" ca="1" si="52"/>
        <v>#VALUE!</v>
      </c>
      <c r="Q99" s="125" t="e">
        <f t="shared" ca="1" si="53"/>
        <v>#N/A</v>
      </c>
      <c r="R99" s="126" t="str">
        <f ca="1" xml:space="preserve"> RTD("cqg.rtd",,"StudyData","Close("&amp;$G$4&amp;") when (LocalMonth("&amp;$G$4&amp;")="&amp;$B$1&amp;" And LocalDay("&amp;$G$4&amp;")="&amp;$A$1&amp;" And LocalHour("&amp;$G$4&amp;")="&amp;K99&amp;" And LocalMinute("&amp;$G$4&amp;")="&amp;L99&amp;")", "Bar", "", "Close","A5C", "0", "all", "", "","True",,)</f>
        <v/>
      </c>
      <c r="S99" s="99" t="e">
        <f t="shared" ca="1" si="54"/>
        <v>#VALUE!</v>
      </c>
      <c r="T99" s="125" t="e">
        <f t="shared" ca="1" si="55"/>
        <v>#N/A</v>
      </c>
      <c r="U99" s="126" t="str">
        <f ca="1" xml:space="preserve"> RTD("cqg.rtd",,"StudyData","Close("&amp;$G$5&amp;") when (LocalMonth("&amp;$G$5&amp;")="&amp;$B$1&amp;" And LocalDay("&amp;$G$5&amp;")="&amp;$A$1&amp;" And LocalHour("&amp;$G$5&amp;")="&amp;K99&amp;" And LocalMinute("&amp;$G$5&amp;")="&amp;L99&amp;")", "Bar", "", "Close","A5C", "0", "all", "", "","True",,)</f>
        <v/>
      </c>
      <c r="V99" s="99" t="e">
        <f t="shared" ca="1" si="56"/>
        <v>#VALUE!</v>
      </c>
      <c r="W99" s="125" t="e">
        <f t="shared" ca="1" si="57"/>
        <v>#N/A</v>
      </c>
      <c r="X99" s="126" t="str">
        <f ca="1" xml:space="preserve"> RTD("cqg.rtd",,"StudyData","Close("&amp;$G$6&amp;") when (LocalMonth("&amp;$G$6&amp;")="&amp;$B$1&amp;" And LocalDay("&amp;$G$6&amp;")="&amp;$A$1&amp;" And LocalHour("&amp;$G$6&amp;")="&amp;K99&amp;" And LocalMinute("&amp;$G$6&amp;")="&amp;L99&amp;")", "Bar", "", "Close","A5C", "0", "all", "", "","True",,)</f>
        <v/>
      </c>
      <c r="Y99" s="99" t="e">
        <f t="shared" ca="1" si="58"/>
        <v>#VALUE!</v>
      </c>
      <c r="Z99" s="125" t="e">
        <f t="shared" ca="1" si="59"/>
        <v>#N/A</v>
      </c>
      <c r="AA99" s="126" t="str">
        <f ca="1" xml:space="preserve"> RTD("cqg.rtd",,"StudyData","Close("&amp;$G$7&amp;") when (LocalMonth("&amp;$G$7&amp;")="&amp;$B$1&amp;" And LocalDay("&amp;$G$7&amp;")="&amp;$A$1&amp;" And LocalHour("&amp;$G$7&amp;")="&amp;K99&amp;" And LocalMinute("&amp;$G$7&amp;")="&amp;L99&amp;")", "Bar", "", "Close","A5C", "0", "all", "", "","True",,)</f>
        <v/>
      </c>
      <c r="AB99" s="99" t="e">
        <f t="shared" ca="1" si="60"/>
        <v>#VALUE!</v>
      </c>
      <c r="AC99" s="125" t="e">
        <f t="shared" ca="1" si="61"/>
        <v>#N/A</v>
      </c>
      <c r="AD99" s="126" t="str">
        <f ca="1" xml:space="preserve"> RTD("cqg.rtd",,"StudyData","Close("&amp;$G$8&amp;") when (LocalMonth("&amp;$G$8&amp;")="&amp;$B$1&amp;" And LocalDay("&amp;$G$8&amp;")="&amp;$A$1&amp;" And LocalHour("&amp;$G$8&amp;")="&amp;K99&amp;" And LocalMinute("&amp;$G$8&amp;")="&amp;L99&amp;")", "Bar", "", "Close","A5C", "0", "all", "", "","True",,)</f>
        <v/>
      </c>
      <c r="AE99" s="99" t="e">
        <f t="shared" ca="1" si="62"/>
        <v>#VALUE!</v>
      </c>
      <c r="AF99" s="125" t="e">
        <f t="shared" ca="1" si="63"/>
        <v>#N/A</v>
      </c>
      <c r="AG99" s="126" t="str">
        <f ca="1" xml:space="preserve"> RTD("cqg.rtd",,"StudyData","Close("&amp;$G$9&amp;") when (LocalMonth("&amp;$G$9&amp;")="&amp;$B$1&amp;" And LocalDay("&amp;$G$9&amp;")="&amp;$A$1&amp;" And LocalHour("&amp;$G$9&amp;")="&amp;K99&amp;" And LocalMinute("&amp;$G$9&amp;")="&amp;L99&amp;")", "Bar", "", "Close","A5C", "0", "all", "", "","True",,)</f>
        <v/>
      </c>
      <c r="AH99" s="99" t="e">
        <f t="shared" ca="1" si="64"/>
        <v>#VALUE!</v>
      </c>
      <c r="AI99" s="125" t="e">
        <f t="shared" ca="1" si="65"/>
        <v>#N/A</v>
      </c>
      <c r="AJ99" s="127" t="str">
        <f ca="1" xml:space="preserve"> RTD("cqg.rtd",,"StudyData","Close("&amp;$G$10&amp;") when (LocalMonth("&amp;$G$10&amp;")="&amp;$B$1&amp;" And LocalDay("&amp;$G$10&amp;")="&amp;$A$1&amp;" And LocalHour("&amp;$G$10&amp;")="&amp;K99&amp;" And LocalMinute("&amp;$G$10&amp;")="&amp;L99&amp;")", "Bar", "", "Close","A5C", "0", "all", "", "","True",,)</f>
        <v/>
      </c>
      <c r="AK99" s="99" t="e">
        <f t="shared" ca="1" si="66"/>
        <v>#VALUE!</v>
      </c>
      <c r="AL99" s="125" t="e">
        <f t="shared" ca="1" si="67"/>
        <v>#N/A</v>
      </c>
      <c r="AN99" s="99">
        <f t="shared" si="41"/>
        <v>10</v>
      </c>
    </row>
    <row r="100" spans="9:40" x14ac:dyDescent="0.2">
      <c r="N100" s="125"/>
      <c r="Q100" s="125"/>
      <c r="T100" s="125"/>
      <c r="W100" s="125"/>
      <c r="Z100" s="125"/>
      <c r="AC100" s="125"/>
      <c r="AF100" s="125"/>
      <c r="AI100" s="125"/>
      <c r="AL100" s="125"/>
      <c r="AN100" s="99" t="str">
        <f t="shared" si="41"/>
        <v>00</v>
      </c>
    </row>
    <row r="101" spans="9:40" x14ac:dyDescent="0.2">
      <c r="N101" s="125"/>
      <c r="Q101" s="125"/>
      <c r="T101" s="125"/>
      <c r="W101" s="125"/>
      <c r="Z101" s="125"/>
      <c r="AC101" s="125"/>
      <c r="AF101" s="125"/>
      <c r="AI101" s="125"/>
      <c r="AL101" s="125"/>
    </row>
    <row r="102" spans="9:40" x14ac:dyDescent="0.2">
      <c r="N102" s="125"/>
      <c r="Q102" s="125"/>
      <c r="T102" s="125"/>
      <c r="W102" s="125"/>
      <c r="Z102" s="125"/>
      <c r="AC102" s="125"/>
      <c r="AF102" s="125"/>
      <c r="AI102" s="125"/>
      <c r="AL102" s="125"/>
    </row>
    <row r="103" spans="9:40" x14ac:dyDescent="0.2">
      <c r="N103" s="125"/>
      <c r="Q103" s="125"/>
      <c r="T103" s="125"/>
      <c r="W103" s="125"/>
      <c r="Z103" s="125"/>
      <c r="AC103" s="125"/>
      <c r="AF103" s="125"/>
      <c r="AI103" s="125"/>
      <c r="AL103" s="125"/>
    </row>
    <row r="104" spans="9:40" x14ac:dyDescent="0.2">
      <c r="N104" s="125"/>
      <c r="Q104" s="125"/>
      <c r="T104" s="125"/>
      <c r="W104" s="125"/>
      <c r="Z104" s="125"/>
      <c r="AC104" s="125"/>
      <c r="AF104" s="125"/>
      <c r="AI104" s="125"/>
      <c r="AL104" s="125"/>
    </row>
    <row r="105" spans="9:40" x14ac:dyDescent="0.2">
      <c r="N105" s="125"/>
      <c r="Q105" s="125"/>
      <c r="T105" s="125"/>
      <c r="W105" s="125"/>
      <c r="Z105" s="125"/>
      <c r="AC105" s="125"/>
      <c r="AF105" s="125"/>
      <c r="AI105" s="125"/>
      <c r="AL105" s="125"/>
    </row>
    <row r="106" spans="9:40" x14ac:dyDescent="0.2">
      <c r="N106" s="125"/>
      <c r="Q106" s="125"/>
      <c r="T106" s="125"/>
      <c r="W106" s="125"/>
      <c r="Z106" s="125"/>
      <c r="AC106" s="125"/>
      <c r="AF106" s="125"/>
      <c r="AI106" s="125"/>
      <c r="AL106" s="125"/>
    </row>
    <row r="107" spans="9:40" x14ac:dyDescent="0.2">
      <c r="N107" s="125"/>
      <c r="Q107" s="125"/>
      <c r="T107" s="125"/>
      <c r="W107" s="125"/>
      <c r="Z107" s="125"/>
      <c r="AC107" s="125"/>
      <c r="AF107" s="125"/>
      <c r="AI107" s="125"/>
      <c r="AL107" s="125"/>
    </row>
    <row r="108" spans="9:40" x14ac:dyDescent="0.2">
      <c r="N108" s="125"/>
      <c r="Q108" s="125"/>
      <c r="T108" s="125"/>
      <c r="W108" s="125"/>
      <c r="Z108" s="125"/>
      <c r="AC108" s="125"/>
      <c r="AF108" s="125"/>
      <c r="AI108" s="125"/>
      <c r="AL108" s="125"/>
    </row>
    <row r="109" spans="9:40" x14ac:dyDescent="0.2">
      <c r="N109" s="125"/>
      <c r="Q109" s="125"/>
      <c r="T109" s="125"/>
      <c r="W109" s="125"/>
      <c r="Z109" s="125"/>
      <c r="AC109" s="125"/>
      <c r="AF109" s="125"/>
      <c r="AI109" s="125"/>
      <c r="AL109" s="125"/>
    </row>
    <row r="110" spans="9:40" x14ac:dyDescent="0.2">
      <c r="N110" s="125"/>
      <c r="Q110" s="125"/>
      <c r="T110" s="125"/>
      <c r="W110" s="125"/>
      <c r="Z110" s="125"/>
      <c r="AC110" s="125"/>
      <c r="AF110" s="125"/>
      <c r="AI110" s="125"/>
      <c r="AL110" s="125"/>
    </row>
    <row r="111" spans="9:40" x14ac:dyDescent="0.2">
      <c r="N111" s="125"/>
      <c r="Q111" s="125"/>
      <c r="T111" s="125"/>
      <c r="W111" s="125"/>
      <c r="Z111" s="125"/>
      <c r="AC111" s="125"/>
      <c r="AF111" s="125"/>
      <c r="AI111" s="125"/>
      <c r="AL111" s="125"/>
    </row>
    <row r="112" spans="9:40" x14ac:dyDescent="0.2">
      <c r="N112" s="125"/>
      <c r="Q112" s="125"/>
      <c r="T112" s="125"/>
      <c r="W112" s="125"/>
      <c r="Z112" s="125"/>
      <c r="AC112" s="125"/>
      <c r="AF112" s="125"/>
      <c r="AI112" s="125"/>
      <c r="AL112" s="125"/>
    </row>
    <row r="113" spans="14:38" x14ac:dyDescent="0.2">
      <c r="N113" s="125"/>
      <c r="Q113" s="125"/>
      <c r="T113" s="125"/>
      <c r="W113" s="125"/>
      <c r="Z113" s="125"/>
      <c r="AC113" s="125"/>
      <c r="AF113" s="125"/>
      <c r="AI113" s="125"/>
      <c r="AL113" s="125"/>
    </row>
    <row r="114" spans="14:38" x14ac:dyDescent="0.2">
      <c r="N114" s="125"/>
      <c r="Q114" s="125"/>
      <c r="T114" s="125"/>
      <c r="W114" s="125"/>
      <c r="Z114" s="125"/>
      <c r="AC114" s="125"/>
      <c r="AF114" s="125"/>
      <c r="AI114" s="125"/>
      <c r="AL114" s="125"/>
    </row>
    <row r="115" spans="14:38" x14ac:dyDescent="0.2">
      <c r="N115" s="125"/>
      <c r="Q115" s="125"/>
      <c r="T115" s="125"/>
      <c r="W115" s="125"/>
      <c r="Z115" s="125"/>
      <c r="AC115" s="125"/>
      <c r="AF115" s="125"/>
      <c r="AI115" s="125"/>
      <c r="AL115" s="125"/>
    </row>
    <row r="116" spans="14:38" x14ac:dyDescent="0.2">
      <c r="N116" s="125"/>
      <c r="Q116" s="125"/>
      <c r="T116" s="125"/>
      <c r="W116" s="125"/>
      <c r="Z116" s="125"/>
      <c r="AC116" s="125"/>
      <c r="AF116" s="125"/>
      <c r="AI116" s="125"/>
      <c r="AL116" s="125"/>
    </row>
    <row r="117" spans="14:38" x14ac:dyDescent="0.2">
      <c r="N117" s="125"/>
      <c r="Q117" s="125"/>
      <c r="T117" s="125"/>
      <c r="W117" s="125"/>
      <c r="Z117" s="125"/>
      <c r="AC117" s="125"/>
      <c r="AF117" s="125"/>
      <c r="AI117" s="125"/>
      <c r="AL117" s="125"/>
    </row>
    <row r="118" spans="14:38" x14ac:dyDescent="0.2">
      <c r="N118" s="125"/>
      <c r="Q118" s="125"/>
      <c r="T118" s="125"/>
      <c r="W118" s="125"/>
      <c r="Z118" s="125"/>
      <c r="AC118" s="125"/>
      <c r="AF118" s="125"/>
      <c r="AI118" s="125"/>
      <c r="AL118" s="125"/>
    </row>
    <row r="119" spans="14:38" x14ac:dyDescent="0.2">
      <c r="N119" s="125"/>
      <c r="Q119" s="125"/>
      <c r="T119" s="125"/>
      <c r="W119" s="125"/>
      <c r="Z119" s="125"/>
      <c r="AC119" s="125"/>
      <c r="AF119" s="125"/>
      <c r="AI119" s="125"/>
      <c r="AL119" s="125"/>
    </row>
    <row r="120" spans="14:38" x14ac:dyDescent="0.2">
      <c r="N120" s="125"/>
      <c r="Q120" s="125"/>
      <c r="T120" s="125"/>
      <c r="W120" s="125"/>
      <c r="Z120" s="125"/>
      <c r="AC120" s="125"/>
      <c r="AF120" s="125"/>
      <c r="AI120" s="125"/>
      <c r="AL120" s="125"/>
    </row>
    <row r="121" spans="14:38" x14ac:dyDescent="0.2">
      <c r="N121" s="125"/>
      <c r="Q121" s="125"/>
      <c r="T121" s="125"/>
      <c r="W121" s="125"/>
      <c r="Z121" s="125"/>
      <c r="AC121" s="125"/>
      <c r="AF121" s="125"/>
      <c r="AI121" s="125"/>
      <c r="AL121" s="125"/>
    </row>
    <row r="122" spans="14:38" x14ac:dyDescent="0.2">
      <c r="N122" s="125"/>
      <c r="Q122" s="125"/>
      <c r="T122" s="125"/>
      <c r="W122" s="125"/>
      <c r="Z122" s="125"/>
      <c r="AC122" s="125"/>
      <c r="AF122" s="125"/>
      <c r="AI122" s="125"/>
      <c r="AL122" s="125"/>
    </row>
    <row r="123" spans="14:38" x14ac:dyDescent="0.2">
      <c r="N123" s="125"/>
      <c r="Q123" s="125"/>
      <c r="T123" s="125"/>
      <c r="W123" s="125"/>
      <c r="Z123" s="125"/>
      <c r="AC123" s="125"/>
      <c r="AF123" s="125"/>
      <c r="AI123" s="125"/>
      <c r="AL123" s="125"/>
    </row>
    <row r="124" spans="14:38" x14ac:dyDescent="0.2">
      <c r="N124" s="125"/>
      <c r="Q124" s="125"/>
      <c r="T124" s="125"/>
      <c r="W124" s="125"/>
      <c r="Z124" s="125"/>
      <c r="AC124" s="125"/>
      <c r="AF124" s="125"/>
      <c r="AI124" s="125"/>
      <c r="AL124" s="125"/>
    </row>
    <row r="125" spans="14:38" x14ac:dyDescent="0.2">
      <c r="N125" s="125"/>
      <c r="Q125" s="125"/>
      <c r="T125" s="125"/>
      <c r="W125" s="125"/>
      <c r="Z125" s="125"/>
      <c r="AC125" s="125"/>
      <c r="AF125" s="125"/>
      <c r="AI125" s="125"/>
      <c r="AL125" s="125"/>
    </row>
    <row r="126" spans="14:38" x14ac:dyDescent="0.2">
      <c r="N126" s="125"/>
      <c r="Q126" s="125"/>
      <c r="T126" s="125"/>
      <c r="W126" s="125"/>
      <c r="Z126" s="125"/>
      <c r="AC126" s="125"/>
      <c r="AF126" s="125"/>
      <c r="AI126" s="125"/>
      <c r="AL126" s="125"/>
    </row>
    <row r="127" spans="14:38" x14ac:dyDescent="0.2">
      <c r="N127" s="125"/>
      <c r="Q127" s="125"/>
      <c r="T127" s="125"/>
      <c r="W127" s="125"/>
      <c r="Z127" s="125"/>
      <c r="AC127" s="125"/>
      <c r="AF127" s="125"/>
      <c r="AI127" s="125"/>
      <c r="AL127" s="125"/>
    </row>
    <row r="128" spans="14:38" x14ac:dyDescent="0.2">
      <c r="N128" s="125"/>
      <c r="Q128" s="125"/>
      <c r="T128" s="125"/>
      <c r="W128" s="125"/>
      <c r="Z128" s="125"/>
      <c r="AC128" s="125"/>
      <c r="AF128" s="125"/>
      <c r="AI128" s="125"/>
      <c r="AL128" s="125"/>
    </row>
    <row r="129" spans="14:38" x14ac:dyDescent="0.2">
      <c r="N129" s="125"/>
      <c r="Q129" s="125"/>
      <c r="T129" s="125"/>
      <c r="W129" s="125"/>
      <c r="Z129" s="125"/>
      <c r="AC129" s="125"/>
      <c r="AF129" s="125"/>
      <c r="AI129" s="125"/>
      <c r="AL129" s="125"/>
    </row>
    <row r="130" spans="14:38" x14ac:dyDescent="0.2">
      <c r="N130" s="125"/>
      <c r="Q130" s="125"/>
      <c r="T130" s="125"/>
      <c r="W130" s="125"/>
      <c r="Z130" s="125"/>
      <c r="AC130" s="125"/>
      <c r="AF130" s="125"/>
      <c r="AI130" s="125"/>
      <c r="AL130" s="125"/>
    </row>
    <row r="131" spans="14:38" x14ac:dyDescent="0.2">
      <c r="N131" s="125"/>
      <c r="Q131" s="125"/>
      <c r="T131" s="125"/>
      <c r="W131" s="125"/>
      <c r="Z131" s="125"/>
      <c r="AC131" s="125"/>
      <c r="AF131" s="125"/>
      <c r="AI131" s="125"/>
      <c r="AL131" s="125"/>
    </row>
    <row r="132" spans="14:38" x14ac:dyDescent="0.2">
      <c r="N132" s="125"/>
      <c r="Q132" s="125"/>
      <c r="T132" s="125"/>
      <c r="W132" s="125"/>
      <c r="Z132" s="125"/>
      <c r="AC132" s="125"/>
      <c r="AF132" s="125"/>
      <c r="AI132" s="125"/>
      <c r="AL132" s="125"/>
    </row>
    <row r="133" spans="14:38" x14ac:dyDescent="0.2">
      <c r="N133" s="125"/>
      <c r="Q133" s="125"/>
      <c r="T133" s="125"/>
      <c r="W133" s="125"/>
      <c r="Z133" s="125"/>
      <c r="AC133" s="125"/>
      <c r="AF133" s="125"/>
      <c r="AI133" s="125"/>
      <c r="AL133" s="125"/>
    </row>
    <row r="134" spans="14:38" x14ac:dyDescent="0.2">
      <c r="N134" s="125"/>
      <c r="Q134" s="125"/>
      <c r="T134" s="125"/>
      <c r="W134" s="125"/>
      <c r="Z134" s="125"/>
      <c r="AC134" s="125"/>
      <c r="AF134" s="125"/>
      <c r="AI134" s="125"/>
      <c r="AL134" s="125"/>
    </row>
    <row r="135" spans="14:38" x14ac:dyDescent="0.2">
      <c r="N135" s="125"/>
      <c r="Q135" s="125"/>
      <c r="T135" s="125"/>
      <c r="W135" s="125"/>
      <c r="Z135" s="125"/>
      <c r="AC135" s="125"/>
      <c r="AF135" s="125"/>
      <c r="AI135" s="125"/>
      <c r="AL135" s="125"/>
    </row>
    <row r="136" spans="14:38" x14ac:dyDescent="0.2">
      <c r="N136" s="125"/>
      <c r="Q136" s="125"/>
      <c r="T136" s="125"/>
      <c r="W136" s="125"/>
      <c r="Z136" s="125"/>
      <c r="AC136" s="125"/>
      <c r="AF136" s="125"/>
      <c r="AI136" s="125"/>
      <c r="AL136" s="125"/>
    </row>
    <row r="137" spans="14:38" x14ac:dyDescent="0.2">
      <c r="N137" s="125"/>
      <c r="Q137" s="125"/>
      <c r="T137" s="125"/>
      <c r="W137" s="125"/>
      <c r="Z137" s="125"/>
      <c r="AC137" s="125"/>
      <c r="AF137" s="125"/>
      <c r="AI137" s="125"/>
      <c r="AL137" s="125"/>
    </row>
    <row r="138" spans="14:38" x14ac:dyDescent="0.2">
      <c r="N138" s="125"/>
      <c r="Q138" s="125"/>
      <c r="T138" s="125"/>
      <c r="W138" s="125"/>
      <c r="Z138" s="125"/>
      <c r="AC138" s="125"/>
      <c r="AF138" s="125"/>
      <c r="AI138" s="125"/>
      <c r="AL138" s="125"/>
    </row>
    <row r="139" spans="14:38" x14ac:dyDescent="0.2">
      <c r="N139" s="125"/>
      <c r="Q139" s="125"/>
      <c r="T139" s="125"/>
      <c r="W139" s="125"/>
      <c r="Z139" s="125"/>
      <c r="AC139" s="125"/>
      <c r="AF139" s="125"/>
      <c r="AI139" s="125"/>
      <c r="AL139" s="125"/>
    </row>
    <row r="140" spans="14:38" x14ac:dyDescent="0.2">
      <c r="N140" s="125"/>
      <c r="Q140" s="125"/>
      <c r="T140" s="125"/>
      <c r="W140" s="125"/>
      <c r="Z140" s="125"/>
      <c r="AC140" s="125"/>
      <c r="AF140" s="125"/>
      <c r="AI140" s="125"/>
      <c r="AL140" s="125"/>
    </row>
    <row r="141" spans="14:38" x14ac:dyDescent="0.2">
      <c r="N141" s="125"/>
      <c r="Q141" s="125"/>
      <c r="T141" s="125"/>
      <c r="W141" s="125"/>
      <c r="Z141" s="125"/>
      <c r="AC141" s="125"/>
      <c r="AF141" s="125"/>
      <c r="AI141" s="125"/>
      <c r="AL141" s="125"/>
    </row>
    <row r="142" spans="14:38" x14ac:dyDescent="0.2">
      <c r="N142" s="125"/>
      <c r="Q142" s="125"/>
      <c r="T142" s="125"/>
      <c r="W142" s="125"/>
      <c r="Z142" s="125"/>
      <c r="AC142" s="125"/>
      <c r="AF142" s="125"/>
      <c r="AI142" s="125"/>
      <c r="AL142" s="125"/>
    </row>
    <row r="143" spans="14:38" x14ac:dyDescent="0.2">
      <c r="N143" s="125"/>
      <c r="Q143" s="125"/>
      <c r="T143" s="125"/>
      <c r="W143" s="125"/>
      <c r="Z143" s="125"/>
      <c r="AC143" s="125"/>
      <c r="AF143" s="125"/>
      <c r="AI143" s="125"/>
      <c r="AL143" s="125"/>
    </row>
    <row r="144" spans="14:38" x14ac:dyDescent="0.2">
      <c r="N144" s="125"/>
      <c r="Q144" s="125"/>
      <c r="T144" s="125"/>
      <c r="W144" s="125"/>
      <c r="Z144" s="125"/>
      <c r="AC144" s="125"/>
      <c r="AF144" s="125"/>
      <c r="AI144" s="125"/>
      <c r="AL144" s="125"/>
    </row>
    <row r="145" spans="14:38" x14ac:dyDescent="0.2">
      <c r="N145" s="125"/>
      <c r="Q145" s="125"/>
      <c r="T145" s="125"/>
      <c r="W145" s="125"/>
      <c r="Z145" s="125"/>
      <c r="AC145" s="125"/>
      <c r="AF145" s="125"/>
      <c r="AI145" s="125"/>
      <c r="AL145" s="125"/>
    </row>
    <row r="146" spans="14:38" x14ac:dyDescent="0.2">
      <c r="N146" s="125"/>
      <c r="Q146" s="125"/>
      <c r="T146" s="125"/>
      <c r="W146" s="125"/>
      <c r="Z146" s="125"/>
      <c r="AC146" s="125"/>
      <c r="AF146" s="125"/>
      <c r="AI146" s="125"/>
      <c r="AL146" s="125"/>
    </row>
    <row r="147" spans="14:38" x14ac:dyDescent="0.2">
      <c r="N147" s="125"/>
      <c r="Q147" s="125"/>
      <c r="T147" s="125"/>
      <c r="W147" s="125"/>
      <c r="Z147" s="125"/>
      <c r="AC147" s="125"/>
      <c r="AF147" s="125"/>
      <c r="AI147" s="125"/>
      <c r="AL147" s="125"/>
    </row>
    <row r="148" spans="14:38" x14ac:dyDescent="0.2">
      <c r="N148" s="125"/>
      <c r="Q148" s="125"/>
      <c r="T148" s="125"/>
      <c r="W148" s="125"/>
      <c r="Z148" s="125"/>
      <c r="AC148" s="125"/>
      <c r="AF148" s="125"/>
      <c r="AI148" s="125"/>
      <c r="AL148" s="125"/>
    </row>
    <row r="149" spans="14:38" x14ac:dyDescent="0.2">
      <c r="N149" s="125"/>
      <c r="Q149" s="125"/>
      <c r="T149" s="125"/>
      <c r="W149" s="125"/>
      <c r="Z149" s="125"/>
      <c r="AC149" s="125"/>
      <c r="AF149" s="125"/>
      <c r="AI149" s="125"/>
      <c r="AL149" s="125"/>
    </row>
    <row r="150" spans="14:38" x14ac:dyDescent="0.2">
      <c r="N150" s="125"/>
      <c r="Q150" s="125"/>
      <c r="T150" s="125"/>
      <c r="W150" s="125"/>
      <c r="Z150" s="125"/>
      <c r="AC150" s="125"/>
      <c r="AF150" s="125"/>
      <c r="AI150" s="125"/>
      <c r="AL150" s="125"/>
    </row>
    <row r="151" spans="14:38" x14ac:dyDescent="0.2">
      <c r="N151" s="125"/>
      <c r="Q151" s="125"/>
      <c r="T151" s="125"/>
      <c r="W151" s="125"/>
      <c r="Z151" s="125"/>
      <c r="AC151" s="125"/>
      <c r="AF151" s="125"/>
      <c r="AI151" s="125"/>
      <c r="AL151" s="125"/>
    </row>
    <row r="152" spans="14:38" x14ac:dyDescent="0.2">
      <c r="N152" s="125"/>
      <c r="Q152" s="125"/>
      <c r="T152" s="125"/>
      <c r="W152" s="125"/>
      <c r="Z152" s="125"/>
      <c r="AC152" s="125"/>
      <c r="AF152" s="125"/>
      <c r="AI152" s="125"/>
      <c r="AL152" s="125"/>
    </row>
    <row r="153" spans="14:38" x14ac:dyDescent="0.2">
      <c r="N153" s="125"/>
      <c r="Q153" s="125"/>
      <c r="T153" s="125"/>
      <c r="W153" s="125"/>
      <c r="Z153" s="125"/>
      <c r="AC153" s="125"/>
      <c r="AF153" s="125"/>
      <c r="AI153" s="125"/>
      <c r="AL153" s="125"/>
    </row>
    <row r="154" spans="14:38" x14ac:dyDescent="0.2">
      <c r="N154" s="125"/>
      <c r="Q154" s="125"/>
      <c r="T154" s="125"/>
      <c r="W154" s="125"/>
      <c r="Z154" s="125"/>
      <c r="AC154" s="125"/>
      <c r="AF154" s="125"/>
      <c r="AI154" s="125"/>
      <c r="AL154" s="125"/>
    </row>
    <row r="155" spans="14:38" x14ac:dyDescent="0.2">
      <c r="N155" s="125"/>
      <c r="Q155" s="125"/>
      <c r="T155" s="125"/>
      <c r="W155" s="125"/>
      <c r="Z155" s="125"/>
      <c r="AC155" s="125"/>
      <c r="AF155" s="125"/>
      <c r="AI155" s="125"/>
      <c r="AL155" s="125"/>
    </row>
    <row r="156" spans="14:38" x14ac:dyDescent="0.2">
      <c r="N156" s="125"/>
      <c r="Q156" s="125"/>
      <c r="T156" s="125"/>
      <c r="W156" s="125"/>
      <c r="Z156" s="125"/>
      <c r="AC156" s="125"/>
      <c r="AF156" s="125"/>
      <c r="AI156" s="125"/>
      <c r="AL156" s="125"/>
    </row>
    <row r="157" spans="14:38" x14ac:dyDescent="0.2">
      <c r="N157" s="125"/>
      <c r="Q157" s="125"/>
      <c r="T157" s="125"/>
      <c r="W157" s="125"/>
      <c r="Z157" s="125"/>
      <c r="AC157" s="125"/>
      <c r="AF157" s="125"/>
      <c r="AI157" s="125"/>
      <c r="AL157" s="125"/>
    </row>
    <row r="158" spans="14:38" x14ac:dyDescent="0.2">
      <c r="N158" s="125"/>
      <c r="Q158" s="125"/>
      <c r="T158" s="125"/>
      <c r="W158" s="125"/>
      <c r="Z158" s="125"/>
      <c r="AC158" s="125"/>
      <c r="AF158" s="125"/>
      <c r="AI158" s="125"/>
      <c r="AL158" s="125"/>
    </row>
    <row r="159" spans="14:38" x14ac:dyDescent="0.2">
      <c r="N159" s="125"/>
      <c r="Q159" s="125"/>
      <c r="T159" s="125"/>
      <c r="W159" s="125"/>
      <c r="Z159" s="125"/>
      <c r="AC159" s="125"/>
      <c r="AF159" s="125"/>
      <c r="AI159" s="125"/>
      <c r="AL159" s="125"/>
    </row>
    <row r="160" spans="14:38" x14ac:dyDescent="0.2">
      <c r="N160" s="125"/>
      <c r="Q160" s="125"/>
      <c r="T160" s="125"/>
      <c r="W160" s="125"/>
      <c r="Z160" s="125"/>
      <c r="AC160" s="125"/>
      <c r="AF160" s="125"/>
      <c r="AI160" s="125"/>
      <c r="AL160" s="125"/>
    </row>
    <row r="161" spans="14:38" x14ac:dyDescent="0.2">
      <c r="N161" s="125"/>
      <c r="Q161" s="125"/>
      <c r="T161" s="125"/>
      <c r="W161" s="125"/>
      <c r="Z161" s="125"/>
      <c r="AC161" s="125"/>
      <c r="AF161" s="125"/>
      <c r="AI161" s="125"/>
      <c r="AL161" s="125"/>
    </row>
    <row r="162" spans="14:38" x14ac:dyDescent="0.2">
      <c r="N162" s="125"/>
      <c r="Q162" s="125"/>
      <c r="T162" s="125"/>
      <c r="W162" s="125"/>
      <c r="Z162" s="125"/>
      <c r="AC162" s="125"/>
      <c r="AF162" s="125"/>
      <c r="AI162" s="125"/>
      <c r="AL162" s="125"/>
    </row>
    <row r="163" spans="14:38" x14ac:dyDescent="0.2">
      <c r="N163" s="125"/>
      <c r="Q163" s="125"/>
      <c r="T163" s="125"/>
      <c r="W163" s="125"/>
      <c r="Z163" s="125"/>
      <c r="AC163" s="125"/>
      <c r="AF163" s="125"/>
      <c r="AI163" s="125"/>
      <c r="AL163" s="125"/>
    </row>
    <row r="164" spans="14:38" x14ac:dyDescent="0.2">
      <c r="N164" s="125"/>
      <c r="Q164" s="125"/>
      <c r="T164" s="125"/>
      <c r="W164" s="125"/>
      <c r="Z164" s="125"/>
      <c r="AC164" s="125"/>
      <c r="AF164" s="125"/>
      <c r="AI164" s="125"/>
      <c r="AL164" s="125"/>
    </row>
    <row r="165" spans="14:38" x14ac:dyDescent="0.2">
      <c r="N165" s="125"/>
      <c r="Q165" s="125"/>
      <c r="T165" s="125"/>
      <c r="W165" s="125"/>
      <c r="Z165" s="125"/>
      <c r="AC165" s="125"/>
      <c r="AF165" s="125"/>
      <c r="AI165" s="125"/>
      <c r="AL165" s="125"/>
    </row>
    <row r="166" spans="14:38" x14ac:dyDescent="0.2">
      <c r="N166" s="125"/>
      <c r="Q166" s="125"/>
      <c r="T166" s="125"/>
      <c r="W166" s="125"/>
      <c r="Z166" s="125"/>
      <c r="AC166" s="125"/>
      <c r="AF166" s="125"/>
      <c r="AI166" s="125"/>
      <c r="AL166" s="125"/>
    </row>
    <row r="167" spans="14:38" x14ac:dyDescent="0.2">
      <c r="N167" s="125"/>
      <c r="Q167" s="125"/>
      <c r="T167" s="125"/>
      <c r="W167" s="125"/>
      <c r="Z167" s="125"/>
      <c r="AC167" s="125"/>
      <c r="AF167" s="125"/>
      <c r="AI167" s="125"/>
      <c r="AL167" s="125"/>
    </row>
    <row r="168" spans="14:38" x14ac:dyDescent="0.2">
      <c r="N168" s="125"/>
      <c r="Q168" s="125"/>
      <c r="T168" s="125"/>
      <c r="W168" s="125"/>
      <c r="Z168" s="125"/>
      <c r="AC168" s="125"/>
      <c r="AF168" s="125"/>
      <c r="AI168" s="125"/>
      <c r="AL168" s="125"/>
    </row>
    <row r="169" spans="14:38" x14ac:dyDescent="0.2">
      <c r="N169" s="125"/>
      <c r="Q169" s="125"/>
      <c r="T169" s="125"/>
      <c r="W169" s="125"/>
      <c r="Z169" s="125"/>
      <c r="AC169" s="125"/>
      <c r="AF169" s="125"/>
      <c r="AI169" s="125"/>
      <c r="AL169" s="125"/>
    </row>
    <row r="170" spans="14:38" x14ac:dyDescent="0.2">
      <c r="N170" s="125"/>
      <c r="Q170" s="125"/>
      <c r="T170" s="125"/>
      <c r="W170" s="125"/>
      <c r="Z170" s="125"/>
      <c r="AC170" s="125"/>
      <c r="AF170" s="125"/>
      <c r="AI170" s="125"/>
      <c r="AL170" s="125"/>
    </row>
    <row r="171" spans="14:38" x14ac:dyDescent="0.2">
      <c r="N171" s="125"/>
      <c r="Q171" s="125"/>
      <c r="T171" s="125"/>
      <c r="W171" s="125"/>
      <c r="Z171" s="125"/>
      <c r="AC171" s="125"/>
      <c r="AF171" s="125"/>
      <c r="AI171" s="125"/>
      <c r="AL171" s="125"/>
    </row>
    <row r="172" spans="14:38" x14ac:dyDescent="0.2">
      <c r="N172" s="125"/>
      <c r="Q172" s="125"/>
      <c r="T172" s="125"/>
      <c r="W172" s="125"/>
      <c r="Z172" s="125"/>
      <c r="AC172" s="125"/>
      <c r="AF172" s="125"/>
      <c r="AI172" s="125"/>
      <c r="AL172" s="125"/>
    </row>
    <row r="173" spans="14:38" x14ac:dyDescent="0.2">
      <c r="N173" s="125"/>
      <c r="Q173" s="125"/>
      <c r="T173" s="125"/>
      <c r="W173" s="125"/>
      <c r="Z173" s="125"/>
      <c r="AC173" s="125"/>
      <c r="AF173" s="125"/>
      <c r="AI173" s="125"/>
      <c r="AL173" s="125"/>
    </row>
    <row r="174" spans="14:38" x14ac:dyDescent="0.2">
      <c r="N174" s="125"/>
      <c r="Q174" s="125"/>
      <c r="T174" s="125"/>
      <c r="W174" s="125"/>
      <c r="Z174" s="125"/>
      <c r="AC174" s="125"/>
      <c r="AF174" s="125"/>
      <c r="AI174" s="125"/>
      <c r="AL174" s="125"/>
    </row>
    <row r="175" spans="14:38" x14ac:dyDescent="0.2">
      <c r="N175" s="125"/>
      <c r="Q175" s="125"/>
      <c r="T175" s="125"/>
      <c r="W175" s="125"/>
      <c r="Z175" s="125"/>
      <c r="AC175" s="125"/>
      <c r="AF175" s="125"/>
      <c r="AI175" s="125"/>
      <c r="AL175" s="125"/>
    </row>
    <row r="176" spans="14:38" x14ac:dyDescent="0.2">
      <c r="N176" s="125"/>
      <c r="Q176" s="125"/>
      <c r="T176" s="125"/>
      <c r="W176" s="125"/>
      <c r="Z176" s="125"/>
      <c r="AC176" s="125"/>
      <c r="AF176" s="125"/>
      <c r="AI176" s="125"/>
      <c r="AL176" s="125"/>
    </row>
    <row r="177" spans="14:38" x14ac:dyDescent="0.2">
      <c r="N177" s="125"/>
      <c r="Q177" s="125"/>
      <c r="T177" s="125"/>
      <c r="W177" s="125"/>
      <c r="Z177" s="125"/>
      <c r="AC177" s="125"/>
      <c r="AF177" s="125"/>
      <c r="AI177" s="125"/>
      <c r="AL177" s="125"/>
    </row>
    <row r="178" spans="14:38" x14ac:dyDescent="0.2">
      <c r="N178" s="125"/>
      <c r="Q178" s="125"/>
      <c r="T178" s="125"/>
      <c r="W178" s="125"/>
      <c r="Z178" s="125"/>
      <c r="AC178" s="125"/>
      <c r="AF178" s="125"/>
      <c r="AI178" s="125"/>
      <c r="AL178" s="125"/>
    </row>
    <row r="179" spans="14:38" x14ac:dyDescent="0.2">
      <c r="N179" s="125"/>
      <c r="Q179" s="125"/>
      <c r="T179" s="125"/>
      <c r="W179" s="125"/>
      <c r="Z179" s="125"/>
      <c r="AC179" s="125"/>
      <c r="AF179" s="125"/>
      <c r="AI179" s="125"/>
      <c r="AL179" s="125"/>
    </row>
    <row r="180" spans="14:38" x14ac:dyDescent="0.2">
      <c r="N180" s="125"/>
      <c r="Q180" s="125"/>
      <c r="T180" s="125"/>
      <c r="W180" s="125"/>
      <c r="Z180" s="125"/>
      <c r="AC180" s="125"/>
      <c r="AF180" s="125"/>
      <c r="AI180" s="125"/>
      <c r="AL180" s="125"/>
    </row>
    <row r="181" spans="14:38" x14ac:dyDescent="0.2">
      <c r="N181" s="125"/>
      <c r="Q181" s="125"/>
      <c r="T181" s="125"/>
      <c r="W181" s="125"/>
      <c r="Z181" s="125"/>
      <c r="AC181" s="125"/>
      <c r="AF181" s="125"/>
      <c r="AI181" s="125"/>
      <c r="AL181" s="125"/>
    </row>
    <row r="182" spans="14:38" x14ac:dyDescent="0.2">
      <c r="N182" s="125"/>
      <c r="Q182" s="125"/>
      <c r="T182" s="125"/>
      <c r="W182" s="125"/>
      <c r="Z182" s="125"/>
      <c r="AC182" s="125"/>
      <c r="AF182" s="125"/>
      <c r="AI182" s="125"/>
      <c r="AL182" s="125"/>
    </row>
  </sheetData>
  <sheetProtection algorithmName="SHA-512" hashValue="a8ncE/VBl3+4LF1xrLB6PI4c/06kZC0cfiFXp6GiuzWu+WKScyLlAFMXUyR4n9sw0Bf841hba/ZbHfUrYBSxrA==" saltValue="hg1I9YP8NjFlnOAmAho1s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4" sqref="B4"/>
    </sheetView>
  </sheetViews>
  <sheetFormatPr defaultRowHeight="14.25" x14ac:dyDescent="0.2"/>
  <cols>
    <col min="5" max="5" width="11.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Features</vt:lpstr>
      <vt:lpstr>Sheet2</vt:lpstr>
      <vt:lpstr>Sheet3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2011-11-22T23:39:08Z</dcterms:created>
  <dcterms:modified xsi:type="dcterms:W3CDTF">2021-03-31T16:17:56Z</dcterms:modified>
</cp:coreProperties>
</file>