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4" i="1" l="1"/>
  <c r="D26" i="1"/>
  <c r="D33" i="1"/>
  <c r="D25" i="1"/>
  <c r="D32" i="1"/>
  <c r="D31" i="1"/>
  <c r="D28" i="1"/>
  <c r="D30" i="1"/>
  <c r="D27" i="1"/>
  <c r="D29" i="1"/>
  <c r="D35" i="1"/>
  <c r="J17" i="1"/>
  <c r="B17" i="1"/>
  <c r="I18" i="1"/>
  <c r="J2" i="1"/>
  <c r="I15" i="1"/>
  <c r="J22" i="1"/>
  <c r="B13" i="1"/>
  <c r="I12" i="1"/>
  <c r="B15" i="1"/>
  <c r="B31" i="1"/>
  <c r="J16" i="1"/>
  <c r="B18" i="1"/>
  <c r="B3" i="1"/>
  <c r="B25" i="1"/>
  <c r="B30" i="1"/>
  <c r="B28" i="1"/>
  <c r="C30" i="1"/>
  <c r="I20" i="1"/>
  <c r="B16" i="1"/>
  <c r="J15" i="1"/>
  <c r="B29" i="1"/>
  <c r="B21" i="1"/>
  <c r="B14" i="1"/>
  <c r="I14" i="1"/>
  <c r="B35" i="1"/>
  <c r="J20" i="1"/>
  <c r="C16" i="1"/>
  <c r="I19" i="1"/>
  <c r="C22" i="1"/>
  <c r="C15" i="1"/>
  <c r="I17" i="1"/>
  <c r="B12" i="1"/>
  <c r="I13" i="1"/>
  <c r="B33" i="1"/>
  <c r="C33" i="1" s="1"/>
  <c r="B27" i="1"/>
  <c r="C27" i="1" s="1"/>
  <c r="B34" i="1"/>
  <c r="C35" i="1"/>
  <c r="J14" i="1"/>
  <c r="I21" i="1"/>
  <c r="I22" i="1"/>
  <c r="I16" i="1"/>
  <c r="J19" i="1"/>
  <c r="B19" i="1"/>
  <c r="C14" i="1"/>
  <c r="C29" i="1"/>
  <c r="B20" i="1"/>
  <c r="J18" i="1"/>
  <c r="J12" i="1"/>
  <c r="J21" i="1"/>
  <c r="B32" i="1"/>
  <c r="C32" i="1" s="1"/>
  <c r="B26" i="1"/>
  <c r="C26" i="1" s="1"/>
  <c r="C18" i="1"/>
  <c r="J13" i="1"/>
  <c r="B22" i="1"/>
  <c r="C20" i="1"/>
  <c r="C28" i="1"/>
  <c r="F28" i="1" l="1"/>
  <c r="F29" i="1"/>
  <c r="F35" i="1"/>
  <c r="D16" i="1"/>
  <c r="E35" i="1"/>
  <c r="E28" i="1"/>
  <c r="E29" i="1"/>
  <c r="G22" i="1"/>
  <c r="E18" i="1"/>
  <c r="E22" i="1"/>
  <c r="F16" i="1"/>
  <c r="H18" i="1"/>
  <c r="H15" i="1"/>
  <c r="G14" i="1"/>
  <c r="F18" i="1"/>
  <c r="F14" i="1"/>
  <c r="E15" i="1"/>
  <c r="F22" i="1"/>
  <c r="E16" i="1"/>
  <c r="H14" i="1"/>
  <c r="D22" i="1"/>
  <c r="F30" i="1"/>
  <c r="E27" i="1"/>
  <c r="G18" i="1"/>
  <c r="D14" i="1"/>
  <c r="D15" i="1"/>
  <c r="H22" i="1"/>
  <c r="E30" i="1"/>
  <c r="F15" i="1"/>
  <c r="D18" i="1"/>
  <c r="E14" i="1"/>
  <c r="G15" i="1"/>
  <c r="G16" i="1"/>
  <c r="F27" i="1"/>
  <c r="H16" i="1"/>
  <c r="F32" i="1"/>
  <c r="E32" i="1"/>
  <c r="F26" i="1"/>
  <c r="E26" i="1"/>
  <c r="H20" i="1"/>
  <c r="E20" i="1"/>
  <c r="E33" i="1"/>
  <c r="F20" i="1"/>
  <c r="F33" i="1"/>
  <c r="D20" i="1"/>
  <c r="G20" i="1"/>
  <c r="C34" i="1"/>
  <c r="C21" i="1"/>
  <c r="C31" i="1"/>
  <c r="C13" i="1"/>
  <c r="C12" i="1"/>
  <c r="C17" i="1"/>
  <c r="C19" i="1"/>
  <c r="C25" i="1"/>
  <c r="B2" i="1"/>
  <c r="H17" i="1" l="1"/>
  <c r="F21" i="1"/>
  <c r="F34" i="1"/>
  <c r="D17" i="1"/>
  <c r="F31" i="1"/>
  <c r="F17" i="1"/>
  <c r="G21" i="1"/>
  <c r="H21" i="1"/>
  <c r="G17" i="1"/>
  <c r="D21" i="1"/>
  <c r="E21" i="1"/>
  <c r="E17" i="1"/>
  <c r="E34" i="1"/>
  <c r="E31" i="1"/>
  <c r="D19" i="1"/>
  <c r="H19" i="1"/>
  <c r="G19" i="1"/>
  <c r="E19" i="1"/>
  <c r="F19" i="1"/>
  <c r="G2" i="1"/>
  <c r="F13" i="1"/>
  <c r="H2" i="1"/>
  <c r="G12" i="1"/>
  <c r="E13" i="1"/>
  <c r="F2" i="1"/>
  <c r="H12" i="1"/>
  <c r="H13" i="1"/>
  <c r="E25" i="1"/>
  <c r="F12" i="1"/>
  <c r="F25" i="1"/>
  <c r="G13" i="1"/>
  <c r="D12" i="1"/>
  <c r="E12" i="1"/>
  <c r="D13" i="1"/>
</calcChain>
</file>

<file path=xl/sharedStrings.xml><?xml version="1.0" encoding="utf-8"?>
<sst xmlns="http://schemas.openxmlformats.org/spreadsheetml/2006/main" count="50" uniqueCount="32">
  <si>
    <t>#</t>
  </si>
  <si>
    <t>#.0</t>
  </si>
  <si>
    <t>#.00</t>
  </si>
  <si>
    <t>#.000</t>
  </si>
  <si>
    <t xml:space="preserve"> </t>
  </si>
  <si>
    <t>#.0000</t>
  </si>
  <si>
    <t>#.00000</t>
  </si>
  <si>
    <t>#.000000</t>
  </si>
  <si>
    <t>#.0000000</t>
  </si>
  <si>
    <t>Last</t>
  </si>
  <si>
    <t>NC</t>
  </si>
  <si>
    <t>%NC</t>
  </si>
  <si>
    <t>Format</t>
  </si>
  <si>
    <t># of Decimals</t>
  </si>
  <si>
    <t>EP</t>
  </si>
  <si>
    <t>CLE</t>
  </si>
  <si>
    <t>ZSE</t>
  </si>
  <si>
    <t>Open</t>
  </si>
  <si>
    <t>High</t>
  </si>
  <si>
    <t>Low</t>
  </si>
  <si>
    <t>Description</t>
  </si>
  <si>
    <t>HOE</t>
  </si>
  <si>
    <t>RBE</t>
  </si>
  <si>
    <t>ZLE</t>
  </si>
  <si>
    <t>ZME</t>
  </si>
  <si>
    <t>ZWA</t>
  </si>
  <si>
    <t>GCE</t>
  </si>
  <si>
    <t>TYA</t>
  </si>
  <si>
    <t>JY6</t>
  </si>
  <si>
    <t>USA</t>
  </si>
  <si>
    <t>Simple Moving Average: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</si>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</sst>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1829.4</v>
        <stp/>
        <stp>ContractData</stp>
        <stp>GCE</stp>
        <stp>LastTrade</stp>
        <stp/>
        <stp>T</stp>
        <tr r="G20" s="1"/>
        <tr r="F33" s="1"/>
        <tr r="F33" s="1"/>
        <tr r="D33" s="1"/>
      </tp>
      <tp>
        <v>2.4064000000000001</v>
        <stp/>
        <stp>ContractData</stp>
        <stp>RBE</stp>
        <stp>LastTrade</stp>
        <stp/>
        <stp>T</stp>
        <tr r="G15" s="1"/>
        <tr r="F28" s="1"/>
        <tr r="F28" s="1"/>
        <tr r="D28" s="1"/>
      </tp>
      <tp>
        <v>14233.0476190476</v>
        <stp/>
        <stp>StudyData</stp>
        <stp>MA(DD,MAType:=Sim,Period:=21,InputChoice:=Close)</stp>
        <stp>Bar</stp>
        <stp/>
        <stp>Close</stp>
        <stp>ADC</stp>
        <stp>0</stp>
        <stp/>
        <stp/>
        <stp/>
        <stp/>
        <stp>T</stp>
        <tr r="F26" s="1"/>
        <tr r="F26" s="1"/>
      </tp>
      <tp t="s">
        <v>E-Mini S&amp;P 500, Mar 23</v>
        <stp/>
        <stp>ContractData</stp>
        <stp>EP</stp>
        <stp>Longdescription</stp>
        <stp/>
        <stp>B</stp>
        <tr r="J12" s="1"/>
        <tr r="J2" s="1"/>
      </tp>
      <tp t="s">
        <v>Wheat (Globex), Mar 23</v>
        <stp/>
        <stp>ContractData</stp>
        <stp>ZWA</stp>
        <stp>Longdescription</stp>
        <stp/>
        <stp>B</stp>
        <tr r="J19" s="1"/>
      </tp>
      <tp t="s">
        <v>Soybeans (Globex), Mar 23</v>
        <stp/>
        <stp>ContractData</stp>
        <stp>ZSE</stp>
        <stp>Longdescription</stp>
        <stp/>
        <stp>B</stp>
        <tr r="J16" s="1"/>
      </tp>
      <tp t="s">
        <v>Soybean Oil (Globex), Mar 23</v>
        <stp/>
        <stp>ContractData</stp>
        <stp>ZLE</stp>
        <stp>Longdescription</stp>
        <stp/>
        <stp>B</stp>
        <tr r="J17" s="1"/>
      </tp>
      <tp t="s">
        <v>Soybean Meal (Globex), Mar 23</v>
        <stp/>
        <stp>ContractData</stp>
        <stp>ZME</stp>
        <stp>Longdescription</stp>
        <stp/>
        <stp>B</stp>
        <tr r="J18" s="1"/>
      </tp>
      <tp t="s">
        <v>10yr US Treasury Notes (Globex), Mar 23</v>
        <stp/>
        <stp>ContractData</stp>
        <stp>TYA</stp>
        <stp>Longdescription</stp>
        <stp/>
        <stp>B</stp>
        <tr r="J22" s="1"/>
      </tp>
      <tp t="s">
        <v>RBOB Gasoline (Globex), Feb 23</v>
        <stp/>
        <stp>ContractData</stp>
        <stp>RBE</stp>
        <stp>Longdescription</stp>
        <stp/>
        <stp>B</stp>
        <tr r="J15" s="1"/>
      </tp>
      <tp t="s">
        <v>Japanese Yen (Globex), Mar 23</v>
        <stp/>
        <stp>ContractData</stp>
        <stp>JY6</stp>
        <stp>Longdescription</stp>
        <stp/>
        <stp>B</stp>
        <tr r="J21" s="1"/>
      </tp>
      <tp t="s">
        <v>NY Harbor ULSD, Feb 23</v>
        <stp/>
        <stp>ContractData</stp>
        <stp>HOE</stp>
        <stp>Longdescription</stp>
        <stp/>
        <stp>B</stp>
        <tr r="J14" s="1"/>
      </tp>
      <tp t="s">
        <v>Gold (Globex), Feb 23</v>
        <stp/>
        <stp>ContractData</stp>
        <stp>GCE</stp>
        <stp>Longdescription</stp>
        <stp/>
        <stp>B</stp>
        <tr r="J20" s="1"/>
      </tp>
      <tp t="s">
        <v>Crude Light (Globex), Feb 23</v>
        <stp/>
        <stp>ContractData</stp>
        <stp>CLE</stp>
        <stp>Longdescription</stp>
        <stp/>
        <stp>B</stp>
        <tr r="J13" s="1"/>
      </tp>
      <tp>
        <v>3.3459000000000003</v>
        <stp/>
        <stp>ContractData</stp>
        <stp>HOE</stp>
        <stp>LastTrade</stp>
        <stp/>
        <stp>T</stp>
        <tr r="F27" s="1"/>
        <tr r="F27" s="1"/>
        <tr r="G14" s="1"/>
        <tr r="D27" s="1"/>
      </tp>
      <tp>
        <v>448.3</v>
        <stp/>
        <stp>ContractData</stp>
        <stp>ZME</stp>
        <stp>LastTrade</stp>
        <stp/>
        <stp>T</stp>
        <tr r="F31" s="1"/>
        <tr r="F31" s="1"/>
        <tr r="G18" s="1"/>
        <tr r="D31" s="1"/>
      </tp>
      <tp>
        <v>66.47</v>
        <stp/>
        <stp>ContractData</stp>
        <stp>ZLE</stp>
        <stp>LastTrade</stp>
        <stp/>
        <stp>T</stp>
        <tr r="G17" s="1"/>
        <tr r="F30" s="1"/>
        <tr r="F30" s="1"/>
        <tr r="D30" s="1"/>
      </tp>
      <tp>
        <v>80.92</v>
        <stp/>
        <stp>ContractData</stp>
        <stp>CLE</stp>
        <stp>LastTrade</stp>
        <stp/>
        <stp>T</stp>
        <tr r="G13" s="1"/>
      </tp>
      <tp>
        <v>1492.75</v>
        <stp/>
        <stp>ContractData</stp>
        <stp>ZSE</stp>
        <stp>LastTrade</stp>
        <stp/>
        <stp>T</stp>
        <tr r="G16" s="1"/>
        <tr r="F29" s="1"/>
        <tr r="F29" s="1"/>
        <tr r="D29" s="1"/>
      </tp>
      <tp t="s">
        <v>125-20' </v>
        <stp/>
        <stp>ContractData</stp>
        <stp>USA</stp>
        <stp>LastTrade</stp>
        <stp/>
        <stp>B</stp>
        <tr r="D35" s="1"/>
      </tp>
      <tp>
        <v>125.625</v>
        <stp/>
        <stp>ContractData</stp>
        <stp>USA</stp>
        <stp>LastTrade</stp>
        <stp/>
        <stp>T</stp>
        <tr r="F35" s="1"/>
        <tr r="F35" s="1"/>
        <tr r="F35" s="1"/>
        <tr r="F35" s="1"/>
        <tr r="F35" s="1"/>
      </tp>
      <tp>
        <v>774.25</v>
        <stp/>
        <stp>ContractData</stp>
        <stp>ZWA</stp>
        <stp>LastTrade</stp>
        <stp/>
        <stp>T</stp>
        <tr r="G19" s="1"/>
        <tr r="F32" s="1"/>
        <tr r="F32" s="1"/>
        <tr r="D32" s="1"/>
      </tp>
      <tp>
        <v>3955.3095238095002</v>
        <stp/>
        <stp>StudyData</stp>
        <stp>MA(EP,MAType:=Sim,Period:=21,InputChoice:=Close)</stp>
        <stp>Bar</stp>
        <stp/>
        <stp>Close</stp>
        <stp>ADC</stp>
        <stp>0</stp>
        <stp/>
        <stp/>
        <stp/>
        <stp/>
        <stp>T</stp>
        <tr r="F25" s="1"/>
        <tr r="F25" s="1"/>
      </tp>
      <tp>
        <v>14283.761904761899</v>
        <stp/>
        <stp>StudyData</stp>
        <stp>MA(DD,MAType:=Sim,Period:=21,InputChoice:=Close)</stp>
        <stp>Bar</stp>
        <stp/>
        <stp>Close</stp>
        <stp>D</stp>
        <stp>0</stp>
        <stp/>
        <stp/>
        <stp/>
        <stp/>
        <stp>T</stp>
        <tr r="E26" s="1"/>
      </tp>
      <tp>
        <v>3970.8452380951999</v>
        <stp/>
        <stp>StudyData</stp>
        <stp>MA(EP,MAType:=Sim,Period:=21,InputChoice:=Close)</stp>
        <stp>Bar</stp>
        <stp/>
        <stp>Close</stp>
        <stp>D</stp>
        <stp>0</stp>
        <stp/>
        <stp/>
        <stp/>
        <stp/>
        <stp>T</stp>
        <tr r="E25" s="1"/>
      </tp>
      <tp t="s">
        <v>112-14' </v>
        <stp/>
        <stp>ContractData</stp>
        <stp>TYA</stp>
        <stp>LastTrade</stp>
        <stp/>
        <stp>B</stp>
        <tr r="G22" s="1"/>
      </tp>
      <tp>
        <v>7.5729999999999999E-3</v>
        <stp/>
        <stp>ContractData</stp>
        <stp>JY6</stp>
        <stp>LastTrade</stp>
        <stp/>
        <stp>T</stp>
        <tr r="G21" s="1"/>
        <tr r="F34" s="1"/>
        <tr r="F34" s="1"/>
        <tr r="D34" s="1"/>
      </tp>
      <tp>
        <v>4.9999999999999998E-7</v>
        <stp/>
        <stp>ContractData</stp>
        <stp>JY6</stp>
        <stp>TickSize</stp>
        <stp/>
        <stp>T</stp>
        <tr r="C21" s="1"/>
        <tr r="C21" s="1"/>
        <tr r="C21" s="1"/>
        <tr r="C21" s="1"/>
        <tr r="C34" s="1"/>
        <tr r="C34" s="1"/>
        <tr r="C34" s="1"/>
        <tr r="C34" s="1"/>
        <tr r="B34" s="1"/>
        <tr r="B34" s="1"/>
        <tr r="B21" s="1"/>
        <tr r="B21" s="1"/>
      </tp>
      <tp>
        <v>1E-4</v>
        <stp/>
        <stp>ContractData</stp>
        <stp>HOE</stp>
        <stp>TickSize</stp>
        <stp/>
        <stp>T</stp>
        <tr r="C14" s="1"/>
        <tr r="C14" s="1"/>
        <tr r="C14" s="1"/>
        <tr r="C14" s="1"/>
        <tr r="C27" s="1"/>
        <tr r="C27" s="1"/>
        <tr r="C27" s="1"/>
        <tr r="C27" s="1"/>
        <tr r="B27" s="1"/>
        <tr r="B27" s="1"/>
        <tr r="B14" s="1"/>
        <tr r="B14" s="1"/>
      </tp>
      <tp>
        <v>442.94761904760003</v>
        <stp/>
        <stp>StudyData</stp>
        <stp>MA(ZME,MAType:=Sim,Period:=21,InputChoice:=Close)</stp>
        <stp>Bar</stp>
        <stp/>
        <stp>Close</stp>
        <stp>D</stp>
        <stp>0</stp>
        <stp/>
        <stp/>
        <stp/>
        <stp/>
        <stp>T</stp>
        <tr r="E31" s="1"/>
      </tp>
      <tp>
        <v>64.184285714300003</v>
        <stp/>
        <stp>StudyData</stp>
        <stp>MA(ZLE,MAType:=Sim,Period:=21,InputChoice:=Close)</stp>
        <stp>Bar</stp>
        <stp/>
        <stp>Close</stp>
        <stp>D</stp>
        <stp>0</stp>
        <stp/>
        <stp/>
        <stp/>
        <stp/>
        <stp>T</stp>
        <tr r="E30" s="1"/>
      </tp>
      <tp>
        <v>1472.4880952381</v>
        <stp/>
        <stp>StudyData</stp>
        <stp>MA(ZSE,MAType:=Sim,Period:=21,InputChoice:=Close)</stp>
        <stp>Bar</stp>
        <stp/>
        <stp>Close</stp>
        <stp>D</stp>
        <stp>0</stp>
        <stp/>
        <stp/>
        <stp/>
        <stp/>
        <stp>T</stp>
        <tr r="E29" s="1"/>
      </tp>
      <tp>
        <v>759.26190476190004</v>
        <stp/>
        <stp>StudyData</stp>
        <stp>MA(ZWA,MAType:=Sim,Period:=21,InputChoice:=Close)</stp>
        <stp>Bar</stp>
        <stp/>
        <stp>Close</stp>
        <stp>D</stp>
        <stp>0</stp>
        <stp/>
        <stp/>
        <stp/>
        <stp/>
        <stp>T</stp>
        <tr r="E32" s="1"/>
      </tp>
      <tp>
        <v>0.01</v>
        <stp/>
        <stp>ContractData</stp>
        <stp>CLE</stp>
        <stp>TickSize</stp>
        <stp/>
        <stp>T</stp>
        <tr r="C13" s="1"/>
        <tr r="C13" s="1"/>
        <tr r="C13" s="1"/>
        <tr r="C13" s="1"/>
        <tr r="B13" s="1"/>
        <tr r="B13" s="1"/>
      </tp>
      <tp>
        <v>0.1</v>
        <stp/>
        <stp>ContractData</stp>
        <stp>GCE</stp>
        <stp>TickSize</stp>
        <stp/>
        <stp>T</stp>
        <tr r="C20" s="1"/>
        <tr r="C20" s="1"/>
        <tr r="C20" s="1"/>
        <tr r="C20" s="1"/>
        <tr r="B20" s="1"/>
        <tr r="B20" s="1"/>
        <tr r="C33" s="1"/>
        <tr r="C33" s="1"/>
        <tr r="C33" s="1"/>
        <tr r="C33" s="1"/>
        <tr r="B33" s="1"/>
        <tr r="B33" s="1"/>
      </tp>
      <tp>
        <v>2.2264333333000002</v>
        <stp/>
        <stp>StudyData</stp>
        <stp>MA(RBE,MAType:=Sim,Period:=21,InputChoice:=Close)</stp>
        <stp>Bar</stp>
        <stp/>
        <stp>Close</stp>
        <stp>D</stp>
        <stp>0</stp>
        <stp/>
        <stp/>
        <stp/>
        <stp/>
        <stp>T</stp>
        <tr r="E28" s="1"/>
      </tp>
      <tp>
        <v>-2.75</v>
        <stp/>
        <stp>ContractData</stp>
        <stp>EP</stp>
        <stp>NetLastTrade</stp>
        <stp/>
        <stp>T</stp>
        <tr r="H12" s="1"/>
        <tr r="G2" s="1"/>
      </tp>
      <tp>
        <v>0.25</v>
        <stp/>
        <stp>ContractData</stp>
        <stp>ZSE</stp>
        <stp>TickSize</stp>
        <stp/>
        <stp>T</stp>
        <tr r="C29" s="1"/>
        <tr r="C29" s="1"/>
        <tr r="C29" s="1"/>
        <tr r="C29" s="1"/>
        <tr r="C16" s="1"/>
        <tr r="C16" s="1"/>
        <tr r="C16" s="1"/>
        <tr r="C16" s="1"/>
        <tr r="B29" s="1"/>
        <tr r="B29" s="1"/>
        <tr r="B16" s="1"/>
        <tr r="B16" s="1"/>
      </tp>
      <tp>
        <v>0.25</v>
        <stp/>
        <stp>ContractData</stp>
        <stp>ZWA</stp>
        <stp>TickSize</stp>
        <stp/>
        <stp>T</stp>
        <tr r="C19" s="1"/>
        <tr r="C19" s="1"/>
        <tr r="C19" s="1"/>
        <tr r="C19" s="1"/>
        <tr r="C32" s="1"/>
        <tr r="C32" s="1"/>
        <tr r="C32" s="1"/>
        <tr r="C32" s="1"/>
        <tr r="B32" s="1"/>
        <tr r="B32" s="1"/>
        <tr r="B19" s="1"/>
        <tr r="B19" s="1"/>
      </tp>
      <tp>
        <v>0.1</v>
        <stp/>
        <stp>ContractData</stp>
        <stp>ZME</stp>
        <stp>TickSize</stp>
        <stp/>
        <stp>T</stp>
        <tr r="C31" s="1"/>
        <tr r="C31" s="1"/>
        <tr r="C31" s="1"/>
        <tr r="C31" s="1"/>
        <tr r="C18" s="1"/>
        <tr r="C18" s="1"/>
        <tr r="C18" s="1"/>
        <tr r="C18" s="1"/>
        <tr r="B18" s="1"/>
        <tr r="B18" s="1"/>
        <tr r="B31" s="1"/>
        <tr r="B31" s="1"/>
      </tp>
      <tp>
        <v>0.01</v>
        <stp/>
        <stp>ContractData</stp>
        <stp>ZLE</stp>
        <stp>TickSize</stp>
        <stp/>
        <stp>T</stp>
        <tr r="C17" s="1"/>
        <tr r="C17" s="1"/>
        <tr r="C17" s="1"/>
        <tr r="C17" s="1"/>
        <tr r="C30" s="1"/>
        <tr r="C30" s="1"/>
        <tr r="C30" s="1"/>
        <tr r="C30" s="1"/>
        <tr r="B30" s="1"/>
        <tr r="B30" s="1"/>
        <tr r="B17" s="1"/>
        <tr r="B17" s="1"/>
      </tp>
      <tp>
        <v>7.4605951999999996E-3</v>
        <stp/>
        <stp>StudyData</stp>
        <stp>MA(JY6,MAType:=Sim,Period:=21,InputChoice:=Close)</stp>
        <stp>Bar</stp>
        <stp/>
        <stp>Close</stp>
        <stp>D</stp>
        <stp>0</stp>
        <stp/>
        <stp/>
        <stp/>
        <stp/>
        <stp>T</stp>
        <tr r="E34" s="1"/>
      </tp>
      <tp>
        <v>3.0705619047999999</v>
        <stp/>
        <stp>StudyData</stp>
        <stp>MA(HOE,MAType:=Sim,Period:=21,InputChoice:=Close)</stp>
        <stp>Bar</stp>
        <stp/>
        <stp>Close</stp>
        <stp>D</stp>
        <stp>0</stp>
        <stp/>
        <stp/>
        <stp/>
        <stp/>
        <stp>T</stp>
        <tr r="E27" s="1"/>
      </tp>
      <tp>
        <v>1E-4</v>
        <stp/>
        <stp>ContractData</stp>
        <stp>RBE</stp>
        <stp>TickSize</stp>
        <stp/>
        <stp>T</stp>
        <tr r="C28" s="1"/>
        <tr r="C28" s="1"/>
        <tr r="C28" s="1"/>
        <tr r="C28" s="1"/>
        <tr r="C15" s="1"/>
        <tr r="C15" s="1"/>
        <tr r="C15" s="1"/>
        <tr r="C15" s="1"/>
        <tr r="B28" s="1"/>
        <tr r="B28" s="1"/>
        <tr r="B15" s="1"/>
        <tr r="B15" s="1"/>
      </tp>
      <tp>
        <v>444.50476190479998</v>
        <stp/>
        <stp>StudyData</stp>
        <stp>MA(ZME,MAType:=Sim,Period:=21,InputChoice:=Close)</stp>
        <stp>Bar</stp>
        <stp/>
        <stp>Close</stp>
        <stp>ADC</stp>
        <stp>0</stp>
        <stp/>
        <stp/>
        <stp/>
        <stp/>
        <stp>T</stp>
        <tr r="F31" s="1"/>
        <tr r="F31" s="1"/>
      </tp>
      <tp>
        <v>64.8704761905</v>
        <stp/>
        <stp>StudyData</stp>
        <stp>MA(ZLE,MAType:=Sim,Period:=21,InputChoice:=Close)</stp>
        <stp>Bar</stp>
        <stp/>
        <stp>Close</stp>
        <stp>ADC</stp>
        <stp>0</stp>
        <stp/>
        <stp/>
        <stp/>
        <stp/>
        <stp>T</stp>
        <tr r="F30" s="1"/>
        <tr r="F30" s="1"/>
      </tp>
      <tp>
        <v>1468.119047619</v>
        <stp/>
        <stp>StudyData</stp>
        <stp>MA(ZSE,MAType:=Sim,Period:=21,InputChoice:=Close)</stp>
        <stp>Bar</stp>
        <stp/>
        <stp>Close</stp>
        <stp>ADC</stp>
        <stp>0</stp>
        <stp/>
        <stp/>
        <stp/>
        <stp/>
        <stp>T</stp>
        <tr r="F29" s="1"/>
        <tr r="F29" s="1"/>
      </tp>
      <tp>
        <v>2.2199</v>
        <stp/>
        <stp>StudyData</stp>
        <stp>MA(RBE,MAType:=Sim,Period:=21,InputChoice:=Close)</stp>
        <stp>Bar</stp>
        <stp/>
        <stp>Close</stp>
        <stp>ADC</stp>
        <stp>0</stp>
        <stp/>
        <stp/>
        <stp/>
        <stp/>
        <stp>T</stp>
        <tr r="F28" s="1"/>
        <tr r="F28" s="1"/>
      </tp>
      <tp>
        <v>3.0983999999999998</v>
        <stp/>
        <stp>StudyData</stp>
        <stp>MA(HOE,MAType:=Sim,Period:=21,InputChoice:=Close)</stp>
        <stp>Bar</stp>
        <stp/>
        <stp>Close</stp>
        <stp>ADC</stp>
        <stp>0</stp>
        <stp/>
        <stp/>
        <stp/>
        <stp/>
        <stp>T</stp>
        <tr r="F27" s="1"/>
        <tr r="F27" s="1"/>
      </tp>
      <tp>
        <v>1798.3095238095</v>
        <stp/>
        <stp>StudyData</stp>
        <stp>MA(GCE,MAType:=Sim,Period:=21,InputChoice:=Close)</stp>
        <stp>Bar</stp>
        <stp/>
        <stp>Close</stp>
        <stp>ADC</stp>
        <stp>0</stp>
        <stp/>
        <stp/>
        <stp/>
        <stp/>
        <stp>T</stp>
        <tr r="F33" s="1"/>
        <tr r="F33" s="1"/>
      </tp>
      <tp>
        <v>1799.0238095238001</v>
        <stp/>
        <stp>StudyData</stp>
        <stp>MA(GCE,MAType:=Sim,Period:=21,InputChoice:=Close)</stp>
        <stp>Bar</stp>
        <stp/>
        <stp>Close</stp>
        <stp>D</stp>
        <stp>0</stp>
        <stp/>
        <stp/>
        <stp/>
        <stp/>
        <stp>T</stp>
        <tr r="E33" s="1"/>
      </tp>
      <tp>
        <v>3867</v>
        <stp/>
        <stp>ContractData</stp>
        <stp>EP</stp>
        <stp>LastTrade</stp>
        <stp/>
        <stp>T</stp>
        <tr r="F25" s="1"/>
        <tr r="F25" s="1"/>
        <tr r="F2" s="1"/>
        <tr r="G12" s="1"/>
        <tr r="D25" s="1"/>
      </tp>
      <tp>
        <v>3900.5</v>
        <stp/>
        <stp>ContractData</stp>
        <stp>EP</stp>
        <stp>High</stp>
        <stp/>
        <stp>T</stp>
        <tr r="E12" s="1"/>
      </tp>
      <tp>
        <v>14069</v>
        <stp/>
        <stp>ContractData</stp>
        <stp>DD</stp>
        <stp>LastTrade</stp>
        <stp/>
        <stp>T</stp>
        <tr r="F26" s="1"/>
        <tr r="F26" s="1"/>
        <tr r="D26" s="1"/>
      </tp>
      <tp>
        <v>759.26190476190004</v>
        <stp/>
        <stp>StudyData</stp>
        <stp>MA(ZWA,MAType:=Sim,Period:=21,InputChoice:=Close)</stp>
        <stp>Bar</stp>
        <stp/>
        <stp>Close</stp>
        <stp>ADC</stp>
        <stp>0</stp>
        <stp/>
        <stp/>
        <stp/>
        <stp/>
        <stp>T</stp>
        <tr r="F32" s="1"/>
        <tr r="F32" s="1"/>
      </tp>
      <tp>
        <v>129.28125</v>
        <stp/>
        <stp>StudyData</stp>
        <stp>MA(USA,MAType:=Sim,Period:=21,InputChoice:=Close)</stp>
        <stp>Bar</stp>
        <stp/>
        <stp>Close</stp>
        <stp>ADC</stp>
        <stp>0</stp>
        <stp/>
        <stp/>
        <stp/>
        <stp/>
        <stp>T</stp>
        <tr r="E35" s="1"/>
        <tr r="E35" s="1"/>
        <tr r="F35" s="1"/>
        <tr r="F35" s="1"/>
        <tr r="F35" s="1"/>
        <tr r="F35" s="1"/>
        <tr r="F35" s="1"/>
      </tp>
      <tp>
        <v>3878</v>
        <stp/>
        <stp>ContractData</stp>
        <stp>EP</stp>
        <stp>Open</stp>
        <stp/>
        <stp>T</stp>
        <tr r="D12" s="1"/>
      </tp>
      <tp>
        <v>3.125E-2</v>
        <stp/>
        <stp>ContractData</stp>
        <stp>USA</stp>
        <stp>TickSize</stp>
        <stp/>
        <stp>T</stp>
        <tr r="C35" s="1"/>
        <tr r="C35" s="1"/>
        <tr r="C35" s="1"/>
        <tr r="C35" s="1"/>
        <tr r="B35" s="1"/>
        <tr r="B35" s="1"/>
      </tp>
      <tp>
        <v>1.5625E-2</v>
        <stp/>
        <stp>ContractData</stp>
        <stp>TYA</stp>
        <stp>TickSize</stp>
        <stp/>
        <stp>T</stp>
        <tr r="B22" s="1"/>
        <tr r="B22" s="1"/>
        <tr r="C22" s="1"/>
        <tr r="C22" s="1"/>
        <tr r="C22" s="1"/>
      </tp>
      <tp>
        <v>7.3995475999999996E-3</v>
        <stp/>
        <stp>StudyData</stp>
        <stp>MA(JY6,MAType:=Sim,Period:=21,InputChoice:=Close)</stp>
        <stp>Bar</stp>
        <stp/>
        <stp>Close</stp>
        <stp>ADC</stp>
        <stp>0</stp>
        <stp/>
        <stp/>
        <stp/>
        <stp/>
        <stp>T</stp>
        <tr r="F34" s="1"/>
        <tr r="F34" s="1"/>
      </tp>
      <tp>
        <v>-7.1064022223657861E-2</v>
        <stp/>
        <stp>ContractData</stp>
        <stp>EP</stp>
        <stp>PercentNetLastTrade</stp>
        <stp/>
        <stp>T</stp>
        <tr r="H2" s="1"/>
      </tp>
      <tp>
        <v>79.900000000000006</v>
        <stp/>
        <stp>ContractData</stp>
        <stp>CLE</stp>
        <stp>Open</stp>
        <stp/>
        <stp>T</stp>
        <tr r="D13" s="1"/>
      </tp>
      <tp>
        <v>1.4899999999999913E-2</v>
        <stp/>
        <stp>ContractData</stp>
        <stp>RBE</stp>
        <stp>NetLastTrade</stp>
        <stp/>
        <stp>T</stp>
        <tr r="H15" s="1"/>
      </tp>
      <tp>
        <v>1841.9</v>
        <stp/>
        <stp>ContractData</stp>
        <stp>GCE</stp>
        <stp>High</stp>
        <stp/>
        <stp>T</stp>
        <tr r="E20" s="1"/>
      </tp>
      <tp>
        <v>1808.2</v>
        <stp/>
        <stp>ContractData</stp>
        <stp>GCE</stp>
        <stp>Open</stp>
        <stp/>
        <stp>T</stp>
        <tr r="D20" s="1"/>
      </tp>
      <tp t="s">
        <v>-0-20'+</v>
        <stp/>
        <stp>ContractData</stp>
        <stp>TYA</stp>
        <stp>NetLastTrade</stp>
        <stp/>
        <stp>B</stp>
        <tr r="H22" s="1"/>
      </tp>
      <tp>
        <v>81.180000000000007</v>
        <stp/>
        <stp>ContractData</stp>
        <stp>CLE</stp>
        <stp>High</stp>
        <stp/>
        <stp>T</stp>
        <tr r="E13" s="1"/>
      </tp>
      <tp>
        <v>7.6035E-3</v>
        <stp/>
        <stp>ContractData</stp>
        <stp>JY6</stp>
        <stp>Open</stp>
        <stp/>
        <stp>T</stp>
        <tr r="D21" s="1"/>
      </tp>
      <tp>
        <v>1.8199999999999932</v>
        <stp/>
        <stp>ContractData</stp>
        <stp>ZLE</stp>
        <stp>NetLastTrade</stp>
        <stp/>
        <stp>T</stp>
        <tr r="H17" s="1"/>
      </tp>
      <tp>
        <v>-3</v>
        <stp/>
        <stp>ContractData</stp>
        <stp>ZME</stp>
        <stp>NetLastTrade</stp>
        <stp/>
        <stp>T</stp>
        <tr r="H18" s="1"/>
      </tp>
      <tp>
        <v>3.2338</v>
        <stp/>
        <stp>ContractData</stp>
        <stp>HOE</stp>
        <stp>Open</stp>
        <stp/>
        <stp>T</stp>
        <tr r="D14" s="1"/>
      </tp>
      <tp>
        <v>-1.75</v>
        <stp/>
        <stp>ContractData</stp>
        <stp>ZWA</stp>
        <stp>NetLastTrade</stp>
        <stp/>
        <stp>T</stp>
        <tr r="H19" s="1"/>
      </tp>
      <tp>
        <v>8.25</v>
        <stp/>
        <stp>ContractData</stp>
        <stp>ZSE</stp>
        <stp>NetLastTrade</stp>
        <stp/>
        <stp>T</stp>
        <tr r="H16" s="1"/>
      </tp>
      <tp>
        <v>3.3475000000000001</v>
        <stp/>
        <stp>ContractData</stp>
        <stp>HOE</stp>
        <stp>High</stp>
        <stp/>
        <stp>T</stp>
        <tr r="E14" s="1"/>
      </tp>
      <tp>
        <v>7.6184999999999994E-3</v>
        <stp/>
        <stp>ContractData</stp>
        <stp>JY6</stp>
        <stp>High</stp>
        <stp/>
        <stp>T</stp>
        <tr r="E21" s="1"/>
      </tp>
      <tp t="s">
        <v>113-06'+</v>
        <stp/>
        <stp>ContractData</stp>
        <stp>TYA</stp>
        <stp>High</stp>
        <stp/>
        <stp>B</stp>
        <tr r="E22" s="1"/>
      </tp>
      <tp>
        <v>79.33</v>
        <stp/>
        <stp>ContractData</stp>
        <stp>CLE</stp>
        <stp>Low</stp>
        <stp/>
        <stp>T</stp>
        <tr r="F13" s="1"/>
      </tp>
      <tp>
        <v>1808</v>
        <stp/>
        <stp>ContractData</stp>
        <stp>GCE</stp>
        <stp>Low</stp>
        <stp/>
        <stp>T</stp>
        <tr r="F20" s="1"/>
      </tp>
      <tp>
        <v>3.2016</v>
        <stp/>
        <stp>ContractData</stp>
        <stp>HOE</stp>
        <stp>Low</stp>
        <stp/>
        <stp>T</stp>
        <tr r="F14" s="1"/>
      </tp>
      <tp>
        <v>7.5624999999999998E-3</v>
        <stp/>
        <stp>ContractData</stp>
        <stp>JY6</stp>
        <stp>Low</stp>
        <stp/>
        <stp>T</stp>
        <tr r="F21" s="1"/>
      </tp>
      <tp>
        <v>2.3625000000000003</v>
        <stp/>
        <stp>ContractData</stp>
        <stp>RBE</stp>
        <stp>Low</stp>
        <stp/>
        <stp>T</stp>
        <tr r="F15" s="1"/>
      </tp>
      <tp t="s">
        <v>112-12'+</v>
        <stp/>
        <stp>ContractData</stp>
        <stp>TYA</stp>
        <stp>Low</stp>
        <stp/>
        <stp>B</stp>
        <tr r="F22" s="1"/>
      </tp>
      <tp>
        <v>445.8</v>
        <stp/>
        <stp>ContractData</stp>
        <stp>ZME</stp>
        <stp>Low</stp>
        <stp/>
        <stp>T</stp>
        <tr r="F18" s="1"/>
      </tp>
      <tp>
        <v>65.150000000000006</v>
        <stp/>
        <stp>ContractData</stp>
        <stp>ZLE</stp>
        <stp>Low</stp>
        <stp/>
        <stp>T</stp>
        <tr r="F17" s="1"/>
      </tp>
      <tp>
        <v>1487.75</v>
        <stp/>
        <stp>ContractData</stp>
        <stp>ZSE</stp>
        <stp>Low</stp>
        <stp/>
        <stp>T</stp>
        <tr r="F16" s="1"/>
      </tp>
      <tp>
        <v>769</v>
        <stp/>
        <stp>ContractData</stp>
        <stp>ZWA</stp>
        <stp>Low</stp>
        <stp/>
        <stp>T</stp>
        <tr r="F19" s="1"/>
      </tp>
      <tp>
        <v>-7.1064022223657861E-2</v>
        <stp/>
        <stp>ContractData</stp>
        <stp>EP</stp>
        <stp>PerCentNetLastTrade</stp>
        <stp/>
        <stp>T</stp>
        <tr r="I12" s="1"/>
        <tr r="I12" s="1"/>
      </tp>
      <tp>
        <v>2.3898999999999999</v>
        <stp/>
        <stp>ContractData</stp>
        <stp>RBE</stp>
        <stp>Open</stp>
        <stp/>
        <stp>T</stp>
        <tr r="D15" s="1"/>
      </tp>
      <tp>
        <v>1.3599999999999994</v>
        <stp/>
        <stp>ContractData</stp>
        <stp>CLE</stp>
        <stp>NetLastTrade</stp>
        <stp/>
        <stp>T</stp>
        <tr r="H13" s="1"/>
      </tp>
      <tp>
        <v>0.25</v>
        <stp/>
        <stp>ContractData</stp>
        <stp>EP</stp>
        <stp>TickSize</stp>
        <stp/>
        <stp>T</stp>
        <tr r="B2" s="1"/>
        <tr r="B2" s="1"/>
        <tr r="B2" s="1"/>
        <tr r="B2" s="1"/>
        <tr r="C25" s="1"/>
        <tr r="C25" s="1"/>
        <tr r="C25" s="1"/>
        <tr r="C25" s="1"/>
        <tr r="C12" s="1"/>
        <tr r="C12" s="1"/>
        <tr r="C12" s="1"/>
        <tr r="C12" s="1"/>
        <tr r="B12" s="1"/>
        <tr r="B12" s="1"/>
        <tr r="B25" s="1"/>
        <tr r="B25" s="1"/>
        <tr r="B3" s="1"/>
        <tr r="B3" s="1"/>
      </tp>
      <tp>
        <v>1</v>
        <stp/>
        <stp>ContractData</stp>
        <stp>DD</stp>
        <stp>TickSize</stp>
        <stp/>
        <stp>T</stp>
        <tr r="C26" s="1"/>
        <tr r="C26" s="1"/>
        <tr r="C26" s="1"/>
        <tr r="C26" s="1"/>
        <tr r="B26" s="1"/>
      </tp>
      <tp>
        <v>25.200000000000045</v>
        <stp/>
        <stp>ContractData</stp>
        <stp>GCE</stp>
        <stp>NetLastTrade</stp>
        <stp/>
        <stp>T</stp>
        <tr r="H20" s="1"/>
      </tp>
      <tp>
        <v>2.4241000000000001</v>
        <stp/>
        <stp>ContractData</stp>
        <stp>RBE</stp>
        <stp>High</stp>
        <stp/>
        <stp>T</stp>
        <tr r="E15" s="1"/>
      </tp>
      <tp t="s">
        <v>113-06' </v>
        <stp/>
        <stp>ContractData</stp>
        <stp>TYA</stp>
        <stp>Open</stp>
        <stp/>
        <stp>B</stp>
        <tr r="D22" s="1"/>
      </tp>
      <tp>
        <v>0.13109999999999999</v>
        <stp/>
        <stp>ContractData</stp>
        <stp>HOE</stp>
        <stp>NetLastTrade</stp>
        <stp/>
        <stp>T</stp>
        <tr r="H14" s="1"/>
      </tp>
      <tp>
        <v>453.40000000000003</v>
        <stp/>
        <stp>ContractData</stp>
        <stp>ZME</stp>
        <stp>Open</stp>
        <stp/>
        <stp>T</stp>
        <tr r="D18" s="1"/>
      </tp>
      <tp>
        <v>65.39</v>
        <stp/>
        <stp>ContractData</stp>
        <stp>ZLE</stp>
        <stp>Open</stp>
        <stp/>
        <stp>T</stp>
        <tr r="D17" s="1"/>
      </tp>
      <tp>
        <v>1495.75</v>
        <stp/>
        <stp>ContractData</stp>
        <stp>ZSE</stp>
        <stp>Open</stp>
        <stp/>
        <stp>T</stp>
        <tr r="D16" s="1"/>
      </tp>
      <tp>
        <v>781.25</v>
        <stp/>
        <stp>ContractData</stp>
        <stp>ZWA</stp>
        <stp>Open</stp>
        <stp/>
        <stp>T</stp>
        <tr r="D19" s="1"/>
      </tp>
      <tp>
        <v>-3.4499999999999809E-5</v>
        <stp/>
        <stp>ContractData</stp>
        <stp>JY6</stp>
        <stp>NetLastTrade</stp>
        <stp/>
        <stp>T</stp>
        <tr r="H21" s="1"/>
      </tp>
      <tp>
        <v>-0.4534998356884653</v>
        <stp/>
        <stp>ContractData</stp>
        <stp>JY6</stp>
        <stp>PerCentNetLastTrade</stp>
        <stp/>
        <stp>T</stp>
        <tr r="I21" s="1"/>
        <tr r="I21" s="1"/>
      </tp>
      <tp>
        <v>4.0780141843971629</v>
        <stp/>
        <stp>ContractData</stp>
        <stp>HOE</stp>
        <stp>PerCentNetLastTrade</stp>
        <stp/>
        <stp>T</stp>
        <tr r="I14" s="1"/>
        <tr r="I14" s="1"/>
      </tp>
      <tp>
        <v>1.3967409378117726</v>
        <stp/>
        <stp>ContractData</stp>
        <stp>GCE</stp>
        <stp>PerCentNetLastTrade</stp>
        <stp/>
        <stp>T</stp>
        <tr r="I20" s="1"/>
        <tr r="I20" s="1"/>
      </tp>
      <tp>
        <v>1522.75</v>
        <stp/>
        <stp>ContractData</stp>
        <stp>ZSE</stp>
        <stp>High</stp>
        <stp/>
        <stp>T</stp>
        <tr r="E16" s="1"/>
      </tp>
      <tp>
        <v>1.7094017094017093</v>
        <stp/>
        <stp>ContractData</stp>
        <stp>CLE</stp>
        <stp>PerCentNetLastTrade</stp>
        <stp/>
        <stp>T</stp>
        <tr r="I13" s="1"/>
        <tr r="I13" s="1"/>
      </tp>
      <tp>
        <v>784.5</v>
        <stp/>
        <stp>ContractData</stp>
        <stp>ZWA</stp>
        <stp>High</stp>
        <stp/>
        <stp>T</stp>
        <tr r="E19" s="1"/>
      </tp>
      <tp>
        <v>66.97</v>
        <stp/>
        <stp>ContractData</stp>
        <stp>ZLE</stp>
        <stp>High</stp>
        <stp/>
        <stp>T</stp>
        <tr r="E17" s="1"/>
      </tp>
      <tp>
        <v>460.3</v>
        <stp/>
        <stp>ContractData</stp>
        <stp>ZME</stp>
        <stp>High</stp>
        <stp/>
        <stp>T</stp>
        <tr r="E18" s="1"/>
      </tp>
      <tp>
        <v>-0.66474628849988926</v>
        <stp/>
        <stp>ContractData</stp>
        <stp>ZME</stp>
        <stp>PerCentNetLastTrade</stp>
        <stp/>
        <stp>T</stp>
        <tr r="I18" s="1"/>
        <tr r="I18" s="1"/>
      </tp>
      <tp>
        <v>2.8151585460170145</v>
        <stp/>
        <stp>ContractData</stp>
        <stp>ZLE</stp>
        <stp>PerCentNetLastTrade</stp>
        <stp/>
        <stp>T</stp>
        <tr r="I17" s="1"/>
        <tr r="I17" s="1"/>
      </tp>
      <tp>
        <v>0.55574267430111146</v>
        <stp/>
        <stp>ContractData</stp>
        <stp>ZSE</stp>
        <stp>PerCentNetLastTrade</stp>
        <stp/>
        <stp>T</stp>
        <tr r="I16" s="1"/>
        <tr r="I16" s="1"/>
      </tp>
      <tp>
        <v>-0.22551546391752578</v>
        <stp/>
        <stp>ContractData</stp>
        <stp>ZWA</stp>
        <stp>PerCentNetLastTrade</stp>
        <stp/>
        <stp>T</stp>
        <tr r="I19" s="1"/>
        <tr r="I19" s="1"/>
      </tp>
      <tp>
        <v>-0.56653309382340744</v>
        <stp/>
        <stp>ContractData</stp>
        <stp>TYA</stp>
        <stp>PerCentNetLastTrade</stp>
        <stp/>
        <stp>T</stp>
        <tr r="I22" s="1"/>
        <tr r="I22" s="1"/>
      </tp>
      <tp>
        <v>0.62303993309638306</v>
        <stp/>
        <stp>ContractData</stp>
        <stp>RBE</stp>
        <stp>PerCentNetLastTrade</stp>
        <stp/>
        <stp>T</stp>
        <tr r="I15" s="1"/>
        <tr r="I15" s="1"/>
      </tp>
      <tp>
        <v>3837.25</v>
        <stp/>
        <stp>ContractData</stp>
        <stp>EP</stp>
        <stp>Low</stp>
        <stp/>
        <stp>T</stp>
        <tr r="F1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10" workbookViewId="0">
      <selection activeCell="D23" sqref="D23"/>
    </sheetView>
  </sheetViews>
  <sheetFormatPr defaultRowHeight="29.25" customHeight="1" x14ac:dyDescent="0.3"/>
  <cols>
    <col min="1" max="1" width="8.33203125" style="2" customWidth="1"/>
    <col min="2" max="3" width="10.77734375" style="2" customWidth="1"/>
    <col min="4" max="4" width="25.77734375" style="2" customWidth="1"/>
    <col min="5" max="5" width="25.77734375" customWidth="1"/>
    <col min="6" max="8" width="25.77734375" style="2" customWidth="1"/>
    <col min="9" max="9" width="12.77734375" style="8" customWidth="1"/>
    <col min="10" max="10" width="10.44140625" style="2" bestFit="1" customWidth="1"/>
  </cols>
  <sheetData>
    <row r="1" spans="1:13" ht="16.7" customHeight="1" x14ac:dyDescent="0.3">
      <c r="B1" s="2" t="s">
        <v>12</v>
      </c>
      <c r="C1" s="5" t="s">
        <v>13</v>
      </c>
      <c r="D1" s="2" t="s">
        <v>12</v>
      </c>
      <c r="F1" s="2" t="s">
        <v>9</v>
      </c>
      <c r="G1" s="2" t="s">
        <v>10</v>
      </c>
      <c r="H1" s="2" t="s">
        <v>11</v>
      </c>
    </row>
    <row r="2" spans="1:13" ht="16.7" customHeight="1" x14ac:dyDescent="0.3">
      <c r="A2" s="2" t="s">
        <v>14</v>
      </c>
      <c r="B2" s="2" t="str">
        <f>IF(RTD("cqg.rtd",,"ContractData",A2,"TickSize",,"T")=0.00390625,"B",IF(RTD("cqg.rtd",,"ContractData",A2,"TickSize",,"T")=0.0078125,"B",IF(RTD("cqg.rtd",,"ContractData",A2,"TickSize",,"T")=0.015625,"B",IF(RTD("cqg.rtd",,"ContractData",A2,"TickSize",,"T")=0.03125,"B",VLOOKUP(B3,$C$2:$D$9,2,FALSE)))))</f>
        <v>#.00</v>
      </c>
      <c r="C2" s="2">
        <v>0</v>
      </c>
      <c r="D2" s="2" t="s">
        <v>0</v>
      </c>
      <c r="F2" s="2" t="str">
        <f>IF(B2="B",RTD("cqg.rtd",,"ContractData",A2,"LastTrade",,"B"),TEXT(RTD("cqg.rtd",,"ContractData",A2,"LastTrade",,"T"),B2))</f>
        <v>3867.00</v>
      </c>
      <c r="G2" s="2" t="str">
        <f>IF(B2="B",RTD("cqg.rtd",,"ContractData",A2,"NetLastTrade",,"B"),TEXT(RTD("cqg.rtd",,"ContractData",A2,"NetLastTrade",,"T"),B2))</f>
        <v>-2.75</v>
      </c>
      <c r="H2" s="3">
        <f>IFERROR(IF(B2="B",RTD("cqg.rtd",,"ContractData",A2,"PercentNetLastTrade",,"B"),TEXT(RTD("cqg.rtd",,"ContractData",A2,"PercentNetLastTrade",,"T"),B2))/100,"")</f>
        <v>-7.000000000000001E-4</v>
      </c>
      <c r="I2" s="3"/>
      <c r="J2" s="18" t="str">
        <f>RTD("cqg.rtd",,"ContractData",A2,"Longdescription",,"B")</f>
        <v>E-Mini S&amp;P 500, Mar 23</v>
      </c>
      <c r="K2" s="18"/>
      <c r="L2" s="18"/>
      <c r="M2" s="18"/>
    </row>
    <row r="3" spans="1:13" ht="16.7" customHeight="1" x14ac:dyDescent="0.3">
      <c r="B3" s="2">
        <f>IF(LEN(RTD("cqg.rtd",,"ContractData",A2,"TickSize",,"T"))-2&lt;0,0,LEN(RTD("cqg.rtd",,"ContractData",A2,"TickSize",,"T"))-2)</f>
        <v>2</v>
      </c>
      <c r="C3" s="2">
        <v>1</v>
      </c>
      <c r="D3" s="2" t="s">
        <v>1</v>
      </c>
    </row>
    <row r="4" spans="1:13" ht="16.7" customHeight="1" x14ac:dyDescent="0.3">
      <c r="C4" s="2">
        <v>2</v>
      </c>
      <c r="D4" s="2" t="s">
        <v>2</v>
      </c>
    </row>
    <row r="5" spans="1:13" ht="16.7" customHeight="1" x14ac:dyDescent="0.3">
      <c r="C5" s="2">
        <v>3</v>
      </c>
      <c r="D5" s="2" t="s">
        <v>3</v>
      </c>
    </row>
    <row r="6" spans="1:13" ht="16.7" customHeight="1" x14ac:dyDescent="0.3">
      <c r="C6" s="2">
        <v>4</v>
      </c>
      <c r="D6" s="2" t="s">
        <v>5</v>
      </c>
      <c r="E6" s="1"/>
      <c r="F6" s="4"/>
      <c r="G6" s="7"/>
    </row>
    <row r="7" spans="1:13" ht="16.7" customHeight="1" x14ac:dyDescent="0.3">
      <c r="C7" s="2">
        <v>5</v>
      </c>
      <c r="D7" s="2" t="s">
        <v>6</v>
      </c>
    </row>
    <row r="8" spans="1:13" ht="16.7" customHeight="1" x14ac:dyDescent="0.3">
      <c r="B8" s="2" t="s">
        <v>4</v>
      </c>
      <c r="C8" s="2">
        <v>6</v>
      </c>
      <c r="D8" s="2" t="s">
        <v>7</v>
      </c>
    </row>
    <row r="9" spans="1:13" ht="16.7" customHeight="1" x14ac:dyDescent="0.3">
      <c r="C9" s="2">
        <v>7</v>
      </c>
      <c r="D9" s="2" t="s">
        <v>8</v>
      </c>
    </row>
    <row r="10" spans="1:13" ht="16.7" customHeight="1" x14ac:dyDescent="0.3"/>
    <row r="11" spans="1:13" ht="16.7" customHeight="1" x14ac:dyDescent="0.3">
      <c r="B11" s="5" t="s">
        <v>13</v>
      </c>
      <c r="C11" s="6" t="s">
        <v>12</v>
      </c>
      <c r="D11" s="4" t="s">
        <v>17</v>
      </c>
      <c r="E11" s="4" t="s">
        <v>18</v>
      </c>
      <c r="F11" s="4" t="s">
        <v>19</v>
      </c>
      <c r="G11" s="4" t="s">
        <v>9</v>
      </c>
      <c r="H11" s="4" t="s">
        <v>10</v>
      </c>
      <c r="I11" s="8" t="s">
        <v>11</v>
      </c>
      <c r="J11" s="18" t="s">
        <v>20</v>
      </c>
      <c r="K11" s="18"/>
      <c r="L11" s="18"/>
      <c r="M11" s="18"/>
    </row>
    <row r="12" spans="1:13" ht="16.7" customHeight="1" x14ac:dyDescent="0.3">
      <c r="A12" s="6" t="s">
        <v>14</v>
      </c>
      <c r="B12" s="6">
        <f>IF(LEN(RTD("cqg.rtd",,"ContractData",A12,"TickSize",,"T"))-2&lt;0,0,LEN(RTD("cqg.rtd",,"ContractData",A12,"TickSize",,"T"))-2)</f>
        <v>2</v>
      </c>
      <c r="C12" s="6" t="str">
        <f>IF(RTD("cqg.rtd",,"ContractData",A12,"TickSize",,"T")=0.00390625,"B",IF(RTD("cqg.rtd",,"ContractData",A12,"TickSize",,"T")=0.0078125,"B",IF(RTD("cqg.rtd",,"ContractData",A12,"TickSize",,"T")=0.015625,"B",IF(RTD("cqg.rtd",,"ContractData",A12,"TickSize",,"T")=0.03125,"B",VLOOKUP(B12,$C$2:$D$9,2,FALSE)))))</f>
        <v>#.00</v>
      </c>
      <c r="D12" s="6" t="str">
        <f>"Today's Open is: "&amp;IF(C12="B",RTD("cqg.rtd",,"ContractData",A12,"Open",,"B"),TEXT(RTD("cqg.rtd",,"ContractData",A12,"Open",,"T"),C12))</f>
        <v>Today's Open is: 3878.00</v>
      </c>
      <c r="E12" s="6" t="str">
        <f>"Today's High is: "&amp;IF(C12="B",RTD("cqg.rtd",,"ContractData",A12,"High",,"B"),TEXT(RTD("cqg.rtd",,"ContractData",A12,"High",,"T"),C12))</f>
        <v>Today's High is: 3900.50</v>
      </c>
      <c r="F12" s="6" t="str">
        <f>"Today's Low is: "&amp;IF(C12="B",RTD("cqg.rtd",,"ContractData",A12,"Low",,"B"),TEXT(RTD("cqg.rtd",,"ContractData",A12,"Low",,"T"),C12))</f>
        <v>Today's Low is: 3837.25</v>
      </c>
      <c r="G12" s="6" t="str">
        <f>"Last Trade is: "&amp;IF(C12="B",RTD("cqg.rtd",,"ContractData",A12,"LastTrade",,"B"),TEXT(RTD("cqg.rtd",,"ContractData",A12,"LastTrade",,"T"),C12))</f>
        <v>Last Trade is: 3867.00</v>
      </c>
      <c r="H12" s="6" t="str">
        <f>"Net Change is: "&amp;IF(C12="B",RTD("cqg.rtd",,"ContractData",A12,"NetLastTrade",,"B"),TEXT(RTD("cqg.rtd",,"ContractData",A12,"NetLastTrade",,"T"),C12))</f>
        <v>Net Change is: -2.75</v>
      </c>
      <c r="I12" s="8" t="str">
        <f>IF(RTD("cqg.rtd",,"ContractData",A12,"PerCentNetLastTrade",,"T")/100&gt;0,TEXT(RTD("cqg.rtd",,"ContractData",A12,"PerCentNetLastTrade",,"T")/100,"0.00%")&amp;" Higher",TEXT(RTD("cqg.rtd",,"ContractData",A12,"PerCentNetLastTrade",,"T")/100,"0.00%")&amp;" Lower")</f>
        <v>-0.07% Lower</v>
      </c>
      <c r="J12" s="18" t="str">
        <f>RTD("cqg.rtd",,"ContractData",A12,"Longdescription",,"B")</f>
        <v>E-Mini S&amp;P 500, Mar 23</v>
      </c>
      <c r="K12" s="18"/>
      <c r="L12" s="18"/>
      <c r="M12" s="18"/>
    </row>
    <row r="13" spans="1:13" ht="16.7" customHeight="1" x14ac:dyDescent="0.3">
      <c r="A13" s="6" t="s">
        <v>15</v>
      </c>
      <c r="B13" s="6">
        <f>IF(LEN(RTD("cqg.rtd",,"ContractData",A13,"TickSize",,"T"))-2&lt;0,0,LEN(RTD("cqg.rtd",,"ContractData",A13,"TickSize",,"T"))-2)</f>
        <v>2</v>
      </c>
      <c r="C13" s="6" t="str">
        <f>IF(RTD("cqg.rtd",,"ContractData",A13,"TickSize",,"T")=0.00390625,"B",IF(RTD("cqg.rtd",,"ContractData",A13,"TickSize",,"T")=0.0078125,"B",IF(RTD("cqg.rtd",,"ContractData",A13,"TickSize",,"T")=0.015625,"B",IF(RTD("cqg.rtd",,"ContractData",A13,"TickSize",,"T")=0.03125,"B",VLOOKUP(B13,$C$2:$D$9,2,FALSE)))))</f>
        <v>#.00</v>
      </c>
      <c r="D13" s="8" t="str">
        <f>"Today's Open is: "&amp;IF(C13="B",RTD("cqg.rtd",,"ContractData",A13,"Open",,"B"),TEXT(RTD("cqg.rtd",,"ContractData",A13,"Open",,"T"),C13))</f>
        <v>Today's Open is: 79.90</v>
      </c>
      <c r="E13" s="8" t="str">
        <f>"Today's High is: "&amp;IF(C13="B",RTD("cqg.rtd",,"ContractData",A13,"High",,"B"),TEXT(RTD("cqg.rtd",,"ContractData",A13,"High",,"T"),C13))</f>
        <v>Today's High is: 81.18</v>
      </c>
      <c r="F13" s="8" t="str">
        <f>"Today's Low is: "&amp;IF(C13="B",RTD("cqg.rtd",,"ContractData",A13,"Low",,"B"),TEXT(RTD("cqg.rtd",,"ContractData",A13,"Low",,"T"),C13))</f>
        <v>Today's Low is: 79.33</v>
      </c>
      <c r="G13" s="8" t="str">
        <f>"Last Trade is: "&amp;IF(C13="B",RTD("cqg.rtd",,"ContractData",A13,"LastTrade",,"B"),TEXT(RTD("cqg.rtd",,"ContractData",A13,"LastTrade",,"T"),C13))</f>
        <v>Last Trade is: 80.92</v>
      </c>
      <c r="H13" s="8" t="str">
        <f>"Net Change is: "&amp;IF(C13="B",RTD("cqg.rtd",,"ContractData",A13,"NetLastTrade",,"B"),TEXT(RTD("cqg.rtd",,"ContractData",A13,"NetLastTrade",,"T"),C13))</f>
        <v>Net Change is: 1.36</v>
      </c>
      <c r="I13" s="8" t="str">
        <f>IF(RTD("cqg.rtd",,"ContractData",A13,"PerCentNetLastTrade",,"T")/100&gt;0,TEXT(RTD("cqg.rtd",,"ContractData",A13,"PerCentNetLastTrade",,"T")/100,"0.00%")&amp;" Higher",TEXT(RTD("cqg.rtd",,"ContractData",A13,"PerCentNetLastTrade",,"T")/100,"0.00%")&amp;" Lower")</f>
        <v>1.71% Higher</v>
      </c>
      <c r="J13" s="18" t="str">
        <f>RTD("cqg.rtd",,"ContractData",A13,"Longdescription",,"B")</f>
        <v>Crude Light (Globex), Feb 23</v>
      </c>
      <c r="K13" s="18"/>
      <c r="L13" s="18"/>
      <c r="M13" s="18"/>
    </row>
    <row r="14" spans="1:13" ht="16.7" customHeight="1" x14ac:dyDescent="0.3">
      <c r="A14" s="6" t="s">
        <v>21</v>
      </c>
      <c r="B14" s="6">
        <f>IF(LEN(RTD("cqg.rtd",,"ContractData",A14,"TickSize",,"T"))-2&lt;0,0,LEN(RTD("cqg.rtd",,"ContractData",A14,"TickSize",,"T"))-2)</f>
        <v>4</v>
      </c>
      <c r="C14" s="6" t="str">
        <f>IF(RTD("cqg.rtd",,"ContractData",A14,"TickSize",,"T")=0.00390625,"B",IF(RTD("cqg.rtd",,"ContractData",A14,"TickSize",,"T")=0.0078125,"B",IF(RTD("cqg.rtd",,"ContractData",A14,"TickSize",,"T")=0.015625,"B",IF(RTD("cqg.rtd",,"ContractData",A14,"TickSize",,"T")=0.03125,"B",VLOOKUP(B14,$C$2:$D$9,2,FALSE)))))</f>
        <v>#.0000</v>
      </c>
      <c r="D14" s="8" t="str">
        <f>"Today's Open is: "&amp;IF(C14="B",RTD("cqg.rtd",,"ContractData",A14,"Open",,"B"),TEXT(RTD("cqg.rtd",,"ContractData",A14,"Open",,"T"),C14))</f>
        <v>Today's Open is: 3.2338</v>
      </c>
      <c r="E14" s="8" t="str">
        <f>"Today's High is: "&amp;IF(C14="B",RTD("cqg.rtd",,"ContractData",A14,"High",,"B"),TEXT(RTD("cqg.rtd",,"ContractData",A14,"High",,"T"),C14))</f>
        <v>Today's High is: 3.3475</v>
      </c>
      <c r="F14" s="8" t="str">
        <f>"Today's Low is: "&amp;IF(C14="B",RTD("cqg.rtd",,"ContractData",A14,"Low",,"B"),TEXT(RTD("cqg.rtd",,"ContractData",A14,"Low",,"T"),C14))</f>
        <v>Today's Low is: 3.2016</v>
      </c>
      <c r="G14" s="8" t="str">
        <f>"Last Trade is: "&amp;IF(C14="B",RTD("cqg.rtd",,"ContractData",A14,"LastTrade",,"B"),TEXT(RTD("cqg.rtd",,"ContractData",A14,"LastTrade",,"T"),C14))</f>
        <v>Last Trade is: 3.3459</v>
      </c>
      <c r="H14" s="8" t="str">
        <f>"Net Change is: "&amp;IF(C14="B",RTD("cqg.rtd",,"ContractData",A14,"NetLastTrade",,"B"),TEXT(RTD("cqg.rtd",,"ContractData",A14,"NetLastTrade",,"T"),C14))</f>
        <v>Net Change is: .1311</v>
      </c>
      <c r="I14" s="8" t="str">
        <f>IF(RTD("cqg.rtd",,"ContractData",A14,"PerCentNetLastTrade",,"T")/100&gt;0,TEXT(RTD("cqg.rtd",,"ContractData",A14,"PerCentNetLastTrade",,"T")/100,"0.00%")&amp;" Higher",TEXT(RTD("cqg.rtd",,"ContractData",A14,"PerCentNetLastTrade",,"T")/100,"0.00%")&amp;" Lower")</f>
        <v>4.08% Higher</v>
      </c>
      <c r="J14" s="18" t="str">
        <f>RTD("cqg.rtd",,"ContractData",A14,"Longdescription",,"B")</f>
        <v>NY Harbor ULSD, Feb 23</v>
      </c>
      <c r="K14" s="18"/>
      <c r="L14" s="18"/>
      <c r="M14" s="18"/>
    </row>
    <row r="15" spans="1:13" ht="16.7" customHeight="1" x14ac:dyDescent="0.3">
      <c r="A15" s="6" t="s">
        <v>22</v>
      </c>
      <c r="B15" s="6">
        <f>IF(LEN(RTD("cqg.rtd",,"ContractData",A15,"TickSize",,"T"))-2&lt;0,0,LEN(RTD("cqg.rtd",,"ContractData",A15,"TickSize",,"T"))-2)</f>
        <v>4</v>
      </c>
      <c r="C15" s="6" t="str">
        <f>IF(RTD("cqg.rtd",,"ContractData",A15,"TickSize",,"T")=0.00390625,"B",IF(RTD("cqg.rtd",,"ContractData",A15,"TickSize",,"T")=0.0078125,"B",IF(RTD("cqg.rtd",,"ContractData",A15,"TickSize",,"T")=0.015625,"B",IF(RTD("cqg.rtd",,"ContractData",A15,"TickSize",,"T")=0.03125,"B",VLOOKUP(B15,$C$2:$D$9,2,FALSE)))))</f>
        <v>#.0000</v>
      </c>
      <c r="D15" s="8" t="str">
        <f>"Today's Open is: "&amp;IF(C15="B",RTD("cqg.rtd",,"ContractData",A15,"Open",,"B"),TEXT(RTD("cqg.rtd",,"ContractData",A15,"Open",,"T"),C15))</f>
        <v>Today's Open is: 2.3899</v>
      </c>
      <c r="E15" s="8" t="str">
        <f>"Today's High is: "&amp;IF(C15="B",RTD("cqg.rtd",,"ContractData",A15,"High",,"B"),TEXT(RTD("cqg.rtd",,"ContractData",A15,"High",,"T"),C15))</f>
        <v>Today's High is: 2.4241</v>
      </c>
      <c r="F15" s="8" t="str">
        <f>"Today's Low is: "&amp;IF(C15="B",RTD("cqg.rtd",,"ContractData",A15,"Low",,"B"),TEXT(RTD("cqg.rtd",,"ContractData",A15,"Low",,"T"),C15))</f>
        <v>Today's Low is: 2.3625</v>
      </c>
      <c r="G15" s="8" t="str">
        <f>"Last Trade is: "&amp;IF(C15="B",RTD("cqg.rtd",,"ContractData",A15,"LastTrade",,"B"),TEXT(RTD("cqg.rtd",,"ContractData",A15,"LastTrade",,"T"),C15))</f>
        <v>Last Trade is: 2.4064</v>
      </c>
      <c r="H15" s="8" t="str">
        <f>"Net Change is: "&amp;IF(C15="B",RTD("cqg.rtd",,"ContractData",A15,"NetLastTrade",,"B"),TEXT(RTD("cqg.rtd",,"ContractData",A15,"NetLastTrade",,"T"),C15))</f>
        <v>Net Change is: .0149</v>
      </c>
      <c r="I15" s="8" t="str">
        <f>IF(RTD("cqg.rtd",,"ContractData",A15,"PerCentNetLastTrade",,"T")/100&gt;0,TEXT(RTD("cqg.rtd",,"ContractData",A15,"PerCentNetLastTrade",,"T")/100,"0.00%")&amp;" Higher",TEXT(RTD("cqg.rtd",,"ContractData",A15,"PerCentNetLastTrade",,"T")/100,"0.00%")&amp;" Lower")</f>
        <v>0.62% Higher</v>
      </c>
      <c r="J15" s="18" t="str">
        <f>RTD("cqg.rtd",,"ContractData",A15,"Longdescription",,"B")</f>
        <v>RBOB Gasoline (Globex), Feb 23</v>
      </c>
      <c r="K15" s="18"/>
      <c r="L15" s="18"/>
      <c r="M15" s="18"/>
    </row>
    <row r="16" spans="1:13" ht="16.7" customHeight="1" x14ac:dyDescent="0.3">
      <c r="A16" s="6" t="s">
        <v>16</v>
      </c>
      <c r="B16" s="6">
        <f>IF(LEN(RTD("cqg.rtd",,"ContractData",A16,"TickSize",,"T"))-2&lt;0,0,LEN(RTD("cqg.rtd",,"ContractData",A16,"TickSize",,"T"))-2)</f>
        <v>2</v>
      </c>
      <c r="C16" s="6" t="str">
        <f>IF(RTD("cqg.rtd",,"ContractData",A16,"TickSize",,"T")=0.00390625,"B",IF(RTD("cqg.rtd",,"ContractData",A16,"TickSize",,"T")=0.0078125,"B",IF(RTD("cqg.rtd",,"ContractData",A16,"TickSize",,"T")=0.015625,"B",IF(RTD("cqg.rtd",,"ContractData",A16,"TickSize",,"T")=0.03125,"B",VLOOKUP(B16,$C$2:$D$9,2,FALSE)))))</f>
        <v>#.00</v>
      </c>
      <c r="D16" s="8" t="str">
        <f>"Today's Open is: "&amp;IF(C16="B",RTD("cqg.rtd",,"ContractData",A16,"Open",,"B"),TEXT(RTD("cqg.rtd",,"ContractData",A16,"Open",,"T"),C16))</f>
        <v>Today's Open is: 1495.75</v>
      </c>
      <c r="E16" s="8" t="str">
        <f>"Today's High is: "&amp;IF(C16="B",RTD("cqg.rtd",,"ContractData",A16,"High",,"B"),TEXT(RTD("cqg.rtd",,"ContractData",A16,"High",,"T"),C16))</f>
        <v>Today's High is: 1522.75</v>
      </c>
      <c r="F16" s="8" t="str">
        <f>"Today's Low is: "&amp;IF(C16="B",RTD("cqg.rtd",,"ContractData",A16,"Low",,"B"),TEXT(RTD("cqg.rtd",,"ContractData",A16,"Low",,"T"),C16))</f>
        <v>Today's Low is: 1487.75</v>
      </c>
      <c r="G16" s="8" t="str">
        <f>"Last Trade is: "&amp;IF(C16="B",RTD("cqg.rtd",,"ContractData",A16,"LastTrade",,"B"),TEXT(RTD("cqg.rtd",,"ContractData",A16,"LastTrade",,"T"),C16))</f>
        <v>Last Trade is: 1492.75</v>
      </c>
      <c r="H16" s="8" t="str">
        <f>"Net Change is: "&amp;IF(C16="B",RTD("cqg.rtd",,"ContractData",A16,"NetLastTrade",,"B"),TEXT(RTD("cqg.rtd",,"ContractData",A16,"NetLastTrade",,"T"),C16))</f>
        <v>Net Change is: 8.25</v>
      </c>
      <c r="I16" s="8" t="str">
        <f>IF(RTD("cqg.rtd",,"ContractData",A16,"PerCentNetLastTrade",,"T")/100&gt;0,TEXT(RTD("cqg.rtd",,"ContractData",A16,"PerCentNetLastTrade",,"T")/100,"0.00%")&amp;" Higher",TEXT(RTD("cqg.rtd",,"ContractData",A16,"PerCentNetLastTrade",,"T")/100,"0.00%")&amp;" Lower")</f>
        <v>0.56% Higher</v>
      </c>
      <c r="J16" s="18" t="str">
        <f>RTD("cqg.rtd",,"ContractData",A16,"Longdescription",,"B")</f>
        <v>Soybeans (Globex), Mar 23</v>
      </c>
      <c r="K16" s="18"/>
      <c r="L16" s="18"/>
      <c r="M16" s="18"/>
    </row>
    <row r="17" spans="1:13" ht="16.7" customHeight="1" x14ac:dyDescent="0.3">
      <c r="A17" s="6" t="s">
        <v>23</v>
      </c>
      <c r="B17" s="6">
        <f>IF(LEN(RTD("cqg.rtd",,"ContractData",A17,"TickSize",,"T"))-2&lt;0,0,LEN(RTD("cqg.rtd",,"ContractData",A17,"TickSize",,"T"))-2)</f>
        <v>2</v>
      </c>
      <c r="C17" s="6" t="str">
        <f>IF(RTD("cqg.rtd",,"ContractData",A17,"TickSize",,"T")=0.00390625,"B",IF(RTD("cqg.rtd",,"ContractData",A17,"TickSize",,"T")=0.0078125,"B",IF(RTD("cqg.rtd",,"ContractData",A17,"TickSize",,"T")=0.015625,"B",IF(RTD("cqg.rtd",,"ContractData",A17,"TickSize",,"T")=0.03125,"B",VLOOKUP(B17,$C$2:$D$9,2,FALSE)))))</f>
        <v>#.00</v>
      </c>
      <c r="D17" s="8" t="str">
        <f>"Today's Open is: "&amp;IF(C17="B",RTD("cqg.rtd",,"ContractData",A17,"Open",,"B"),TEXT(RTD("cqg.rtd",,"ContractData",A17,"Open",,"T"),C17))</f>
        <v>Today's Open is: 65.39</v>
      </c>
      <c r="E17" s="8" t="str">
        <f>"Today's High is: "&amp;IF(C17="B",RTD("cqg.rtd",,"ContractData",A17,"High",,"B"),TEXT(RTD("cqg.rtd",,"ContractData",A17,"High",,"T"),C17))</f>
        <v>Today's High is: 66.97</v>
      </c>
      <c r="F17" s="8" t="str">
        <f>"Today's Low is: "&amp;IF(C17="B",RTD("cqg.rtd",,"ContractData",A17,"Low",,"B"),TEXT(RTD("cqg.rtd",,"ContractData",A17,"Low",,"T"),C17))</f>
        <v>Today's Low is: 65.15</v>
      </c>
      <c r="G17" s="8" t="str">
        <f>"Last Trade is: "&amp;IF(C17="B",RTD("cqg.rtd",,"ContractData",A17,"LastTrade",,"B"),TEXT(RTD("cqg.rtd",,"ContractData",A17,"LastTrade",,"T"),C17))</f>
        <v>Last Trade is: 66.47</v>
      </c>
      <c r="H17" s="8" t="str">
        <f>"Net Change is: "&amp;IF(C17="B",RTD("cqg.rtd",,"ContractData",A17,"NetLastTrade",,"B"),TEXT(RTD("cqg.rtd",,"ContractData",A17,"NetLastTrade",,"T"),C17))</f>
        <v>Net Change is: 1.82</v>
      </c>
      <c r="I17" s="8" t="str">
        <f>IF(RTD("cqg.rtd",,"ContractData",A17,"PerCentNetLastTrade",,"T")/100&gt;0,TEXT(RTD("cqg.rtd",,"ContractData",A17,"PerCentNetLastTrade",,"T")/100,"0.00%")&amp;" Higher",TEXT(RTD("cqg.rtd",,"ContractData",A17,"PerCentNetLastTrade",,"T")/100,"0.00%")&amp;" Lower")</f>
        <v>2.82% Higher</v>
      </c>
      <c r="J17" s="18" t="str">
        <f>RTD("cqg.rtd",,"ContractData",A17,"Longdescription",,"B")</f>
        <v>Soybean Oil (Globex), Mar 23</v>
      </c>
      <c r="K17" s="18"/>
      <c r="L17" s="18"/>
      <c r="M17" s="18"/>
    </row>
    <row r="18" spans="1:13" ht="16.7" customHeight="1" x14ac:dyDescent="0.3">
      <c r="A18" s="6" t="s">
        <v>24</v>
      </c>
      <c r="B18" s="6">
        <f>IF(LEN(RTD("cqg.rtd",,"ContractData",A18,"TickSize",,"T"))-2&lt;0,0,LEN(RTD("cqg.rtd",,"ContractData",A18,"TickSize",,"T"))-2)</f>
        <v>1</v>
      </c>
      <c r="C18" s="6" t="str">
        <f>IF(RTD("cqg.rtd",,"ContractData",A18,"TickSize",,"T")=0.00390625,"B",IF(RTD("cqg.rtd",,"ContractData",A18,"TickSize",,"T")=0.0078125,"B",IF(RTD("cqg.rtd",,"ContractData",A18,"TickSize",,"T")=0.015625,"B",IF(RTD("cqg.rtd",,"ContractData",A18,"TickSize",,"T")=0.03125,"B",VLOOKUP(B18,$C$2:$D$9,2,FALSE)))))</f>
        <v>#.0</v>
      </c>
      <c r="D18" s="8" t="str">
        <f>"Today's Open is: "&amp;IF(C18="B",RTD("cqg.rtd",,"ContractData",A18,"Open",,"B"),TEXT(RTD("cqg.rtd",,"ContractData",A18,"Open",,"T"),C18))</f>
        <v>Today's Open is: 453.4</v>
      </c>
      <c r="E18" s="8" t="str">
        <f>"Today's High is: "&amp;IF(C18="B",RTD("cqg.rtd",,"ContractData",A18,"High",,"B"),TEXT(RTD("cqg.rtd",,"ContractData",A18,"High",,"T"),C18))</f>
        <v>Today's High is: 460.3</v>
      </c>
      <c r="F18" s="8" t="str">
        <f>"Today's Low is: "&amp;IF(C18="B",RTD("cqg.rtd",,"ContractData",A18,"Low",,"B"),TEXT(RTD("cqg.rtd",,"ContractData",A18,"Low",,"T"),C18))</f>
        <v>Today's Low is: 445.8</v>
      </c>
      <c r="G18" s="8" t="str">
        <f>"Last Trade is: "&amp;IF(C18="B",RTD("cqg.rtd",,"ContractData",A18,"LastTrade",,"B"),TEXT(RTD("cqg.rtd",,"ContractData",A18,"LastTrade",,"T"),C18))</f>
        <v>Last Trade is: 448.3</v>
      </c>
      <c r="H18" s="8" t="str">
        <f>"Net Change is: "&amp;IF(C18="B",RTD("cqg.rtd",,"ContractData",A18,"NetLastTrade",,"B"),TEXT(RTD("cqg.rtd",,"ContractData",A18,"NetLastTrade",,"T"),C18))</f>
        <v>Net Change is: -3.0</v>
      </c>
      <c r="I18" s="8" t="str">
        <f>IF(RTD("cqg.rtd",,"ContractData",A18,"PerCentNetLastTrade",,"T")/100&gt;0,TEXT(RTD("cqg.rtd",,"ContractData",A18,"PerCentNetLastTrade",,"T")/100,"0.00%")&amp;" Higher",TEXT(RTD("cqg.rtd",,"ContractData",A18,"PerCentNetLastTrade",,"T")/100,"0.00%")&amp;" Lower")</f>
        <v>-0.66% Lower</v>
      </c>
      <c r="J18" s="18" t="str">
        <f>RTD("cqg.rtd",,"ContractData",A18,"Longdescription",,"B")</f>
        <v>Soybean Meal (Globex), Mar 23</v>
      </c>
      <c r="K18" s="18"/>
      <c r="L18" s="18"/>
      <c r="M18" s="18"/>
    </row>
    <row r="19" spans="1:13" ht="16.7" customHeight="1" x14ac:dyDescent="0.3">
      <c r="A19" s="6" t="s">
        <v>25</v>
      </c>
      <c r="B19" s="6">
        <f>IF(LEN(RTD("cqg.rtd",,"ContractData",A19,"TickSize",,"T"))-2&lt;0,0,LEN(RTD("cqg.rtd",,"ContractData",A19,"TickSize",,"T"))-2)</f>
        <v>2</v>
      </c>
      <c r="C19" s="6" t="str">
        <f>IF(RTD("cqg.rtd",,"ContractData",A19,"TickSize",,"T")=0.00390625,"B",IF(RTD("cqg.rtd",,"ContractData",A19,"TickSize",,"T")=0.0078125,"B",IF(RTD("cqg.rtd",,"ContractData",A19,"TickSize",,"T")=0.015625,"B",IF(RTD("cqg.rtd",,"ContractData",A19,"TickSize",,"T")=0.03125,"B",VLOOKUP(B19,$C$2:$D$9,2,FALSE)))))</f>
        <v>#.00</v>
      </c>
      <c r="D19" s="8" t="str">
        <f>"Today's Open is: "&amp;IF(C19="B",RTD("cqg.rtd",,"ContractData",A19,"Open",,"B"),TEXT(RTD("cqg.rtd",,"ContractData",A19,"Open",,"T"),C19))</f>
        <v>Today's Open is: 781.25</v>
      </c>
      <c r="E19" s="8" t="str">
        <f>"Today's High is: "&amp;IF(C19="B",RTD("cqg.rtd",,"ContractData",A19,"High",,"B"),TEXT(RTD("cqg.rtd",,"ContractData",A19,"High",,"T"),C19))</f>
        <v>Today's High is: 784.50</v>
      </c>
      <c r="F19" s="8" t="str">
        <f>"Today's Low is: "&amp;IF(C19="B",RTD("cqg.rtd",,"ContractData",A19,"Low",,"B"),TEXT(RTD("cqg.rtd",,"ContractData",A19,"Low",,"T"),C19))</f>
        <v>Today's Low is: 769.00</v>
      </c>
      <c r="G19" s="8" t="str">
        <f>"Last Trade is: "&amp;IF(C19="B",RTD("cqg.rtd",,"ContractData",A19,"LastTrade",,"B"),TEXT(RTD("cqg.rtd",,"ContractData",A19,"LastTrade",,"T"),C19))</f>
        <v>Last Trade is: 774.25</v>
      </c>
      <c r="H19" s="8" t="str">
        <f>"Net Change is: "&amp;IF(C19="B",RTD("cqg.rtd",,"ContractData",A19,"NetLastTrade",,"B"),TEXT(RTD("cqg.rtd",,"ContractData",A19,"NetLastTrade",,"T"),C19))</f>
        <v>Net Change is: -1.75</v>
      </c>
      <c r="I19" s="8" t="str">
        <f>IF(RTD("cqg.rtd",,"ContractData",A19,"PerCentNetLastTrade",,"T")/100&gt;0,TEXT(RTD("cqg.rtd",,"ContractData",A19,"PerCentNetLastTrade",,"T")/100,"0.00%")&amp;" Higher",TEXT(RTD("cqg.rtd",,"ContractData",A19,"PerCentNetLastTrade",,"T")/100,"0.00%")&amp;" Lower")</f>
        <v>-0.23% Lower</v>
      </c>
      <c r="J19" s="18" t="str">
        <f>RTD("cqg.rtd",,"ContractData",A19,"Longdescription",,"B")</f>
        <v>Wheat (Globex), Mar 23</v>
      </c>
      <c r="K19" s="18"/>
      <c r="L19" s="18"/>
      <c r="M19" s="18"/>
    </row>
    <row r="20" spans="1:13" ht="16.7" customHeight="1" x14ac:dyDescent="0.3">
      <c r="A20" s="6" t="s">
        <v>26</v>
      </c>
      <c r="B20" s="6">
        <f>IF(LEN(RTD("cqg.rtd",,"ContractData",A20,"TickSize",,"T"))-2&lt;0,0,LEN(RTD("cqg.rtd",,"ContractData",A20,"TickSize",,"T"))-2)</f>
        <v>1</v>
      </c>
      <c r="C20" s="6" t="str">
        <f>IF(RTD("cqg.rtd",,"ContractData",A20,"TickSize",,"T")=0.00390625,"B",IF(RTD("cqg.rtd",,"ContractData",A20,"TickSize",,"T")=0.0078125,"B",IF(RTD("cqg.rtd",,"ContractData",A20,"TickSize",,"T")=0.015625,"B",IF(RTD("cqg.rtd",,"ContractData",A20,"TickSize",,"T")=0.03125,"B",VLOOKUP(B20,$C$2:$D$9,2,FALSE)))))</f>
        <v>#.0</v>
      </c>
      <c r="D20" s="8" t="str">
        <f>"Today's Open is: "&amp;IF(C20="B",RTD("cqg.rtd",,"ContractData",A20,"Open",,"B"),TEXT(RTD("cqg.rtd",,"ContractData",A20,"Open",,"T"),C20))</f>
        <v>Today's Open is: 1808.2</v>
      </c>
      <c r="E20" s="8" t="str">
        <f>"Today's High is: "&amp;IF(C20="B",RTD("cqg.rtd",,"ContractData",A20,"High",,"B"),TEXT(RTD("cqg.rtd",,"ContractData",A20,"High",,"T"),C20))</f>
        <v>Today's High is: 1841.9</v>
      </c>
      <c r="F20" s="8" t="str">
        <f>"Today's Low is: "&amp;IF(C20="B",RTD("cqg.rtd",,"ContractData",A20,"Low",,"B"),TEXT(RTD("cqg.rtd",,"ContractData",A20,"Low",,"T"),C20))</f>
        <v>Today's Low is: 1808.0</v>
      </c>
      <c r="G20" s="8" t="str">
        <f>"Last Trade is: "&amp;IF(C20="B",RTD("cqg.rtd",,"ContractData",A20,"LastTrade",,"B"),TEXT(RTD("cqg.rtd",,"ContractData",A20,"LastTrade",,"T"),C20))</f>
        <v>Last Trade is: 1829.4</v>
      </c>
      <c r="H20" s="8" t="str">
        <f>"Net Change is: "&amp;IF(C20="B",RTD("cqg.rtd",,"ContractData",A20,"NetLastTrade",,"B"),TEXT(RTD("cqg.rtd",,"ContractData",A20,"NetLastTrade",,"T"),C20))</f>
        <v>Net Change is: 25.2</v>
      </c>
      <c r="I20" s="8" t="str">
        <f>IF(RTD("cqg.rtd",,"ContractData",A20,"PerCentNetLastTrade",,"T")/100&gt;0,TEXT(RTD("cqg.rtd",,"ContractData",A20,"PerCentNetLastTrade",,"T")/100,"0.00%")&amp;" Higher",TEXT(RTD("cqg.rtd",,"ContractData",A20,"PerCentNetLastTrade",,"T")/100,"0.00%")&amp;" Lower")</f>
        <v>1.40% Higher</v>
      </c>
      <c r="J20" s="18" t="str">
        <f>RTD("cqg.rtd",,"ContractData",A20,"Longdescription",,"B")</f>
        <v>Gold (Globex), Feb 23</v>
      </c>
      <c r="K20" s="18"/>
      <c r="L20" s="18"/>
      <c r="M20" s="18"/>
    </row>
    <row r="21" spans="1:13" ht="16.7" customHeight="1" x14ac:dyDescent="0.3">
      <c r="A21" s="6" t="s">
        <v>28</v>
      </c>
      <c r="B21" s="6">
        <f>IF(LEN(RTD("cqg.rtd",,"ContractData",A21,"TickSize",,"T"))-2&lt;0,0,LEN(RTD("cqg.rtd",,"ContractData",A21,"TickSize",,"T"))-2)</f>
        <v>7</v>
      </c>
      <c r="C21" s="6" t="str">
        <f>IF(RTD("cqg.rtd",,"ContractData",A21,"TickSize",,"T")=0.00390625,"B",IF(RTD("cqg.rtd",,"ContractData",A21,"TickSize",,"T")=0.0078125,"B",IF(RTD("cqg.rtd",,"ContractData",A21,"TickSize",,"T")=0.015625,"B",IF(RTD("cqg.rtd",,"ContractData",A21,"TickSize",,"T")=0.03125,"B",VLOOKUP(B21,$C$2:$D$9,2,FALSE)))))</f>
        <v>#.0000000</v>
      </c>
      <c r="D21" s="8" t="str">
        <f>"Today's Open is: "&amp;IF(C21="B",RTD("cqg.rtd",,"ContractData",A21,"Open",,"B"),TEXT(RTD("cqg.rtd",,"ContractData",A21,"Open",,"T"),C21))</f>
        <v>Today's Open is: .0076035</v>
      </c>
      <c r="E21" s="8" t="str">
        <f>"Today's High is: "&amp;IF(C21="B",RTD("cqg.rtd",,"ContractData",A21,"High",,"B"),TEXT(RTD("cqg.rtd",,"ContractData",A21,"High",,"T"),C21))</f>
        <v>Today's High is: .0076185</v>
      </c>
      <c r="F21" s="8" t="str">
        <f>"Today's Low is: "&amp;IF(C21="B",RTD("cqg.rtd",,"ContractData",A21,"Low",,"B"),TEXT(RTD("cqg.rtd",,"ContractData",A21,"Low",,"T"),C21))</f>
        <v>Today's Low is: .0075625</v>
      </c>
      <c r="G21" s="8" t="str">
        <f>"Last Trade is: "&amp;IF(C21="B",RTD("cqg.rtd",,"ContractData",A21,"LastTrade",,"B"),TEXT(RTD("cqg.rtd",,"ContractData",A21,"LastTrade",,"T"),C21))</f>
        <v>Last Trade is: .0075730</v>
      </c>
      <c r="H21" s="8" t="str">
        <f>"Net Change is: "&amp;IF(C21="B",RTD("cqg.rtd",,"ContractData",A21,"NetLastTrade",,"B"),TEXT(RTD("cqg.rtd",,"ContractData",A21,"NetLastTrade",,"T"),C21))</f>
        <v>Net Change is: -.0000345</v>
      </c>
      <c r="I21" s="8" t="str">
        <f>IF(RTD("cqg.rtd",,"ContractData",A21,"PerCentNetLastTrade",,"T")/100&gt;0,TEXT(RTD("cqg.rtd",,"ContractData",A21,"PerCentNetLastTrade",,"T")/100,"0.00%")&amp;" Higher",TEXT(RTD("cqg.rtd",,"ContractData",A21,"PerCentNetLastTrade",,"T")/100,"0.00%")&amp;" Lower")</f>
        <v>-0.45% Lower</v>
      </c>
      <c r="J21" s="18" t="str">
        <f>RTD("cqg.rtd",,"ContractData",A21,"Longdescription",,"B")</f>
        <v>Japanese Yen (Globex), Mar 23</v>
      </c>
      <c r="K21" s="18"/>
      <c r="L21" s="18"/>
      <c r="M21" s="18"/>
    </row>
    <row r="22" spans="1:13" ht="16.7" customHeight="1" x14ac:dyDescent="0.3">
      <c r="A22" s="6" t="s">
        <v>27</v>
      </c>
      <c r="B22" s="6">
        <f>IF(LEN(RTD("cqg.rtd",,"ContractData",A22,"TickSize",,"T"))-2&lt;0,0,LEN(RTD("cqg.rtd",,"ContractData",A22,"TickSize",,"T"))-2)</f>
        <v>6</v>
      </c>
      <c r="C22" s="6" t="str">
        <f>IF(RTD("cqg.rtd",,"ContractData",A22,"TickSize",,"T")=0.00390625,"B",IF(RTD("cqg.rtd",,"ContractData",A22,"TickSize",,"T")=0.0078125,"B",IF(RTD("cqg.rtd",,"ContractData",A22,"TickSize",,"T")=0.015625,"B",IF(RTD("cqg.rtd",,"ContractData",A22,"TickSize",,"T")=0.03125,"B",VLOOKUP(B22,$C$2:$D$9,2,FALSE)))))</f>
        <v>B</v>
      </c>
      <c r="D22" s="8" t="str">
        <f>"Today's Open is: "&amp;IF(C22="B",RTD("cqg.rtd",,"ContractData",A22,"Open",,"B"),TEXT(RTD("cqg.rtd",,"ContractData",A22,"Open",,"T"),C22))</f>
        <v>Today's Open is: 113-06' </v>
      </c>
      <c r="E22" s="8" t="str">
        <f>"Today's High is: "&amp;IF(C22="B",RTD("cqg.rtd",,"ContractData",A22,"High",,"B"),TEXT(RTD("cqg.rtd",,"ContractData",A22,"High",,"T"),C22))</f>
        <v>Today's High is: 113-06'+</v>
      </c>
      <c r="F22" s="8" t="str">
        <f>"Today's Low is: "&amp;IF(C22="B",RTD("cqg.rtd",,"ContractData",A22,"Low",,"B"),TEXT(RTD("cqg.rtd",,"ContractData",A22,"Low",,"T"),C22))</f>
        <v>Today's Low is: 112-12'+</v>
      </c>
      <c r="G22" s="8" t="str">
        <f>"Last Trade is: "&amp;IF(C22="B",RTD("cqg.rtd",,"ContractData",A22,"LastTrade",,"B"),TEXT(RTD("cqg.rtd",,"ContractData",A22,"LastTrade",,"T"),C22))</f>
        <v>Last Trade is: 112-14' </v>
      </c>
      <c r="H22" s="8" t="str">
        <f>"Net Change is: "&amp;IF(C22="B",RTD("cqg.rtd",,"ContractData",A22,"NetLastTrade",,"B"),TEXT(RTD("cqg.rtd",,"ContractData",A22,"NetLastTrade",,"T"),C22))</f>
        <v>Net Change is: -0-20'+</v>
      </c>
      <c r="I22" s="8" t="str">
        <f>IF(RTD("cqg.rtd",,"ContractData",A22,"PerCentNetLastTrade",,"T")/100&gt;0,TEXT(RTD("cqg.rtd",,"ContractData",A22,"PerCentNetLastTrade",,"T")/100,"0.00%")&amp;" Higher",TEXT(RTD("cqg.rtd",,"ContractData",A22,"PerCentNetLastTrade",,"T")/100,"0.00%")&amp;" Lower")</f>
        <v>-0.57% Lower</v>
      </c>
      <c r="J22" s="18" t="str">
        <f>RTD("cqg.rtd",,"ContractData",A22,"Longdescription",,"B")</f>
        <v>10yr US Treasury Notes (Globex), Mar 23</v>
      </c>
      <c r="K22" s="18"/>
      <c r="L22" s="18"/>
      <c r="M22" s="18"/>
    </row>
    <row r="23" spans="1:13" ht="16.7" customHeight="1" x14ac:dyDescent="0.3">
      <c r="C23" s="4"/>
      <c r="D23"/>
    </row>
    <row r="24" spans="1:13" ht="16.7" customHeight="1" x14ac:dyDescent="0.3">
      <c r="B24" s="5" t="s">
        <v>13</v>
      </c>
      <c r="C24" s="14" t="s">
        <v>12</v>
      </c>
      <c r="D24" s="15" t="s">
        <v>30</v>
      </c>
      <c r="E24" s="16">
        <v>21</v>
      </c>
    </row>
    <row r="25" spans="1:13" ht="16.7" customHeight="1" x14ac:dyDescent="0.3">
      <c r="A25" s="9" t="s">
        <v>14</v>
      </c>
      <c r="B25" s="9">
        <f>IF(LEN(RTD("cqg.rtd",,"ContractData",A25,"TickSize",,"T"))-2&lt;0,0,LEN(RTD("cqg.rtd",,"ContractData",A25,"TickSize",,"T"))-2)</f>
        <v>2</v>
      </c>
      <c r="C25" s="9" t="str">
        <f>IF(RTD("cqg.rtd",,"ContractData",A25,"TickSize",,"T")=0.00390625,"B",IF(RTD("cqg.rtd",,"ContractData",A25,"TickSize",,"T")=0.0078125,"B",IF(RTD("cqg.rtd",,"ContractData",A25,"TickSize",,"T")=0.015625,"B",IF(RTD("cqg.rtd",,"ContractData",A25,"TickSize",,"T")=0.03125,"B",VLOOKUP(B25,$C$2:$D$9,2,FALSE)))))</f>
        <v>#.00</v>
      </c>
      <c r="D25" s="17" t="str">
        <f>"Last Trade is: "&amp;IF(C25="B",RTD("cqg.rtd",,"ContractData",A25,"LastTrade",,"B"),TEXT(RTD("cqg.rtd",,"ContractData",A25,"LastTrade",,"T"),C25))</f>
        <v>Last Trade is: 3867.00</v>
      </c>
      <c r="E25" s="11" t="str">
        <f>IF(C25="B","The "&amp;$E$24&amp;" SMA is: "&amp;TRUNC(DOLLARFR(RTD("cqg.rtd",,"StudyData","MA("&amp;A25&amp;",MAType:=Sim,Period:="&amp;$E$24&amp;",InputChoice:=Close)","Bar","","Close","ADC","0",,,,,"T"),32))&amp;"-"&amp;TEXT(MOD(DOLLARFR(RTD("cqg.rtd",,"StudyData","MA("&amp;A25&amp;",MAType:=Sim,Period:="&amp;$E$24&amp;",InputChoice:=Close)","Bar","","Close","ADC","0",,,,,"T"),32),1),".00")*100,"The "&amp;$E$24&amp;" day SMA is: "&amp;TEXT(RTD("cqg.rtd",,"StudyData","MA("&amp;A25&amp;",MAType:=Sim,Period:="&amp;$E$24&amp;",InputChoice:=Close)", "Bar", "", "Close","D","0",,,,,"T"),C25))</f>
        <v>The 21 day SMA is: 3970.85</v>
      </c>
      <c r="F25" s="18" t="str">
        <f>IF(C25="B",IF(RTD("cqg.rtd",,"ContractData",A25,"LastTrade",,"T")-RTD("cqg.rtd",,"StudyData","MA("&amp;A25&amp;",MAType:=Sim,Period:="&amp;$E$24&amp;",InputChoice:=Close)","Bar","","Close","ADC","0",,,,,"T")&gt;0,IF(AND(RTD("cqg.rtd",,"ContractData",A25,"LastTrade",,"T")-RTD("cqg.rtd",,"StudyData","MA("&amp;A25&amp;",MAType:=Sim,Period:="&amp;$E$24&amp;",InputChoice:=Close)","Bar","","Close","ADC","0",,,,,"T")&gt;0,RTD("cqg.rtd",,"ContractData",A25,"LastTrade",,"T")-RTD("cqg.rtd",,"StudyData","MA("&amp;A25&amp;",MAType:=Sim,Period:="&amp;$E$24&amp;",InputChoice:=Close)","Bar","","Close","ADC","0",,,,,"T")&lt;1),"The Last Trade is above the "&amp;$E$24&amp;" SMA ("&amp;"+"&amp;TEXT(DOLLARFR(RTD("cqg.rtd",,"ContractData",A25,"LastTrade",,"T")-RTD("cqg.rtd",,"StudyData","MA("&amp;A25&amp;",MAType:=Sim,Period:="&amp;$E$24&amp;",InputChoice:=Close)","Bar","","Close","ADC","0",,,,,"T"),32),"#")&amp;RIGHT(TEXT(DOLLARFR(MOD(RTD("cqg.rtd",,"ContractData",A25,"LastTrade",,"T")-RTD("cqg.rtd",,"StudyData","MA("&amp;A25&amp;",MAType:=Sim,Period:="&amp;$E$24&amp;",InputChoice:=Close)","Bar","","Close","ADC","0",,,,,"T"),1),32),"0.00"),2)&amp;")","The Last Trade is above the "&amp;$E$24&amp;" SMA ("&amp;"+"&amp;TEXT(DOLLARFR(RTD("cqg.rtd",,"ContractData",A25,"LastTrade",,"T")-RTD("cqg.rtd",,"StudyData","MA("&amp;A25&amp;",MAType:=Sim,Period:="&amp;$E$24&amp;",InputChoice:=Close)","Bar","","Close","ADC","0",,,,,"T"),32),"#")&amp;"-"&amp;RIGHT(TEXT(DOLLARFR(MOD(RTD("cqg.rtd",,"ContractData",A25,"LastTrade",,"T")-RTD("cqg.rtd",,"StudyData","MA("&amp;A25&amp;",MAType:=Sim,Period:="&amp;$E$24&amp;",InputChoice:=Close)","Bar","","Close","ADC","0",,,,,"T"),1),32),"0.00"),2)&amp;")"),IF(AND(RTD("cqg.rtd",,"ContractData",A25,"LastTrade",,"T")-RTD("cqg.rtd",,"StudyData","MA("&amp;A25&amp;",MAType:=Sim,Period:="&amp;$E$24&amp;",InputChoice:=Close)","Bar","","Close","ADC","0",,,,,"T")&lt;0,RTD("cqg.rtd",,"ContractData",A25,"LastTrade",,"T")-RTD("cqg.rtd",,"StudyData","MA("&amp;A25&amp;",MAType:=Sim,Period:="&amp;$E$24&amp;",InputChoice:=Close)","Bar","","Close","ADC","0",,,,,"T")&lt;1),"The Last Trade is below the "&amp;$E$24&amp;" SMA ("&amp;TEXT(DOLLARFR(RTD("cqg.rtd",,"ContractData",A25,"LastTrade",,"T")-RTD("cqg.rtd",,"StudyData","MA("&amp;A25&amp;",MAType:=Sim,Period:="&amp;$E$24&amp;",InputChoice:=Close)","Bar","","Close","ADC","0",,,,,"T"),32),"#")&amp;"-"&amp;RIGHT(TEXT(DOLLARFR(MOD(RTD("cqg.rtd",,"ContractData",A25,"LastTrade",,"T")-RTD("cqg.rtd",,"StudyData","MA("&amp;A25&amp;",MAType:=Sim,Period:="&amp;$E$24&amp;",InputChoice:=Close)","Bar","","Close","ADC","0",,,,,"T"),-1),32),"0.00"),2)&amp;")","The Last Trade is below the "&amp;$E$24&amp;" SMA ("&amp;"+"&amp;TEXT(DOLLARFR(RTD("cqg.rtd",,"ContractData",A25,"LastTrade",,"T")-RTD("cqg.rtd",,"StudyData","MA("&amp;A25&amp;",MAType:=Sim,Period:="&amp;$E$24&amp;",InputChoice:=Close)","Bar","","Close","ADC","0",,,,,"T"),32),"#")&amp;"-"&amp;RIGHT(TEXT(DOLLARFR(MOD(RTD("cqg.rtd",,"ContractData",A25,"LastTrade",,"T")-RTD("cqg.rtd",,"StudyData","MA("&amp;A25&amp;",MAType:=Sim,Period:="&amp;$E$24&amp;",InputChoice:=Close)","Bar","","Close","ADC","0",,,,,"T"),-1),32),"0.00"),2)&amp;")")),IF(RTD("cqg.rtd",,"ContractData",A25,"LastTrade",,"T")-RTD("cqg.rtd",,"StudyData","MA("&amp;A25&amp;",MAType:=Sim,Period:="&amp;$E$24&amp;",InputChoice:=Close)","Bar","","Close","ADC","0",,,,,"T")&gt;0,"The Last Trade is above the "&amp;$E$24&amp;" SMA (+"&amp;TEXT(RTD("cqg.rtd",,"ContractData",A25,"LastTrade",,"T")-RTD("cqg.rtd",,"StudyData","MA("&amp;A25&amp;",MAType:=Sim,Period:="&amp;$E$24&amp;",InputChoice:=Close)","Bar","","Close","ADC","0",,,,,"T"),C25)&amp;")","The Last Trade is below the "&amp;$E$24&amp;" SMA ("&amp;TEXT(RTD("cqg.rtd",,"ContractData",A25,"LastTrade",,"T")-RTD("cqg.rtd",,"StudyData","MA("&amp;A25&amp;",MAType:=Sim,Period:="&amp;$E$24&amp;",InputChoice:=Close)","Bar","","Close","ADC","0",,,,,"T"),C25)&amp;")"))</f>
        <v>The Last Trade is below the 21 SMA (-88.31)</v>
      </c>
      <c r="G25" s="18"/>
    </row>
    <row r="26" spans="1:13" ht="16.7" customHeight="1" x14ac:dyDescent="0.3">
      <c r="A26" s="9" t="s">
        <v>31</v>
      </c>
      <c r="B26" s="9">
        <f>IF(LEN(RTD("cqg.rtd",,"ContractData",A26,"TickSize",,"T"))-2&lt;0,0,LEN(RTD("cqg.rtd",,"ContractData",A26,"TickSize",,"T"))-2)</f>
        <v>0</v>
      </c>
      <c r="C26" s="9" t="str">
        <f>IF(RTD("cqg.rtd",,"ContractData",A26,"TickSize",,"T")=0.00390625,"B",IF(RTD("cqg.rtd",,"ContractData",A26,"TickSize",,"T")=0.0078125,"B",IF(RTD("cqg.rtd",,"ContractData",A26,"TickSize",,"T")=0.015625,"B",IF(RTD("cqg.rtd",,"ContractData",A26,"TickSize",,"T")=0.03125,"B",VLOOKUP(B26,$C$2:$D$9,2,FALSE)))))</f>
        <v>#</v>
      </c>
      <c r="D26" s="17" t="str">
        <f>"Last Trade is: "&amp;IF(C26="B",RTD("cqg.rtd",,"ContractData",A26,"LastTrade",,"B"),TEXT(RTD("cqg.rtd",,"ContractData",A26,"LastTrade",,"T"),C26))</f>
        <v>Last Trade is: 14069</v>
      </c>
      <c r="E26" s="11" t="str">
        <f>IF(C26="B","The "&amp;$E$24&amp;" SMA is: "&amp;TRUNC(DOLLARFR(RTD("cqg.rtd",,"StudyData","MA("&amp;A26&amp;",MAType:=Sim,Period:="&amp;$E$24&amp;",InputChoice:=Close)","Bar","","Close","ADC","0",,,,,"T"),32))&amp;"-"&amp;TEXT(MOD(DOLLARFR(RTD("cqg.rtd",,"StudyData","MA("&amp;A26&amp;",MAType:=Sim,Period:="&amp;$E$24&amp;",InputChoice:=Close)","Bar","","Close","ADC","0",,,,,"T"),32),1),".00")*100,"The "&amp;$E$24&amp;" day SMA is: "&amp;TEXT(RTD("cqg.rtd",,"StudyData","MA("&amp;A26&amp;",MAType:=Sim,Period:="&amp;$E$24&amp;",InputChoice:=Close)", "Bar", "", "Close","D","0",,,,,"T"),C26))</f>
        <v>The 21 day SMA is: 14284</v>
      </c>
      <c r="F26" s="18" t="str">
        <f>IF(C26="B",IF(RTD("cqg.rtd",,"ContractData",A26,"LastTrade",,"T")-RTD("cqg.rtd",,"StudyData","MA("&amp;A26&amp;",MAType:=Sim,Period:="&amp;$E$24&amp;",InputChoice:=Close)","Bar","","Close","ADC","0",,,,,"T")&gt;0,IF(AND(RTD("cqg.rtd",,"ContractData",A26,"LastTrade",,"T")-RTD("cqg.rtd",,"StudyData","MA("&amp;A26&amp;",MAType:=Sim,Period:="&amp;$E$24&amp;",InputChoice:=Close)","Bar","","Close","ADC","0",,,,,"T")&gt;0,RTD("cqg.rtd",,"ContractData",A26,"LastTrade",,"T")-RTD("cqg.rtd",,"StudyData","MA("&amp;A26&amp;",MAType:=Sim,Period:="&amp;$E$24&amp;",InputChoice:=Close)","Bar","","Close","ADC","0",,,,,"T")&lt;1),"The Last Trade is above the "&amp;$E$24&amp;" SMA ("&amp;"+"&amp;TEXT(DOLLARFR(RTD("cqg.rtd",,"ContractData",A26,"LastTrade",,"T")-RTD("cqg.rtd",,"StudyData","MA("&amp;A26&amp;",MAType:=Sim,Period:="&amp;$E$24&amp;",InputChoice:=Close)","Bar","","Close","ADC","0",,,,,"T"),32),"#")&amp;RIGHT(TEXT(DOLLARFR(MOD(RTD("cqg.rtd",,"ContractData",A26,"LastTrade",,"T")-RTD("cqg.rtd",,"StudyData","MA("&amp;A26&amp;",MAType:=Sim,Period:="&amp;$E$24&amp;",InputChoice:=Close)","Bar","","Close","ADC","0",,,,,"T"),1),32),"0.00"),2)&amp;")","The Last Trade is above the "&amp;$E$24&amp;" SMA ("&amp;"+"&amp;TEXT(DOLLARFR(RTD("cqg.rtd",,"ContractData",A26,"LastTrade",,"T")-RTD("cqg.rtd",,"StudyData","MA("&amp;A26&amp;",MAType:=Sim,Period:="&amp;$E$24&amp;",InputChoice:=Close)","Bar","","Close","ADC","0",,,,,"T"),32),"#")&amp;"-"&amp;RIGHT(TEXT(DOLLARFR(MOD(RTD("cqg.rtd",,"ContractData",A26,"LastTrade",,"T")-RTD("cqg.rtd",,"StudyData","MA("&amp;A26&amp;",MAType:=Sim,Period:="&amp;$E$24&amp;",InputChoice:=Close)","Bar","","Close","ADC","0",,,,,"T"),1),32),"0.00"),2)&amp;")"),IF(AND(RTD("cqg.rtd",,"ContractData",A26,"LastTrade",,"T")-RTD("cqg.rtd",,"StudyData","MA("&amp;A26&amp;",MAType:=Sim,Period:="&amp;$E$24&amp;",InputChoice:=Close)","Bar","","Close","ADC","0",,,,,"T")&lt;0,RTD("cqg.rtd",,"ContractData",A26,"LastTrade",,"T")-RTD("cqg.rtd",,"StudyData","MA("&amp;A26&amp;",MAType:=Sim,Period:="&amp;$E$24&amp;",InputChoice:=Close)","Bar","","Close","ADC","0",,,,,"T")&lt;1),"The Last Trade is below the "&amp;$E$24&amp;" SMA ("&amp;TEXT(DOLLARFR(RTD("cqg.rtd",,"ContractData",A26,"LastTrade",,"T")-RTD("cqg.rtd",,"StudyData","MA("&amp;A26&amp;",MAType:=Sim,Period:="&amp;$E$24&amp;",InputChoice:=Close)","Bar","","Close","ADC","0",,,,,"T"),32),"#")&amp;"-"&amp;RIGHT(TEXT(DOLLARFR(MOD(RTD("cqg.rtd",,"ContractData",A26,"LastTrade",,"T")-RTD("cqg.rtd",,"StudyData","MA("&amp;A26&amp;",MAType:=Sim,Period:="&amp;$E$24&amp;",InputChoice:=Close)","Bar","","Close","ADC","0",,,,,"T"),-1),32),"0.00"),2)&amp;")","The Last Trade is below the "&amp;$E$24&amp;" SMA ("&amp;"+"&amp;TEXT(DOLLARFR(RTD("cqg.rtd",,"ContractData",A26,"LastTrade",,"T")-RTD("cqg.rtd",,"StudyData","MA("&amp;A26&amp;",MAType:=Sim,Period:="&amp;$E$24&amp;",InputChoice:=Close)","Bar","","Close","ADC","0",,,,,"T"),32),"#")&amp;"-"&amp;RIGHT(TEXT(DOLLARFR(MOD(RTD("cqg.rtd",,"ContractData",A26,"LastTrade",,"T")-RTD("cqg.rtd",,"StudyData","MA("&amp;A26&amp;",MAType:=Sim,Period:="&amp;$E$24&amp;",InputChoice:=Close)","Bar","","Close","ADC","0",,,,,"T"),-1),32),"0.00"),2)&amp;")")),IF(RTD("cqg.rtd",,"ContractData",A26,"LastTrade",,"T")-RTD("cqg.rtd",,"StudyData","MA("&amp;A26&amp;",MAType:=Sim,Period:="&amp;$E$24&amp;",InputChoice:=Close)","Bar","","Close","ADC","0",,,,,"T")&gt;0,"The Last Trade is above the "&amp;$E$24&amp;" SMA (+"&amp;TEXT(RTD("cqg.rtd",,"ContractData",A26,"LastTrade",,"T")-RTD("cqg.rtd",,"StudyData","MA("&amp;A26&amp;",MAType:=Sim,Period:="&amp;$E$24&amp;",InputChoice:=Close)","Bar","","Close","ADC","0",,,,,"T"),C26)&amp;")","The Last Trade is below the "&amp;$E$24&amp;" SMA ("&amp;TEXT(RTD("cqg.rtd",,"ContractData",A26,"LastTrade",,"T")-RTD("cqg.rtd",,"StudyData","MA("&amp;A26&amp;",MAType:=Sim,Period:="&amp;$E$24&amp;",InputChoice:=Close)","Bar","","Close","ADC","0",,,,,"T"),C26)&amp;")"))</f>
        <v>The Last Trade is below the 21 SMA (-164)</v>
      </c>
      <c r="G26" s="18"/>
    </row>
    <row r="27" spans="1:13" ht="16.7" customHeight="1" x14ac:dyDescent="0.3">
      <c r="A27" s="9" t="s">
        <v>21</v>
      </c>
      <c r="B27" s="9">
        <f>IF(LEN(RTD("cqg.rtd",,"ContractData",A27,"TickSize",,"T"))-2&lt;0,0,LEN(RTD("cqg.rtd",,"ContractData",A27,"TickSize",,"T"))-2)</f>
        <v>4</v>
      </c>
      <c r="C27" s="9" t="str">
        <f>IF(RTD("cqg.rtd",,"ContractData",A27,"TickSize",,"T")=0.00390625,"B",IF(RTD("cqg.rtd",,"ContractData",A27,"TickSize",,"T")=0.0078125,"B",IF(RTD("cqg.rtd",,"ContractData",A27,"TickSize",,"T")=0.015625,"B",IF(RTD("cqg.rtd",,"ContractData",A27,"TickSize",,"T")=0.03125,"B",VLOOKUP(B27,$C$2:$D$9,2,FALSE)))))</f>
        <v>#.0000</v>
      </c>
      <c r="D27" s="17" t="str">
        <f>"Last Trade is: "&amp;IF(C27="B",RTD("cqg.rtd",,"ContractData",A27,"LastTrade",,"B"),TEXT(RTD("cqg.rtd",,"ContractData",A27,"LastTrade",,"T"),C27))</f>
        <v>Last Trade is: 3.3459</v>
      </c>
      <c r="E27" s="11" t="str">
        <f>IF(C27="B","The "&amp;$E$24&amp;" SMA is: "&amp;TRUNC(DOLLARFR(RTD("cqg.rtd",,"StudyData","MA("&amp;A27&amp;",MAType:=Sim,Period:="&amp;$E$24&amp;",InputChoice:=Close)","Bar","","Close","ADC","0",,,,,"T"),32))&amp;"-"&amp;TEXT(MOD(DOLLARFR(RTD("cqg.rtd",,"StudyData","MA("&amp;A27&amp;",MAType:=Sim,Period:="&amp;$E$24&amp;",InputChoice:=Close)","Bar","","Close","ADC","0",,,,,"T"),32),1),".00")*100,"The "&amp;$E$24&amp;" day SMA is: "&amp;TEXT(RTD("cqg.rtd",,"StudyData","MA("&amp;A27&amp;",MAType:=Sim,Period:="&amp;$E$24&amp;",InputChoice:=Close)", "Bar", "", "Close","D","0",,,,,"T"),C27))</f>
        <v>The 21 day SMA is: 3.0706</v>
      </c>
      <c r="F27" s="18" t="str">
        <f>IF(C27="B",IF(RTD("cqg.rtd",,"ContractData",A27,"LastTrade",,"T")-RTD("cqg.rtd",,"StudyData","MA("&amp;A27&amp;",MAType:=Sim,Period:="&amp;$E$24&amp;",InputChoice:=Close)","Bar","","Close","ADC","0",,,,,"T")&gt;0,IF(AND(RTD("cqg.rtd",,"ContractData",A27,"LastTrade",,"T")-RTD("cqg.rtd",,"StudyData","MA("&amp;A27&amp;",MAType:=Sim,Period:="&amp;$E$24&amp;",InputChoice:=Close)","Bar","","Close","ADC","0",,,,,"T")&gt;0,RTD("cqg.rtd",,"ContractData",A27,"LastTrade",,"T")-RTD("cqg.rtd",,"StudyData","MA("&amp;A27&amp;",MAType:=Sim,Period:="&amp;$E$24&amp;",InputChoice:=Close)","Bar","","Close","ADC","0",,,,,"T")&lt;1),"The Last Trade is above the "&amp;$E$24&amp;" SMA ("&amp;"+"&amp;TEXT(DOLLARFR(RTD("cqg.rtd",,"ContractData",A27,"LastTrade",,"T")-RTD("cqg.rtd",,"StudyData","MA("&amp;A27&amp;",MAType:=Sim,Period:="&amp;$E$24&amp;",InputChoice:=Close)","Bar","","Close","ADC","0",,,,,"T"),32),"#")&amp;RIGHT(TEXT(DOLLARFR(MOD(RTD("cqg.rtd",,"ContractData",A27,"LastTrade",,"T")-RTD("cqg.rtd",,"StudyData","MA("&amp;A27&amp;",MAType:=Sim,Period:="&amp;$E$24&amp;",InputChoice:=Close)","Bar","","Close","ADC","0",,,,,"T"),1),32),"0.00"),2)&amp;")","The Last Trade is above the "&amp;$E$24&amp;" SMA ("&amp;"+"&amp;TEXT(DOLLARFR(RTD("cqg.rtd",,"ContractData",A27,"LastTrade",,"T")-RTD("cqg.rtd",,"StudyData","MA("&amp;A27&amp;",MAType:=Sim,Period:="&amp;$E$24&amp;",InputChoice:=Close)","Bar","","Close","ADC","0",,,,,"T"),32),"#")&amp;"-"&amp;RIGHT(TEXT(DOLLARFR(MOD(RTD("cqg.rtd",,"ContractData",A27,"LastTrade",,"T")-RTD("cqg.rtd",,"StudyData","MA("&amp;A27&amp;",MAType:=Sim,Period:="&amp;$E$24&amp;",InputChoice:=Close)","Bar","","Close","ADC","0",,,,,"T"),1),32),"0.00"),2)&amp;")"),IF(AND(RTD("cqg.rtd",,"ContractData",A27,"LastTrade",,"T")-RTD("cqg.rtd",,"StudyData","MA("&amp;A27&amp;",MAType:=Sim,Period:="&amp;$E$24&amp;",InputChoice:=Close)","Bar","","Close","ADC","0",,,,,"T")&lt;0,RTD("cqg.rtd",,"ContractData",A27,"LastTrade",,"T")-RTD("cqg.rtd",,"StudyData","MA("&amp;A27&amp;",MAType:=Sim,Period:="&amp;$E$24&amp;",InputChoice:=Close)","Bar","","Close","ADC","0",,,,,"T")&lt;1),"The Last Trade is below the "&amp;$E$24&amp;" SMA ("&amp;TEXT(DOLLARFR(RTD("cqg.rtd",,"ContractData",A27,"LastTrade",,"T")-RTD("cqg.rtd",,"StudyData","MA("&amp;A27&amp;",MAType:=Sim,Period:="&amp;$E$24&amp;",InputChoice:=Close)","Bar","","Close","ADC","0",,,,,"T"),32),"#")&amp;"-"&amp;RIGHT(TEXT(DOLLARFR(MOD(RTD("cqg.rtd",,"ContractData",A27,"LastTrade",,"T")-RTD("cqg.rtd",,"StudyData","MA("&amp;A27&amp;",MAType:=Sim,Period:="&amp;$E$24&amp;",InputChoice:=Close)","Bar","","Close","ADC","0",,,,,"T"),-1),32),"0.00"),2)&amp;")","The Last Trade is below the "&amp;$E$24&amp;" SMA ("&amp;"+"&amp;TEXT(DOLLARFR(RTD("cqg.rtd",,"ContractData",A27,"LastTrade",,"T")-RTD("cqg.rtd",,"StudyData","MA("&amp;A27&amp;",MAType:=Sim,Period:="&amp;$E$24&amp;",InputChoice:=Close)","Bar","","Close","ADC","0",,,,,"T"),32),"#")&amp;"-"&amp;RIGHT(TEXT(DOLLARFR(MOD(RTD("cqg.rtd",,"ContractData",A27,"LastTrade",,"T")-RTD("cqg.rtd",,"StudyData","MA("&amp;A27&amp;",MAType:=Sim,Period:="&amp;$E$24&amp;",InputChoice:=Close)","Bar","","Close","ADC","0",,,,,"T"),-1),32),"0.00"),2)&amp;")")),IF(RTD("cqg.rtd",,"ContractData",A27,"LastTrade",,"T")-RTD("cqg.rtd",,"StudyData","MA("&amp;A27&amp;",MAType:=Sim,Period:="&amp;$E$24&amp;",InputChoice:=Close)","Bar","","Close","ADC","0",,,,,"T")&gt;0,"The Last Trade is above the "&amp;$E$24&amp;" SMA (+"&amp;TEXT(RTD("cqg.rtd",,"ContractData",A27,"LastTrade",,"T")-RTD("cqg.rtd",,"StudyData","MA("&amp;A27&amp;",MAType:=Sim,Period:="&amp;$E$24&amp;",InputChoice:=Close)","Bar","","Close","ADC","0",,,,,"T"),C27)&amp;")","The Last Trade is below the "&amp;$E$24&amp;" SMA ("&amp;TEXT(RTD("cqg.rtd",,"ContractData",A27,"LastTrade",,"T")-RTD("cqg.rtd",,"StudyData","MA("&amp;A27&amp;",MAType:=Sim,Period:="&amp;$E$24&amp;",InputChoice:=Close)","Bar","","Close","ADC","0",,,,,"T"),C27)&amp;")"))</f>
        <v>The Last Trade is above the 21 SMA (+.2475)</v>
      </c>
      <c r="G27" s="18"/>
    </row>
    <row r="28" spans="1:13" ht="16.7" customHeight="1" x14ac:dyDescent="0.3">
      <c r="A28" s="9" t="s">
        <v>22</v>
      </c>
      <c r="B28" s="9">
        <f>IF(LEN(RTD("cqg.rtd",,"ContractData",A28,"TickSize",,"T"))-2&lt;0,0,LEN(RTD("cqg.rtd",,"ContractData",A28,"TickSize",,"T"))-2)</f>
        <v>4</v>
      </c>
      <c r="C28" s="9" t="str">
        <f>IF(RTD("cqg.rtd",,"ContractData",A28,"TickSize",,"T")=0.00390625,"B",IF(RTD("cqg.rtd",,"ContractData",A28,"TickSize",,"T")=0.0078125,"B",IF(RTD("cqg.rtd",,"ContractData",A28,"TickSize",,"T")=0.015625,"B",IF(RTD("cqg.rtd",,"ContractData",A28,"TickSize",,"T")=0.03125,"B",VLOOKUP(B28,$C$2:$D$9,2,FALSE)))))</f>
        <v>#.0000</v>
      </c>
      <c r="D28" s="17" t="str">
        <f>"Last Trade is: "&amp;IF(C28="B",RTD("cqg.rtd",,"ContractData",A28,"LastTrade",,"B"),TEXT(RTD("cqg.rtd",,"ContractData",A28,"LastTrade",,"T"),C28))</f>
        <v>Last Trade is: 2.4064</v>
      </c>
      <c r="E28" s="11" t="str">
        <f>IF(C28="B","The "&amp;$E$24&amp;" SMA is: "&amp;TRUNC(DOLLARFR(RTD("cqg.rtd",,"StudyData","MA("&amp;A28&amp;",MAType:=Sim,Period:="&amp;$E$24&amp;",InputChoice:=Close)","Bar","","Close","ADC","0",,,,,"T"),32))&amp;"-"&amp;TEXT(MOD(DOLLARFR(RTD("cqg.rtd",,"StudyData","MA("&amp;A28&amp;",MAType:=Sim,Period:="&amp;$E$24&amp;",InputChoice:=Close)","Bar","","Close","ADC","0",,,,,"T"),32),1),".00")*100,"The "&amp;$E$24&amp;" day SMA is: "&amp;TEXT(RTD("cqg.rtd",,"StudyData","MA("&amp;A28&amp;",MAType:=Sim,Period:="&amp;$E$24&amp;",InputChoice:=Close)", "Bar", "", "Close","D","0",,,,,"T"),C28))</f>
        <v>The 21 day SMA is: 2.2264</v>
      </c>
      <c r="F28" s="18" t="str">
        <f>IF(C28="B",IF(RTD("cqg.rtd",,"ContractData",A28,"LastTrade",,"T")-RTD("cqg.rtd",,"StudyData","MA("&amp;A28&amp;",MAType:=Sim,Period:="&amp;$E$24&amp;",InputChoice:=Close)","Bar","","Close","ADC","0",,,,,"T")&gt;0,IF(AND(RTD("cqg.rtd",,"ContractData",A28,"LastTrade",,"T")-RTD("cqg.rtd",,"StudyData","MA("&amp;A28&amp;",MAType:=Sim,Period:="&amp;$E$24&amp;",InputChoice:=Close)","Bar","","Close","ADC","0",,,,,"T")&gt;0,RTD("cqg.rtd",,"ContractData",A28,"LastTrade",,"T")-RTD("cqg.rtd",,"StudyData","MA("&amp;A28&amp;",MAType:=Sim,Period:="&amp;$E$24&amp;",InputChoice:=Close)","Bar","","Close","ADC","0",,,,,"T")&lt;1),"The Last Trade is above the "&amp;$E$24&amp;" SMA ("&amp;"+"&amp;TEXT(DOLLARFR(RTD("cqg.rtd",,"ContractData",A28,"LastTrade",,"T")-RTD("cqg.rtd",,"StudyData","MA("&amp;A28&amp;",MAType:=Sim,Period:="&amp;$E$24&amp;",InputChoice:=Close)","Bar","","Close","ADC","0",,,,,"T"),32),"#")&amp;RIGHT(TEXT(DOLLARFR(MOD(RTD("cqg.rtd",,"ContractData",A28,"LastTrade",,"T")-RTD("cqg.rtd",,"StudyData","MA("&amp;A28&amp;",MAType:=Sim,Period:="&amp;$E$24&amp;",InputChoice:=Close)","Bar","","Close","ADC","0",,,,,"T"),1),32),"0.00"),2)&amp;")","The Last Trade is above the "&amp;$E$24&amp;" SMA ("&amp;"+"&amp;TEXT(DOLLARFR(RTD("cqg.rtd",,"ContractData",A28,"LastTrade",,"T")-RTD("cqg.rtd",,"StudyData","MA("&amp;A28&amp;",MAType:=Sim,Period:="&amp;$E$24&amp;",InputChoice:=Close)","Bar","","Close","ADC","0",,,,,"T"),32),"#")&amp;"-"&amp;RIGHT(TEXT(DOLLARFR(MOD(RTD("cqg.rtd",,"ContractData",A28,"LastTrade",,"T")-RTD("cqg.rtd",,"StudyData","MA("&amp;A28&amp;",MAType:=Sim,Period:="&amp;$E$24&amp;",InputChoice:=Close)","Bar","","Close","ADC","0",,,,,"T"),1),32),"0.00"),2)&amp;")"),IF(AND(RTD("cqg.rtd",,"ContractData",A28,"LastTrade",,"T")-RTD("cqg.rtd",,"StudyData","MA("&amp;A28&amp;",MAType:=Sim,Period:="&amp;$E$24&amp;",InputChoice:=Close)","Bar","","Close","ADC","0",,,,,"T")&lt;0,RTD("cqg.rtd",,"ContractData",A28,"LastTrade",,"T")-RTD("cqg.rtd",,"StudyData","MA("&amp;A28&amp;",MAType:=Sim,Period:="&amp;$E$24&amp;",InputChoice:=Close)","Bar","","Close","ADC","0",,,,,"T")&lt;1),"The Last Trade is below the "&amp;$E$24&amp;" SMA ("&amp;TEXT(DOLLARFR(RTD("cqg.rtd",,"ContractData",A28,"LastTrade",,"T")-RTD("cqg.rtd",,"StudyData","MA("&amp;A28&amp;",MAType:=Sim,Period:="&amp;$E$24&amp;",InputChoice:=Close)","Bar","","Close","ADC","0",,,,,"T"),32),"#")&amp;"-"&amp;RIGHT(TEXT(DOLLARFR(MOD(RTD("cqg.rtd",,"ContractData",A28,"LastTrade",,"T")-RTD("cqg.rtd",,"StudyData","MA("&amp;A28&amp;",MAType:=Sim,Period:="&amp;$E$24&amp;",InputChoice:=Close)","Bar","","Close","ADC","0",,,,,"T"),-1),32),"0.00"),2)&amp;")","The Last Trade is below the "&amp;$E$24&amp;" SMA ("&amp;"+"&amp;TEXT(DOLLARFR(RTD("cqg.rtd",,"ContractData",A28,"LastTrade",,"T")-RTD("cqg.rtd",,"StudyData","MA("&amp;A28&amp;",MAType:=Sim,Period:="&amp;$E$24&amp;",InputChoice:=Close)","Bar","","Close","ADC","0",,,,,"T"),32),"#")&amp;"-"&amp;RIGHT(TEXT(DOLLARFR(MOD(RTD("cqg.rtd",,"ContractData",A28,"LastTrade",,"T")-RTD("cqg.rtd",,"StudyData","MA("&amp;A28&amp;",MAType:=Sim,Period:="&amp;$E$24&amp;",InputChoice:=Close)","Bar","","Close","ADC","0",,,,,"T"),-1),32),"0.00"),2)&amp;")")),IF(RTD("cqg.rtd",,"ContractData",A28,"LastTrade",,"T")-RTD("cqg.rtd",,"StudyData","MA("&amp;A28&amp;",MAType:=Sim,Period:="&amp;$E$24&amp;",InputChoice:=Close)","Bar","","Close","ADC","0",,,,,"T")&gt;0,"The Last Trade is above the "&amp;$E$24&amp;" SMA (+"&amp;TEXT(RTD("cqg.rtd",,"ContractData",A28,"LastTrade",,"T")-RTD("cqg.rtd",,"StudyData","MA("&amp;A28&amp;",MAType:=Sim,Period:="&amp;$E$24&amp;",InputChoice:=Close)","Bar","","Close","ADC","0",,,,,"T"),C28)&amp;")","The Last Trade is below the "&amp;$E$24&amp;" SMA ("&amp;TEXT(RTD("cqg.rtd",,"ContractData",A28,"LastTrade",,"T")-RTD("cqg.rtd",,"StudyData","MA("&amp;A28&amp;",MAType:=Sim,Period:="&amp;$E$24&amp;",InputChoice:=Close)","Bar","","Close","ADC","0",,,,,"T"),C28)&amp;")"))</f>
        <v>The Last Trade is above the 21 SMA (+.1865)</v>
      </c>
      <c r="G28" s="18"/>
    </row>
    <row r="29" spans="1:13" ht="16.7" customHeight="1" x14ac:dyDescent="0.3">
      <c r="A29" s="9" t="s">
        <v>16</v>
      </c>
      <c r="B29" s="9">
        <f>IF(LEN(RTD("cqg.rtd",,"ContractData",A29,"TickSize",,"T"))-2&lt;0,0,LEN(RTD("cqg.rtd",,"ContractData",A29,"TickSize",,"T"))-2)</f>
        <v>2</v>
      </c>
      <c r="C29" s="9" t="str">
        <f>IF(RTD("cqg.rtd",,"ContractData",A29,"TickSize",,"T")=0.00390625,"B",IF(RTD("cqg.rtd",,"ContractData",A29,"TickSize",,"T")=0.0078125,"B",IF(RTD("cqg.rtd",,"ContractData",A29,"TickSize",,"T")=0.015625,"B",IF(RTD("cqg.rtd",,"ContractData",A29,"TickSize",,"T")=0.03125,"B",VLOOKUP(B29,$C$2:$D$9,2,FALSE)))))</f>
        <v>#.00</v>
      </c>
      <c r="D29" s="17" t="str">
        <f>"Last Trade is: "&amp;IF(C29="B",RTD("cqg.rtd",,"ContractData",A29,"LastTrade",,"B"),TEXT(RTD("cqg.rtd",,"ContractData",A29,"LastTrade",,"T"),C29))</f>
        <v>Last Trade is: 1492.75</v>
      </c>
      <c r="E29" s="11" t="str">
        <f>IF(C29="B","The "&amp;$E$24&amp;" SMA is: "&amp;TRUNC(DOLLARFR(RTD("cqg.rtd",,"StudyData","MA("&amp;A29&amp;",MAType:=Sim,Period:="&amp;$E$24&amp;",InputChoice:=Close)","Bar","","Close","ADC","0",,,,,"T"),32))&amp;"-"&amp;TEXT(MOD(DOLLARFR(RTD("cqg.rtd",,"StudyData","MA("&amp;A29&amp;",MAType:=Sim,Period:="&amp;$E$24&amp;",InputChoice:=Close)","Bar","","Close","ADC","0",,,,,"T"),32),1),".00")*100,"The "&amp;$E$24&amp;" day SMA is: "&amp;TEXT(RTD("cqg.rtd",,"StudyData","MA("&amp;A29&amp;",MAType:=Sim,Period:="&amp;$E$24&amp;",InputChoice:=Close)", "Bar", "", "Close","D","0",,,,,"T"),C29))</f>
        <v>The 21 day SMA is: 1472.49</v>
      </c>
      <c r="F29" s="18" t="str">
        <f>IF(C29="B",IF(RTD("cqg.rtd",,"ContractData",A29,"LastTrade",,"T")-RTD("cqg.rtd",,"StudyData","MA("&amp;A29&amp;",MAType:=Sim,Period:="&amp;$E$24&amp;",InputChoice:=Close)","Bar","","Close","ADC","0",,,,,"T")&gt;0,IF(AND(RTD("cqg.rtd",,"ContractData",A29,"LastTrade",,"T")-RTD("cqg.rtd",,"StudyData","MA("&amp;A29&amp;",MAType:=Sim,Period:="&amp;$E$24&amp;",InputChoice:=Close)","Bar","","Close","ADC","0",,,,,"T")&gt;0,RTD("cqg.rtd",,"ContractData",A29,"LastTrade",,"T")-RTD("cqg.rtd",,"StudyData","MA("&amp;A29&amp;",MAType:=Sim,Period:="&amp;$E$24&amp;",InputChoice:=Close)","Bar","","Close","ADC","0",,,,,"T")&lt;1),"The Last Trade is above the "&amp;$E$24&amp;" SMA ("&amp;"+"&amp;TEXT(DOLLARFR(RTD("cqg.rtd",,"ContractData",A29,"LastTrade",,"T")-RTD("cqg.rtd",,"StudyData","MA("&amp;A29&amp;",MAType:=Sim,Period:="&amp;$E$24&amp;",InputChoice:=Close)","Bar","","Close","ADC","0",,,,,"T"),32),"#")&amp;RIGHT(TEXT(DOLLARFR(MOD(RTD("cqg.rtd",,"ContractData",A29,"LastTrade",,"T")-RTD("cqg.rtd",,"StudyData","MA("&amp;A29&amp;",MAType:=Sim,Period:="&amp;$E$24&amp;",InputChoice:=Close)","Bar","","Close","ADC","0",,,,,"T"),1),32),"0.00"),2)&amp;")","The Last Trade is above the "&amp;$E$24&amp;" SMA ("&amp;"+"&amp;TEXT(DOLLARFR(RTD("cqg.rtd",,"ContractData",A29,"LastTrade",,"T")-RTD("cqg.rtd",,"StudyData","MA("&amp;A29&amp;",MAType:=Sim,Period:="&amp;$E$24&amp;",InputChoice:=Close)","Bar","","Close","ADC","0",,,,,"T"),32),"#")&amp;"-"&amp;RIGHT(TEXT(DOLLARFR(MOD(RTD("cqg.rtd",,"ContractData",A29,"LastTrade",,"T")-RTD("cqg.rtd",,"StudyData","MA("&amp;A29&amp;",MAType:=Sim,Period:="&amp;$E$24&amp;",InputChoice:=Close)","Bar","","Close","ADC","0",,,,,"T"),1),32),"0.00"),2)&amp;")"),IF(AND(RTD("cqg.rtd",,"ContractData",A29,"LastTrade",,"T")-RTD("cqg.rtd",,"StudyData","MA("&amp;A29&amp;",MAType:=Sim,Period:="&amp;$E$24&amp;",InputChoice:=Close)","Bar","","Close","ADC","0",,,,,"T")&lt;0,RTD("cqg.rtd",,"ContractData",A29,"LastTrade",,"T")-RTD("cqg.rtd",,"StudyData","MA("&amp;A29&amp;",MAType:=Sim,Period:="&amp;$E$24&amp;",InputChoice:=Close)","Bar","","Close","ADC","0",,,,,"T")&lt;1),"The Last Trade is below the "&amp;$E$24&amp;" SMA ("&amp;TEXT(DOLLARFR(RTD("cqg.rtd",,"ContractData",A29,"LastTrade",,"T")-RTD("cqg.rtd",,"StudyData","MA("&amp;A29&amp;",MAType:=Sim,Period:="&amp;$E$24&amp;",InputChoice:=Close)","Bar","","Close","ADC","0",,,,,"T"),32),"#")&amp;"-"&amp;RIGHT(TEXT(DOLLARFR(MOD(RTD("cqg.rtd",,"ContractData",A29,"LastTrade",,"T")-RTD("cqg.rtd",,"StudyData","MA("&amp;A29&amp;",MAType:=Sim,Period:="&amp;$E$24&amp;",InputChoice:=Close)","Bar","","Close","ADC","0",,,,,"T"),-1),32),"0.00"),2)&amp;")","The Last Trade is below the "&amp;$E$24&amp;" SMA ("&amp;"+"&amp;TEXT(DOLLARFR(RTD("cqg.rtd",,"ContractData",A29,"LastTrade",,"T")-RTD("cqg.rtd",,"StudyData","MA("&amp;A29&amp;",MAType:=Sim,Period:="&amp;$E$24&amp;",InputChoice:=Close)","Bar","","Close","ADC","0",,,,,"T"),32),"#")&amp;"-"&amp;RIGHT(TEXT(DOLLARFR(MOD(RTD("cqg.rtd",,"ContractData",A29,"LastTrade",,"T")-RTD("cqg.rtd",,"StudyData","MA("&amp;A29&amp;",MAType:=Sim,Period:="&amp;$E$24&amp;",InputChoice:=Close)","Bar","","Close","ADC","0",,,,,"T"),-1),32),"0.00"),2)&amp;")")),IF(RTD("cqg.rtd",,"ContractData",A29,"LastTrade",,"T")-RTD("cqg.rtd",,"StudyData","MA("&amp;A29&amp;",MAType:=Sim,Period:="&amp;$E$24&amp;",InputChoice:=Close)","Bar","","Close","ADC","0",,,,,"T")&gt;0,"The Last Trade is above the "&amp;$E$24&amp;" SMA (+"&amp;TEXT(RTD("cqg.rtd",,"ContractData",A29,"LastTrade",,"T")-RTD("cqg.rtd",,"StudyData","MA("&amp;A29&amp;",MAType:=Sim,Period:="&amp;$E$24&amp;",InputChoice:=Close)","Bar","","Close","ADC","0",,,,,"T"),C29)&amp;")","The Last Trade is below the "&amp;$E$24&amp;" SMA ("&amp;TEXT(RTD("cqg.rtd",,"ContractData",A29,"LastTrade",,"T")-RTD("cqg.rtd",,"StudyData","MA("&amp;A29&amp;",MAType:=Sim,Period:="&amp;$E$24&amp;",InputChoice:=Close)","Bar","","Close","ADC","0",,,,,"T"),C29)&amp;")"))</f>
        <v>The Last Trade is above the 21 SMA (+24.63)</v>
      </c>
      <c r="G29" s="18"/>
    </row>
    <row r="30" spans="1:13" ht="16.7" customHeight="1" x14ac:dyDescent="0.3">
      <c r="A30" s="9" t="s">
        <v>23</v>
      </c>
      <c r="B30" s="9">
        <f>IF(LEN(RTD("cqg.rtd",,"ContractData",A30,"TickSize",,"T"))-2&lt;0,0,LEN(RTD("cqg.rtd",,"ContractData",A30,"TickSize",,"T"))-2)</f>
        <v>2</v>
      </c>
      <c r="C30" s="9" t="str">
        <f>IF(RTD("cqg.rtd",,"ContractData",A30,"TickSize",,"T")=0.00390625,"B",IF(RTD("cqg.rtd",,"ContractData",A30,"TickSize",,"T")=0.0078125,"B",IF(RTD("cqg.rtd",,"ContractData",A30,"TickSize",,"T")=0.015625,"B",IF(RTD("cqg.rtd",,"ContractData",A30,"TickSize",,"T")=0.03125,"B",VLOOKUP(B30,$C$2:$D$9,2,FALSE)))))</f>
        <v>#.00</v>
      </c>
      <c r="D30" s="17" t="str">
        <f>"Last Trade is: "&amp;IF(C30="B",RTD("cqg.rtd",,"ContractData",A30,"LastTrade",,"B"),TEXT(RTD("cqg.rtd",,"ContractData",A30,"LastTrade",,"T"),C30))</f>
        <v>Last Trade is: 66.47</v>
      </c>
      <c r="E30" s="11" t="str">
        <f>IF(C30="B","The "&amp;$E$24&amp;" SMA is: "&amp;TRUNC(DOLLARFR(RTD("cqg.rtd",,"StudyData","MA("&amp;A30&amp;",MAType:=Sim,Period:="&amp;$E$24&amp;",InputChoice:=Close)","Bar","","Close","ADC","0",,,,,"T"),32))&amp;"-"&amp;TEXT(MOD(DOLLARFR(RTD("cqg.rtd",,"StudyData","MA("&amp;A30&amp;",MAType:=Sim,Period:="&amp;$E$24&amp;",InputChoice:=Close)","Bar","","Close","ADC","0",,,,,"T"),32),1),".00")*100,"The "&amp;$E$24&amp;" day SMA is: "&amp;TEXT(RTD("cqg.rtd",,"StudyData","MA("&amp;A30&amp;",MAType:=Sim,Period:="&amp;$E$24&amp;",InputChoice:=Close)", "Bar", "", "Close","D","0",,,,,"T"),C30))</f>
        <v>The 21 day SMA is: 64.18</v>
      </c>
      <c r="F30" s="18" t="str">
        <f>IF(C30="B",IF(RTD("cqg.rtd",,"ContractData",A30,"LastTrade",,"T")-RTD("cqg.rtd",,"StudyData","MA("&amp;A30&amp;",MAType:=Sim,Period:="&amp;$E$24&amp;",InputChoice:=Close)","Bar","","Close","ADC","0",,,,,"T")&gt;0,IF(AND(RTD("cqg.rtd",,"ContractData",A30,"LastTrade",,"T")-RTD("cqg.rtd",,"StudyData","MA("&amp;A30&amp;",MAType:=Sim,Period:="&amp;$E$24&amp;",InputChoice:=Close)","Bar","","Close","ADC","0",,,,,"T")&gt;0,RTD("cqg.rtd",,"ContractData",A30,"LastTrade",,"T")-RTD("cqg.rtd",,"StudyData","MA("&amp;A30&amp;",MAType:=Sim,Period:="&amp;$E$24&amp;",InputChoice:=Close)","Bar","","Close","ADC","0",,,,,"T")&lt;1),"The Last Trade is above the "&amp;$E$24&amp;" SMA ("&amp;"+"&amp;TEXT(DOLLARFR(RTD("cqg.rtd",,"ContractData",A30,"LastTrade",,"T")-RTD("cqg.rtd",,"StudyData","MA("&amp;A30&amp;",MAType:=Sim,Period:="&amp;$E$24&amp;",InputChoice:=Close)","Bar","","Close","ADC","0",,,,,"T"),32),"#")&amp;RIGHT(TEXT(DOLLARFR(MOD(RTD("cqg.rtd",,"ContractData",A30,"LastTrade",,"T")-RTD("cqg.rtd",,"StudyData","MA("&amp;A30&amp;",MAType:=Sim,Period:="&amp;$E$24&amp;",InputChoice:=Close)","Bar","","Close","ADC","0",,,,,"T"),1),32),"0.00"),2)&amp;")","The Last Trade is above the "&amp;$E$24&amp;" SMA ("&amp;"+"&amp;TEXT(DOLLARFR(RTD("cqg.rtd",,"ContractData",A30,"LastTrade",,"T")-RTD("cqg.rtd",,"StudyData","MA("&amp;A30&amp;",MAType:=Sim,Period:="&amp;$E$24&amp;",InputChoice:=Close)","Bar","","Close","ADC","0",,,,,"T"),32),"#")&amp;"-"&amp;RIGHT(TEXT(DOLLARFR(MOD(RTD("cqg.rtd",,"ContractData",A30,"LastTrade",,"T")-RTD("cqg.rtd",,"StudyData","MA("&amp;A30&amp;",MAType:=Sim,Period:="&amp;$E$24&amp;",InputChoice:=Close)","Bar","","Close","ADC","0",,,,,"T"),1),32),"0.00"),2)&amp;")"),IF(AND(RTD("cqg.rtd",,"ContractData",A30,"LastTrade",,"T")-RTD("cqg.rtd",,"StudyData","MA("&amp;A30&amp;",MAType:=Sim,Period:="&amp;$E$24&amp;",InputChoice:=Close)","Bar","","Close","ADC","0",,,,,"T")&lt;0,RTD("cqg.rtd",,"ContractData",A30,"LastTrade",,"T")-RTD("cqg.rtd",,"StudyData","MA("&amp;A30&amp;",MAType:=Sim,Period:="&amp;$E$24&amp;",InputChoice:=Close)","Bar","","Close","ADC","0",,,,,"T")&lt;1),"The Last Trade is below the "&amp;$E$24&amp;" SMA ("&amp;TEXT(DOLLARFR(RTD("cqg.rtd",,"ContractData",A30,"LastTrade",,"T")-RTD("cqg.rtd",,"StudyData","MA("&amp;A30&amp;",MAType:=Sim,Period:="&amp;$E$24&amp;",InputChoice:=Close)","Bar","","Close","ADC","0",,,,,"T"),32),"#")&amp;"-"&amp;RIGHT(TEXT(DOLLARFR(MOD(RTD("cqg.rtd",,"ContractData",A30,"LastTrade",,"T")-RTD("cqg.rtd",,"StudyData","MA("&amp;A30&amp;",MAType:=Sim,Period:="&amp;$E$24&amp;",InputChoice:=Close)","Bar","","Close","ADC","0",,,,,"T"),-1),32),"0.00"),2)&amp;")","The Last Trade is below the "&amp;$E$24&amp;" SMA ("&amp;"+"&amp;TEXT(DOLLARFR(RTD("cqg.rtd",,"ContractData",A30,"LastTrade",,"T")-RTD("cqg.rtd",,"StudyData","MA("&amp;A30&amp;",MAType:=Sim,Period:="&amp;$E$24&amp;",InputChoice:=Close)","Bar","","Close","ADC","0",,,,,"T"),32),"#")&amp;"-"&amp;RIGHT(TEXT(DOLLARFR(MOD(RTD("cqg.rtd",,"ContractData",A30,"LastTrade",,"T")-RTD("cqg.rtd",,"StudyData","MA("&amp;A30&amp;",MAType:=Sim,Period:="&amp;$E$24&amp;",InputChoice:=Close)","Bar","","Close","ADC","0",,,,,"T"),-1),32),"0.00"),2)&amp;")")),IF(RTD("cqg.rtd",,"ContractData",A30,"LastTrade",,"T")-RTD("cqg.rtd",,"StudyData","MA("&amp;A30&amp;",MAType:=Sim,Period:="&amp;$E$24&amp;",InputChoice:=Close)","Bar","","Close","ADC","0",,,,,"T")&gt;0,"The Last Trade is above the "&amp;$E$24&amp;" SMA (+"&amp;TEXT(RTD("cqg.rtd",,"ContractData",A30,"LastTrade",,"T")-RTD("cqg.rtd",,"StudyData","MA("&amp;A30&amp;",MAType:=Sim,Period:="&amp;$E$24&amp;",InputChoice:=Close)","Bar","","Close","ADC","0",,,,,"T"),C30)&amp;")","The Last Trade is below the "&amp;$E$24&amp;" SMA ("&amp;TEXT(RTD("cqg.rtd",,"ContractData",A30,"LastTrade",,"T")-RTD("cqg.rtd",,"StudyData","MA("&amp;A30&amp;",MAType:=Sim,Period:="&amp;$E$24&amp;",InputChoice:=Close)","Bar","","Close","ADC","0",,,,,"T"),C30)&amp;")"))</f>
        <v>The Last Trade is above the 21 SMA (+1.60)</v>
      </c>
      <c r="G30" s="18"/>
    </row>
    <row r="31" spans="1:13" ht="16.7" customHeight="1" x14ac:dyDescent="0.3">
      <c r="A31" s="9" t="s">
        <v>24</v>
      </c>
      <c r="B31" s="9">
        <f>IF(LEN(RTD("cqg.rtd",,"ContractData",A31,"TickSize",,"T"))-2&lt;0,0,LEN(RTD("cqg.rtd",,"ContractData",A31,"TickSize",,"T"))-2)</f>
        <v>1</v>
      </c>
      <c r="C31" s="9" t="str">
        <f>IF(RTD("cqg.rtd",,"ContractData",A31,"TickSize",,"T")=0.00390625,"B",IF(RTD("cqg.rtd",,"ContractData",A31,"TickSize",,"T")=0.0078125,"B",IF(RTD("cqg.rtd",,"ContractData",A31,"TickSize",,"T")=0.015625,"B",IF(RTD("cqg.rtd",,"ContractData",A31,"TickSize",,"T")=0.03125,"B",VLOOKUP(B31,$C$2:$D$9,2,FALSE)))))</f>
        <v>#.0</v>
      </c>
      <c r="D31" s="17" t="str">
        <f>"Last Trade is: "&amp;IF(C31="B",RTD("cqg.rtd",,"ContractData",A31,"LastTrade",,"B"),TEXT(RTD("cqg.rtd",,"ContractData",A31,"LastTrade",,"T"),C31))</f>
        <v>Last Trade is: 448.3</v>
      </c>
      <c r="E31" s="11" t="str">
        <f>IF(C31="B","The "&amp;$E$24&amp;" SMA is: "&amp;TRUNC(DOLLARFR(RTD("cqg.rtd",,"StudyData","MA("&amp;A31&amp;",MAType:=Sim,Period:="&amp;$E$24&amp;",InputChoice:=Close)","Bar","","Close","ADC","0",,,,,"T"),32))&amp;"-"&amp;TEXT(MOD(DOLLARFR(RTD("cqg.rtd",,"StudyData","MA("&amp;A31&amp;",MAType:=Sim,Period:="&amp;$E$24&amp;",InputChoice:=Close)","Bar","","Close","ADC","0",,,,,"T"),32),1),".00")*100,"The "&amp;$E$24&amp;" day SMA is: "&amp;TEXT(RTD("cqg.rtd",,"StudyData","MA("&amp;A31&amp;",MAType:=Sim,Period:="&amp;$E$24&amp;",InputChoice:=Close)", "Bar", "", "Close","D","0",,,,,"T"),C31))</f>
        <v>The 21 day SMA is: 442.9</v>
      </c>
      <c r="F31" s="18" t="str">
        <f>IF(C31="B",IF(RTD("cqg.rtd",,"ContractData",A31,"LastTrade",,"T")-RTD("cqg.rtd",,"StudyData","MA("&amp;A31&amp;",MAType:=Sim,Period:="&amp;$E$24&amp;",InputChoice:=Close)","Bar","","Close","ADC","0",,,,,"T")&gt;0,IF(AND(RTD("cqg.rtd",,"ContractData",A31,"LastTrade",,"T")-RTD("cqg.rtd",,"StudyData","MA("&amp;A31&amp;",MAType:=Sim,Period:="&amp;$E$24&amp;",InputChoice:=Close)","Bar","","Close","ADC","0",,,,,"T")&gt;0,RTD("cqg.rtd",,"ContractData",A31,"LastTrade",,"T")-RTD("cqg.rtd",,"StudyData","MA("&amp;A31&amp;",MAType:=Sim,Period:="&amp;$E$24&amp;",InputChoice:=Close)","Bar","","Close","ADC","0",,,,,"T")&lt;1),"The Last Trade is above the "&amp;$E$24&amp;" SMA ("&amp;"+"&amp;TEXT(DOLLARFR(RTD("cqg.rtd",,"ContractData",A31,"LastTrade",,"T")-RTD("cqg.rtd",,"StudyData","MA("&amp;A31&amp;",MAType:=Sim,Period:="&amp;$E$24&amp;",InputChoice:=Close)","Bar","","Close","ADC","0",,,,,"T"),32),"#")&amp;RIGHT(TEXT(DOLLARFR(MOD(RTD("cqg.rtd",,"ContractData",A31,"LastTrade",,"T")-RTD("cqg.rtd",,"StudyData","MA("&amp;A31&amp;",MAType:=Sim,Period:="&amp;$E$24&amp;",InputChoice:=Close)","Bar","","Close","ADC","0",,,,,"T"),1),32),"0.00"),2)&amp;")","The Last Trade is above the "&amp;$E$24&amp;" SMA ("&amp;"+"&amp;TEXT(DOLLARFR(RTD("cqg.rtd",,"ContractData",A31,"LastTrade",,"T")-RTD("cqg.rtd",,"StudyData","MA("&amp;A31&amp;",MAType:=Sim,Period:="&amp;$E$24&amp;",InputChoice:=Close)","Bar","","Close","ADC","0",,,,,"T"),32),"#")&amp;"-"&amp;RIGHT(TEXT(DOLLARFR(MOD(RTD("cqg.rtd",,"ContractData",A31,"LastTrade",,"T")-RTD("cqg.rtd",,"StudyData","MA("&amp;A31&amp;",MAType:=Sim,Period:="&amp;$E$24&amp;",InputChoice:=Close)","Bar","","Close","ADC","0",,,,,"T"),1),32),"0.00"),2)&amp;")"),IF(AND(RTD("cqg.rtd",,"ContractData",A31,"LastTrade",,"T")-RTD("cqg.rtd",,"StudyData","MA("&amp;A31&amp;",MAType:=Sim,Period:="&amp;$E$24&amp;",InputChoice:=Close)","Bar","","Close","ADC","0",,,,,"T")&lt;0,RTD("cqg.rtd",,"ContractData",A31,"LastTrade",,"T")-RTD("cqg.rtd",,"StudyData","MA("&amp;A31&amp;",MAType:=Sim,Period:="&amp;$E$24&amp;",InputChoice:=Close)","Bar","","Close","ADC","0",,,,,"T")&lt;1),"The Last Trade is below the "&amp;$E$24&amp;" SMA ("&amp;TEXT(DOLLARFR(RTD("cqg.rtd",,"ContractData",A31,"LastTrade",,"T")-RTD("cqg.rtd",,"StudyData","MA("&amp;A31&amp;",MAType:=Sim,Period:="&amp;$E$24&amp;",InputChoice:=Close)","Bar","","Close","ADC","0",,,,,"T"),32),"#")&amp;"-"&amp;RIGHT(TEXT(DOLLARFR(MOD(RTD("cqg.rtd",,"ContractData",A31,"LastTrade",,"T")-RTD("cqg.rtd",,"StudyData","MA("&amp;A31&amp;",MAType:=Sim,Period:="&amp;$E$24&amp;",InputChoice:=Close)","Bar","","Close","ADC","0",,,,,"T"),-1),32),"0.00"),2)&amp;")","The Last Trade is below the "&amp;$E$24&amp;" SMA ("&amp;"+"&amp;TEXT(DOLLARFR(RTD("cqg.rtd",,"ContractData",A31,"LastTrade",,"T")-RTD("cqg.rtd",,"StudyData","MA("&amp;A31&amp;",MAType:=Sim,Period:="&amp;$E$24&amp;",InputChoice:=Close)","Bar","","Close","ADC","0",,,,,"T"),32),"#")&amp;"-"&amp;RIGHT(TEXT(DOLLARFR(MOD(RTD("cqg.rtd",,"ContractData",A31,"LastTrade",,"T")-RTD("cqg.rtd",,"StudyData","MA("&amp;A31&amp;",MAType:=Sim,Period:="&amp;$E$24&amp;",InputChoice:=Close)","Bar","","Close","ADC","0",,,,,"T"),-1),32),"0.00"),2)&amp;")")),IF(RTD("cqg.rtd",,"ContractData",A31,"LastTrade",,"T")-RTD("cqg.rtd",,"StudyData","MA("&amp;A31&amp;",MAType:=Sim,Period:="&amp;$E$24&amp;",InputChoice:=Close)","Bar","","Close","ADC","0",,,,,"T")&gt;0,"The Last Trade is above the "&amp;$E$24&amp;" SMA (+"&amp;TEXT(RTD("cqg.rtd",,"ContractData",A31,"LastTrade",,"T")-RTD("cqg.rtd",,"StudyData","MA("&amp;A31&amp;",MAType:=Sim,Period:="&amp;$E$24&amp;",InputChoice:=Close)","Bar","","Close","ADC","0",,,,,"T"),C31)&amp;")","The Last Trade is below the "&amp;$E$24&amp;" SMA ("&amp;TEXT(RTD("cqg.rtd",,"ContractData",A31,"LastTrade",,"T")-RTD("cqg.rtd",,"StudyData","MA("&amp;A31&amp;",MAType:=Sim,Period:="&amp;$E$24&amp;",InputChoice:=Close)","Bar","","Close","ADC","0",,,,,"T"),C31)&amp;")"))</f>
        <v>The Last Trade is above the 21 SMA (+3.8)</v>
      </c>
      <c r="G31" s="18"/>
    </row>
    <row r="32" spans="1:13" ht="16.7" customHeight="1" x14ac:dyDescent="0.3">
      <c r="A32" s="9" t="s">
        <v>25</v>
      </c>
      <c r="B32" s="9">
        <f>IF(LEN(RTD("cqg.rtd",,"ContractData",A32,"TickSize",,"T"))-2&lt;0,0,LEN(RTD("cqg.rtd",,"ContractData",A32,"TickSize",,"T"))-2)</f>
        <v>2</v>
      </c>
      <c r="C32" s="9" t="str">
        <f>IF(RTD("cqg.rtd",,"ContractData",A32,"TickSize",,"T")=0.00390625,"B",IF(RTD("cqg.rtd",,"ContractData",A32,"TickSize",,"T")=0.0078125,"B",IF(RTD("cqg.rtd",,"ContractData",A32,"TickSize",,"T")=0.015625,"B",IF(RTD("cqg.rtd",,"ContractData",A32,"TickSize",,"T")=0.03125,"B",VLOOKUP(B32,$C$2:$D$9,2,FALSE)))))</f>
        <v>#.00</v>
      </c>
      <c r="D32" s="17" t="str">
        <f>"Last Trade is: "&amp;IF(C32="B",RTD("cqg.rtd",,"ContractData",A32,"LastTrade",,"B"),TEXT(RTD("cqg.rtd",,"ContractData",A32,"LastTrade",,"T"),C32))</f>
        <v>Last Trade is: 774.25</v>
      </c>
      <c r="E32" s="11" t="str">
        <f>IF(C32="B","The "&amp;$E$24&amp;" SMA is: "&amp;TRUNC(DOLLARFR(RTD("cqg.rtd",,"StudyData","MA("&amp;A32&amp;",MAType:=Sim,Period:="&amp;$E$24&amp;",InputChoice:=Close)","Bar","","Close","ADC","0",,,,,"T"),32))&amp;"-"&amp;TEXT(MOD(DOLLARFR(RTD("cqg.rtd",,"StudyData","MA("&amp;A32&amp;",MAType:=Sim,Period:="&amp;$E$24&amp;",InputChoice:=Close)","Bar","","Close","ADC","0",,,,,"T"),32),1),".00")*100,"The "&amp;$E$24&amp;" day SMA is: "&amp;TEXT(RTD("cqg.rtd",,"StudyData","MA("&amp;A32&amp;",MAType:=Sim,Period:="&amp;$E$24&amp;",InputChoice:=Close)", "Bar", "", "Close","D","0",,,,,"T"),C32))</f>
        <v>The 21 day SMA is: 759.26</v>
      </c>
      <c r="F32" s="18" t="str">
        <f>IF(C32="B",IF(RTD("cqg.rtd",,"ContractData",A32,"LastTrade",,"T")-RTD("cqg.rtd",,"StudyData","MA("&amp;A32&amp;",MAType:=Sim,Period:="&amp;$E$24&amp;",InputChoice:=Close)","Bar","","Close","ADC","0",,,,,"T")&gt;0,IF(AND(RTD("cqg.rtd",,"ContractData",A32,"LastTrade",,"T")-RTD("cqg.rtd",,"StudyData","MA("&amp;A32&amp;",MAType:=Sim,Period:="&amp;$E$24&amp;",InputChoice:=Close)","Bar","","Close","ADC","0",,,,,"T")&gt;0,RTD("cqg.rtd",,"ContractData",A32,"LastTrade",,"T")-RTD("cqg.rtd",,"StudyData","MA("&amp;A32&amp;",MAType:=Sim,Period:="&amp;$E$24&amp;",InputChoice:=Close)","Bar","","Close","ADC","0",,,,,"T")&lt;1),"The Last Trade is above the "&amp;$E$24&amp;" SMA ("&amp;"+"&amp;TEXT(DOLLARFR(RTD("cqg.rtd",,"ContractData",A32,"LastTrade",,"T")-RTD("cqg.rtd",,"StudyData","MA("&amp;A32&amp;",MAType:=Sim,Period:="&amp;$E$24&amp;",InputChoice:=Close)","Bar","","Close","ADC","0",,,,,"T"),32),"#")&amp;RIGHT(TEXT(DOLLARFR(MOD(RTD("cqg.rtd",,"ContractData",A32,"LastTrade",,"T")-RTD("cqg.rtd",,"StudyData","MA("&amp;A32&amp;",MAType:=Sim,Period:="&amp;$E$24&amp;",InputChoice:=Close)","Bar","","Close","ADC","0",,,,,"T"),1),32),"0.00"),2)&amp;")","The Last Trade is above the "&amp;$E$24&amp;" SMA ("&amp;"+"&amp;TEXT(DOLLARFR(RTD("cqg.rtd",,"ContractData",A32,"LastTrade",,"T")-RTD("cqg.rtd",,"StudyData","MA("&amp;A32&amp;",MAType:=Sim,Period:="&amp;$E$24&amp;",InputChoice:=Close)","Bar","","Close","ADC","0",,,,,"T"),32),"#")&amp;"-"&amp;RIGHT(TEXT(DOLLARFR(MOD(RTD("cqg.rtd",,"ContractData",A32,"LastTrade",,"T")-RTD("cqg.rtd",,"StudyData","MA("&amp;A32&amp;",MAType:=Sim,Period:="&amp;$E$24&amp;",InputChoice:=Close)","Bar","","Close","ADC","0",,,,,"T"),1),32),"0.00"),2)&amp;")"),IF(AND(RTD("cqg.rtd",,"ContractData",A32,"LastTrade",,"T")-RTD("cqg.rtd",,"StudyData","MA("&amp;A32&amp;",MAType:=Sim,Period:="&amp;$E$24&amp;",InputChoice:=Close)","Bar","","Close","ADC","0",,,,,"T")&lt;0,RTD("cqg.rtd",,"ContractData",A32,"LastTrade",,"T")-RTD("cqg.rtd",,"StudyData","MA("&amp;A32&amp;",MAType:=Sim,Period:="&amp;$E$24&amp;",InputChoice:=Close)","Bar","","Close","ADC","0",,,,,"T")&lt;1),"The Last Trade is below the "&amp;$E$24&amp;" SMA ("&amp;TEXT(DOLLARFR(RTD("cqg.rtd",,"ContractData",A32,"LastTrade",,"T")-RTD("cqg.rtd",,"StudyData","MA("&amp;A32&amp;",MAType:=Sim,Period:="&amp;$E$24&amp;",InputChoice:=Close)","Bar","","Close","ADC","0",,,,,"T"),32),"#")&amp;"-"&amp;RIGHT(TEXT(DOLLARFR(MOD(RTD("cqg.rtd",,"ContractData",A32,"LastTrade",,"T")-RTD("cqg.rtd",,"StudyData","MA("&amp;A32&amp;",MAType:=Sim,Period:="&amp;$E$24&amp;",InputChoice:=Close)","Bar","","Close","ADC","0",,,,,"T"),-1),32),"0.00"),2)&amp;")","The Last Trade is below the "&amp;$E$24&amp;" SMA ("&amp;"+"&amp;TEXT(DOLLARFR(RTD("cqg.rtd",,"ContractData",A32,"LastTrade",,"T")-RTD("cqg.rtd",,"StudyData","MA("&amp;A32&amp;",MAType:=Sim,Period:="&amp;$E$24&amp;",InputChoice:=Close)","Bar","","Close","ADC","0",,,,,"T"),32),"#")&amp;"-"&amp;RIGHT(TEXT(DOLLARFR(MOD(RTD("cqg.rtd",,"ContractData",A32,"LastTrade",,"T")-RTD("cqg.rtd",,"StudyData","MA("&amp;A32&amp;",MAType:=Sim,Period:="&amp;$E$24&amp;",InputChoice:=Close)","Bar","","Close","ADC","0",,,,,"T"),-1),32),"0.00"),2)&amp;")")),IF(RTD("cqg.rtd",,"ContractData",A32,"LastTrade",,"T")-RTD("cqg.rtd",,"StudyData","MA("&amp;A32&amp;",MAType:=Sim,Period:="&amp;$E$24&amp;",InputChoice:=Close)","Bar","","Close","ADC","0",,,,,"T")&gt;0,"The Last Trade is above the "&amp;$E$24&amp;" SMA (+"&amp;TEXT(RTD("cqg.rtd",,"ContractData",A32,"LastTrade",,"T")-RTD("cqg.rtd",,"StudyData","MA("&amp;A32&amp;",MAType:=Sim,Period:="&amp;$E$24&amp;",InputChoice:=Close)","Bar","","Close","ADC","0",,,,,"T"),C32)&amp;")","The Last Trade is below the "&amp;$E$24&amp;" SMA ("&amp;TEXT(RTD("cqg.rtd",,"ContractData",A32,"LastTrade",,"T")-RTD("cqg.rtd",,"StudyData","MA("&amp;A32&amp;",MAType:=Sim,Period:="&amp;$E$24&amp;",InputChoice:=Close)","Bar","","Close","ADC","0",,,,,"T"),C32)&amp;")"))</f>
        <v>The Last Trade is above the 21 SMA (+14.99)</v>
      </c>
      <c r="G32" s="18"/>
    </row>
    <row r="33" spans="1:8" ht="16.7" customHeight="1" x14ac:dyDescent="0.3">
      <c r="A33" s="9" t="s">
        <v>26</v>
      </c>
      <c r="B33" s="9">
        <f>IF(LEN(RTD("cqg.rtd",,"ContractData",A33,"TickSize",,"T"))-2&lt;0,0,LEN(RTD("cqg.rtd",,"ContractData",A33,"TickSize",,"T"))-2)</f>
        <v>1</v>
      </c>
      <c r="C33" s="9" t="str">
        <f>IF(RTD("cqg.rtd",,"ContractData",A33,"TickSize",,"T")=0.00390625,"B",IF(RTD("cqg.rtd",,"ContractData",A33,"TickSize",,"T")=0.0078125,"B",IF(RTD("cqg.rtd",,"ContractData",A33,"TickSize",,"T")=0.015625,"B",IF(RTD("cqg.rtd",,"ContractData",A33,"TickSize",,"T")=0.03125,"B",VLOOKUP(B33,$C$2:$D$9,2,FALSE)))))</f>
        <v>#.0</v>
      </c>
      <c r="D33" s="17" t="str">
        <f>"Last Trade is: "&amp;IF(C33="B",RTD("cqg.rtd",,"ContractData",A33,"LastTrade",,"B"),TEXT(RTD("cqg.rtd",,"ContractData",A33,"LastTrade",,"T"),C33))</f>
        <v>Last Trade is: 1829.4</v>
      </c>
      <c r="E33" s="11" t="str">
        <f>IF(C33="B","The "&amp;$E$24&amp;" SMA is: "&amp;TRUNC(DOLLARFR(RTD("cqg.rtd",,"StudyData","MA("&amp;A33&amp;",MAType:=Sim,Period:="&amp;$E$24&amp;",InputChoice:=Close)","Bar","","Close","ADC","0",,,,,"T"),32))&amp;"-"&amp;TEXT(MOD(DOLLARFR(RTD("cqg.rtd",,"StudyData","MA("&amp;A33&amp;",MAType:=Sim,Period:="&amp;$E$24&amp;",InputChoice:=Close)","Bar","","Close","ADC","0",,,,,"T"),32),1),".00")*100,"The "&amp;$E$24&amp;" day SMA is: "&amp;TEXT(RTD("cqg.rtd",,"StudyData","MA("&amp;A33&amp;",MAType:=Sim,Period:="&amp;$E$24&amp;",InputChoice:=Close)", "Bar", "", "Close","D","0",,,,,"T"),C33))</f>
        <v>The 21 day SMA is: 1799.0</v>
      </c>
      <c r="F33" s="18" t="str">
        <f>IF(C33="B",IF(RTD("cqg.rtd",,"ContractData",A33,"LastTrade",,"T")-RTD("cqg.rtd",,"StudyData","MA("&amp;A33&amp;",MAType:=Sim,Period:="&amp;$E$24&amp;",InputChoice:=Close)","Bar","","Close","ADC","0",,,,,"T")&gt;0,IF(AND(RTD("cqg.rtd",,"ContractData",A33,"LastTrade",,"T")-RTD("cqg.rtd",,"StudyData","MA("&amp;A33&amp;",MAType:=Sim,Period:="&amp;$E$24&amp;",InputChoice:=Close)","Bar","","Close","ADC","0",,,,,"T")&gt;0,RTD("cqg.rtd",,"ContractData",A33,"LastTrade",,"T")-RTD("cqg.rtd",,"StudyData","MA("&amp;A33&amp;",MAType:=Sim,Period:="&amp;$E$24&amp;",InputChoice:=Close)","Bar","","Close","ADC","0",,,,,"T")&lt;1),"The Last Trade is above the "&amp;$E$24&amp;" SMA ("&amp;"+"&amp;TEXT(DOLLARFR(RTD("cqg.rtd",,"ContractData",A33,"LastTrade",,"T")-RTD("cqg.rtd",,"StudyData","MA("&amp;A33&amp;",MAType:=Sim,Period:="&amp;$E$24&amp;",InputChoice:=Close)","Bar","","Close","ADC","0",,,,,"T"),32),"#")&amp;RIGHT(TEXT(DOLLARFR(MOD(RTD("cqg.rtd",,"ContractData",A33,"LastTrade",,"T")-RTD("cqg.rtd",,"StudyData","MA("&amp;A33&amp;",MAType:=Sim,Period:="&amp;$E$24&amp;",InputChoice:=Close)","Bar","","Close","ADC","0",,,,,"T"),1),32),"0.00"),2)&amp;")","The Last Trade is above the "&amp;$E$24&amp;" SMA ("&amp;"+"&amp;TEXT(DOLLARFR(RTD("cqg.rtd",,"ContractData",A33,"LastTrade",,"T")-RTD("cqg.rtd",,"StudyData","MA("&amp;A33&amp;",MAType:=Sim,Period:="&amp;$E$24&amp;",InputChoice:=Close)","Bar","","Close","ADC","0",,,,,"T"),32),"#")&amp;"-"&amp;RIGHT(TEXT(DOLLARFR(MOD(RTD("cqg.rtd",,"ContractData",A33,"LastTrade",,"T")-RTD("cqg.rtd",,"StudyData","MA("&amp;A33&amp;",MAType:=Sim,Period:="&amp;$E$24&amp;",InputChoice:=Close)","Bar","","Close","ADC","0",,,,,"T"),1),32),"0.00"),2)&amp;")"),IF(AND(RTD("cqg.rtd",,"ContractData",A33,"LastTrade",,"T")-RTD("cqg.rtd",,"StudyData","MA("&amp;A33&amp;",MAType:=Sim,Period:="&amp;$E$24&amp;",InputChoice:=Close)","Bar","","Close","ADC","0",,,,,"T")&lt;0,RTD("cqg.rtd",,"ContractData",A33,"LastTrade",,"T")-RTD("cqg.rtd",,"StudyData","MA("&amp;A33&amp;",MAType:=Sim,Period:="&amp;$E$24&amp;",InputChoice:=Close)","Bar","","Close","ADC","0",,,,,"T")&lt;1),"The Last Trade is below the "&amp;$E$24&amp;" SMA ("&amp;TEXT(DOLLARFR(RTD("cqg.rtd",,"ContractData",A33,"LastTrade",,"T")-RTD("cqg.rtd",,"StudyData","MA("&amp;A33&amp;",MAType:=Sim,Period:="&amp;$E$24&amp;",InputChoice:=Close)","Bar","","Close","ADC","0",,,,,"T"),32),"#")&amp;"-"&amp;RIGHT(TEXT(DOLLARFR(MOD(RTD("cqg.rtd",,"ContractData",A33,"LastTrade",,"T")-RTD("cqg.rtd",,"StudyData","MA("&amp;A33&amp;",MAType:=Sim,Period:="&amp;$E$24&amp;",InputChoice:=Close)","Bar","","Close","ADC","0",,,,,"T"),-1),32),"0.00"),2)&amp;")","The Last Trade is below the "&amp;$E$24&amp;" SMA ("&amp;"+"&amp;TEXT(DOLLARFR(RTD("cqg.rtd",,"ContractData",A33,"LastTrade",,"T")-RTD("cqg.rtd",,"StudyData","MA("&amp;A33&amp;",MAType:=Sim,Period:="&amp;$E$24&amp;",InputChoice:=Close)","Bar","","Close","ADC","0",,,,,"T"),32),"#")&amp;"-"&amp;RIGHT(TEXT(DOLLARFR(MOD(RTD("cqg.rtd",,"ContractData",A33,"LastTrade",,"T")-RTD("cqg.rtd",,"StudyData","MA("&amp;A33&amp;",MAType:=Sim,Period:="&amp;$E$24&amp;",InputChoice:=Close)","Bar","","Close","ADC","0",,,,,"T"),-1),32),"0.00"),2)&amp;")")),IF(RTD("cqg.rtd",,"ContractData",A33,"LastTrade",,"T")-RTD("cqg.rtd",,"StudyData","MA("&amp;A33&amp;",MAType:=Sim,Period:="&amp;$E$24&amp;",InputChoice:=Close)","Bar","","Close","ADC","0",,,,,"T")&gt;0,"The Last Trade is above the "&amp;$E$24&amp;" SMA (+"&amp;TEXT(RTD("cqg.rtd",,"ContractData",A33,"LastTrade",,"T")-RTD("cqg.rtd",,"StudyData","MA("&amp;A33&amp;",MAType:=Sim,Period:="&amp;$E$24&amp;",InputChoice:=Close)","Bar","","Close","ADC","0",,,,,"T"),C33)&amp;")","The Last Trade is below the "&amp;$E$24&amp;" SMA ("&amp;TEXT(RTD("cqg.rtd",,"ContractData",A33,"LastTrade",,"T")-RTD("cqg.rtd",,"StudyData","MA("&amp;A33&amp;",MAType:=Sim,Period:="&amp;$E$24&amp;",InputChoice:=Close)","Bar","","Close","ADC","0",,,,,"T"),C33)&amp;")"))</f>
        <v>The Last Trade is above the 21 SMA (+31.1)</v>
      </c>
      <c r="G33" s="18"/>
    </row>
    <row r="34" spans="1:8" ht="16.7" customHeight="1" x14ac:dyDescent="0.3">
      <c r="A34" s="9" t="s">
        <v>28</v>
      </c>
      <c r="B34" s="9">
        <f>IF(LEN(RTD("cqg.rtd",,"ContractData",A34,"TickSize",,"T"))-2&lt;0,0,LEN(RTD("cqg.rtd",,"ContractData",A34,"TickSize",,"T"))-2)</f>
        <v>7</v>
      </c>
      <c r="C34" s="9" t="str">
        <f>IF(RTD("cqg.rtd",,"ContractData",A34,"TickSize",,"T")=0.00390625,"B",IF(RTD("cqg.rtd",,"ContractData",A34,"TickSize",,"T")=0.0078125,"B",IF(RTD("cqg.rtd",,"ContractData",A34,"TickSize",,"T")=0.015625,"B",IF(RTD("cqg.rtd",,"ContractData",A34,"TickSize",,"T")=0.03125,"B",VLOOKUP(B34,$C$2:$D$9,2,FALSE)))))</f>
        <v>#.0000000</v>
      </c>
      <c r="D34" s="17" t="str">
        <f>"Last Trade is: "&amp;IF(C34="B",RTD("cqg.rtd",,"ContractData",A34,"LastTrade",,"B"),TEXT(RTD("cqg.rtd",,"ContractData",A34,"LastTrade",,"T"),C34))</f>
        <v>Last Trade is: .0075730</v>
      </c>
      <c r="E34" s="11" t="str">
        <f>IF(C34="B","The "&amp;$E$24&amp;" SMA is: "&amp;TRUNC(DOLLARFR(RTD("cqg.rtd",,"StudyData","MA("&amp;A34&amp;",MAType:=Sim,Period:="&amp;$E$24&amp;",InputChoice:=Close)","Bar","","Close","ADC","0",,,,,"T"),32))&amp;"-"&amp;TEXT(MOD(DOLLARFR(RTD("cqg.rtd",,"StudyData","MA("&amp;A34&amp;",MAType:=Sim,Period:="&amp;$E$24&amp;",InputChoice:=Close)","Bar","","Close","ADC","0",,,,,"T"),32),1),".00")*100,"The "&amp;$E$24&amp;" day SMA is: "&amp;TEXT(RTD("cqg.rtd",,"StudyData","MA("&amp;A34&amp;",MAType:=Sim,Period:="&amp;$E$24&amp;",InputChoice:=Close)", "Bar", "", "Close","D","0",,,,,"T"),C34))</f>
        <v>The 21 day SMA is: .0074606</v>
      </c>
      <c r="F34" s="18" t="str">
        <f>IF(C34="B",IF(RTD("cqg.rtd",,"ContractData",A34,"LastTrade",,"T")-RTD("cqg.rtd",,"StudyData","MA("&amp;A34&amp;",MAType:=Sim,Period:="&amp;$E$24&amp;",InputChoice:=Close)","Bar","","Close","ADC","0",,,,,"T")&gt;0,IF(AND(RTD("cqg.rtd",,"ContractData",A34,"LastTrade",,"T")-RTD("cqg.rtd",,"StudyData","MA("&amp;A34&amp;",MAType:=Sim,Period:="&amp;$E$24&amp;",InputChoice:=Close)","Bar","","Close","ADC","0",,,,,"T")&gt;0,RTD("cqg.rtd",,"ContractData",A34,"LastTrade",,"T")-RTD("cqg.rtd",,"StudyData","MA("&amp;A34&amp;",MAType:=Sim,Period:="&amp;$E$24&amp;",InputChoice:=Close)","Bar","","Close","ADC","0",,,,,"T")&lt;1),"The Last Trade is above the "&amp;$E$24&amp;" SMA ("&amp;"+"&amp;TEXT(DOLLARFR(RTD("cqg.rtd",,"ContractData",A34,"LastTrade",,"T")-RTD("cqg.rtd",,"StudyData","MA("&amp;A34&amp;",MAType:=Sim,Period:="&amp;$E$24&amp;",InputChoice:=Close)","Bar","","Close","ADC","0",,,,,"T"),32),"#")&amp;RIGHT(TEXT(DOLLARFR(MOD(RTD("cqg.rtd",,"ContractData",A34,"LastTrade",,"T")-RTD("cqg.rtd",,"StudyData","MA("&amp;A34&amp;",MAType:=Sim,Period:="&amp;$E$24&amp;",InputChoice:=Close)","Bar","","Close","ADC","0",,,,,"T"),1),32),"0.00"),2)&amp;")","The Last Trade is above the "&amp;$E$24&amp;" SMA ("&amp;"+"&amp;TEXT(DOLLARFR(RTD("cqg.rtd",,"ContractData",A34,"LastTrade",,"T")-RTD("cqg.rtd",,"StudyData","MA("&amp;A34&amp;",MAType:=Sim,Period:="&amp;$E$24&amp;",InputChoice:=Close)","Bar","","Close","ADC","0",,,,,"T"),32),"#")&amp;"-"&amp;RIGHT(TEXT(DOLLARFR(MOD(RTD("cqg.rtd",,"ContractData",A34,"LastTrade",,"T")-RTD("cqg.rtd",,"StudyData","MA("&amp;A34&amp;",MAType:=Sim,Period:="&amp;$E$24&amp;",InputChoice:=Close)","Bar","","Close","ADC","0",,,,,"T"),1),32),"0.00"),2)&amp;")"),IF(AND(RTD("cqg.rtd",,"ContractData",A34,"LastTrade",,"T")-RTD("cqg.rtd",,"StudyData","MA("&amp;A34&amp;",MAType:=Sim,Period:="&amp;$E$24&amp;",InputChoice:=Close)","Bar","","Close","ADC","0",,,,,"T")&lt;0,RTD("cqg.rtd",,"ContractData",A34,"LastTrade",,"T")-RTD("cqg.rtd",,"StudyData","MA("&amp;A34&amp;",MAType:=Sim,Period:="&amp;$E$24&amp;",InputChoice:=Close)","Bar","","Close","ADC","0",,,,,"T")&lt;1),"The Last Trade is below the "&amp;$E$24&amp;" SMA ("&amp;TEXT(DOLLARFR(RTD("cqg.rtd",,"ContractData",A34,"LastTrade",,"T")-RTD("cqg.rtd",,"StudyData","MA("&amp;A34&amp;",MAType:=Sim,Period:="&amp;$E$24&amp;",InputChoice:=Close)","Bar","","Close","ADC","0",,,,,"T"),32),"#")&amp;"-"&amp;RIGHT(TEXT(DOLLARFR(MOD(RTD("cqg.rtd",,"ContractData",A34,"LastTrade",,"T")-RTD("cqg.rtd",,"StudyData","MA("&amp;A34&amp;",MAType:=Sim,Period:="&amp;$E$24&amp;",InputChoice:=Close)","Bar","","Close","ADC","0",,,,,"T"),-1),32),"0.00"),2)&amp;")","The Last Trade is below the "&amp;$E$24&amp;" SMA ("&amp;"+"&amp;TEXT(DOLLARFR(RTD("cqg.rtd",,"ContractData",A34,"LastTrade",,"T")-RTD("cqg.rtd",,"StudyData","MA("&amp;A34&amp;",MAType:=Sim,Period:="&amp;$E$24&amp;",InputChoice:=Close)","Bar","","Close","ADC","0",,,,,"T"),32),"#")&amp;"-"&amp;RIGHT(TEXT(DOLLARFR(MOD(RTD("cqg.rtd",,"ContractData",A34,"LastTrade",,"T")-RTD("cqg.rtd",,"StudyData","MA("&amp;A34&amp;",MAType:=Sim,Period:="&amp;$E$24&amp;",InputChoice:=Close)","Bar","","Close","ADC","0",,,,,"T"),-1),32),"0.00"),2)&amp;")")),IF(RTD("cqg.rtd",,"ContractData",A34,"LastTrade",,"T")-RTD("cqg.rtd",,"StudyData","MA("&amp;A34&amp;",MAType:=Sim,Period:="&amp;$E$24&amp;",InputChoice:=Close)","Bar","","Close","ADC","0",,,,,"T")&gt;0,"The Last Trade is above the "&amp;$E$24&amp;" SMA (+"&amp;TEXT(RTD("cqg.rtd",,"ContractData",A34,"LastTrade",,"T")-RTD("cqg.rtd",,"StudyData","MA("&amp;A34&amp;",MAType:=Sim,Period:="&amp;$E$24&amp;",InputChoice:=Close)","Bar","","Close","ADC","0",,,,,"T"),C34)&amp;")","The Last Trade is below the "&amp;$E$24&amp;" SMA ("&amp;TEXT(RTD("cqg.rtd",,"ContractData",A34,"LastTrade",,"T")-RTD("cqg.rtd",,"StudyData","MA("&amp;A34&amp;",MAType:=Sim,Period:="&amp;$E$24&amp;",InputChoice:=Close)","Bar","","Close","ADC","0",,,,,"T"),C34)&amp;")"))</f>
        <v>The Last Trade is above the 21 SMA (+.0001735)</v>
      </c>
      <c r="G34" s="18"/>
    </row>
    <row r="35" spans="1:8" ht="16.7" customHeight="1" x14ac:dyDescent="0.3">
      <c r="A35" s="9" t="s">
        <v>29</v>
      </c>
      <c r="B35" s="9">
        <f>IF(LEN(RTD("cqg.rtd",,"ContractData",A35,"TickSize",,"T"))-2&lt;0,0,LEN(RTD("cqg.rtd",,"ContractData",A35,"TickSize",,"T"))-2)</f>
        <v>5</v>
      </c>
      <c r="C35" s="9" t="str">
        <f>IF(RTD("cqg.rtd",,"ContractData",A35,"TickSize",,"T")=0.00390625,"B",IF(RTD("cqg.rtd",,"ContractData",A35,"TickSize",,"T")=0.0078125,"B",IF(RTD("cqg.rtd",,"ContractData",A35,"TickSize",,"T")=0.015625,"B",IF(RTD("cqg.rtd",,"ContractData",A35,"TickSize",,"T")=0.03125,"B",VLOOKUP(B35,$C$2:$D$9,2,FALSE)))))</f>
        <v>B</v>
      </c>
      <c r="D35" s="9" t="str">
        <f>"Last Trade is: "&amp;IF(C35="B",RTD("cqg.rtd",,"ContractData",A35,"LastTrade",,"B"),TEXT(RTD("cqg.rtd",,"ContractData",A35,"LastTrade",,"T"),C35))</f>
        <v>Last Trade is: 125-20' </v>
      </c>
      <c r="E35" s="11" t="str">
        <f>IF(C35="B","The "&amp;$E$24&amp;" SMA is: "&amp;TRUNC(DOLLARFR(RTD("cqg.rtd",,"StudyData","MA("&amp;A35&amp;",MAType:=Sim,Period:="&amp;$E$24&amp;",InputChoice:=Close)","Bar","","Close","ADC","0",,,,,"T"),32))&amp;"-"&amp;TEXT(MOD(DOLLARFR(RTD("cqg.rtd",,"StudyData","MA("&amp;A35&amp;",MAType:=Sim,Period:="&amp;$E$24&amp;",InputChoice:=Close)","Bar","","Close","ADC","0",,,,,"T"),32),1),".00")*100,"The "&amp;$E$24&amp;" day SMA is: "&amp;TEXT(RTD("cqg.rtd",,"StudyData","MA("&amp;A35&amp;",MAType:=Sim,Period:="&amp;$E$24&amp;",InputChoice:=Close)", "Bar", "", "Close","D","0",,,,,"T"),C35))</f>
        <v>The 21 SMA is: 129-9</v>
      </c>
      <c r="F35" s="18" t="str">
        <f>IF(C35="B",IF(RTD("cqg.rtd",,"ContractData",A35,"LastTrade",,"T")-RTD("cqg.rtd",,"StudyData","MA("&amp;A35&amp;",MAType:=Sim,Period:="&amp;$E$24&amp;",InputChoice:=Close)","Bar","","Close","ADC","0",,,,,"T")&gt;0,IF(AND(RTD("cqg.rtd",,"ContractData",A35,"LastTrade",,"T")-RTD("cqg.rtd",,"StudyData","MA("&amp;A35&amp;",MAType:=Sim,Period:="&amp;$E$24&amp;",InputChoice:=Close)","Bar","","Close","ADC","0",,,,,"T")&gt;0,RTD("cqg.rtd",,"ContractData",A35,"LastTrade",,"T")-RTD("cqg.rtd",,"StudyData","MA("&amp;A35&amp;",MAType:=Sim,Period:="&amp;$E$24&amp;",InputChoice:=Close)","Bar","","Close","ADC","0",,,,,"T")&lt;1),"The Last Trade is above the "&amp;$E$24&amp;" SMA ("&amp;"+"&amp;TEXT(DOLLARFR(RTD("cqg.rtd",,"ContractData",A35,"LastTrade",,"T")-RTD("cqg.rtd",,"StudyData","MA("&amp;A35&amp;",MAType:=Sim,Period:="&amp;$E$24&amp;",InputChoice:=Close)","Bar","","Close","ADC","0",,,,,"T"),32),"#")&amp;RIGHT(TEXT(DOLLARFR(MOD(RTD("cqg.rtd",,"ContractData",A35,"LastTrade",,"T")-RTD("cqg.rtd",,"StudyData","MA("&amp;A35&amp;",MAType:=Sim,Period:="&amp;$E$24&amp;",InputChoice:=Close)","Bar","","Close","ADC","0",,,,,"T"),1),32),"0.00"),2)&amp;")","The Last Trade is above the "&amp;$E$24&amp;" SMA ("&amp;"+"&amp;TEXT(DOLLARFR(RTD("cqg.rtd",,"ContractData",A35,"LastTrade",,"T")-RTD("cqg.rtd",,"StudyData","MA("&amp;A35&amp;",MAType:=Sim,Period:="&amp;$E$24&amp;",InputChoice:=Close)","Bar","","Close","ADC","0",,,,,"T"),32),"#")&amp;"-"&amp;RIGHT(TEXT(DOLLARFR(MOD(RTD("cqg.rtd",,"ContractData",A35,"LastTrade",,"T")-RTD("cqg.rtd",,"StudyData","MA("&amp;A35&amp;",MAType:=Sim,Period:="&amp;$E$24&amp;",InputChoice:=Close)","Bar","","Close","ADC","0",,,,,"T"),1),32),"0.00"),2)&amp;")"),IF(AND(RTD("cqg.rtd",,"ContractData",A35,"LastTrade",,"T")-RTD("cqg.rtd",,"StudyData","MA("&amp;A35&amp;",MAType:=Sim,Period:="&amp;$E$24&amp;",InputChoice:=Close)","Bar","","Close","ADC","0",,,,,"T")&lt;0,RTD("cqg.rtd",,"ContractData",A35,"LastTrade",,"T")-RTD("cqg.rtd",,"StudyData","MA("&amp;A35&amp;",MAType:=Sim,Period:="&amp;$E$24&amp;",InputChoice:=Close)","Bar","","Close","ADC","0",,,,,"T")&lt;1),"The Last Trade is below the "&amp;$E$24&amp;" SMA ("&amp;TEXT(DOLLARFR(RTD("cqg.rtd",,"ContractData",A35,"LastTrade",,"T")-RTD("cqg.rtd",,"StudyData","MA("&amp;A35&amp;",MAType:=Sim,Period:="&amp;$E$24&amp;",InputChoice:=Close)","Bar","","Close","ADC","0",,,,,"T"),32),"#")&amp;"-"&amp;RIGHT(TEXT(DOLLARFR(MOD(RTD("cqg.rtd",,"ContractData",A35,"LastTrade",,"T")-RTD("cqg.rtd",,"StudyData","MA("&amp;A35&amp;",MAType:=Sim,Period:="&amp;$E$24&amp;",InputChoice:=Close)","Bar","","Close","ADC","0",,,,,"T"),-1),32),"0.00"),2)&amp;")","The Last Trade is below the "&amp;$E$24&amp;" SMA ("&amp;"+"&amp;TEXT(DOLLARFR(RTD("cqg.rtd",,"ContractData",A35,"LastTrade",,"T")-RTD("cqg.rtd",,"StudyData","MA("&amp;A35&amp;",MAType:=Sim,Period:="&amp;$E$24&amp;",InputChoice:=Close)","Bar","","Close","ADC","0",,,,,"T"),32),"#")&amp;"-"&amp;RIGHT(TEXT(DOLLARFR(MOD(RTD("cqg.rtd",,"ContractData",A35,"LastTrade",,"T")-RTD("cqg.rtd",,"StudyData","MA("&amp;A35&amp;",MAType:=Sim,Period:="&amp;$E$24&amp;",InputChoice:=Close)","Bar","","Close","ADC","0",,,,,"T"),-1),32),"0.00"),2)&amp;")")),IF(RTD("cqg.rtd",,"ContractData",A35,"LastTrade",,"T")-RTD("cqg.rtd",,"StudyData","MA("&amp;A35&amp;",MAType:=Sim,Period:="&amp;$E$24&amp;",InputChoice:=Close)","Bar","","Close","ADC","0",,,,,"T")&gt;0,"The Last Trade is above the "&amp;$E$24&amp;" SMA (+"&amp;TEXT(RTD("cqg.rtd",,"ContractData",A35,"LastTrade",,"T")-RTD("cqg.rtd",,"StudyData","MA("&amp;A35&amp;",MAType:=Sim,Period:="&amp;$E$24&amp;",InputChoice:=Close)","Bar","","Close","ADC","0",,,,,"T"),C35)&amp;")","The Last Trade is below the "&amp;$E$24&amp;" SMA ("&amp;TEXT(RTD("cqg.rtd",,"ContractData",A35,"LastTrade",,"T")-RTD("cqg.rtd",,"StudyData","MA("&amp;A35&amp;",MAType:=Sim,Period:="&amp;$E$24&amp;",InputChoice:=Close)","Bar","","Close","ADC","0",,,,,"T"),C35)&amp;")"))</f>
        <v>The Last Trade is below the 21 SMA (-3-21)</v>
      </c>
      <c r="G35" s="18"/>
    </row>
    <row r="36" spans="1:8" ht="16.7" customHeight="1" x14ac:dyDescent="0.3"/>
    <row r="37" spans="1:8" ht="16.7" customHeight="1" x14ac:dyDescent="0.3">
      <c r="D37" s="9"/>
      <c r="F37" s="10"/>
    </row>
    <row r="38" spans="1:8" ht="16.7" customHeight="1" x14ac:dyDescent="0.3">
      <c r="D38" s="9"/>
      <c r="F38" s="9"/>
    </row>
    <row r="39" spans="1:8" ht="16.7" customHeight="1" x14ac:dyDescent="0.3">
      <c r="D39" s="9"/>
      <c r="F39" s="10"/>
    </row>
    <row r="40" spans="1:8" ht="16.7" customHeight="1" x14ac:dyDescent="0.3">
      <c r="D40" s="9"/>
      <c r="F40" s="9"/>
    </row>
    <row r="41" spans="1:8" ht="16.7" customHeight="1" x14ac:dyDescent="0.3">
      <c r="D41" s="9"/>
      <c r="F41" s="9"/>
    </row>
    <row r="42" spans="1:8" ht="16.7" customHeight="1" x14ac:dyDescent="0.3">
      <c r="D42" s="9"/>
      <c r="F42" s="9"/>
    </row>
    <row r="43" spans="1:8" ht="16.7" customHeight="1" x14ac:dyDescent="0.3">
      <c r="D43" s="9"/>
      <c r="F43" s="9"/>
      <c r="G43" s="12"/>
      <c r="H43" s="12"/>
    </row>
    <row r="44" spans="1:8" ht="16.7" customHeight="1" x14ac:dyDescent="0.3"/>
    <row r="45" spans="1:8" ht="16.7" customHeight="1" x14ac:dyDescent="0.3"/>
    <row r="46" spans="1:8" ht="16.7" customHeight="1" x14ac:dyDescent="0.3">
      <c r="F46" s="13"/>
    </row>
    <row r="47" spans="1:8" ht="16.7" customHeight="1" x14ac:dyDescent="0.3"/>
    <row r="48" spans="1:8" ht="16.7" customHeight="1" x14ac:dyDescent="0.3"/>
    <row r="49" ht="16.7" customHeight="1" x14ac:dyDescent="0.3"/>
    <row r="50" ht="16.7" customHeight="1" x14ac:dyDescent="0.3"/>
    <row r="51" ht="16.7" customHeight="1" x14ac:dyDescent="0.3"/>
    <row r="52" ht="16.7" customHeight="1" x14ac:dyDescent="0.3"/>
    <row r="53" ht="16.7" customHeight="1" x14ac:dyDescent="0.3"/>
    <row r="54" ht="16.7" customHeight="1" x14ac:dyDescent="0.3"/>
    <row r="55" ht="16.7" customHeight="1" x14ac:dyDescent="0.3"/>
    <row r="56" ht="16.7" customHeight="1" x14ac:dyDescent="0.3"/>
    <row r="57" ht="16.7" customHeight="1" x14ac:dyDescent="0.3"/>
    <row r="58" ht="16.7" customHeight="1" x14ac:dyDescent="0.3"/>
    <row r="59" ht="16.7" customHeight="1" x14ac:dyDescent="0.3"/>
    <row r="60" ht="16.7" customHeight="1" x14ac:dyDescent="0.3"/>
    <row r="61" ht="16.7" customHeight="1" x14ac:dyDescent="0.3"/>
    <row r="62" ht="16.7" customHeight="1" x14ac:dyDescent="0.3"/>
    <row r="63" ht="16.7" customHeight="1" x14ac:dyDescent="0.3"/>
    <row r="64" ht="16.7" customHeight="1" x14ac:dyDescent="0.3"/>
    <row r="65" ht="16.7" customHeight="1" x14ac:dyDescent="0.3"/>
    <row r="66" ht="16.7" customHeight="1" x14ac:dyDescent="0.3"/>
    <row r="67" ht="16.7" customHeight="1" x14ac:dyDescent="0.3"/>
    <row r="68" ht="16.7" customHeight="1" x14ac:dyDescent="0.3"/>
    <row r="69" ht="16.7" customHeight="1" x14ac:dyDescent="0.3"/>
    <row r="70" ht="16.7" customHeight="1" x14ac:dyDescent="0.3"/>
    <row r="71" ht="16.7" customHeight="1" x14ac:dyDescent="0.3"/>
    <row r="72" ht="16.7" customHeight="1" x14ac:dyDescent="0.3"/>
    <row r="73" ht="16.7" customHeight="1" x14ac:dyDescent="0.3"/>
    <row r="74" ht="16.7" customHeight="1" x14ac:dyDescent="0.3"/>
    <row r="75" ht="16.7" customHeight="1" x14ac:dyDescent="0.3"/>
    <row r="76" ht="16.7" customHeight="1" x14ac:dyDescent="0.3"/>
    <row r="77" ht="16.7" customHeight="1" x14ac:dyDescent="0.3"/>
    <row r="78" ht="16.7" customHeight="1" x14ac:dyDescent="0.3"/>
    <row r="79" ht="16.7" customHeight="1" x14ac:dyDescent="0.3"/>
    <row r="80" ht="16.7" customHeight="1" x14ac:dyDescent="0.3"/>
    <row r="81" ht="16.7" customHeight="1" x14ac:dyDescent="0.3"/>
    <row r="82" ht="16.7" customHeight="1" x14ac:dyDescent="0.3"/>
    <row r="83" ht="16.7" customHeight="1" x14ac:dyDescent="0.3"/>
    <row r="84" ht="16.7" customHeight="1" x14ac:dyDescent="0.3"/>
    <row r="85" ht="16.7" customHeight="1" x14ac:dyDescent="0.3"/>
    <row r="86" ht="16.7" customHeight="1" x14ac:dyDescent="0.3"/>
    <row r="87" ht="16.7" customHeight="1" x14ac:dyDescent="0.3"/>
    <row r="88" ht="16.7" customHeight="1" x14ac:dyDescent="0.3"/>
    <row r="89" ht="16.7" customHeight="1" x14ac:dyDescent="0.3"/>
    <row r="90" ht="16.7" customHeight="1" x14ac:dyDescent="0.3"/>
    <row r="91" ht="16.7" customHeight="1" x14ac:dyDescent="0.3"/>
    <row r="92" ht="16.7" customHeight="1" x14ac:dyDescent="0.3"/>
    <row r="93" ht="16.7" customHeight="1" x14ac:dyDescent="0.3"/>
    <row r="94" ht="16.7" customHeight="1" x14ac:dyDescent="0.3"/>
    <row r="95" ht="16.7" customHeight="1" x14ac:dyDescent="0.3"/>
  </sheetData>
  <mergeCells count="24">
    <mergeCell ref="J22:M22"/>
    <mergeCell ref="J2:M2"/>
    <mergeCell ref="J11:M11"/>
    <mergeCell ref="J12:M12"/>
    <mergeCell ref="J13:M13"/>
    <mergeCell ref="J14:M14"/>
    <mergeCell ref="J20:M20"/>
    <mergeCell ref="J21:M21"/>
    <mergeCell ref="J15:M15"/>
    <mergeCell ref="J16:M16"/>
    <mergeCell ref="J17:M17"/>
    <mergeCell ref="J18:M18"/>
    <mergeCell ref="J19:M19"/>
    <mergeCell ref="F25:G25"/>
    <mergeCell ref="F26:G26"/>
    <mergeCell ref="F27:G27"/>
    <mergeCell ref="F28:G28"/>
    <mergeCell ref="F29:G29"/>
    <mergeCell ref="F35:G35"/>
    <mergeCell ref="F30:G30"/>
    <mergeCell ref="F31:G31"/>
    <mergeCell ref="F32:G32"/>
    <mergeCell ref="F33:G33"/>
    <mergeCell ref="F34:G3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2022-06-21T18:30:43Z</dcterms:created>
  <dcterms:modified xsi:type="dcterms:W3CDTF">2022-12-27T17:05:57Z</dcterms:modified>
</cp:coreProperties>
</file>