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9" i="1"/>
  <c r="C3" i="1"/>
  <c r="C10" i="1"/>
  <c r="D7" i="1"/>
  <c r="E10" i="1"/>
  <c r="D11" i="1"/>
  <c r="D8" i="1"/>
  <c r="B8" i="1"/>
  <c r="D13" i="1"/>
  <c r="C12" i="1"/>
  <c r="C6" i="1"/>
  <c r="C7" i="1"/>
  <c r="E5" i="1"/>
  <c r="E3" i="1"/>
  <c r="D6" i="1"/>
  <c r="D5" i="1"/>
  <c r="E11" i="1"/>
  <c r="E12" i="1"/>
  <c r="C4" i="1"/>
  <c r="B12" i="1"/>
  <c r="B13" i="1"/>
  <c r="E4" i="1"/>
  <c r="E13" i="1"/>
  <c r="C8" i="1"/>
  <c r="C13" i="1"/>
  <c r="C2" i="1"/>
  <c r="B7" i="1"/>
  <c r="E8" i="1"/>
  <c r="B6" i="1"/>
  <c r="B10" i="1"/>
  <c r="C5" i="1"/>
  <c r="B3" i="1"/>
  <c r="D2" i="1"/>
  <c r="D9" i="1"/>
  <c r="D10" i="1"/>
  <c r="E6" i="1"/>
  <c r="C11" i="1"/>
  <c r="B2" i="1"/>
  <c r="B4" i="1"/>
  <c r="D3" i="1"/>
  <c r="E9" i="1"/>
  <c r="E2" i="1"/>
  <c r="D12" i="1"/>
  <c r="E7" i="1"/>
  <c r="B9" i="1"/>
  <c r="B5" i="1"/>
  <c r="B11" i="1"/>
  <c r="D4" i="1"/>
  <c r="A19" i="1" l="1"/>
  <c r="A28" i="1"/>
  <c r="A21" i="1"/>
  <c r="A27" i="1"/>
  <c r="A22" i="1"/>
  <c r="A18" i="1"/>
  <c r="A23" i="1"/>
  <c r="A25" i="1"/>
  <c r="A24" i="1"/>
  <c r="A20" i="1"/>
  <c r="A26" i="1"/>
  <c r="A17" i="1"/>
  <c r="D17" i="1" l="1"/>
  <c r="D28" i="1"/>
  <c r="D20" i="1"/>
  <c r="D27" i="1"/>
  <c r="D19" i="1"/>
  <c r="D26" i="1"/>
  <c r="D18" i="1"/>
  <c r="D25" i="1"/>
  <c r="D23" i="1"/>
  <c r="D24" i="1"/>
  <c r="D22" i="1"/>
  <c r="D21" i="1"/>
  <c r="E23" i="1"/>
  <c r="F23" i="1"/>
  <c r="E28" i="1"/>
  <c r="F28" i="1"/>
  <c r="E24" i="1"/>
  <c r="F24" i="1"/>
  <c r="E20" i="1"/>
  <c r="F20" i="1"/>
  <c r="F22" i="1"/>
  <c r="E22" i="1"/>
  <c r="E27" i="1"/>
  <c r="F27" i="1"/>
  <c r="E21" i="1"/>
  <c r="F21" i="1"/>
  <c r="E19" i="1"/>
  <c r="F19" i="1"/>
  <c r="E26" i="1"/>
  <c r="F26" i="1"/>
  <c r="F18" i="1"/>
  <c r="E18" i="1"/>
  <c r="E25" i="1"/>
  <c r="F25" i="1"/>
  <c r="F17" i="1"/>
  <c r="E17" i="1"/>
</calcChain>
</file>

<file path=xl/sharedStrings.xml><?xml version="1.0" encoding="utf-8"?>
<sst xmlns="http://schemas.openxmlformats.org/spreadsheetml/2006/main" count="35" uniqueCount="19">
  <si>
    <t>XLU</t>
  </si>
  <si>
    <t>XLV</t>
  </si>
  <si>
    <t>XLP</t>
  </si>
  <si>
    <t>XLRE</t>
  </si>
  <si>
    <t>XLC</t>
  </si>
  <si>
    <t>XLI</t>
  </si>
  <si>
    <t>SPY</t>
  </si>
  <si>
    <t>XLB</t>
  </si>
  <si>
    <t>XLK</t>
  </si>
  <si>
    <t>XLF</t>
  </si>
  <si>
    <t>XLY</t>
  </si>
  <si>
    <t>XLE</t>
  </si>
  <si>
    <t>Symbol</t>
  </si>
  <si>
    <t>Last</t>
  </si>
  <si>
    <t>%NC</t>
  </si>
  <si>
    <t>NC</t>
  </si>
  <si>
    <t>Rank</t>
  </si>
  <si>
    <t>Vlookup</t>
  </si>
  <si>
    <t>Ranked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</si>
</sst>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129.76</v>
        <stp/>
        <stp>ContractData</stp>
        <stp>XLK</stp>
        <stp>LastTrade</stp>
        <stp/>
        <stp>T</stp>
        <tr r="F28" s="1"/>
        <tr r="E8" s="1"/>
        <tr r="B8" s="1"/>
      </tp>
      <tp>
        <v>99.63</v>
        <stp/>
        <stp>ContractData</stp>
        <stp>XLI</stp>
        <stp>LastTrade</stp>
        <stp/>
        <stp>T</stp>
        <tr r="F20" s="1"/>
        <tr r="E7" s="1"/>
        <tr r="B7" s="1"/>
      </tp>
      <tp>
        <v>34.64</v>
        <stp/>
        <stp>ContractData</stp>
        <stp>XLF</stp>
        <stp>LastTrade</stp>
        <stp/>
        <stp>T</stp>
        <tr r="F27" s="1"/>
        <tr r="E6" s="1"/>
        <tr r="B6" s="1"/>
      </tp>
      <tp>
        <v>85.14</v>
        <stp/>
        <stp>ContractData</stp>
        <stp>XLE</stp>
        <stp>LastTrade</stp>
        <stp/>
        <stp>T</stp>
        <tr r="F25" s="1"/>
        <tr r="B5" s="1"/>
        <tr r="E5" s="1"/>
      </tp>
      <tp>
        <v>49.54</v>
        <stp/>
        <stp>ContractData</stp>
        <stp>XLC</stp>
        <stp>LastTrade</stp>
        <stp/>
        <stp>T</stp>
        <tr r="F26" s="1"/>
        <tr r="B4" s="1"/>
        <tr r="E4" s="1"/>
      </tp>
      <tp>
        <v>81.33</v>
        <stp/>
        <stp>ContractData</stp>
        <stp>XLB</stp>
        <stp>LastTrade</stp>
        <stp/>
        <stp>T</stp>
        <tr r="F22" s="1"/>
        <tr r="B3" s="1"/>
        <tr r="E3" s="1"/>
      </tp>
      <tp>
        <v>139.30000000000001</v>
        <stp/>
        <stp>ContractData</stp>
        <stp>XLY</stp>
        <stp>LastTrade</stp>
        <stp/>
        <stp>T</stp>
        <tr r="F24" s="1"/>
        <tr r="E13" s="1"/>
        <tr r="B13" s="1"/>
      </tp>
      <tp>
        <v>138.53</v>
        <stp/>
        <stp>ContractData</stp>
        <stp>XLV</stp>
        <stp>LastTrade</stp>
        <stp/>
        <stp>T</stp>
        <tr r="F17" s="1"/>
        <tr r="B12" s="1"/>
        <tr r="E12" s="1"/>
      </tp>
      <tp>
        <v>71</v>
        <stp/>
        <stp>ContractData</stp>
        <stp>XLU</stp>
        <stp>LastTrade</stp>
        <stp/>
        <stp>T</stp>
        <tr r="F23" s="1"/>
        <tr r="B11" s="1"/>
        <tr r="E11" s="1"/>
      </tp>
      <tp>
        <v>76.070000000000007</v>
        <stp/>
        <stp>ContractData</stp>
        <stp>XLP</stp>
        <stp>LastTrade</stp>
        <stp/>
        <stp>T</stp>
        <tr r="F19" s="1"/>
        <tr r="B9" s="1"/>
        <tr r="E9" s="1"/>
      </tp>
      <tp>
        <v>393.86</v>
        <stp/>
        <stp>ContractData</stp>
        <stp>SPY</stp>
        <stp>LastTrade</stp>
        <stp/>
        <stp>T</stp>
        <tr r="F21" s="1"/>
        <tr r="E2" s="1"/>
        <tr r="B2" s="1"/>
      </tp>
      <tp>
        <v>0.60494476591267754</v>
        <stp/>
        <stp>ContractData</stp>
        <stp>XLRE</stp>
        <stp>PerCentNetLastTrade</stp>
        <stp/>
        <stp>T</stp>
        <tr r="E18" s="1"/>
        <tr r="D10" s="1"/>
      </tp>
      <tp>
        <v>38.25</v>
        <stp/>
        <stp>ContractData</stp>
        <stp>XLRE</stp>
        <stp>LastTrade</stp>
        <stp/>
        <stp>T</stp>
        <tr r="F18" s="1"/>
        <tr r="B10" s="1"/>
        <tr r="E10" s="1"/>
      </tp>
      <tp>
        <v>0.22999999999999687</v>
        <stp/>
        <stp>ContractData</stp>
        <stp>XLRE</stp>
        <stp>NetLastTrade</stp>
        <stp/>
        <stp>T</stp>
        <tr r="C10" s="1"/>
      </tp>
      <tp>
        <v>3.0000000000029559E-2</v>
        <stp/>
        <stp>ContractData</stp>
        <stp>SPY</stp>
        <stp>NetLastTrade</stp>
        <stp/>
        <stp>T</stp>
        <tr r="C2" s="1"/>
      </tp>
      <tp>
        <v>0.19999999999998863</v>
        <stp/>
        <stp>ContractData</stp>
        <stp>XLI</stp>
        <stp>NetLastTrade</stp>
        <stp/>
        <stp>T</stp>
        <tr r="C7" s="1"/>
      </tp>
      <tp>
        <v>-0.5</v>
        <stp/>
        <stp>ContractData</stp>
        <stp>XLK</stp>
        <stp>NetLastTrade</stp>
        <stp/>
        <stp>T</stp>
        <tr r="C8" s="1"/>
      </tp>
      <tp>
        <v>-0.18000000000000682</v>
        <stp/>
        <stp>ContractData</stp>
        <stp>XLE</stp>
        <stp>NetLastTrade</stp>
        <stp/>
        <stp>T</stp>
        <tr r="C5" s="1"/>
      </tp>
      <tp>
        <v>-9.0000000000003411E-2</v>
        <stp/>
        <stp>ContractData</stp>
        <stp>XLF</stp>
        <stp>NetLastTrade</stp>
        <stp/>
        <stp>T</stp>
        <tr r="C6" s="1"/>
      </tp>
      <tp>
        <v>-4.0000000000006253E-2</v>
        <stp/>
        <stp>ContractData</stp>
        <stp>XLB</stp>
        <stp>NetLastTrade</stp>
        <stp/>
        <stp>T</stp>
        <tr r="C3" s="1"/>
      </tp>
      <tp>
        <v>-0.10999999999999943</v>
        <stp/>
        <stp>ContractData</stp>
        <stp>XLC</stp>
        <stp>NetLastTrade</stp>
        <stp/>
        <stp>T</stp>
        <tr r="C4" s="1"/>
      </tp>
      <tp>
        <v>-0.23999999999998067</v>
        <stp/>
        <stp>ContractData</stp>
        <stp>XLY</stp>
        <stp>NetLastTrade</stp>
        <stp/>
        <stp>T</stp>
        <tr r="C13" s="1"/>
      </tp>
      <tp>
        <v>-7.000000000000739E-2</v>
        <stp/>
        <stp>ContractData</stp>
        <stp>XLU</stp>
        <stp>NetLastTrade</stp>
        <stp/>
        <stp>T</stp>
        <tr r="C11" s="1"/>
      </tp>
      <tp>
        <v>1.1399999999999864</v>
        <stp/>
        <stp>ContractData</stp>
        <stp>XLV</stp>
        <stp>NetLastTrade</stp>
        <stp/>
        <stp>T</stp>
        <tr r="C12" s="1"/>
      </tp>
      <tp>
        <v>0.32000000000000739</v>
        <stp/>
        <stp>ContractData</stp>
        <stp>XLP</stp>
        <stp>NetLastTrade</stp>
        <stp/>
        <stp>T</stp>
        <tr r="C9" s="1"/>
      </tp>
      <tp>
        <v>-0.25914195220270658</v>
        <stp/>
        <stp>ContractData</stp>
        <stp>XLF</stp>
        <stp>PerCentNetLastTrade</stp>
        <stp/>
        <stp>T</stp>
        <tr r="E27" s="1"/>
        <tr r="D6" s="1"/>
      </tp>
      <tp>
        <v>-0.2109704641350211</v>
        <stp/>
        <stp>ContractData</stp>
        <stp>XLE</stp>
        <stp>PerCentNetLastTrade</stp>
        <stp/>
        <stp>T</stp>
        <tr r="E25" s="1"/>
        <tr r="D5" s="1"/>
      </tp>
      <tp>
        <v>-0.2215508559919436</v>
        <stp/>
        <stp>ContractData</stp>
        <stp>XLC</stp>
        <stp>PerCentNetLastTrade</stp>
        <stp/>
        <stp>T</stp>
        <tr r="E26" s="1"/>
        <tr r="D4" s="1"/>
      </tp>
      <tp>
        <v>-4.9158166400393263E-2</v>
        <stp/>
        <stp>ContractData</stp>
        <stp>XLB</stp>
        <stp>PerCentNetLastTrade</stp>
        <stp/>
        <stp>T</stp>
        <tr r="E22" s="1"/>
        <tr r="D3" s="1"/>
      </tp>
      <tp>
        <v>-0.38384768923691082</v>
        <stp/>
        <stp>ContractData</stp>
        <stp>XLK</stp>
        <stp>PerCentNetLastTrade</stp>
        <stp/>
        <stp>T</stp>
        <tr r="E28" s="1"/>
        <tr r="D8" s="1"/>
      </tp>
      <tp>
        <v>0.20114653525093029</v>
        <stp/>
        <stp>ContractData</stp>
        <stp>XLI</stp>
        <stp>PerCentNetLastTrade</stp>
        <stp/>
        <stp>T</stp>
        <tr r="E20" s="1"/>
        <tr r="D7" s="1"/>
      </tp>
      <tp>
        <v>0.82975471286119806</v>
        <stp/>
        <stp>ContractData</stp>
        <stp>XLV</stp>
        <stp>PerCentNetLastTrade</stp>
        <stp/>
        <stp>T</stp>
        <tr r="E17" s="1"/>
        <tr r="D12" s="1"/>
      </tp>
      <tp>
        <v>-9.8494442099338678E-2</v>
        <stp/>
        <stp>ContractData</stp>
        <stp>XLU</stp>
        <stp>PerCentNetLastTrade</stp>
        <stp/>
        <stp>T</stp>
        <tr r="E23" s="1"/>
        <tr r="D11" s="1"/>
      </tp>
      <tp>
        <v>0.42244224422442245</v>
        <stp/>
        <stp>ContractData</stp>
        <stp>XLP</stp>
        <stp>PerCentNetLastTrade</stp>
        <stp/>
        <stp>T</stp>
        <tr r="E19" s="1"/>
        <tr r="D9" s="1"/>
      </tp>
      <tp>
        <v>-0.17199369356456931</v>
        <stp/>
        <stp>ContractData</stp>
        <stp>XLY</stp>
        <stp>PerCentNetLastTrade</stp>
        <stp/>
        <stp>T</stp>
        <tr r="E24" s="1"/>
        <tr r="D13" s="1"/>
      </tp>
      <tp>
        <v>7.6174999365208338E-3</v>
        <stp/>
        <stp>ContractData</stp>
        <stp>SPY</stp>
        <stp>PerCentNetLastTrade</stp>
        <stp/>
        <stp>T</stp>
        <tr r="E21" s="1"/>
        <tr r="D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S&amp;P</a:t>
            </a:r>
            <a:r>
              <a:rPr lang="en-US" baseline="0"/>
              <a:t> Sectors % NC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8E6B21E-D9A4-4FDC-8E00-FD85F516B57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5DB45FC-C224-4C40-A5B2-3530A0521CB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17F-4D53-958A-D964C223C7AF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C005D59-D812-44F0-A96D-071E6BDCC9B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24F8199-03D1-4152-B01D-D708604EDD0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17F-4D53-958A-D964C223C7A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A549230-5D43-46E8-BD74-4107729B553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C75F6A4-6416-4219-BE1E-C3F7FA3D64C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17F-4D53-958A-D964C223C7AF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7E61D50-79F0-4BE6-85E9-A23115CB21A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2321CF3-490C-40B1-BB3C-2E543CEA174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17F-4D53-958A-D964C223C7AF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EF7ABA3-3013-4A76-BB64-344A9EC9E52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B31FAF6-80E5-47BC-B2C8-CF07B3F9445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17F-4D53-958A-D964C223C7AF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06D559F-AE95-4CFA-A357-CB842C63693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ED5FB6D-688F-4744-838D-A8C2FA02862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17F-4D53-958A-D964C223C7AF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142A704B-0599-4CB6-89E5-882BF872489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55624B2-3462-46CD-A48A-CFA3EC1EBF4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17F-4D53-958A-D964C223C7AF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375BDF3-EC88-45F2-94FD-D16F7B8C60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3249237-A274-49A0-A02C-7199C5F8A23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17F-4D53-958A-D964C223C7AF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59ACC10-8C38-4157-9394-336D07D666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2A9F398-CD29-4A1D-B9CE-35BBFB6228D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17F-4D53-958A-D964C223C7AF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C8D4853-D41A-47EE-9791-ECA076B0B24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9102EAB-4B3E-4145-9ACD-A346A29C963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17F-4D53-958A-D964C223C7AF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957B001-DA11-4E87-B921-58146B52F61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56E4FF2-2BC5-4823-B25F-5A5B03B63D6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17F-4D53-958A-D964C223C7AF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8A0228A3-295F-46FF-BB29-4A90C78BA8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0F6124A-ABD9-493C-B4B1-C043128D8DA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17F-4D53-958A-D964C223C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Sheet1!$D$2:$D$13</c:f>
              <c:numCache>
                <c:formatCode>0.00%</c:formatCode>
                <c:ptCount val="12"/>
                <c:pt idx="0">
                  <c:v>7.6174999365208337E-5</c:v>
                </c:pt>
                <c:pt idx="1">
                  <c:v>-4.9158166400393262E-4</c:v>
                </c:pt>
                <c:pt idx="2">
                  <c:v>-2.2155085599194361E-3</c:v>
                </c:pt>
                <c:pt idx="3">
                  <c:v>-2.1097046413502112E-3</c:v>
                </c:pt>
                <c:pt idx="4">
                  <c:v>-2.5914195220270659E-3</c:v>
                </c:pt>
                <c:pt idx="5">
                  <c:v>2.011465352509303E-3</c:v>
                </c:pt>
                <c:pt idx="6">
                  <c:v>-3.8384768923691082E-3</c:v>
                </c:pt>
                <c:pt idx="7">
                  <c:v>4.2244224422442241E-3</c:v>
                </c:pt>
                <c:pt idx="8">
                  <c:v>6.0494476591267752E-3</c:v>
                </c:pt>
                <c:pt idx="9">
                  <c:v>-9.8494442099338682E-4</c:v>
                </c:pt>
                <c:pt idx="10">
                  <c:v>8.297547128611981E-3</c:v>
                </c:pt>
                <c:pt idx="11">
                  <c:v>-1.7199369356456931E-3</c:v>
                </c:pt>
              </c:numCache>
            </c:numRef>
          </c:yVal>
          <c:bubbleSize>
            <c:numRef>
              <c:f>Sheet1!$E$2:$E$13</c:f>
              <c:numCache>
                <c:formatCode>0.00</c:formatCode>
                <c:ptCount val="12"/>
                <c:pt idx="0">
                  <c:v>393.86</c:v>
                </c:pt>
                <c:pt idx="1">
                  <c:v>81.33</c:v>
                </c:pt>
                <c:pt idx="2">
                  <c:v>49.54</c:v>
                </c:pt>
                <c:pt idx="3">
                  <c:v>85.14</c:v>
                </c:pt>
                <c:pt idx="4">
                  <c:v>34.64</c:v>
                </c:pt>
                <c:pt idx="5">
                  <c:v>99.63</c:v>
                </c:pt>
                <c:pt idx="6">
                  <c:v>129.76</c:v>
                </c:pt>
                <c:pt idx="7">
                  <c:v>76.070000000000007</c:v>
                </c:pt>
                <c:pt idx="8">
                  <c:v>38.25</c:v>
                </c:pt>
                <c:pt idx="9">
                  <c:v>71</c:v>
                </c:pt>
                <c:pt idx="10">
                  <c:v>138.53</c:v>
                </c:pt>
                <c:pt idx="11">
                  <c:v>139.30000000000001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Sheet1!$A$2:$A$13</c15:f>
                <c15:dlblRangeCache>
                  <c:ptCount val="12"/>
                  <c:pt idx="0">
                    <c:v>SPY</c:v>
                  </c:pt>
                  <c:pt idx="1">
                    <c:v>XLB</c:v>
                  </c:pt>
                  <c:pt idx="2">
                    <c:v>XLC</c:v>
                  </c:pt>
                  <c:pt idx="3">
                    <c:v>XLE</c:v>
                  </c:pt>
                  <c:pt idx="4">
                    <c:v>XLF</c:v>
                  </c:pt>
                  <c:pt idx="5">
                    <c:v>XLI</c:v>
                  </c:pt>
                  <c:pt idx="6">
                    <c:v>XLK</c:v>
                  </c:pt>
                  <c:pt idx="7">
                    <c:v>XLP</c:v>
                  </c:pt>
                  <c:pt idx="8">
                    <c:v>XLRE</c:v>
                  </c:pt>
                  <c:pt idx="9">
                    <c:v>XLU</c:v>
                  </c:pt>
                  <c:pt idx="10">
                    <c:v>XLV</c:v>
                  </c:pt>
                  <c:pt idx="11">
                    <c:v>XLY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17F-4D53-958A-D964C223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05458864"/>
        <c:axId val="205458032"/>
      </c:bubbleChart>
      <c:valAx>
        <c:axId val="20545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58032"/>
        <c:crosses val="autoZero"/>
        <c:crossBetween val="midCat"/>
      </c:valAx>
      <c:valAx>
        <c:axId val="2054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58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400" b="0" i="0" baseline="0">
                <a:effectLst/>
              </a:rPr>
              <a:t>S&amp;P Sectors % NC (Ranked) </a:t>
            </a:r>
            <a:endParaRPr lang="en-US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6816816816816817E-2"/>
          <c:y val="0.1674307378244386"/>
          <c:w val="0.95529980374074863"/>
          <c:h val="0.7770137066200058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16FAA31-5765-4392-B88D-549F74E2944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BBFF677-3694-4272-AB65-B259DAA96F9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E39-49AF-AB48-53735489222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E6C6FAF-B63D-4BC3-8D33-03ED32301C0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452C3C1-EDC2-474E-8842-B96FA9D9B47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E39-49AF-AB48-53735489222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73E529B-3056-40BB-88F1-92F3A84DBB5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2380E2B-4E83-4036-BA03-AFB697945D9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E39-49AF-AB48-53735489222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5891041-9BD0-4C20-B611-3E363F4F3AC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8937D5E-71E4-4926-A54F-FBBB1EEC8C7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E39-49AF-AB48-537354892222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EDD51E2-5188-4BF2-8932-AEF34280A46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C1ACF13-BB00-434B-8C06-C3A43941000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E39-49AF-AB48-537354892222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0E2C3AB-4EE3-4F5F-B428-6CB550049CD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2467C97-23EE-4C84-83E0-D9FCF4EBF68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E39-49AF-AB48-53735489222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A16E9B9-0C2D-4E84-AE85-3C4194E9674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C66C718-E718-4865-A4E9-70F5B9F9EB5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E39-49AF-AB48-537354892222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5F1AEC5-33A4-46C3-B87C-09F1FEEC19D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DF70CF0-352E-4D3B-A038-4D7C881BE80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E39-49AF-AB48-537354892222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F32675A-B9DD-4914-AB13-C8BAF20725A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8A50D6B-E197-47FE-910C-CEF7FFC65C8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E39-49AF-AB48-537354892222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E76E2CD7-66A1-40EE-953C-BA5A98DCBEA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4F1AE05-DDED-4C7E-B401-EBCD4445464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E39-49AF-AB48-53735489222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A0E29478-30E0-4B47-B45E-E0DFE5068BD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816C270-C460-4C69-B86B-AFB8CFD2E8E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E39-49AF-AB48-53735489222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77BECA0-4909-4A1E-96C5-A5329504F47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8086896-DAD2-4E34-AD3A-E9372756F26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E39-49AF-AB48-5373548922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Sheet1!$E$17:$E$28</c:f>
              <c:numCache>
                <c:formatCode>0.00%</c:formatCode>
                <c:ptCount val="12"/>
                <c:pt idx="0">
                  <c:v>8.297547128611981E-3</c:v>
                </c:pt>
                <c:pt idx="1">
                  <c:v>6.0494476591267752E-3</c:v>
                </c:pt>
                <c:pt idx="2">
                  <c:v>4.2244224422442241E-3</c:v>
                </c:pt>
                <c:pt idx="3">
                  <c:v>2.011465352509303E-3</c:v>
                </c:pt>
                <c:pt idx="4">
                  <c:v>7.6174999365208337E-5</c:v>
                </c:pt>
                <c:pt idx="5">
                  <c:v>-4.9158166400393262E-4</c:v>
                </c:pt>
                <c:pt idx="6">
                  <c:v>-9.8494442099338682E-4</c:v>
                </c:pt>
                <c:pt idx="7">
                  <c:v>-1.7199369356456931E-3</c:v>
                </c:pt>
                <c:pt idx="8">
                  <c:v>-2.1097046413502112E-3</c:v>
                </c:pt>
                <c:pt idx="9">
                  <c:v>-2.2155085599194361E-3</c:v>
                </c:pt>
                <c:pt idx="10">
                  <c:v>-2.5914195220270659E-3</c:v>
                </c:pt>
                <c:pt idx="11">
                  <c:v>-3.8384768923691082E-3</c:v>
                </c:pt>
              </c:numCache>
            </c:numRef>
          </c:yVal>
          <c:bubbleSize>
            <c:numRef>
              <c:f>Sheet1!$F$17:$F$28</c:f>
              <c:numCache>
                <c:formatCode>General</c:formatCode>
                <c:ptCount val="12"/>
                <c:pt idx="0">
                  <c:v>138.53</c:v>
                </c:pt>
                <c:pt idx="1">
                  <c:v>38.25</c:v>
                </c:pt>
                <c:pt idx="2">
                  <c:v>76.070000000000007</c:v>
                </c:pt>
                <c:pt idx="3">
                  <c:v>99.63</c:v>
                </c:pt>
                <c:pt idx="4">
                  <c:v>393.86</c:v>
                </c:pt>
                <c:pt idx="5">
                  <c:v>81.33</c:v>
                </c:pt>
                <c:pt idx="6">
                  <c:v>71</c:v>
                </c:pt>
                <c:pt idx="7">
                  <c:v>139.30000000000001</c:v>
                </c:pt>
                <c:pt idx="8">
                  <c:v>85.14</c:v>
                </c:pt>
                <c:pt idx="9">
                  <c:v>49.54</c:v>
                </c:pt>
                <c:pt idx="10">
                  <c:v>34.64</c:v>
                </c:pt>
                <c:pt idx="11">
                  <c:v>129.76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Sheet1!$D$17:$D$28</c15:f>
                <c15:dlblRangeCache>
                  <c:ptCount val="12"/>
                  <c:pt idx="0">
                    <c:v>XLV</c:v>
                  </c:pt>
                  <c:pt idx="1">
                    <c:v>XLRE</c:v>
                  </c:pt>
                  <c:pt idx="2">
                    <c:v>XLP</c:v>
                  </c:pt>
                  <c:pt idx="3">
                    <c:v>XLI</c:v>
                  </c:pt>
                  <c:pt idx="4">
                    <c:v>SPY</c:v>
                  </c:pt>
                  <c:pt idx="5">
                    <c:v>XLB</c:v>
                  </c:pt>
                  <c:pt idx="6">
                    <c:v>XLU</c:v>
                  </c:pt>
                  <c:pt idx="7">
                    <c:v>XLY</c:v>
                  </c:pt>
                  <c:pt idx="8">
                    <c:v>XLE</c:v>
                  </c:pt>
                  <c:pt idx="9">
                    <c:v>XLC</c:v>
                  </c:pt>
                  <c:pt idx="10">
                    <c:v>XLF</c:v>
                  </c:pt>
                  <c:pt idx="11">
                    <c:v>XLK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E39-49AF-AB48-537354892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022584448"/>
        <c:axId val="2022584864"/>
      </c:bubbleChart>
      <c:valAx>
        <c:axId val="202258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22584864"/>
        <c:crosses val="autoZero"/>
        <c:crossBetween val="midCat"/>
      </c:valAx>
      <c:valAx>
        <c:axId val="202258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2258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0</xdr:row>
      <xdr:rowOff>85725</xdr:rowOff>
    </xdr:from>
    <xdr:to>
      <xdr:col>20</xdr:col>
      <xdr:colOff>57149</xdr:colOff>
      <xdr:row>14</xdr:row>
      <xdr:rowOff>33337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14</xdr:row>
      <xdr:rowOff>119062</xdr:rowOff>
    </xdr:from>
    <xdr:to>
      <xdr:col>20</xdr:col>
      <xdr:colOff>76200</xdr:colOff>
      <xdr:row>27</xdr:row>
      <xdr:rowOff>14287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/>
  </sheetViews>
  <sheetFormatPr defaultRowHeight="17.25" x14ac:dyDescent="0.3"/>
  <cols>
    <col min="4" max="4" width="11.109375" customWidth="1"/>
  </cols>
  <sheetData>
    <row r="1" spans="1:6" x14ac:dyDescent="0.3">
      <c r="A1" s="2" t="s">
        <v>12</v>
      </c>
      <c r="B1" s="2" t="s">
        <v>13</v>
      </c>
      <c r="C1" s="2" t="s">
        <v>15</v>
      </c>
      <c r="D1" s="2" t="s">
        <v>14</v>
      </c>
      <c r="E1" s="2" t="s">
        <v>13</v>
      </c>
    </row>
    <row r="2" spans="1:6" x14ac:dyDescent="0.3">
      <c r="A2" s="2" t="s">
        <v>6</v>
      </c>
      <c r="B2" s="3">
        <f>RTD("cqg.rtd", ,"ContractData",A2, "LastTrade",, "T")</f>
        <v>393.86</v>
      </c>
      <c r="C2" s="3">
        <f>RTD("cqg.rtd", ,"ContractData",A2, "NetLastTrade",, "T")</f>
        <v>3.0000000000029559E-2</v>
      </c>
      <c r="D2" s="4">
        <f>IFERROR(RTD("cqg.rtd",,"ContractData",A2,"PerCentNetLastTrade",,"T")/100,(RTD("cqg.rtd",,"StudyData",A2, "Bar", "", "Close","D","-1",,,,,"T")-RTD("cqg.rtd",,"StudyData",A2, "Bar", "", "Close","D","-2",,,,,"T"))/RTD("cqg.rtd",,"StudyData",A2, "Bar", "", "Close","D","-2",,,,,"T"))</f>
        <v>7.6174999365208337E-5</v>
      </c>
      <c r="E2" s="3">
        <f>RTD("cqg.rtd", ,"ContractData",A2, "LastTrade",, "T")</f>
        <v>393.86</v>
      </c>
    </row>
    <row r="3" spans="1:6" x14ac:dyDescent="0.3">
      <c r="A3" s="2" t="s">
        <v>7</v>
      </c>
      <c r="B3" s="3">
        <f>RTD("cqg.rtd", ,"ContractData",A3, "LastTrade",, "T")</f>
        <v>81.33</v>
      </c>
      <c r="C3" s="3">
        <f>RTD("cqg.rtd", ,"ContractData",A3, "NetLastTrade",, "T")</f>
        <v>-4.0000000000006253E-2</v>
      </c>
      <c r="D3" s="4">
        <f>IFERROR(RTD("cqg.rtd",,"ContractData",A3,"PerCentNetLastTrade",,"T")/100,(RTD("cqg.rtd",,"StudyData",A3, "Bar", "", "Close","D","-1",,,,,"T")-RTD("cqg.rtd",,"StudyData",A3, "Bar", "", "Close","D","-2",,,,,"T"))/RTD("cqg.rtd",,"StudyData",A3, "Bar", "", "Close","D","-2",,,,,"T"))</f>
        <v>-4.9158166400393262E-4</v>
      </c>
      <c r="E3" s="3">
        <f>RTD("cqg.rtd", ,"ContractData",A3, "LastTrade",, "T")</f>
        <v>81.33</v>
      </c>
    </row>
    <row r="4" spans="1:6" x14ac:dyDescent="0.3">
      <c r="A4" s="2" t="s">
        <v>4</v>
      </c>
      <c r="B4" s="3">
        <f>RTD("cqg.rtd", ,"ContractData",A4, "LastTrade",, "T")</f>
        <v>49.54</v>
      </c>
      <c r="C4" s="3">
        <f>RTD("cqg.rtd", ,"ContractData",A4, "NetLastTrade",, "T")</f>
        <v>-0.10999999999999943</v>
      </c>
      <c r="D4" s="4">
        <f>IFERROR(RTD("cqg.rtd",,"ContractData",A4,"PerCentNetLastTrade",,"T")/100,(RTD("cqg.rtd",,"StudyData",A4, "Bar", "", "Close","D","-1",,,,,"T")-RTD("cqg.rtd",,"StudyData",A4, "Bar", "", "Close","D","-2",,,,,"T"))/RTD("cqg.rtd",,"StudyData",A4, "Bar", "", "Close","D","-2",,,,,"T"))</f>
        <v>-2.2155085599194361E-3</v>
      </c>
      <c r="E4" s="3">
        <f>RTD("cqg.rtd", ,"ContractData",A4, "LastTrade",, "T")</f>
        <v>49.54</v>
      </c>
    </row>
    <row r="5" spans="1:6" x14ac:dyDescent="0.3">
      <c r="A5" s="2" t="s">
        <v>11</v>
      </c>
      <c r="B5" s="3">
        <f>RTD("cqg.rtd", ,"ContractData",A5, "LastTrade",, "T")</f>
        <v>85.14</v>
      </c>
      <c r="C5" s="3">
        <f>RTD("cqg.rtd", ,"ContractData",A5, "NetLastTrade",, "T")</f>
        <v>-0.18000000000000682</v>
      </c>
      <c r="D5" s="4">
        <f>IFERROR(RTD("cqg.rtd",,"ContractData",A5,"PerCentNetLastTrade",,"T")/100,(RTD("cqg.rtd",,"StudyData",A5, "Bar", "", "Close","D","-1",,,,,"T")-RTD("cqg.rtd",,"StudyData",A5, "Bar", "", "Close","D","-2",,,,,"T"))/RTD("cqg.rtd",,"StudyData",A5, "Bar", "", "Close","D","-2",,,,,"T"))</f>
        <v>-2.1097046413502112E-3</v>
      </c>
      <c r="E5" s="3">
        <f>RTD("cqg.rtd", ,"ContractData",A5, "LastTrade",, "T")</f>
        <v>85.14</v>
      </c>
    </row>
    <row r="6" spans="1:6" x14ac:dyDescent="0.3">
      <c r="A6" s="2" t="s">
        <v>9</v>
      </c>
      <c r="B6" s="3">
        <f>RTD("cqg.rtd", ,"ContractData",A6, "LastTrade",, "T")</f>
        <v>34.64</v>
      </c>
      <c r="C6" s="3">
        <f>RTD("cqg.rtd", ,"ContractData",A6, "NetLastTrade",, "T")</f>
        <v>-9.0000000000003411E-2</v>
      </c>
      <c r="D6" s="4">
        <f>IFERROR(RTD("cqg.rtd",,"ContractData",A6,"PerCentNetLastTrade",,"T")/100,(RTD("cqg.rtd",,"StudyData",A6, "Bar", "", "Close","D","-1",,,,,"T")-RTD("cqg.rtd",,"StudyData",A6, "Bar", "", "Close","D","-2",,,,,"T"))/RTD("cqg.rtd",,"StudyData",A6, "Bar", "", "Close","D","-2",,,,,"T"))</f>
        <v>-2.5914195220270659E-3</v>
      </c>
      <c r="E6" s="3">
        <f>RTD("cqg.rtd", ,"ContractData",A6, "LastTrade",, "T")</f>
        <v>34.64</v>
      </c>
    </row>
    <row r="7" spans="1:6" x14ac:dyDescent="0.3">
      <c r="A7" s="2" t="s">
        <v>5</v>
      </c>
      <c r="B7" s="3">
        <f>RTD("cqg.rtd", ,"ContractData",A7, "LastTrade",, "T")</f>
        <v>99.63</v>
      </c>
      <c r="C7" s="3">
        <f>RTD("cqg.rtd", ,"ContractData",A7, "NetLastTrade",, "T")</f>
        <v>0.19999999999998863</v>
      </c>
      <c r="D7" s="4">
        <f>IFERROR(RTD("cqg.rtd",,"ContractData",A7,"PerCentNetLastTrade",,"T")/100,(RTD("cqg.rtd",,"StudyData",A7, "Bar", "", "Close","D","-1",,,,,"T")-RTD("cqg.rtd",,"StudyData",A7, "Bar", "", "Close","D","-2",,,,,"T"))/RTD("cqg.rtd",,"StudyData",A7, "Bar", "", "Close","D","-2",,,,,"T"))</f>
        <v>2.011465352509303E-3</v>
      </c>
      <c r="E7" s="3">
        <f>RTD("cqg.rtd", ,"ContractData",A7, "LastTrade",, "T")</f>
        <v>99.63</v>
      </c>
    </row>
    <row r="8" spans="1:6" x14ac:dyDescent="0.3">
      <c r="A8" s="2" t="s">
        <v>8</v>
      </c>
      <c r="B8" s="3">
        <f>RTD("cqg.rtd", ,"ContractData",A8, "LastTrade",, "T")</f>
        <v>129.76</v>
      </c>
      <c r="C8" s="3">
        <f>RTD("cqg.rtd", ,"ContractData",A8, "NetLastTrade",, "T")</f>
        <v>-0.5</v>
      </c>
      <c r="D8" s="4">
        <f>IFERROR(RTD("cqg.rtd",,"ContractData",A8,"PerCentNetLastTrade",,"T")/100,(RTD("cqg.rtd",,"StudyData",A8, "Bar", "", "Close","D","-1",,,,,"T")-RTD("cqg.rtd",,"StudyData",A8, "Bar", "", "Close","D","-2",,,,,"T"))/RTD("cqg.rtd",,"StudyData",A8, "Bar", "", "Close","D","-2",,,,,"T"))</f>
        <v>-3.8384768923691082E-3</v>
      </c>
      <c r="E8" s="3">
        <f>RTD("cqg.rtd", ,"ContractData",A8, "LastTrade",, "T")</f>
        <v>129.76</v>
      </c>
    </row>
    <row r="9" spans="1:6" x14ac:dyDescent="0.3">
      <c r="A9" s="2" t="s">
        <v>2</v>
      </c>
      <c r="B9" s="3">
        <f>RTD("cqg.rtd", ,"ContractData",A9, "LastTrade",, "T")</f>
        <v>76.070000000000007</v>
      </c>
      <c r="C9" s="3">
        <f>RTD("cqg.rtd", ,"ContractData",A9, "NetLastTrade",, "T")</f>
        <v>0.32000000000000739</v>
      </c>
      <c r="D9" s="4">
        <f>IFERROR(RTD("cqg.rtd",,"ContractData",A9,"PerCentNetLastTrade",,"T")/100,(RTD("cqg.rtd",,"StudyData",A9, "Bar", "", "Close","D","-1",,,,,"T")-RTD("cqg.rtd",,"StudyData",A9, "Bar", "", "Close","D","-2",,,,,"T"))/RTD("cqg.rtd",,"StudyData",A9, "Bar", "", "Close","D","-2",,,,,"T"))</f>
        <v>4.2244224422442241E-3</v>
      </c>
      <c r="E9" s="3">
        <f>RTD("cqg.rtd", ,"ContractData",A9, "LastTrade",, "T")</f>
        <v>76.070000000000007</v>
      </c>
    </row>
    <row r="10" spans="1:6" x14ac:dyDescent="0.3">
      <c r="A10" s="2" t="s">
        <v>3</v>
      </c>
      <c r="B10" s="3">
        <f>RTD("cqg.rtd", ,"ContractData",A10, "LastTrade",, "T")</f>
        <v>38.25</v>
      </c>
      <c r="C10" s="3">
        <f>RTD("cqg.rtd", ,"ContractData",A10, "NetLastTrade",, "T")</f>
        <v>0.22999999999999687</v>
      </c>
      <c r="D10" s="4">
        <f>IFERROR(RTD("cqg.rtd",,"ContractData",A10,"PerCentNetLastTrade",,"T")/100,(RTD("cqg.rtd",,"StudyData",A10, "Bar", "", "Close","D","-1",,,,,"T")-RTD("cqg.rtd",,"StudyData",A10, "Bar", "", "Close","D","-2",,,,,"T"))/RTD("cqg.rtd",,"StudyData",A10, "Bar", "", "Close","D","-2",,,,,"T"))</f>
        <v>6.0494476591267752E-3</v>
      </c>
      <c r="E10" s="3">
        <f>RTD("cqg.rtd", ,"ContractData",A10, "LastTrade",, "T")</f>
        <v>38.25</v>
      </c>
    </row>
    <row r="11" spans="1:6" x14ac:dyDescent="0.3">
      <c r="A11" s="2" t="s">
        <v>0</v>
      </c>
      <c r="B11" s="3">
        <f>RTD("cqg.rtd", ,"ContractData",A11, "LastTrade",, "T")</f>
        <v>71</v>
      </c>
      <c r="C11" s="3">
        <f>RTD("cqg.rtd", ,"ContractData",A11, "NetLastTrade",, "T")</f>
        <v>-7.000000000000739E-2</v>
      </c>
      <c r="D11" s="4">
        <f>IFERROR(RTD("cqg.rtd",,"ContractData",A11,"PerCentNetLastTrade",,"T")/100,(RTD("cqg.rtd",,"StudyData",A11, "Bar", "", "Close","D","-1",,,,,"T")-RTD("cqg.rtd",,"StudyData",A11, "Bar", "", "Close","D","-2",,,,,"T"))/RTD("cqg.rtd",,"StudyData",A11, "Bar", "", "Close","D","-2",,,,,"T"))</f>
        <v>-9.8494442099338682E-4</v>
      </c>
      <c r="E11" s="3">
        <f>RTD("cqg.rtd", ,"ContractData",A11, "LastTrade",, "T")</f>
        <v>71</v>
      </c>
    </row>
    <row r="12" spans="1:6" x14ac:dyDescent="0.3">
      <c r="A12" s="2" t="s">
        <v>1</v>
      </c>
      <c r="B12" s="3">
        <f>RTD("cqg.rtd", ,"ContractData",A12, "LastTrade",, "T")</f>
        <v>138.53</v>
      </c>
      <c r="C12" s="3">
        <f>RTD("cqg.rtd", ,"ContractData",A12, "NetLastTrade",, "T")</f>
        <v>1.1399999999999864</v>
      </c>
      <c r="D12" s="4">
        <f>IFERROR(RTD("cqg.rtd",,"ContractData",A12,"PerCentNetLastTrade",,"T")/100,(RTD("cqg.rtd",,"StudyData",A12, "Bar", "", "Close","D","-1",,,,,"T")-RTD("cqg.rtd",,"StudyData",A12, "Bar", "", "Close","D","-2",,,,,"T"))/RTD("cqg.rtd",,"StudyData",A12, "Bar", "", "Close","D","-2",,,,,"T"))</f>
        <v>8.297547128611981E-3</v>
      </c>
      <c r="E12" s="3">
        <f>RTD("cqg.rtd", ,"ContractData",A12, "LastTrade",, "T")</f>
        <v>138.53</v>
      </c>
    </row>
    <row r="13" spans="1:6" x14ac:dyDescent="0.3">
      <c r="A13" s="2" t="s">
        <v>10</v>
      </c>
      <c r="B13" s="3">
        <f>RTD("cqg.rtd", ,"ContractData",A13, "LastTrade",, "T")</f>
        <v>139.30000000000001</v>
      </c>
      <c r="C13" s="3">
        <f>RTD("cqg.rtd", ,"ContractData",A13, "NetLastTrade",, "T")</f>
        <v>-0.23999999999998067</v>
      </c>
      <c r="D13" s="4">
        <f>IFERROR(RTD("cqg.rtd",,"ContractData",A13,"PerCentNetLastTrade",,"T")/100,(RTD("cqg.rtd",,"StudyData",A13, "Bar", "", "Close","D","-1",,,,,"T")-RTD("cqg.rtd",,"StudyData",A13, "Bar", "", "Close","D","-2",,,,,"T"))/RTD("cqg.rtd",,"StudyData",A13, "Bar", "", "Close","D","-2",,,,,"T"))</f>
        <v>-1.7199369356456931E-3</v>
      </c>
      <c r="E13" s="3">
        <f>RTD("cqg.rtd", ,"ContractData",A13, "LastTrade",, "T")</f>
        <v>139.30000000000001</v>
      </c>
    </row>
    <row r="16" spans="1:6" x14ac:dyDescent="0.3">
      <c r="A16" s="5" t="s">
        <v>16</v>
      </c>
      <c r="B16" s="5" t="s">
        <v>12</v>
      </c>
      <c r="C16" s="5" t="s">
        <v>17</v>
      </c>
      <c r="D16" s="5" t="s">
        <v>18</v>
      </c>
      <c r="E16" s="5" t="s">
        <v>14</v>
      </c>
      <c r="F16" s="5" t="s">
        <v>13</v>
      </c>
    </row>
    <row r="17" spans="1:10" x14ac:dyDescent="0.3">
      <c r="A17" s="5">
        <f>RANK(D2,$D$2:$D$13,0)+COUNTIF($D2:D$13,D2)-1</f>
        <v>5</v>
      </c>
      <c r="B17" s="5" t="s">
        <v>6</v>
      </c>
      <c r="C17" s="5">
        <v>1</v>
      </c>
      <c r="D17" s="4" t="str">
        <f>VLOOKUP(C17,$A$17:$B$28,2,FALSE)</f>
        <v>XLV</v>
      </c>
      <c r="E17" s="4">
        <f>IFERROR(RTD("cqg.rtd",,"ContractData",D17,"PerCentNetLastTrade",,"T")/100,(RTD("cqg.rtd",,"StudyData",D17, "Bar", "", "Close","D","-1",,,,,"T")-RTD("cqg.rtd",,"StudyData",D17, "Bar", "", "Close","D","-2",,,,,"T"))/RTD("cqg.rtd",,"StudyData",D17, "Bar", "", "Close","D","-2",,,,,"T"))</f>
        <v>8.297547128611981E-3</v>
      </c>
      <c r="F17" s="5">
        <f>RTD("cqg.rtd", ,"ContractData",D17, "LastTrade",, "T")</f>
        <v>138.53</v>
      </c>
      <c r="I17" s="1"/>
      <c r="J17" s="3"/>
    </row>
    <row r="18" spans="1:10" x14ac:dyDescent="0.3">
      <c r="A18" s="5">
        <f>RANK(D3,$D$2:$D$13,0)+COUNTIF($D3:D$13,D3)-1</f>
        <v>6</v>
      </c>
      <c r="B18" s="5" t="s">
        <v>7</v>
      </c>
      <c r="C18" s="5">
        <f>C17+1</f>
        <v>2</v>
      </c>
      <c r="D18" s="4" t="str">
        <f t="shared" ref="D18:D28" si="0">VLOOKUP(C18,$A$17:$B$28,2,FALSE)</f>
        <v>XLRE</v>
      </c>
      <c r="E18" s="4">
        <f>IFERROR(RTD("cqg.rtd",,"ContractData",D18,"PerCentNetLastTrade",,"T")/100,(RTD("cqg.rtd",,"StudyData",D18, "Bar", "", "Close","D","-1",,,,,"T")-RTD("cqg.rtd",,"StudyData",D18, "Bar", "", "Close","D","-2",,,,,"T"))/RTD("cqg.rtd",,"StudyData",D18, "Bar", "", "Close","D","-2",,,,,"T"))</f>
        <v>6.0494476591267752E-3</v>
      </c>
      <c r="F18" s="5">
        <f>RTD("cqg.rtd", ,"ContractData",D18, "LastTrade",, "T")</f>
        <v>38.25</v>
      </c>
      <c r="I18" s="1"/>
      <c r="J18" s="3"/>
    </row>
    <row r="19" spans="1:10" x14ac:dyDescent="0.3">
      <c r="A19" s="5">
        <f>RANK(D4,$D$2:$D$13,0)+COUNTIF($D4:D$13,D4)-1</f>
        <v>10</v>
      </c>
      <c r="B19" s="5" t="s">
        <v>4</v>
      </c>
      <c r="C19" s="5">
        <f t="shared" ref="C19:C28" si="1">C18+1</f>
        <v>3</v>
      </c>
      <c r="D19" s="4" t="str">
        <f t="shared" si="0"/>
        <v>XLP</v>
      </c>
      <c r="E19" s="4">
        <f>IFERROR(RTD("cqg.rtd",,"ContractData",D19,"PerCentNetLastTrade",,"T")/100,(RTD("cqg.rtd",,"StudyData",D19, "Bar", "", "Close","D","-1",,,,,"T")-RTD("cqg.rtd",,"StudyData",D19, "Bar", "", "Close","D","-2",,,,,"T"))/RTD("cqg.rtd",,"StudyData",D19, "Bar", "", "Close","D","-2",,,,,"T"))</f>
        <v>4.2244224422442241E-3</v>
      </c>
      <c r="F19" s="5">
        <f>RTD("cqg.rtd", ,"ContractData",D19, "LastTrade",, "T")</f>
        <v>76.070000000000007</v>
      </c>
      <c r="I19" s="1"/>
      <c r="J19" s="3"/>
    </row>
    <row r="20" spans="1:10" x14ac:dyDescent="0.3">
      <c r="A20" s="5">
        <f>RANK(D5,$D$2:$D$13,0)+COUNTIF($D5:D$13,D5)-1</f>
        <v>9</v>
      </c>
      <c r="B20" s="5" t="s">
        <v>11</v>
      </c>
      <c r="C20" s="5">
        <f t="shared" si="1"/>
        <v>4</v>
      </c>
      <c r="D20" s="4" t="str">
        <f t="shared" si="0"/>
        <v>XLI</v>
      </c>
      <c r="E20" s="4">
        <f>IFERROR(RTD("cqg.rtd",,"ContractData",D20,"PerCentNetLastTrade",,"T")/100,(RTD("cqg.rtd",,"StudyData",D20, "Bar", "", "Close","D","-1",,,,,"T")-RTD("cqg.rtd",,"StudyData",D20, "Bar", "", "Close","D","-2",,,,,"T"))/RTD("cqg.rtd",,"StudyData",D20, "Bar", "", "Close","D","-2",,,,,"T"))</f>
        <v>2.011465352509303E-3</v>
      </c>
      <c r="F20" s="5">
        <f>RTD("cqg.rtd", ,"ContractData",D20, "LastTrade",, "T")</f>
        <v>99.63</v>
      </c>
      <c r="I20" s="1"/>
      <c r="J20" s="3"/>
    </row>
    <row r="21" spans="1:10" x14ac:dyDescent="0.3">
      <c r="A21" s="5">
        <f>RANK(D6,$D$2:$D$13,0)+COUNTIF($D6:D$13,D6)-1</f>
        <v>11</v>
      </c>
      <c r="B21" s="5" t="s">
        <v>9</v>
      </c>
      <c r="C21" s="5">
        <f t="shared" si="1"/>
        <v>5</v>
      </c>
      <c r="D21" s="4" t="str">
        <f t="shared" si="0"/>
        <v>SPY</v>
      </c>
      <c r="E21" s="4">
        <f>IFERROR(RTD("cqg.rtd",,"ContractData",D21,"PerCentNetLastTrade",,"T")/100,(RTD("cqg.rtd",,"StudyData",D21, "Bar", "", "Close","D","-1",,,,,"T")-RTD("cqg.rtd",,"StudyData",D21, "Bar", "", "Close","D","-2",,,,,"T"))/RTD("cqg.rtd",,"StudyData",D21, "Bar", "", "Close","D","-2",,,,,"T"))</f>
        <v>7.6174999365208337E-5</v>
      </c>
      <c r="F21" s="5">
        <f>RTD("cqg.rtd", ,"ContractData",D21, "LastTrade",, "T")</f>
        <v>393.86</v>
      </c>
      <c r="I21" s="1"/>
      <c r="J21" s="3"/>
    </row>
    <row r="22" spans="1:10" x14ac:dyDescent="0.3">
      <c r="A22" s="5">
        <f>RANK(D7,$D$2:$D$13,0)+COUNTIF($D7:D$13,D7)-1</f>
        <v>4</v>
      </c>
      <c r="B22" s="5" t="s">
        <v>5</v>
      </c>
      <c r="C22" s="5">
        <f t="shared" si="1"/>
        <v>6</v>
      </c>
      <c r="D22" s="4" t="str">
        <f t="shared" si="0"/>
        <v>XLB</v>
      </c>
      <c r="E22" s="4">
        <f>IFERROR(RTD("cqg.rtd",,"ContractData",D22,"PerCentNetLastTrade",,"T")/100,(RTD("cqg.rtd",,"StudyData",D22, "Bar", "", "Close","D","-1",,,,,"T")-RTD("cqg.rtd",,"StudyData",D22, "Bar", "", "Close","D","-2",,,,,"T"))/RTD("cqg.rtd",,"StudyData",D22, "Bar", "", "Close","D","-2",,,,,"T"))</f>
        <v>-4.9158166400393262E-4</v>
      </c>
      <c r="F22" s="5">
        <f>RTD("cqg.rtd", ,"ContractData",D22, "LastTrade",, "T")</f>
        <v>81.33</v>
      </c>
      <c r="I22" s="1"/>
      <c r="J22" s="3"/>
    </row>
    <row r="23" spans="1:10" x14ac:dyDescent="0.3">
      <c r="A23" s="5">
        <f>RANK(D8,$D$2:$D$13,0)+COUNTIF($D8:D$13,D8)-1</f>
        <v>12</v>
      </c>
      <c r="B23" s="5" t="s">
        <v>8</v>
      </c>
      <c r="C23" s="5">
        <f t="shared" si="1"/>
        <v>7</v>
      </c>
      <c r="D23" s="4" t="str">
        <f t="shared" si="0"/>
        <v>XLU</v>
      </c>
      <c r="E23" s="4">
        <f>IFERROR(RTD("cqg.rtd",,"ContractData",D23,"PerCentNetLastTrade",,"T")/100,(RTD("cqg.rtd",,"StudyData",D23, "Bar", "", "Close","D","-1",,,,,"T")-RTD("cqg.rtd",,"StudyData",D23, "Bar", "", "Close","D","-2",,,,,"T"))/RTD("cqg.rtd",,"StudyData",D23, "Bar", "", "Close","D","-2",,,,,"T"))</f>
        <v>-9.8494442099338682E-4</v>
      </c>
      <c r="F23" s="5">
        <f>RTD("cqg.rtd", ,"ContractData",D23, "LastTrade",, "T")</f>
        <v>71</v>
      </c>
      <c r="I23" s="1"/>
      <c r="J23" s="3"/>
    </row>
    <row r="24" spans="1:10" x14ac:dyDescent="0.3">
      <c r="A24" s="5">
        <f>RANK(D9,$D$2:$D$13,0)+COUNTIF($D9:D$13,D9)-1</f>
        <v>3</v>
      </c>
      <c r="B24" s="5" t="s">
        <v>2</v>
      </c>
      <c r="C24" s="5">
        <f t="shared" si="1"/>
        <v>8</v>
      </c>
      <c r="D24" s="4" t="str">
        <f t="shared" si="0"/>
        <v>XLY</v>
      </c>
      <c r="E24" s="4">
        <f>IFERROR(RTD("cqg.rtd",,"ContractData",D24,"PerCentNetLastTrade",,"T")/100,(RTD("cqg.rtd",,"StudyData",D24, "Bar", "", "Close","D","-1",,,,,"T")-RTD("cqg.rtd",,"StudyData",D24, "Bar", "", "Close","D","-2",,,,,"T"))/RTD("cqg.rtd",,"StudyData",D24, "Bar", "", "Close","D","-2",,,,,"T"))</f>
        <v>-1.7199369356456931E-3</v>
      </c>
      <c r="F24" s="5">
        <f>RTD("cqg.rtd", ,"ContractData",D24, "LastTrade",, "T")</f>
        <v>139.30000000000001</v>
      </c>
      <c r="I24" s="1"/>
      <c r="J24" s="3"/>
    </row>
    <row r="25" spans="1:10" x14ac:dyDescent="0.3">
      <c r="A25" s="5">
        <f>RANK(D10,$D$2:$D$13,0)+COUNTIF($D10:D$13,D10)-1</f>
        <v>2</v>
      </c>
      <c r="B25" s="5" t="s">
        <v>3</v>
      </c>
      <c r="C25" s="5">
        <f t="shared" si="1"/>
        <v>9</v>
      </c>
      <c r="D25" s="4" t="str">
        <f t="shared" si="0"/>
        <v>XLE</v>
      </c>
      <c r="E25" s="4">
        <f>IFERROR(RTD("cqg.rtd",,"ContractData",D25,"PerCentNetLastTrade",,"T")/100,(RTD("cqg.rtd",,"StudyData",D25, "Bar", "", "Close","D","-1",,,,,"T")-RTD("cqg.rtd",,"StudyData",D25, "Bar", "", "Close","D","-2",,,,,"T"))/RTD("cqg.rtd",,"StudyData",D25, "Bar", "", "Close","D","-2",,,,,"T"))</f>
        <v>-2.1097046413502112E-3</v>
      </c>
      <c r="F25" s="5">
        <f>RTD("cqg.rtd", ,"ContractData",D25, "LastTrade",, "T")</f>
        <v>85.14</v>
      </c>
      <c r="I25" s="1"/>
      <c r="J25" s="3"/>
    </row>
    <row r="26" spans="1:10" x14ac:dyDescent="0.3">
      <c r="A26" s="5">
        <f>RANK(D11,$D$2:$D$13,0)+COUNTIF($D11:D$13,D11)-1</f>
        <v>7</v>
      </c>
      <c r="B26" s="5" t="s">
        <v>0</v>
      </c>
      <c r="C26" s="5">
        <f t="shared" si="1"/>
        <v>10</v>
      </c>
      <c r="D26" s="4" t="str">
        <f t="shared" si="0"/>
        <v>XLC</v>
      </c>
      <c r="E26" s="4">
        <f>IFERROR(RTD("cqg.rtd",,"ContractData",D26,"PerCentNetLastTrade",,"T")/100,(RTD("cqg.rtd",,"StudyData",D26, "Bar", "", "Close","D","-1",,,,,"T")-RTD("cqg.rtd",,"StudyData",D26, "Bar", "", "Close","D","-2",,,,,"T"))/RTD("cqg.rtd",,"StudyData",D26, "Bar", "", "Close","D","-2",,,,,"T"))</f>
        <v>-2.2155085599194361E-3</v>
      </c>
      <c r="F26" s="5">
        <f>RTD("cqg.rtd", ,"ContractData",D26, "LastTrade",, "T")</f>
        <v>49.54</v>
      </c>
      <c r="I26" s="1"/>
      <c r="J26" s="3"/>
    </row>
    <row r="27" spans="1:10" x14ac:dyDescent="0.3">
      <c r="A27" s="5">
        <f>RANK(D12,$D$2:$D$13,0)+COUNTIF($D12:D$13,D12)-1</f>
        <v>1</v>
      </c>
      <c r="B27" s="5" t="s">
        <v>1</v>
      </c>
      <c r="C27" s="5">
        <f t="shared" si="1"/>
        <v>11</v>
      </c>
      <c r="D27" s="4" t="str">
        <f t="shared" si="0"/>
        <v>XLF</v>
      </c>
      <c r="E27" s="4">
        <f>IFERROR(RTD("cqg.rtd",,"ContractData",D27,"PerCentNetLastTrade",,"T")/100,(RTD("cqg.rtd",,"StudyData",D27, "Bar", "", "Close","D","-1",,,,,"T")-RTD("cqg.rtd",,"StudyData",D27, "Bar", "", "Close","D","-2",,,,,"T"))/RTD("cqg.rtd",,"StudyData",D27, "Bar", "", "Close","D","-2",,,,,"T"))</f>
        <v>-2.5914195220270659E-3</v>
      </c>
      <c r="F27" s="5">
        <f>RTD("cqg.rtd", ,"ContractData",D27, "LastTrade",, "T")</f>
        <v>34.64</v>
      </c>
      <c r="I27" s="1"/>
      <c r="J27" s="3"/>
    </row>
    <row r="28" spans="1:10" x14ac:dyDescent="0.3">
      <c r="A28" s="5">
        <f>RANK(D13,$D$2:$D$13,0)+COUNTIF($D13:D$13,D13)-1</f>
        <v>8</v>
      </c>
      <c r="B28" s="5" t="s">
        <v>10</v>
      </c>
      <c r="C28" s="5">
        <f t="shared" si="1"/>
        <v>12</v>
      </c>
      <c r="D28" s="4" t="str">
        <f t="shared" si="0"/>
        <v>XLK</v>
      </c>
      <c r="E28" s="4">
        <f>IFERROR(RTD("cqg.rtd",,"ContractData",D28,"PerCentNetLastTrade",,"T")/100,(RTD("cqg.rtd",,"StudyData",D28, "Bar", "", "Close","D","-1",,,,,"T")-RTD("cqg.rtd",,"StudyData",D28, "Bar", "", "Close","D","-2",,,,,"T"))/RTD("cqg.rtd",,"StudyData",D28, "Bar", "", "Close","D","-2",,,,,"T"))</f>
        <v>-3.8384768923691082E-3</v>
      </c>
      <c r="F28" s="5">
        <f>RTD("cqg.rtd", ,"ContractData",D28, "LastTrade",, "T")</f>
        <v>129.76</v>
      </c>
      <c r="I28" s="1"/>
      <c r="J28" s="3"/>
    </row>
  </sheetData>
  <sortState ref="A1:A12">
    <sortCondition ref="A1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2022-12-05T19:39:11Z</dcterms:created>
  <dcterms:modified xsi:type="dcterms:W3CDTF">2022-12-07T18:09:21Z</dcterms:modified>
</cp:coreProperties>
</file>