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22" i="1" l="1"/>
  <c r="B13" i="1"/>
  <c r="I13" i="1"/>
  <c r="I15" i="1"/>
  <c r="B18" i="1"/>
  <c r="C18" i="1" s="1"/>
  <c r="B21" i="1"/>
  <c r="I20" i="1"/>
  <c r="B22" i="1"/>
  <c r="I19" i="1"/>
  <c r="I12" i="1"/>
  <c r="B19" i="1"/>
  <c r="C19" i="1" s="1"/>
  <c r="B14" i="1"/>
  <c r="B17" i="1"/>
  <c r="C13" i="1"/>
  <c r="I21" i="1"/>
  <c r="B15" i="1"/>
  <c r="B16" i="1"/>
  <c r="C16" i="1" s="1"/>
  <c r="I17" i="1"/>
  <c r="I16" i="1"/>
  <c r="C21" i="1"/>
  <c r="I14" i="1"/>
  <c r="C14" i="1"/>
  <c r="B3" i="1"/>
  <c r="B2" i="1" s="1"/>
  <c r="H2" i="1" s="1"/>
  <c r="B12" i="1"/>
  <c r="C12" i="1" s="1"/>
  <c r="B20" i="1"/>
  <c r="I2" i="1"/>
  <c r="I18" i="1"/>
  <c r="C22" i="1"/>
  <c r="F18" i="1"/>
  <c r="D16" i="1"/>
  <c r="H18" i="1"/>
  <c r="G16" i="1"/>
  <c r="G18" i="1"/>
  <c r="E18" i="1"/>
  <c r="D18" i="1"/>
  <c r="F16" i="1"/>
  <c r="H16" i="1"/>
  <c r="E16" i="1"/>
  <c r="H22" i="1"/>
  <c r="F14" i="1"/>
  <c r="H19" i="1"/>
  <c r="F22" i="1"/>
  <c r="G14" i="1"/>
  <c r="F19" i="1"/>
  <c r="E14" i="1"/>
  <c r="E22" i="1"/>
  <c r="E21" i="1"/>
  <c r="G19" i="1"/>
  <c r="D21" i="1"/>
  <c r="D22" i="1"/>
  <c r="F21" i="1"/>
  <c r="E19" i="1"/>
  <c r="D19" i="1"/>
  <c r="G22" i="1"/>
  <c r="H21" i="1"/>
  <c r="H14" i="1"/>
  <c r="D14" i="1"/>
  <c r="G21" i="1"/>
  <c r="H13" i="1"/>
  <c r="D12" i="1"/>
  <c r="E13" i="1"/>
  <c r="E12" i="1"/>
  <c r="D13" i="1"/>
  <c r="F12" i="1"/>
  <c r="F13" i="1"/>
  <c r="G12" i="1"/>
  <c r="G2" i="1"/>
  <c r="G13" i="1"/>
  <c r="F2" i="1"/>
  <c r="H12" i="1"/>
  <c r="C15" i="1"/>
  <c r="C17" i="1"/>
  <c r="C20" i="1"/>
  <c r="E17" i="1"/>
  <c r="D17" i="1"/>
  <c r="H17" i="1"/>
  <c r="G17" i="1"/>
  <c r="F17" i="1"/>
  <c r="H15" i="1"/>
  <c r="G15" i="1"/>
  <c r="E15" i="1"/>
  <c r="D15" i="1"/>
  <c r="F15" i="1"/>
  <c r="H20" i="1"/>
  <c r="E20" i="1"/>
  <c r="G20" i="1"/>
  <c r="D20" i="1"/>
  <c r="F20" i="1"/>
</calcChain>
</file>

<file path=xl/sharedStrings.xml><?xml version="1.0" encoding="utf-8"?>
<sst xmlns="http://schemas.openxmlformats.org/spreadsheetml/2006/main" count="35" uniqueCount="29">
  <si>
    <t>#</t>
  </si>
  <si>
    <t>#.0</t>
  </si>
  <si>
    <t>#.00</t>
  </si>
  <si>
    <t>#.000</t>
  </si>
  <si>
    <t xml:space="preserve"> </t>
  </si>
  <si>
    <t>#.0000</t>
  </si>
  <si>
    <t>#.00000</t>
  </si>
  <si>
    <t>#.000000</t>
  </si>
  <si>
    <t>#.0000000</t>
  </si>
  <si>
    <t>Last</t>
  </si>
  <si>
    <t>NC</t>
  </si>
  <si>
    <t>%NC</t>
  </si>
  <si>
    <t>Format</t>
  </si>
  <si>
    <t># of Decimals</t>
  </si>
  <si>
    <t>EP</t>
  </si>
  <si>
    <t>CLE</t>
  </si>
  <si>
    <t>ZSE</t>
  </si>
  <si>
    <t>Open</t>
  </si>
  <si>
    <t>High</t>
  </si>
  <si>
    <t>Low</t>
  </si>
  <si>
    <t>Description</t>
  </si>
  <si>
    <t>HOE</t>
  </si>
  <si>
    <t>RBE</t>
  </si>
  <si>
    <t>ZLE</t>
  </si>
  <si>
    <t>ZME</t>
  </si>
  <si>
    <t>ZWA</t>
  </si>
  <si>
    <t>GCE</t>
  </si>
  <si>
    <t>TYA</t>
  </si>
  <si>
    <t>JY6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</si>
</sst>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1740.9</v>
        <stp/>
        <stp>ContractData</stp>
        <stp>GCE</stp>
        <stp>LastTrade</stp>
        <stp/>
        <stp>T</stp>
        <tr r="G20" s="1"/>
      </tp>
      <tp>
        <v>3.4492000000000003</v>
        <stp/>
        <stp>ContractData</stp>
        <stp>RBE</stp>
        <stp>LastTrade</stp>
        <stp/>
        <stp>T</stp>
        <tr r="G15" s="1"/>
      </tp>
      <tp t="s">
        <v>E-Mini S&amp;P 500, Sep 22</v>
        <stp/>
        <stp>ContractData</stp>
        <stp>EP</stp>
        <stp>Longdescription</stp>
        <stp/>
        <stp>B</stp>
        <tr r="I2" s="1"/>
        <tr r="I12" s="1"/>
      </tp>
      <tp t="s">
        <v>Wheat (Globex), Sep 22</v>
        <stp/>
        <stp>ContractData</stp>
        <stp>ZWA</stp>
        <stp>Longdescription</stp>
        <stp/>
        <stp>B</stp>
        <tr r="I19" s="1"/>
      </tp>
      <tp t="s">
        <v>Soybeans (Globex), Nov 22</v>
        <stp/>
        <stp>ContractData</stp>
        <stp>ZSE</stp>
        <stp>Longdescription</stp>
        <stp/>
        <stp>B</stp>
        <tr r="I16" s="1"/>
      </tp>
      <tp t="s">
        <v>Soybean Oil (Globex), Dec 22</v>
        <stp/>
        <stp>ContractData</stp>
        <stp>ZLE</stp>
        <stp>Longdescription</stp>
        <stp/>
        <stp>B</stp>
        <tr r="I17" s="1"/>
      </tp>
      <tp t="s">
        <v>Soybean Meal (Globex), Dec 22</v>
        <stp/>
        <stp>ContractData</stp>
        <stp>ZME</stp>
        <stp>Longdescription</stp>
        <stp/>
        <stp>B</stp>
        <tr r="I18" s="1"/>
      </tp>
      <tp t="s">
        <v>10yr US Treasury Notes (Globex), Sep 22</v>
        <stp/>
        <stp>ContractData</stp>
        <stp>TYA</stp>
        <stp>Longdescription</stp>
        <stp/>
        <stp>B</stp>
        <tr r="I22" s="1"/>
      </tp>
      <tp t="s">
        <v>RBOB Gasoline (Globex), Aug 22</v>
        <stp/>
        <stp>ContractData</stp>
        <stp>RBE</stp>
        <stp>Longdescription</stp>
        <stp/>
        <stp>B</stp>
        <tr r="I15" s="1"/>
      </tp>
      <tp t="s">
        <v>Japanese Yen (Globex), Sep 22</v>
        <stp/>
        <stp>ContractData</stp>
        <stp>JY6</stp>
        <stp>Longdescription</stp>
        <stp/>
        <stp>B</stp>
        <tr r="I21" s="1"/>
      </tp>
      <tp t="s">
        <v>NY Harbor ULSD, Aug 22</v>
        <stp/>
        <stp>ContractData</stp>
        <stp>HOE</stp>
        <stp>Longdescription</stp>
        <stp/>
        <stp>B</stp>
        <tr r="I14" s="1"/>
      </tp>
      <tp t="s">
        <v>Gold (Globex), Aug 22</v>
        <stp/>
        <stp>ContractData</stp>
        <stp>GCE</stp>
        <stp>Longdescription</stp>
        <stp/>
        <stp>B</stp>
        <tr r="I20" s="1"/>
      </tp>
      <tp t="s">
        <v>Crude Light (Globex), Aug 22</v>
        <stp/>
        <stp>ContractData</stp>
        <stp>CLE</stp>
        <stp>Longdescription</stp>
        <stp/>
        <stp>B</stp>
        <tr r="I13" s="1"/>
      </tp>
      <tp>
        <v>3.6696</v>
        <stp/>
        <stp>ContractData</stp>
        <stp>HOE</stp>
        <stp>LastTrade</stp>
        <stp/>
        <stp>T</stp>
        <tr r="G14" s="1"/>
      </tp>
      <tp>
        <v>404.5</v>
        <stp/>
        <stp>ContractData</stp>
        <stp>ZME</stp>
        <stp>LastTrade</stp>
        <stp/>
        <stp>T</stp>
        <tr r="G18" s="1"/>
      </tp>
      <tp>
        <v>60.7</v>
        <stp/>
        <stp>ContractData</stp>
        <stp>ZLE</stp>
        <stp>LastTrade</stp>
        <stp/>
        <stp>T</stp>
        <tr r="G17" s="1"/>
      </tp>
      <tp>
        <v>104.8</v>
        <stp/>
        <stp>ContractData</stp>
        <stp>CLE</stp>
        <stp>LastTrade</stp>
        <stp/>
        <stp>T</stp>
        <tr r="G13" s="1"/>
      </tp>
      <tp>
        <v>1398.75</v>
        <stp/>
        <stp>ContractData</stp>
        <stp>ZSE</stp>
        <stp>LastTrade</stp>
        <stp/>
        <stp>T</stp>
        <tr r="G16" s="1"/>
      </tp>
      <tp>
        <v>893.25</v>
        <stp/>
        <stp>ContractData</stp>
        <stp>ZWA</stp>
        <stp>LastTrade</stp>
        <stp/>
        <stp>T</stp>
        <tr r="G19" s="1"/>
      </tp>
      <tp t="s">
        <v>117-24' </v>
        <stp/>
        <stp>ContractData</stp>
        <stp>TYA</stp>
        <stp>LastTrade</stp>
        <stp/>
        <stp>B</stp>
        <tr r="G22" s="1"/>
      </tp>
      <tp>
        <v>7.3854999999999997E-3</v>
        <stp/>
        <stp>ContractData</stp>
        <stp>JY6</stp>
        <stp>LastTrade</stp>
        <stp/>
        <stp>T</stp>
        <tr r="G21" s="1"/>
      </tp>
      <tp>
        <v>4.9999999999999998E-7</v>
        <stp/>
        <stp>ContractData</stp>
        <stp>JY6</stp>
        <stp>TickSize</stp>
        <stp/>
        <stp>T</stp>
        <tr r="C21" s="1"/>
        <tr r="C21" s="1"/>
        <tr r="C21" s="1"/>
        <tr r="C21" s="1"/>
        <tr r="B21" s="1"/>
        <tr r="B21" s="1"/>
      </tp>
      <tp>
        <v>1E-4</v>
        <stp/>
        <stp>ContractData</stp>
        <stp>HOE</stp>
        <stp>TickSize</stp>
        <stp/>
        <stp>T</stp>
        <tr r="C14" s="1"/>
        <tr r="C14" s="1"/>
        <tr r="C14" s="1"/>
        <tr r="C14" s="1"/>
        <tr r="B14" s="1"/>
        <tr r="B14" s="1"/>
      </tp>
      <tp>
        <v>0.01</v>
        <stp/>
        <stp>ContractData</stp>
        <stp>CLE</stp>
        <stp>TickSize</stp>
        <stp/>
        <stp>T</stp>
        <tr r="C13" s="1"/>
        <tr r="C13" s="1"/>
        <tr r="C13" s="1"/>
        <tr r="C13" s="1"/>
        <tr r="B13" s="1"/>
        <tr r="B13" s="1"/>
      </tp>
      <tp>
        <v>0.1</v>
        <stp/>
        <stp>ContractData</stp>
        <stp>GCE</stp>
        <stp>TickSize</stp>
        <stp/>
        <stp>T</stp>
        <tr r="C20" s="1"/>
        <tr r="C20" s="1"/>
        <tr r="C20" s="1"/>
        <tr r="C20" s="1"/>
        <tr r="B20" s="1"/>
        <tr r="B20" s="1"/>
      </tp>
      <tp>
        <v>0.5</v>
        <stp/>
        <stp>ContractData</stp>
        <stp>EP</stp>
        <stp>NetLastTrade</stp>
        <stp/>
        <stp>T</stp>
        <tr r="H12" s="1"/>
        <tr r="G2" s="1"/>
      </tp>
      <tp>
        <v>0.25</v>
        <stp/>
        <stp>ContractData</stp>
        <stp>ZSE</stp>
        <stp>TickSize</stp>
        <stp/>
        <stp>T</stp>
        <tr r="C16" s="1"/>
        <tr r="C16" s="1"/>
        <tr r="C16" s="1"/>
        <tr r="C16" s="1"/>
        <tr r="B16" s="1"/>
        <tr r="B16" s="1"/>
      </tp>
      <tp>
        <v>0.25</v>
        <stp/>
        <stp>ContractData</stp>
        <stp>ZWA</stp>
        <stp>TickSize</stp>
        <stp/>
        <stp>T</stp>
        <tr r="C19" s="1"/>
        <tr r="C19" s="1"/>
        <tr r="C19" s="1"/>
        <tr r="C19" s="1"/>
        <tr r="B19" s="1"/>
        <tr r="B19" s="1"/>
      </tp>
      <tp>
        <v>0.1</v>
        <stp/>
        <stp>ContractData</stp>
        <stp>ZME</stp>
        <stp>TickSize</stp>
        <stp/>
        <stp>T</stp>
        <tr r="C18" s="1"/>
        <tr r="C18" s="1"/>
        <tr r="C18" s="1"/>
        <tr r="C18" s="1"/>
        <tr r="B18" s="1"/>
        <tr r="B18" s="1"/>
      </tp>
      <tp>
        <v>0.01</v>
        <stp/>
        <stp>ContractData</stp>
        <stp>ZLE</stp>
        <stp>TickSize</stp>
        <stp/>
        <stp>T</stp>
        <tr r="C17" s="1"/>
        <tr r="C17" s="1"/>
        <tr r="C17" s="1"/>
        <tr r="C17" s="1"/>
        <tr r="B17" s="1"/>
        <tr r="B17" s="1"/>
      </tp>
      <tp>
        <v>1E-4</v>
        <stp/>
        <stp>ContractData</stp>
        <stp>RBE</stp>
        <stp>TickSize</stp>
        <stp/>
        <stp>T</stp>
        <tr r="C15" s="1"/>
        <tr r="C15" s="1"/>
        <tr r="C15" s="1"/>
        <tr r="C15" s="1"/>
        <tr r="B15" s="1"/>
        <tr r="B15" s="1"/>
      </tp>
      <tp>
        <v>3905.5</v>
        <stp/>
        <stp>ContractData</stp>
        <stp>EP</stp>
        <stp>LastTrade</stp>
        <stp/>
        <stp>T</stp>
        <tr r="F2" s="1"/>
        <tr r="G12" s="1"/>
      </tp>
      <tp>
        <v>3922</v>
        <stp/>
        <stp>ContractData</stp>
        <stp>EP</stp>
        <stp>High</stp>
        <stp/>
        <stp>T</stp>
        <tr r="E12" s="1"/>
      </tp>
      <tp>
        <v>3897</v>
        <stp/>
        <stp>ContractData</stp>
        <stp>EP</stp>
        <stp>Open</stp>
        <stp/>
        <stp>T</stp>
        <tr r="D12" s="1"/>
      </tp>
      <tp>
        <v>1.5625E-2</v>
        <stp/>
        <stp>ContractData</stp>
        <stp>TYA</stp>
        <stp>TickSize</stp>
        <stp/>
        <stp>T</stp>
        <tr r="C22" s="1"/>
        <tr r="C22" s="1"/>
        <tr r="C22" s="1"/>
        <tr r="B22" s="1"/>
        <tr r="B22" s="1"/>
      </tp>
      <tp>
        <v>1.2804097311139564E-2</v>
        <stp/>
        <stp>ContractData</stp>
        <stp>EP</stp>
        <stp>PercentNetLastTrade</stp>
        <stp/>
        <stp>T</stp>
        <tr r="H2" s="1"/>
      </tp>
      <tp>
        <v>102.22</v>
        <stp/>
        <stp>ContractData</stp>
        <stp>CLE</stp>
        <stp>Open</stp>
        <stp/>
        <stp>T</stp>
        <tr r="D13" s="1"/>
      </tp>
      <tp>
        <v>2.8799999999999937E-2</v>
        <stp/>
        <stp>ContractData</stp>
        <stp>RBE</stp>
        <stp>NetLastTrade</stp>
        <stp/>
        <stp>T</stp>
        <tr r="H15" s="1"/>
      </tp>
      <tp>
        <v>1751.7</v>
        <stp/>
        <stp>ContractData</stp>
        <stp>GCE</stp>
        <stp>High</stp>
        <stp/>
        <stp>T</stp>
        <tr r="E20" s="1"/>
      </tp>
      <tp>
        <v>1738.7</v>
        <stp/>
        <stp>ContractData</stp>
        <stp>GCE</stp>
        <stp>Open</stp>
        <stp/>
        <stp>T</stp>
        <tr r="D20" s="1"/>
      </tp>
      <tp t="s">
        <v>-0-16'+</v>
        <stp/>
        <stp>ContractData</stp>
        <stp>TYA</stp>
        <stp>NetLastTrade</stp>
        <stp/>
        <stp>B</stp>
        <tr r="H22" s="1"/>
      </tp>
      <tp>
        <v>105.24000000000001</v>
        <stp/>
        <stp>ContractData</stp>
        <stp>CLE</stp>
        <stp>High</stp>
        <stp/>
        <stp>T</stp>
        <tr r="E13" s="1"/>
      </tp>
      <tp>
        <v>7.3875E-3</v>
        <stp/>
        <stp>ContractData</stp>
        <stp>JY6</stp>
        <stp>Open</stp>
        <stp/>
        <stp>T</stp>
        <tr r="D21" s="1"/>
      </tp>
      <tp>
        <v>1.1099999999999994</v>
        <stp/>
        <stp>ContractData</stp>
        <stp>ZLE</stp>
        <stp>NetLastTrade</stp>
        <stp/>
        <stp>T</stp>
        <tr r="H17" s="1"/>
      </tp>
      <tp>
        <v>12.699999999999989</v>
        <stp/>
        <stp>ContractData</stp>
        <stp>ZME</stp>
        <stp>NetLastTrade</stp>
        <stp/>
        <stp>T</stp>
        <tr r="H18" s="1"/>
      </tp>
      <tp>
        <v>3.6700000000000004</v>
        <stp/>
        <stp>ContractData</stp>
        <stp>HOE</stp>
        <stp>Open</stp>
        <stp/>
        <stp>T</stp>
        <tr r="D14" s="1"/>
      </tp>
      <tp>
        <v>56.75</v>
        <stp/>
        <stp>ContractData</stp>
        <stp>ZWA</stp>
        <stp>NetLastTrade</stp>
        <stp/>
        <stp>T</stp>
        <tr r="H19" s="1"/>
      </tp>
      <tp>
        <v>33.25</v>
        <stp/>
        <stp>ContractData</stp>
        <stp>ZSE</stp>
        <stp>NetLastTrade</stp>
        <stp/>
        <stp>T</stp>
        <tr r="H16" s="1"/>
      </tp>
      <tp>
        <v>3.7042000000000002</v>
        <stp/>
        <stp>ContractData</stp>
        <stp>HOE</stp>
        <stp>High</stp>
        <stp/>
        <stp>T</stp>
        <tr r="E14" s="1"/>
      </tp>
      <tp>
        <v>7.4249999999999993E-3</v>
        <stp/>
        <stp>ContractData</stp>
        <stp>JY6</stp>
        <stp>High</stp>
        <stp/>
        <stp>T</stp>
        <tr r="E21" s="1"/>
      </tp>
      <tp t="s">
        <v>118-20' </v>
        <stp/>
        <stp>ContractData</stp>
        <stp>TYA</stp>
        <stp>High</stp>
        <stp/>
        <stp>B</stp>
        <tr r="E22" s="1"/>
      </tp>
      <tp>
        <v>101.51</v>
        <stp/>
        <stp>ContractData</stp>
        <stp>CLE</stp>
        <stp>Low</stp>
        <stp/>
        <stp>T</stp>
        <tr r="F13" s="1"/>
      </tp>
      <tp>
        <v>1726</v>
        <stp/>
        <stp>ContractData</stp>
        <stp>GCE</stp>
        <stp>Low</stp>
        <stp/>
        <stp>T</stp>
        <tr r="F20" s="1"/>
      </tp>
      <tp>
        <v>3.5411000000000001</v>
        <stp/>
        <stp>ContractData</stp>
        <stp>HOE</stp>
        <stp>Low</stp>
        <stp/>
        <stp>T</stp>
        <tr r="F14" s="1"/>
      </tp>
      <tp>
        <v>7.3574999999999995E-3</v>
        <stp/>
        <stp>ContractData</stp>
        <stp>JY6</stp>
        <stp>Low</stp>
        <stp/>
        <stp>T</stp>
        <tr r="F21" s="1"/>
      </tp>
      <tp>
        <v>3.3481000000000001</v>
        <stp/>
        <stp>ContractData</stp>
        <stp>RBE</stp>
        <stp>Low</stp>
        <stp/>
        <stp>T</stp>
        <tr r="F15" s="1"/>
      </tp>
      <tp t="s">
        <v>117-18' </v>
        <stp/>
        <stp>ContractData</stp>
        <stp>TYA</stp>
        <stp>Low</stp>
        <stp/>
        <stp>B</stp>
        <tr r="F22" s="1"/>
      </tp>
      <tp>
        <v>388.6</v>
        <stp/>
        <stp>ContractData</stp>
        <stp>ZME</stp>
        <stp>Low</stp>
        <stp/>
        <stp>T</stp>
        <tr r="F18" s="1"/>
      </tp>
      <tp>
        <v>59.06</v>
        <stp/>
        <stp>ContractData</stp>
        <stp>ZLE</stp>
        <stp>Low</stp>
        <stp/>
        <stp>T</stp>
        <tr r="F17" s="1"/>
      </tp>
      <tp>
        <v>1357.75</v>
        <stp/>
        <stp>ContractData</stp>
        <stp>ZSE</stp>
        <stp>Low</stp>
        <stp/>
        <stp>T</stp>
        <tr r="F16" s="1"/>
      </tp>
      <tp>
        <v>838.25</v>
        <stp/>
        <stp>ContractData</stp>
        <stp>ZWA</stp>
        <stp>Low</stp>
        <stp/>
        <stp>T</stp>
        <tr r="F19" s="1"/>
      </tp>
      <tp>
        <v>3.4126000000000003</v>
        <stp/>
        <stp>ContractData</stp>
        <stp>RBE</stp>
        <stp>Open</stp>
        <stp/>
        <stp>T</stp>
        <tr r="D15" s="1"/>
      </tp>
      <tp>
        <v>2.0699999999999932</v>
        <stp/>
        <stp>ContractData</stp>
        <stp>CLE</stp>
        <stp>NetLastTrade</stp>
        <stp/>
        <stp>T</stp>
        <tr r="H13" s="1"/>
      </tp>
      <tp>
        <v>0.25</v>
        <stp/>
        <stp>ContractData</stp>
        <stp>EP</stp>
        <stp>TickSize</stp>
        <stp/>
        <stp>T</stp>
        <tr r="C12" s="1"/>
        <tr r="C12" s="1"/>
        <tr r="C12" s="1"/>
        <tr r="C12" s="1"/>
        <tr r="B12" s="1"/>
        <tr r="B12" s="1"/>
        <tr r="B2" s="1"/>
        <tr r="B2" s="1"/>
        <tr r="B2" s="1"/>
        <tr r="B2" s="1"/>
        <tr r="B3" s="1"/>
        <tr r="B3" s="1"/>
      </tp>
      <tp>
        <v>1.2000000000000455</v>
        <stp/>
        <stp>ContractData</stp>
        <stp>GCE</stp>
        <stp>NetLastTrade</stp>
        <stp/>
        <stp>T</stp>
        <tr r="H20" s="1"/>
      </tp>
      <tp>
        <v>3.4818000000000002</v>
        <stp/>
        <stp>ContractData</stp>
        <stp>RBE</stp>
        <stp>High</stp>
        <stp/>
        <stp>T</stp>
        <tr r="E15" s="1"/>
      </tp>
      <tp t="s">
        <v>118-11'+</v>
        <stp/>
        <stp>ContractData</stp>
        <stp>TYA</stp>
        <stp>Open</stp>
        <stp/>
        <stp>B</stp>
        <tr r="D22" s="1"/>
      </tp>
      <tp>
        <v>-4.3000000000001926E-3</v>
        <stp/>
        <stp>ContractData</stp>
        <stp>HOE</stp>
        <stp>NetLastTrade</stp>
        <stp/>
        <stp>T</stp>
        <tr r="H14" s="1"/>
      </tp>
      <tp>
        <v>391.8</v>
        <stp/>
        <stp>ContractData</stp>
        <stp>ZME</stp>
        <stp>Open</stp>
        <stp/>
        <stp>T</stp>
        <tr r="D18" s="1"/>
      </tp>
      <tp>
        <v>60.1</v>
        <stp/>
        <stp>ContractData</stp>
        <stp>ZLE</stp>
        <stp>Open</stp>
        <stp/>
        <stp>T</stp>
        <tr r="D17" s="1"/>
      </tp>
      <tp>
        <v>1369</v>
        <stp/>
        <stp>ContractData</stp>
        <stp>ZSE</stp>
        <stp>Open</stp>
        <stp/>
        <stp>T</stp>
        <tr r="D16" s="1"/>
      </tp>
      <tp>
        <v>838.25</v>
        <stp/>
        <stp>ContractData</stp>
        <stp>ZWA</stp>
        <stp>Open</stp>
        <stp/>
        <stp>T</stp>
        <tr r="D19" s="1"/>
      </tp>
      <tp>
        <v>2.4999999999998981E-6</v>
        <stp/>
        <stp>ContractData</stp>
        <stp>JY6</stp>
        <stp>NetLastTrade</stp>
        <stp/>
        <stp>T</stp>
        <tr r="H21" s="1"/>
      </tp>
      <tp>
        <v>1398.75</v>
        <stp/>
        <stp>ContractData</stp>
        <stp>ZSE</stp>
        <stp>High</stp>
        <stp/>
        <stp>T</stp>
        <tr r="E16" s="1"/>
      </tp>
      <tp>
        <v>894.75</v>
        <stp/>
        <stp>ContractData</stp>
        <stp>ZWA</stp>
        <stp>High</stp>
        <stp/>
        <stp>T</stp>
        <tr r="E19" s="1"/>
      </tp>
      <tp>
        <v>61.04</v>
        <stp/>
        <stp>ContractData</stp>
        <stp>ZLE</stp>
        <stp>High</stp>
        <stp/>
        <stp>T</stp>
        <tr r="E17" s="1"/>
      </tp>
      <tp>
        <v>405</v>
        <stp/>
        <stp>ContractData</stp>
        <stp>ZME</stp>
        <stp>High</stp>
        <stp/>
        <stp>T</stp>
        <tr r="E18" s="1"/>
      </tp>
      <tp>
        <v>3868</v>
        <stp/>
        <stp>ContractData</stp>
        <stp>EP</stp>
        <stp>Low</stp>
        <stp/>
        <stp>T</stp>
        <tr r="F1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" sqref="A2"/>
    </sheetView>
  </sheetViews>
  <sheetFormatPr defaultRowHeight="17.25" x14ac:dyDescent="0.3"/>
  <cols>
    <col min="1" max="4" width="10.77734375" style="2" customWidth="1"/>
    <col min="5" max="5" width="10.77734375" customWidth="1"/>
    <col min="6" max="8" width="10.77734375" style="2" customWidth="1"/>
    <col min="9" max="9" width="10.44140625" style="2" bestFit="1" customWidth="1"/>
  </cols>
  <sheetData>
    <row r="1" spans="1:12" x14ac:dyDescent="0.3">
      <c r="B1" s="2" t="s">
        <v>12</v>
      </c>
      <c r="C1" s="5" t="s">
        <v>13</v>
      </c>
      <c r="D1" s="2" t="s">
        <v>12</v>
      </c>
      <c r="F1" s="2" t="s">
        <v>9</v>
      </c>
      <c r="G1" s="2" t="s">
        <v>10</v>
      </c>
      <c r="H1" s="2" t="s">
        <v>11</v>
      </c>
    </row>
    <row r="2" spans="1:12" x14ac:dyDescent="0.3">
      <c r="A2" s="2" t="s">
        <v>14</v>
      </c>
      <c r="B2" s="2" t="str">
        <f>IF(RTD("cqg.rtd",,"ContractData",A2,"TickSize",,"T")=0.00390625,"B",IF(RTD("cqg.rtd",,"ContractData",A2,"TickSize",,"T")=0.0078125,"B",IF(RTD("cqg.rtd",,"ContractData",A2,"TickSize",,"T")=0.015625,"B",IF(RTD("cqg.rtd",,"ContractData",A2,"TickSize",,"T")=0.03125,"B",VLOOKUP(B3,$C$2:$D$9,2,FALSE)))))</f>
        <v>#.00</v>
      </c>
      <c r="C2" s="2">
        <v>0</v>
      </c>
      <c r="D2" s="2" t="s">
        <v>0</v>
      </c>
      <c r="F2" s="2" t="str">
        <f>IF(B2="B",RTD("cqg.rtd",,"ContractData",A2,"LastTrade",,"B"),TEXT(RTD("cqg.rtd",,"ContractData",A2,"LastTrade",,"T"),B2))</f>
        <v>3905.50</v>
      </c>
      <c r="G2" s="2" t="str">
        <f>IF(B2="B",RTD("cqg.rtd",,"ContractData",A2,"NetLastTrade",,"B"),TEXT(RTD("cqg.rtd",,"ContractData",A2,"NetLastTrade",,"T"),B2))</f>
        <v>.50</v>
      </c>
      <c r="H2" s="3">
        <f>IFERROR(IF(B2="B",RTD("cqg.rtd",,"ContractData",A2,"PercentNetLastTrade",,"B"),TEXT(RTD("cqg.rtd",,"ContractData",A2,"PercentNetLastTrade",,"T"),B2))/100,"")</f>
        <v>1E-4</v>
      </c>
      <c r="I2" s="10" t="str">
        <f>RTD("cqg.rtd",,"ContractData",A2,"Longdescription",,"B")</f>
        <v>E-Mini S&amp;P 500, Sep 22</v>
      </c>
      <c r="J2" s="10"/>
      <c r="K2" s="10"/>
      <c r="L2" s="10"/>
    </row>
    <row r="3" spans="1:12" x14ac:dyDescent="0.3">
      <c r="B3" s="2">
        <f>IF(LEN(RTD("cqg.rtd",,"ContractData",A2,"TickSize",,"T"))-2&lt;0,0,LEN(RTD("cqg.rtd",,"ContractData",A2,"TickSize",,"T"))-2)</f>
        <v>2</v>
      </c>
      <c r="C3" s="2">
        <v>1</v>
      </c>
      <c r="D3" s="2" t="s">
        <v>1</v>
      </c>
    </row>
    <row r="4" spans="1:12" x14ac:dyDescent="0.3">
      <c r="C4" s="2">
        <v>2</v>
      </c>
      <c r="D4" s="2" t="s">
        <v>2</v>
      </c>
    </row>
    <row r="5" spans="1:12" x14ac:dyDescent="0.3">
      <c r="C5" s="2">
        <v>3</v>
      </c>
      <c r="D5" s="2" t="s">
        <v>3</v>
      </c>
    </row>
    <row r="6" spans="1:12" x14ac:dyDescent="0.3">
      <c r="C6" s="2">
        <v>4</v>
      </c>
      <c r="D6" s="2" t="s">
        <v>5</v>
      </c>
      <c r="E6" s="1"/>
      <c r="F6" s="4"/>
      <c r="G6" s="8"/>
    </row>
    <row r="7" spans="1:12" x14ac:dyDescent="0.3">
      <c r="C7" s="2">
        <v>5</v>
      </c>
      <c r="D7" s="2" t="s">
        <v>6</v>
      </c>
    </row>
    <row r="8" spans="1:12" x14ac:dyDescent="0.3">
      <c r="B8" s="2" t="s">
        <v>4</v>
      </c>
      <c r="C8" s="2">
        <v>6</v>
      </c>
      <c r="D8" s="2" t="s">
        <v>7</v>
      </c>
    </row>
    <row r="9" spans="1:12" x14ac:dyDescent="0.3">
      <c r="C9" s="2">
        <v>7</v>
      </c>
      <c r="D9" s="2" t="s">
        <v>8</v>
      </c>
    </row>
    <row r="11" spans="1:12" x14ac:dyDescent="0.3">
      <c r="B11" s="5" t="s">
        <v>13</v>
      </c>
      <c r="C11" s="6" t="s">
        <v>12</v>
      </c>
      <c r="D11" s="4" t="s">
        <v>17</v>
      </c>
      <c r="E11" s="4" t="s">
        <v>18</v>
      </c>
      <c r="F11" s="4" t="s">
        <v>19</v>
      </c>
      <c r="G11" s="4" t="s">
        <v>9</v>
      </c>
      <c r="H11" s="4" t="s">
        <v>10</v>
      </c>
      <c r="I11" s="10" t="s">
        <v>20</v>
      </c>
      <c r="J11" s="10"/>
      <c r="K11" s="10"/>
      <c r="L11" s="10"/>
    </row>
    <row r="12" spans="1:12" x14ac:dyDescent="0.3">
      <c r="A12" s="6" t="s">
        <v>14</v>
      </c>
      <c r="B12" s="6">
        <f>IF(LEN(RTD("cqg.rtd",,"ContractData",A12,"TickSize",,"T"))-2&lt;0,0,LEN(RTD("cqg.rtd",,"ContractData",A12,"TickSize",,"T"))-2)</f>
        <v>2</v>
      </c>
      <c r="C12" s="6" t="str">
        <f>IF(RTD("cqg.rtd",,"ContractData",A12,"TickSize",,"T")=0.00390625,"B",IF(RTD("cqg.rtd",,"ContractData",A12,"TickSize",,"T")=0.0078125,"B",IF(RTD("cqg.rtd",,"ContractData",A12,"TickSize",,"T")=0.015625,"B",IF(RTD("cqg.rtd",,"ContractData",A12,"TickSize",,"T")=0.03125,"B",VLOOKUP(B12,$C$2:$D$9,2,FALSE)))))</f>
        <v>#.00</v>
      </c>
      <c r="D12" s="6" t="str">
        <f>IF(C12="B",RTD("cqg.rtd",,"ContractData",A12,"Open",,"B"),TEXT(RTD("cqg.rtd",,"ContractData",A12,"Open",,"T"),C12))</f>
        <v>3897.00</v>
      </c>
      <c r="E12" s="6" t="str">
        <f>IF(C12="B",RTD("cqg.rtd",,"ContractData",A12,"High",,"B"),TEXT(RTD("cqg.rtd",,"ContractData",A12,"High",,"T"),C12))</f>
        <v>3922.00</v>
      </c>
      <c r="F12" s="6" t="str">
        <f>IF(C12="B",RTD("cqg.rtd",,"ContractData",A12,"Low",,"B"),TEXT(RTD("cqg.rtd",,"ContractData",A12,"Low",,"T"),C12))</f>
        <v>3868.00</v>
      </c>
      <c r="G12" s="6" t="str">
        <f>IF(C12="B",RTD("cqg.rtd",,"ContractData",A12,"LastTrade",,"B"),TEXT(RTD("cqg.rtd",,"ContractData",A12,"LastTrade",,"T"),C12))</f>
        <v>3905.50</v>
      </c>
      <c r="H12" s="6" t="str">
        <f>IF(C12="B",RTD("cqg.rtd",,"ContractData",A12,"NetLastTrade",,"B"),TEXT(RTD("cqg.rtd",,"ContractData",A12,"NetLastTrade",,"T"),C12))</f>
        <v>.50</v>
      </c>
      <c r="I12" s="10" t="str">
        <f>RTD("cqg.rtd",,"ContractData",A12,"Longdescription",,"B")</f>
        <v>E-Mini S&amp;P 500, Sep 22</v>
      </c>
      <c r="J12" s="10"/>
      <c r="K12" s="10"/>
      <c r="L12" s="10"/>
    </row>
    <row r="13" spans="1:12" x14ac:dyDescent="0.3">
      <c r="A13" s="6" t="s">
        <v>15</v>
      </c>
      <c r="B13" s="6">
        <f>IF(LEN(RTD("cqg.rtd",,"ContractData",A13,"TickSize",,"T"))-2&lt;0,0,LEN(RTD("cqg.rtd",,"ContractData",A13,"TickSize",,"T"))-2)</f>
        <v>2</v>
      </c>
      <c r="C13" s="6" t="str">
        <f>IF(RTD("cqg.rtd",,"ContractData",A13,"TickSize",,"T")=0.00390625,"B",IF(RTD("cqg.rtd",,"ContractData",A13,"TickSize",,"T")=0.0078125,"B",IF(RTD("cqg.rtd",,"ContractData",A13,"TickSize",,"T")=0.015625,"B",IF(RTD("cqg.rtd",,"ContractData",A13,"TickSize",,"T")=0.03125,"B",VLOOKUP(B13,$C$2:$D$9,2,FALSE)))))</f>
        <v>#.00</v>
      </c>
      <c r="D13" s="6" t="str">
        <f>IF(C13="B",RTD("cqg.rtd",,"ContractData",A13,"Open",,"B"),TEXT(RTD("cqg.rtd",,"ContractData",A13,"Open",,"T"),C13))</f>
        <v>102.22</v>
      </c>
      <c r="E13" s="6" t="str">
        <f>IF(C13="B",RTD("cqg.rtd",,"ContractData",A13,"High",,"B"),TEXT(RTD("cqg.rtd",,"ContractData",A13,"High",,"T"),C13))</f>
        <v>105.24</v>
      </c>
      <c r="F13" s="6" t="str">
        <f>IF(C13="B",RTD("cqg.rtd",,"ContractData",A13,"Low",,"B"),TEXT(RTD("cqg.rtd",,"ContractData",A13,"Low",,"T"),C13))</f>
        <v>101.51</v>
      </c>
      <c r="G13" s="6" t="str">
        <f>IF(C13="B",RTD("cqg.rtd",,"ContractData",A13,"LastTrade",,"B"),TEXT(RTD("cqg.rtd",,"ContractData",A13,"LastTrade",,"T"),C13))</f>
        <v>104.80</v>
      </c>
      <c r="H13" s="6" t="str">
        <f>IF(C13="B",RTD("cqg.rtd",,"ContractData",A13,"NetLastTrade",,"B"),TEXT(RTD("cqg.rtd",,"ContractData",A13,"NetLastTrade",,"T"),C13))</f>
        <v>2.07</v>
      </c>
      <c r="I13" s="10" t="str">
        <f>RTD("cqg.rtd",,"ContractData",A13,"Longdescription",,"B")</f>
        <v>Crude Light (Globex), Aug 22</v>
      </c>
      <c r="J13" s="10"/>
      <c r="K13" s="10"/>
      <c r="L13" s="10"/>
    </row>
    <row r="14" spans="1:12" x14ac:dyDescent="0.3">
      <c r="A14" s="6" t="s">
        <v>21</v>
      </c>
      <c r="B14" s="6">
        <f>IF(LEN(RTD("cqg.rtd",,"ContractData",A14,"TickSize",,"T"))-2&lt;0,0,LEN(RTD("cqg.rtd",,"ContractData",A14,"TickSize",,"T"))-2)</f>
        <v>4</v>
      </c>
      <c r="C14" s="6" t="str">
        <f>IF(RTD("cqg.rtd",,"ContractData",A14,"TickSize",,"T")=0.00390625,"B",IF(RTD("cqg.rtd",,"ContractData",A14,"TickSize",,"T")=0.0078125,"B",IF(RTD("cqg.rtd",,"ContractData",A14,"TickSize",,"T")=0.015625,"B",IF(RTD("cqg.rtd",,"ContractData",A14,"TickSize",,"T")=0.03125,"B",VLOOKUP(B14,$C$2:$D$9,2,FALSE)))))</f>
        <v>#.0000</v>
      </c>
      <c r="D14" s="6" t="str">
        <f>IF(C14="B",RTD("cqg.rtd",,"ContractData",A14,"Open",,"B"),TEXT(RTD("cqg.rtd",,"ContractData",A14,"Open",,"T"),C14))</f>
        <v>3.6700</v>
      </c>
      <c r="E14" s="6" t="str">
        <f>IF(C14="B",RTD("cqg.rtd",,"ContractData",A14,"High",,"B"),TEXT(RTD("cqg.rtd",,"ContractData",A14,"High",,"T"),C14))</f>
        <v>3.7042</v>
      </c>
      <c r="F14" s="6" t="str">
        <f>IF(C14="B",RTD("cqg.rtd",,"ContractData",A14,"Low",,"B"),TEXT(RTD("cqg.rtd",,"ContractData",A14,"Low",,"T"),C14))</f>
        <v>3.5411</v>
      </c>
      <c r="G14" s="6" t="str">
        <f>IF(C14="B",RTD("cqg.rtd",,"ContractData",A14,"LastTrade",,"B"),TEXT(RTD("cqg.rtd",,"ContractData",A14,"LastTrade",,"T"),C14))</f>
        <v>3.6696</v>
      </c>
      <c r="H14" s="6" t="str">
        <f>IF(C14="B",RTD("cqg.rtd",,"ContractData",A14,"NetLastTrade",,"B"),TEXT(RTD("cqg.rtd",,"ContractData",A14,"NetLastTrade",,"T"),C14))</f>
        <v>-.0043</v>
      </c>
      <c r="I14" s="10" t="str">
        <f>RTD("cqg.rtd",,"ContractData",A14,"Longdescription",,"B")</f>
        <v>NY Harbor ULSD, Aug 22</v>
      </c>
      <c r="J14" s="10"/>
      <c r="K14" s="10"/>
      <c r="L14" s="10"/>
    </row>
    <row r="15" spans="1:12" x14ac:dyDescent="0.3">
      <c r="A15" s="6" t="s">
        <v>22</v>
      </c>
      <c r="B15" s="6">
        <f>IF(LEN(RTD("cqg.rtd",,"ContractData",A15,"TickSize",,"T"))-2&lt;0,0,LEN(RTD("cqg.rtd",,"ContractData",A15,"TickSize",,"T"))-2)</f>
        <v>4</v>
      </c>
      <c r="C15" s="6" t="str">
        <f>IF(RTD("cqg.rtd",,"ContractData",A15,"TickSize",,"T")=0.00390625,"B",IF(RTD("cqg.rtd",,"ContractData",A15,"TickSize",,"T")=0.0078125,"B",IF(RTD("cqg.rtd",,"ContractData",A15,"TickSize",,"T")=0.015625,"B",IF(RTD("cqg.rtd",,"ContractData",A15,"TickSize",,"T")=0.03125,"B",VLOOKUP(B15,$C$2:$D$9,2,FALSE)))))</f>
        <v>#.0000</v>
      </c>
      <c r="D15" s="6" t="str">
        <f>IF(C15="B",RTD("cqg.rtd",,"ContractData",A15,"Open",,"B"),TEXT(RTD("cqg.rtd",,"ContractData",A15,"Open",,"T"),C15))</f>
        <v>3.4126</v>
      </c>
      <c r="E15" s="6" t="str">
        <f>IF(C15="B",RTD("cqg.rtd",,"ContractData",A15,"High",,"B"),TEXT(RTD("cqg.rtd",,"ContractData",A15,"High",,"T"),C15))</f>
        <v>3.4818</v>
      </c>
      <c r="F15" s="6" t="str">
        <f>IF(C15="B",RTD("cqg.rtd",,"ContractData",A15,"Low",,"B"),TEXT(RTD("cqg.rtd",,"ContractData",A15,"Low",,"T"),C15))</f>
        <v>3.3481</v>
      </c>
      <c r="G15" s="6" t="str">
        <f>IF(C15="B",RTD("cqg.rtd",,"ContractData",A15,"LastTrade",,"B"),TEXT(RTD("cqg.rtd",,"ContractData",A15,"LastTrade",,"T"),C15))</f>
        <v>3.4492</v>
      </c>
      <c r="H15" s="6" t="str">
        <f>IF(C15="B",RTD("cqg.rtd",,"ContractData",A15,"NetLastTrade",,"B"),TEXT(RTD("cqg.rtd",,"ContractData",A15,"NetLastTrade",,"T"),C15))</f>
        <v>.0288</v>
      </c>
      <c r="I15" s="10" t="str">
        <f>RTD("cqg.rtd",,"ContractData",A15,"Longdescription",,"B")</f>
        <v>RBOB Gasoline (Globex), Aug 22</v>
      </c>
      <c r="J15" s="10"/>
      <c r="K15" s="10"/>
      <c r="L15" s="10"/>
    </row>
    <row r="16" spans="1:12" x14ac:dyDescent="0.3">
      <c r="A16" s="6" t="s">
        <v>16</v>
      </c>
      <c r="B16" s="6">
        <f>IF(LEN(RTD("cqg.rtd",,"ContractData",A16,"TickSize",,"T"))-2&lt;0,0,LEN(RTD("cqg.rtd",,"ContractData",A16,"TickSize",,"T"))-2)</f>
        <v>2</v>
      </c>
      <c r="C16" s="6" t="str">
        <f>IF(RTD("cqg.rtd",,"ContractData",A16,"TickSize",,"T")=0.00390625,"B",IF(RTD("cqg.rtd",,"ContractData",A16,"TickSize",,"T")=0.0078125,"B",IF(RTD("cqg.rtd",,"ContractData",A16,"TickSize",,"T")=0.015625,"B",IF(RTD("cqg.rtd",,"ContractData",A16,"TickSize",,"T")=0.03125,"B",VLOOKUP(B16,$C$2:$D$9,2,FALSE)))))</f>
        <v>#.00</v>
      </c>
      <c r="D16" s="6" t="str">
        <f>IF(C16="B",RTD("cqg.rtd",,"ContractData",A16,"Open",,"B"),TEXT(RTD("cqg.rtd",,"ContractData",A16,"Open",,"T"),C16))</f>
        <v>1369.00</v>
      </c>
      <c r="E16" s="6" t="str">
        <f>IF(C16="B",RTD("cqg.rtd",,"ContractData",A16,"High",,"B"),TEXT(RTD("cqg.rtd",,"ContractData",A16,"High",,"T"),C16))</f>
        <v>1398.75</v>
      </c>
      <c r="F16" s="6" t="str">
        <f>IF(C16="B",RTD("cqg.rtd",,"ContractData",A16,"Low",,"B"),TEXT(RTD("cqg.rtd",,"ContractData",A16,"Low",,"T"),C16))</f>
        <v>1357.75</v>
      </c>
      <c r="G16" s="6" t="str">
        <f>IF(C16="B",RTD("cqg.rtd",,"ContractData",A16,"LastTrade",,"B"),TEXT(RTD("cqg.rtd",,"ContractData",A16,"LastTrade",,"T"),C16))</f>
        <v>1398.75</v>
      </c>
      <c r="H16" s="6" t="str">
        <f>IF(C16="B",RTD("cqg.rtd",,"ContractData",A16,"NetLastTrade",,"B"),TEXT(RTD("cqg.rtd",,"ContractData",A16,"NetLastTrade",,"T"),C16))</f>
        <v>33.25</v>
      </c>
      <c r="I16" s="10" t="str">
        <f>RTD("cqg.rtd",,"ContractData",A16,"Longdescription",,"B")</f>
        <v>Soybeans (Globex), Nov 22</v>
      </c>
      <c r="J16" s="10"/>
      <c r="K16" s="10"/>
      <c r="L16" s="10"/>
    </row>
    <row r="17" spans="1:12" x14ac:dyDescent="0.3">
      <c r="A17" s="6" t="s">
        <v>23</v>
      </c>
      <c r="B17" s="6">
        <f>IF(LEN(RTD("cqg.rtd",,"ContractData",A17,"TickSize",,"T"))-2&lt;0,0,LEN(RTD("cqg.rtd",,"ContractData",A17,"TickSize",,"T"))-2)</f>
        <v>2</v>
      </c>
      <c r="C17" s="6" t="str">
        <f>IF(RTD("cqg.rtd",,"ContractData",A17,"TickSize",,"T")=0.00390625,"B",IF(RTD("cqg.rtd",,"ContractData",A17,"TickSize",,"T")=0.0078125,"B",IF(RTD("cqg.rtd",,"ContractData",A17,"TickSize",,"T")=0.015625,"B",IF(RTD("cqg.rtd",,"ContractData",A17,"TickSize",,"T")=0.03125,"B",VLOOKUP(B17,$C$2:$D$9,2,FALSE)))))</f>
        <v>#.00</v>
      </c>
      <c r="D17" s="6" t="str">
        <f>IF(C17="B",RTD("cqg.rtd",,"ContractData",A17,"Open",,"B"),TEXT(RTD("cqg.rtd",,"ContractData",A17,"Open",,"T"),C17))</f>
        <v>60.10</v>
      </c>
      <c r="E17" s="6" t="str">
        <f>IF(C17="B",RTD("cqg.rtd",,"ContractData",A17,"High",,"B"),TEXT(RTD("cqg.rtd",,"ContractData",A17,"High",,"T"),C17))</f>
        <v>61.04</v>
      </c>
      <c r="F17" s="6" t="str">
        <f>IF(C17="B",RTD("cqg.rtd",,"ContractData",A17,"Low",,"B"),TEXT(RTD("cqg.rtd",,"ContractData",A17,"Low",,"T"),C17))</f>
        <v>59.06</v>
      </c>
      <c r="G17" s="6" t="str">
        <f>IF(C17="B",RTD("cqg.rtd",,"ContractData",A17,"LastTrade",,"B"),TEXT(RTD("cqg.rtd",,"ContractData",A17,"LastTrade",,"T"),C17))</f>
        <v>60.70</v>
      </c>
      <c r="H17" s="6" t="str">
        <f>IF(C17="B",RTD("cqg.rtd",,"ContractData",A17,"NetLastTrade",,"B"),TEXT(RTD("cqg.rtd",,"ContractData",A17,"NetLastTrade",,"T"),C17))</f>
        <v>1.11</v>
      </c>
      <c r="I17" s="10" t="str">
        <f>RTD("cqg.rtd",,"ContractData",A17,"Longdescription",,"B")</f>
        <v>Soybean Oil (Globex), Dec 22</v>
      </c>
      <c r="J17" s="10"/>
      <c r="K17" s="10"/>
      <c r="L17" s="10"/>
    </row>
    <row r="18" spans="1:12" x14ac:dyDescent="0.3">
      <c r="A18" s="6" t="s">
        <v>24</v>
      </c>
      <c r="B18" s="6">
        <f>IF(LEN(RTD("cqg.rtd",,"ContractData",A18,"TickSize",,"T"))-2&lt;0,0,LEN(RTD("cqg.rtd",,"ContractData",A18,"TickSize",,"T"))-2)</f>
        <v>1</v>
      </c>
      <c r="C18" s="6" t="str">
        <f>IF(RTD("cqg.rtd",,"ContractData",A18,"TickSize",,"T")=0.00390625,"B",IF(RTD("cqg.rtd",,"ContractData",A18,"TickSize",,"T")=0.0078125,"B",IF(RTD("cqg.rtd",,"ContractData",A18,"TickSize",,"T")=0.015625,"B",IF(RTD("cqg.rtd",,"ContractData",A18,"TickSize",,"T")=0.03125,"B",VLOOKUP(B18,$C$2:$D$9,2,FALSE)))))</f>
        <v>#.0</v>
      </c>
      <c r="D18" s="6" t="str">
        <f>IF(C18="B",RTD("cqg.rtd",,"ContractData",A18,"Open",,"B"),TEXT(RTD("cqg.rtd",,"ContractData",A18,"Open",,"T"),C18))</f>
        <v>391.8</v>
      </c>
      <c r="E18" s="6" t="str">
        <f>IF(C18="B",RTD("cqg.rtd",,"ContractData",A18,"High",,"B"),TEXT(RTD("cqg.rtd",,"ContractData",A18,"High",,"T"),C18))</f>
        <v>405.0</v>
      </c>
      <c r="F18" s="6" t="str">
        <f>IF(C18="B",RTD("cqg.rtd",,"ContractData",A18,"Low",,"B"),TEXT(RTD("cqg.rtd",,"ContractData",A18,"Low",,"T"),C18))</f>
        <v>388.6</v>
      </c>
      <c r="G18" s="6" t="str">
        <f>IF(C18="B",RTD("cqg.rtd",,"ContractData",A18,"LastTrade",,"B"),TEXT(RTD("cqg.rtd",,"ContractData",A18,"LastTrade",,"T"),C18))</f>
        <v>404.5</v>
      </c>
      <c r="H18" s="6" t="str">
        <f>IF(C18="B",RTD("cqg.rtd",,"ContractData",A18,"NetLastTrade",,"B"),TEXT(RTD("cqg.rtd",,"ContractData",A18,"NetLastTrade",,"T"),C18))</f>
        <v>12.7</v>
      </c>
      <c r="I18" s="10" t="str">
        <f>RTD("cqg.rtd",,"ContractData",A18,"Longdescription",,"B")</f>
        <v>Soybean Meal (Globex), Dec 22</v>
      </c>
      <c r="J18" s="10"/>
      <c r="K18" s="10"/>
      <c r="L18" s="10"/>
    </row>
    <row r="19" spans="1:12" x14ac:dyDescent="0.3">
      <c r="A19" s="6" t="s">
        <v>25</v>
      </c>
      <c r="B19" s="6">
        <f>IF(LEN(RTD("cqg.rtd",,"ContractData",A19,"TickSize",,"T"))-2&lt;0,0,LEN(RTD("cqg.rtd",,"ContractData",A19,"TickSize",,"T"))-2)</f>
        <v>2</v>
      </c>
      <c r="C19" s="6" t="str">
        <f>IF(RTD("cqg.rtd",,"ContractData",A19,"TickSize",,"T")=0.00390625,"B",IF(RTD("cqg.rtd",,"ContractData",A19,"TickSize",,"T")=0.0078125,"B",IF(RTD("cqg.rtd",,"ContractData",A19,"TickSize",,"T")=0.015625,"B",IF(RTD("cqg.rtd",,"ContractData",A19,"TickSize",,"T")=0.03125,"B",VLOOKUP(B19,$C$2:$D$9,2,FALSE)))))</f>
        <v>#.00</v>
      </c>
      <c r="D19" s="6" t="str">
        <f>IF(C19="B",RTD("cqg.rtd",,"ContractData",A19,"Open",,"B"),TEXT(RTD("cqg.rtd",,"ContractData",A19,"Open",,"T"),C19))</f>
        <v>838.25</v>
      </c>
      <c r="E19" s="6" t="str">
        <f>IF(C19="B",RTD("cqg.rtd",,"ContractData",A19,"High",,"B"),TEXT(RTD("cqg.rtd",,"ContractData",A19,"High",,"T"),C19))</f>
        <v>894.75</v>
      </c>
      <c r="F19" s="9" t="str">
        <f>IF(C19="B",RTD("cqg.rtd",,"ContractData",A19,"Low",,"B"),TEXT(RTD("cqg.rtd",,"ContractData",A19,"Low",,"T"),C19))</f>
        <v>838.25</v>
      </c>
      <c r="G19" s="6" t="str">
        <f>IF(C19="B",RTD("cqg.rtd",,"ContractData",A19,"LastTrade",,"B"),TEXT(RTD("cqg.rtd",,"ContractData",A19,"LastTrade",,"T"),C19))</f>
        <v>893.25</v>
      </c>
      <c r="H19" s="6" t="str">
        <f>IF(C19="B",RTD("cqg.rtd",,"ContractData",A19,"NetLastTrade",,"B"),TEXT(RTD("cqg.rtd",,"ContractData",A19,"NetLastTrade",,"T"),C19))</f>
        <v>56.75</v>
      </c>
      <c r="I19" s="10" t="str">
        <f>RTD("cqg.rtd",,"ContractData",A19,"Longdescription",,"B")</f>
        <v>Wheat (Globex), Sep 22</v>
      </c>
      <c r="J19" s="10"/>
      <c r="K19" s="10"/>
      <c r="L19" s="10"/>
    </row>
    <row r="20" spans="1:12" x14ac:dyDescent="0.3">
      <c r="A20" s="6" t="s">
        <v>26</v>
      </c>
      <c r="B20" s="6">
        <f>IF(LEN(RTD("cqg.rtd",,"ContractData",A20,"TickSize",,"T"))-2&lt;0,0,LEN(RTD("cqg.rtd",,"ContractData",A20,"TickSize",,"T"))-2)</f>
        <v>1</v>
      </c>
      <c r="C20" s="6" t="str">
        <f>IF(RTD("cqg.rtd",,"ContractData",A20,"TickSize",,"T")=0.00390625,"B",IF(RTD("cqg.rtd",,"ContractData",A20,"TickSize",,"T")=0.0078125,"B",IF(RTD("cqg.rtd",,"ContractData",A20,"TickSize",,"T")=0.015625,"B",IF(RTD("cqg.rtd",,"ContractData",A20,"TickSize",,"T")=0.03125,"B",VLOOKUP(B20,$C$2:$D$9,2,FALSE)))))</f>
        <v>#.0</v>
      </c>
      <c r="D20" s="6" t="str">
        <f>IF(C20="B",RTD("cqg.rtd",,"ContractData",A20,"Open",,"B"),TEXT(RTD("cqg.rtd",,"ContractData",A20,"Open",,"T"),C20))</f>
        <v>1738.7</v>
      </c>
      <c r="E20" s="6" t="str">
        <f>IF(C20="B",RTD("cqg.rtd",,"ContractData",A20,"High",,"B"),TEXT(RTD("cqg.rtd",,"ContractData",A20,"High",,"T"),C20))</f>
        <v>1751.7</v>
      </c>
      <c r="F20" s="6" t="str">
        <f>IF(C20="B",RTD("cqg.rtd",,"ContractData",A20,"Low",,"B"),TEXT(RTD("cqg.rtd",,"ContractData",A20,"Low",,"T"),C20))</f>
        <v>1726.0</v>
      </c>
      <c r="G20" s="6" t="str">
        <f>IF(C20="B",RTD("cqg.rtd",,"ContractData",A20,"LastTrade",,"B"),TEXT(RTD("cqg.rtd",,"ContractData",A20,"LastTrade",,"T"),C20))</f>
        <v>1740.9</v>
      </c>
      <c r="H20" s="6" t="str">
        <f>IF(C20="B",RTD("cqg.rtd",,"ContractData",A20,"NetLastTrade",,"B"),TEXT(RTD("cqg.rtd",,"ContractData",A20,"NetLastTrade",,"T"),C20))</f>
        <v>1.2</v>
      </c>
      <c r="I20" s="10" t="str">
        <f>RTD("cqg.rtd",,"ContractData",A20,"Longdescription",,"B")</f>
        <v>Gold (Globex), Aug 22</v>
      </c>
      <c r="J20" s="10"/>
      <c r="K20" s="10"/>
      <c r="L20" s="10"/>
    </row>
    <row r="21" spans="1:12" x14ac:dyDescent="0.3">
      <c r="A21" s="6" t="s">
        <v>28</v>
      </c>
      <c r="B21" s="6">
        <f>IF(LEN(RTD("cqg.rtd",,"ContractData",A21,"TickSize",,"T"))-2&lt;0,0,LEN(RTD("cqg.rtd",,"ContractData",A21,"TickSize",,"T"))-2)</f>
        <v>7</v>
      </c>
      <c r="C21" s="6" t="str">
        <f>IF(RTD("cqg.rtd",,"ContractData",A21,"TickSize",,"T")=0.00390625,"B",IF(RTD("cqg.rtd",,"ContractData",A21,"TickSize",,"T")=0.0078125,"B",IF(RTD("cqg.rtd",,"ContractData",A21,"TickSize",,"T")=0.015625,"B",IF(RTD("cqg.rtd",,"ContractData",A21,"TickSize",,"T")=0.03125,"B",VLOOKUP(B21,$C$2:$D$9,2,FALSE)))))</f>
        <v>#.0000000</v>
      </c>
      <c r="D21" s="6" t="str">
        <f>IF(C21="B",RTD("cqg.rtd",,"ContractData",A21,"Open",,"B"),TEXT(RTD("cqg.rtd",,"ContractData",A21,"Open",,"T"),C21))</f>
        <v>.0073875</v>
      </c>
      <c r="E21" s="6" t="str">
        <f>IF(C21="B",RTD("cqg.rtd",,"ContractData",A21,"High",,"B"),TEXT(RTD("cqg.rtd",,"ContractData",A21,"High",,"T"),C21))</f>
        <v>.0074250</v>
      </c>
      <c r="F21" s="6" t="str">
        <f>IF(C21="B",RTD("cqg.rtd",,"ContractData",A21,"Low",,"B"),TEXT(RTD("cqg.rtd",,"ContractData",A21,"Low",,"T"),C21))</f>
        <v>.0073575</v>
      </c>
      <c r="G21" s="6" t="str">
        <f>IF(C21="B",RTD("cqg.rtd",,"ContractData",A21,"LastTrade",,"B"),TEXT(RTD("cqg.rtd",,"ContractData",A21,"LastTrade",,"T"),C21))</f>
        <v>.0073855</v>
      </c>
      <c r="H21" s="6" t="str">
        <f>IF(C21="B",RTD("cqg.rtd",,"ContractData",A21,"NetLastTrade",,"B"),TEXT(RTD("cqg.rtd",,"ContractData",A21,"NetLastTrade",,"T"),C21))</f>
        <v>.0000025</v>
      </c>
      <c r="I21" s="10" t="str">
        <f>RTD("cqg.rtd",,"ContractData",A21,"Longdescription",,"B")</f>
        <v>Japanese Yen (Globex), Sep 22</v>
      </c>
      <c r="J21" s="10"/>
      <c r="K21" s="10"/>
      <c r="L21" s="10"/>
    </row>
    <row r="22" spans="1:12" x14ac:dyDescent="0.3">
      <c r="A22" s="6" t="s">
        <v>27</v>
      </c>
      <c r="B22" s="6">
        <f>IF(LEN(RTD("cqg.rtd",,"ContractData",A22,"TickSize",,"T"))-2&lt;0,0,LEN(RTD("cqg.rtd",,"ContractData",A22,"TickSize",,"T"))-2)</f>
        <v>6</v>
      </c>
      <c r="C22" s="6" t="str">
        <f>IF(RTD("cqg.rtd",,"ContractData",A22,"TickSize",,"T")=0.00390625,"B",IF(RTD("cqg.rtd",,"ContractData",A22,"TickSize",,"T")=0.0078125,"B",IF(RTD("cqg.rtd",,"ContractData",A22,"TickSize",,"T")=0.015625,"B",IF(RTD("cqg.rtd",,"ContractData",A22,"TickSize",,"T")=0.03125,"B",VLOOKUP(B22,$C$2:$D$9,2,FALSE)))))</f>
        <v>B</v>
      </c>
      <c r="D22" s="6" t="str">
        <f>IF(C22="B",RTD("cqg.rtd",,"ContractData",A22,"Open",,"B"),TEXT(RTD("cqg.rtd",,"ContractData",A22,"Open",,"T"),C22))</f>
        <v>118-11'+</v>
      </c>
      <c r="E22" s="6" t="str">
        <f>IF(C22="B",RTD("cqg.rtd",,"ContractData",A22,"High",,"B"),TEXT(RTD("cqg.rtd",,"ContractData",A22,"High",,"T"),C22))</f>
        <v>118-20' </v>
      </c>
      <c r="F22" s="6" t="str">
        <f>IF(C22="B",RTD("cqg.rtd",,"ContractData",A22,"Low",,"B"),TEXT(RTD("cqg.rtd",,"ContractData",A22,"Low",,"T"),C22))</f>
        <v>117-18' </v>
      </c>
      <c r="G22" s="6" t="str">
        <f>IF(C22="B",RTD("cqg.rtd",,"ContractData",A22,"LastTrade",,"B"),TEXT(RTD("cqg.rtd",,"ContractData",A22,"LastTrade",,"T"),C22))</f>
        <v>117-24' </v>
      </c>
      <c r="H22" s="6" t="str">
        <f>IF(C22="B",RTD("cqg.rtd",,"ContractData",A22,"NetLastTrade",,"B"),TEXT(RTD("cqg.rtd",,"ContractData",A22,"NetLastTrade",,"T"),C22))</f>
        <v>-0-16'+</v>
      </c>
      <c r="I22" s="10" t="str">
        <f>RTD("cqg.rtd",,"ContractData",A22,"Longdescription",,"B")</f>
        <v>10yr US Treasury Notes (Globex), Sep 22</v>
      </c>
      <c r="J22" s="10"/>
      <c r="K22" s="10"/>
      <c r="L22" s="10"/>
    </row>
    <row r="23" spans="1:12" x14ac:dyDescent="0.3">
      <c r="C23" s="4"/>
      <c r="D23"/>
    </row>
    <row r="24" spans="1:12" x14ac:dyDescent="0.3">
      <c r="C24" s="4"/>
      <c r="D24"/>
      <c r="E24" s="7"/>
    </row>
  </sheetData>
  <mergeCells count="13">
    <mergeCell ref="I22:L22"/>
    <mergeCell ref="I2:L2"/>
    <mergeCell ref="I11:L11"/>
    <mergeCell ref="I12:L12"/>
    <mergeCell ref="I13:L13"/>
    <mergeCell ref="I14:L14"/>
    <mergeCell ref="I20:L20"/>
    <mergeCell ref="I21:L21"/>
    <mergeCell ref="I15:L15"/>
    <mergeCell ref="I16:L16"/>
    <mergeCell ref="I17:L17"/>
    <mergeCell ref="I18:L18"/>
    <mergeCell ref="I19:L1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2022-06-21T18:30:43Z</dcterms:created>
  <dcterms:modified xsi:type="dcterms:W3CDTF">2022-07-10T16:24:42Z</dcterms:modified>
</cp:coreProperties>
</file>