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130"/>
  </bookViews>
  <sheets>
    <sheet name="MainDisplay" sheetId="1" r:id="rId1"/>
    <sheet name="EquityIndexes" sheetId="3" r:id="rId2"/>
    <sheet name="FixedIncome" sheetId="4" r:id="rId3"/>
    <sheet name="Forex" sheetId="2" r:id="rId4"/>
    <sheet name="EnergyMetals" sheetId="5" r:id="rId5"/>
    <sheet name="Agriculture" sheetId="6" r:id="rId6"/>
  </sheets>
  <calcPr calcId="162913"/>
</workbook>
</file>

<file path=xl/calcChain.xml><?xml version="1.0" encoding="utf-8"?>
<calcChain xmlns="http://schemas.openxmlformats.org/spreadsheetml/2006/main">
  <c r="H20" i="4" l="1"/>
  <c r="J8" i="6"/>
  <c r="F2" i="6"/>
  <c r="G6" i="5"/>
  <c r="J5" i="5"/>
  <c r="E2" i="6"/>
  <c r="O8" i="5"/>
  <c r="N7" i="6"/>
  <c r="F6" i="6"/>
  <c r="F3" i="6"/>
  <c r="G3" i="5"/>
  <c r="F7" i="5"/>
  <c r="J2" i="6"/>
  <c r="G4" i="5"/>
  <c r="F4" i="5"/>
  <c r="G5" i="6"/>
  <c r="F6" i="5"/>
  <c r="E5" i="5"/>
  <c r="J7" i="5"/>
  <c r="N7" i="5"/>
  <c r="G6" i="6"/>
  <c r="E6" i="6"/>
  <c r="N4" i="5"/>
  <c r="J2" i="5"/>
  <c r="O6" i="5"/>
  <c r="E6" i="5"/>
  <c r="F5" i="5"/>
  <c r="N2" i="6"/>
  <c r="O7" i="6"/>
  <c r="N8" i="5"/>
  <c r="G7" i="5"/>
  <c r="O3" i="6"/>
  <c r="F2" i="5"/>
  <c r="N5" i="5"/>
  <c r="O6" i="6"/>
  <c r="E4" i="5"/>
  <c r="F7" i="6"/>
  <c r="E8" i="6"/>
  <c r="J4" i="6"/>
  <c r="N6" i="5"/>
  <c r="G5" i="5"/>
  <c r="G8" i="6"/>
  <c r="N8" i="6"/>
  <c r="E3" i="5"/>
  <c r="O7" i="5"/>
  <c r="E4" i="6"/>
  <c r="E7" i="6"/>
  <c r="J4" i="5"/>
  <c r="N3" i="5"/>
  <c r="G4" i="6"/>
  <c r="F8" i="6"/>
  <c r="J3" i="6"/>
  <c r="F5" i="6"/>
  <c r="N6" i="6"/>
  <c r="O4" i="5"/>
  <c r="N4" i="6"/>
  <c r="J8" i="5"/>
  <c r="F8" i="5"/>
  <c r="F3" i="5"/>
  <c r="G2" i="6"/>
  <c r="E3" i="6"/>
  <c r="G7" i="6"/>
  <c r="O5" i="6"/>
  <c r="O4" i="6"/>
  <c r="N2" i="5"/>
  <c r="O8" i="6"/>
  <c r="O3" i="5"/>
  <c r="E5" i="6"/>
  <c r="G3" i="6"/>
  <c r="J3" i="5"/>
  <c r="E7" i="5"/>
  <c r="J7" i="6"/>
  <c r="O2" i="6"/>
  <c r="J6" i="5"/>
  <c r="E8" i="5"/>
  <c r="O5" i="5"/>
  <c r="J6" i="6"/>
  <c r="N3" i="6"/>
  <c r="F4" i="6"/>
  <c r="J5" i="6"/>
  <c r="E2" i="5"/>
  <c r="G2" i="5"/>
  <c r="N5" i="6"/>
  <c r="G8" i="5"/>
  <c r="O2" i="5"/>
  <c r="G21" i="1"/>
  <c r="C32" i="1"/>
  <c r="G14" i="1"/>
  <c r="A14" i="1"/>
  <c r="A9" i="1"/>
  <c r="G15" i="1"/>
  <c r="N30" i="1"/>
  <c r="M30" i="1"/>
  <c r="A34" i="1"/>
  <c r="I15" i="1"/>
  <c r="L30" i="1"/>
  <c r="M2" i="1"/>
  <c r="N14" i="1"/>
  <c r="B2" i="1"/>
  <c r="K32" i="1"/>
  <c r="L15" i="1"/>
  <c r="N32" i="1"/>
  <c r="C34" i="1"/>
  <c r="K14" i="1"/>
  <c r="D21" i="1"/>
  <c r="F15" i="1"/>
  <c r="A23" i="1"/>
  <c r="B34" i="1"/>
  <c r="G13" i="1"/>
  <c r="H34" i="1"/>
  <c r="M14" i="1"/>
  <c r="A27" i="1"/>
  <c r="D15" i="1"/>
  <c r="K34" i="1"/>
  <c r="K33" i="1"/>
  <c r="A7" i="1"/>
  <c r="E13" i="1"/>
  <c r="C33" i="1"/>
  <c r="D2" i="1"/>
  <c r="N1" i="1"/>
  <c r="A2" i="1"/>
  <c r="E33" i="1"/>
  <c r="A6" i="1"/>
  <c r="D14" i="1"/>
  <c r="N13" i="1"/>
  <c r="G33" i="1"/>
  <c r="L14" i="1"/>
  <c r="A13" i="1"/>
  <c r="G2" i="1"/>
  <c r="A31" i="1"/>
  <c r="B33" i="1"/>
  <c r="I14" i="1"/>
  <c r="N2" i="1"/>
  <c r="N34" i="1"/>
  <c r="H31" i="1"/>
  <c r="A26" i="1"/>
  <c r="N33" i="1"/>
  <c r="A32" i="1"/>
  <c r="A21" i="1"/>
  <c r="J32" i="1"/>
  <c r="F21" i="1"/>
  <c r="H32" i="1"/>
  <c r="G34" i="1"/>
  <c r="H33" i="1"/>
  <c r="A3" i="1"/>
  <c r="M15" i="1"/>
  <c r="H21" i="1"/>
  <c r="J34" i="1"/>
  <c r="K31" i="1"/>
  <c r="D33" i="1"/>
  <c r="J15" i="1"/>
  <c r="I34" i="1"/>
  <c r="F32" i="1"/>
  <c r="A33" i="1"/>
  <c r="L34" i="1"/>
  <c r="A8" i="1"/>
  <c r="A15" i="1"/>
  <c r="E14" i="1"/>
  <c r="H14" i="1"/>
  <c r="A30" i="1"/>
  <c r="L33" i="1"/>
  <c r="F33" i="1"/>
  <c r="B32" i="1"/>
  <c r="F13" i="1"/>
  <c r="E15" i="1"/>
  <c r="C15" i="1"/>
  <c r="H2" i="1"/>
  <c r="I32" i="1"/>
  <c r="C14" i="1"/>
  <c r="E31" i="1"/>
  <c r="N21" i="1"/>
  <c r="K21" i="1"/>
  <c r="D32" i="1"/>
  <c r="N15" i="1"/>
  <c r="I2" i="1"/>
  <c r="M31" i="1"/>
  <c r="E32" i="1"/>
  <c r="A4" i="1"/>
  <c r="A5" i="1"/>
  <c r="M34" i="1"/>
  <c r="K15" i="1"/>
  <c r="J21" i="1"/>
  <c r="I33" i="1"/>
  <c r="A10" i="1"/>
  <c r="A28" i="1"/>
  <c r="F14" i="1"/>
  <c r="I21" i="1"/>
  <c r="F31" i="1"/>
  <c r="A24" i="1"/>
  <c r="M32" i="1"/>
  <c r="E21" i="1"/>
  <c r="J13" i="1"/>
  <c r="E2" i="1"/>
  <c r="L21" i="1"/>
  <c r="G32" i="1"/>
  <c r="F34" i="1"/>
  <c r="N31" i="1"/>
  <c r="A29" i="1"/>
  <c r="E34" i="1"/>
  <c r="B15" i="1"/>
  <c r="J14" i="1"/>
  <c r="C21" i="1"/>
  <c r="K30" i="1"/>
  <c r="B31" i="1"/>
  <c r="A22" i="1"/>
  <c r="M33" i="1"/>
  <c r="K2" i="1"/>
  <c r="B14" i="1"/>
  <c r="L32" i="1"/>
  <c r="J33" i="1"/>
  <c r="A25" i="1"/>
  <c r="A12" i="1"/>
  <c r="L31" i="1"/>
  <c r="D34" i="1"/>
  <c r="H15" i="1"/>
  <c r="L2" i="1"/>
  <c r="M21" i="1"/>
  <c r="C2" i="1"/>
  <c r="J2" i="1"/>
  <c r="A11" i="1"/>
  <c r="F2" i="1"/>
  <c r="B21" i="1"/>
  <c r="P2" i="6" l="1"/>
  <c r="Q2" i="6" s="1"/>
  <c r="R2" i="6" s="1"/>
  <c r="P4" i="6"/>
  <c r="Q4" i="6" s="1"/>
  <c r="R4" i="6" s="1"/>
  <c r="P6" i="6"/>
  <c r="Q6" i="6" s="1"/>
  <c r="R6" i="6" s="1"/>
  <c r="P7" i="6"/>
  <c r="Q7" i="6" s="1"/>
  <c r="R7" i="6" s="1"/>
  <c r="P5" i="6"/>
  <c r="Q5" i="6" s="1"/>
  <c r="R5" i="6" s="1"/>
  <c r="P8" i="6"/>
  <c r="Q8" i="6" s="1"/>
  <c r="R8" i="6" s="1"/>
  <c r="P3" i="6"/>
  <c r="Q3" i="6" s="1"/>
  <c r="R3" i="6" s="1"/>
  <c r="P2" i="5"/>
  <c r="Q2" i="5" s="1"/>
  <c r="R2" i="5" s="1"/>
  <c r="P8" i="5"/>
  <c r="Q8" i="5" s="1"/>
  <c r="R8" i="5" s="1"/>
  <c r="P3" i="5"/>
  <c r="Q3" i="5" s="1"/>
  <c r="R3" i="5" s="1"/>
  <c r="P7" i="5"/>
  <c r="Q7" i="5" s="1"/>
  <c r="R7" i="5" s="1"/>
  <c r="P4" i="5"/>
  <c r="Q4" i="5" s="1"/>
  <c r="R4" i="5" s="1"/>
  <c r="P5" i="5"/>
  <c r="Q5" i="5" s="1"/>
  <c r="R5" i="5" s="1"/>
  <c r="P6" i="5"/>
  <c r="Q6" i="5" s="1"/>
  <c r="R6" i="5" s="1"/>
  <c r="I4" i="6"/>
  <c r="B4" i="6"/>
  <c r="D4" i="6"/>
  <c r="L4" i="6"/>
  <c r="H4" i="6"/>
  <c r="M4" i="6"/>
  <c r="K4" i="6"/>
  <c r="C4" i="6"/>
  <c r="M5" i="6"/>
  <c r="H2" i="6"/>
  <c r="C2" i="6"/>
  <c r="H8" i="5"/>
  <c r="D2" i="6"/>
  <c r="D7" i="6"/>
  <c r="L2" i="6"/>
  <c r="I2" i="6"/>
  <c r="B3" i="5"/>
  <c r="C6" i="6"/>
  <c r="K2" i="6"/>
  <c r="K5" i="5"/>
  <c r="B2" i="6"/>
  <c r="M2" i="6"/>
  <c r="L5" i="6"/>
  <c r="K3" i="5"/>
  <c r="O10" i="3"/>
  <c r="N8" i="2"/>
  <c r="J6" i="3"/>
  <c r="E2" i="3"/>
  <c r="J8" i="3"/>
  <c r="G5" i="3"/>
  <c r="N8" i="3"/>
  <c r="O5" i="2"/>
  <c r="N2" i="4"/>
  <c r="E9" i="3"/>
  <c r="N9" i="3"/>
  <c r="O2" i="2"/>
  <c r="F3" i="2"/>
  <c r="G7" i="4"/>
  <c r="N10" i="3"/>
  <c r="G9" i="4"/>
  <c r="G6" i="4"/>
  <c r="E6" i="2"/>
  <c r="E9" i="4"/>
  <c r="E11" i="3"/>
  <c r="O2" i="3"/>
  <c r="G2" i="4"/>
  <c r="J7" i="3"/>
  <c r="N9" i="2"/>
  <c r="E6" i="4"/>
  <c r="G6" i="2"/>
  <c r="F4" i="4"/>
  <c r="G5" i="2"/>
  <c r="E6" i="3"/>
  <c r="O9" i="3"/>
  <c r="G2" i="3"/>
  <c r="O3" i="2"/>
  <c r="N2" i="2"/>
  <c r="J2" i="4"/>
  <c r="F7" i="3"/>
  <c r="J11" i="2"/>
  <c r="J3" i="4"/>
  <c r="O4" i="2"/>
  <c r="G6" i="3"/>
  <c r="E8" i="3"/>
  <c r="F10" i="3"/>
  <c r="J6" i="4"/>
  <c r="O6" i="2"/>
  <c r="N7" i="2"/>
  <c r="N6" i="2"/>
  <c r="J10" i="2"/>
  <c r="O8" i="4"/>
  <c r="F10" i="2"/>
  <c r="F8" i="3"/>
  <c r="N5" i="3"/>
  <c r="E3" i="4"/>
  <c r="J9" i="3"/>
  <c r="G11" i="2"/>
  <c r="O3" i="3"/>
  <c r="N11" i="3"/>
  <c r="N5" i="2"/>
  <c r="N9" i="4"/>
  <c r="E4" i="2"/>
  <c r="G7" i="2"/>
  <c r="J3" i="2"/>
  <c r="F6" i="4"/>
  <c r="E8" i="2"/>
  <c r="F8" i="4"/>
  <c r="N7" i="4"/>
  <c r="O9" i="4"/>
  <c r="E11" i="2"/>
  <c r="J4" i="3"/>
  <c r="G3" i="4"/>
  <c r="E7" i="3"/>
  <c r="G5" i="4"/>
  <c r="G10" i="2"/>
  <c r="G9" i="3"/>
  <c r="G8" i="3"/>
  <c r="F6" i="3"/>
  <c r="O10" i="2"/>
  <c r="N4" i="4"/>
  <c r="J7" i="2"/>
  <c r="N3" i="4"/>
  <c r="O3" i="4"/>
  <c r="E10" i="2"/>
  <c r="J7" i="4"/>
  <c r="E5" i="4"/>
  <c r="G3" i="2"/>
  <c r="N3" i="3"/>
  <c r="F4" i="2"/>
  <c r="J2" i="2"/>
  <c r="F5" i="3"/>
  <c r="F7" i="4"/>
  <c r="N2" i="3"/>
  <c r="O5" i="3"/>
  <c r="F3" i="4"/>
  <c r="F11" i="2"/>
  <c r="N5" i="4"/>
  <c r="E2" i="2"/>
  <c r="F2" i="4"/>
  <c r="N4" i="2"/>
  <c r="F7" i="2"/>
  <c r="O11" i="2"/>
  <c r="F5" i="4"/>
  <c r="J4" i="4"/>
  <c r="F3" i="3"/>
  <c r="E2" i="4"/>
  <c r="N3" i="2"/>
  <c r="F11" i="3"/>
  <c r="G7" i="3"/>
  <c r="F8" i="2"/>
  <c r="F5" i="2"/>
  <c r="F4" i="3"/>
  <c r="E3" i="3"/>
  <c r="J5" i="3"/>
  <c r="J5" i="4"/>
  <c r="E10" i="3"/>
  <c r="F2" i="2"/>
  <c r="F9" i="3"/>
  <c r="J8" i="4"/>
  <c r="J11" i="3"/>
  <c r="O7" i="4"/>
  <c r="E5" i="3"/>
  <c r="E7" i="4"/>
  <c r="O6" i="4"/>
  <c r="J10" i="3"/>
  <c r="N6" i="4"/>
  <c r="J8" i="2"/>
  <c r="O11" i="3"/>
  <c r="N11" i="2"/>
  <c r="J6" i="2"/>
  <c r="J9" i="2"/>
  <c r="E7" i="2"/>
  <c r="J5" i="2"/>
  <c r="G4" i="3"/>
  <c r="E4" i="4"/>
  <c r="O7" i="2"/>
  <c r="N6" i="3"/>
  <c r="E8" i="4"/>
  <c r="O8" i="3"/>
  <c r="G2" i="2"/>
  <c r="G11" i="3"/>
  <c r="G8" i="2"/>
  <c r="O4" i="4"/>
  <c r="O8" i="2"/>
  <c r="N8" i="4"/>
  <c r="N10" i="2"/>
  <c r="F6" i="2"/>
  <c r="J2" i="3"/>
  <c r="E5" i="2"/>
  <c r="O6" i="3"/>
  <c r="E9" i="2"/>
  <c r="O2" i="4"/>
  <c r="F2" i="3"/>
  <c r="G4" i="2"/>
  <c r="N4" i="3"/>
  <c r="G9" i="2"/>
  <c r="F9" i="2"/>
  <c r="F9" i="4"/>
  <c r="J4" i="2"/>
  <c r="O9" i="2"/>
  <c r="G3" i="3"/>
  <c r="N7" i="3"/>
  <c r="G10" i="3"/>
  <c r="G8" i="4"/>
  <c r="O5" i="4"/>
  <c r="O7" i="3"/>
  <c r="E4" i="3"/>
  <c r="E3" i="2"/>
  <c r="J9" i="4"/>
  <c r="G4" i="4"/>
  <c r="O4" i="3"/>
  <c r="J3" i="3"/>
  <c r="J26" i="1"/>
  <c r="G24" i="1"/>
  <c r="J5" i="1"/>
  <c r="E22" i="1"/>
  <c r="N8" i="1"/>
  <c r="N7" i="1"/>
  <c r="E7" i="1"/>
  <c r="E25" i="1"/>
  <c r="F22" i="1"/>
  <c r="J3" i="1"/>
  <c r="F12" i="1"/>
  <c r="E4" i="1"/>
  <c r="G12" i="1"/>
  <c r="N4" i="1"/>
  <c r="F29" i="1"/>
  <c r="G22" i="1"/>
  <c r="G11" i="1"/>
  <c r="N28" i="1"/>
  <c r="F24" i="1"/>
  <c r="E27" i="1"/>
  <c r="E30" i="1"/>
  <c r="F30" i="1"/>
  <c r="E26" i="1"/>
  <c r="G5" i="1"/>
  <c r="G27" i="1"/>
  <c r="G26" i="1"/>
  <c r="F6" i="1"/>
  <c r="G6" i="1"/>
  <c r="E5" i="1"/>
  <c r="E12" i="1"/>
  <c r="F5" i="1"/>
  <c r="J27" i="1"/>
  <c r="N6" i="1"/>
  <c r="F3" i="1"/>
  <c r="N27" i="1"/>
  <c r="E11" i="1"/>
  <c r="J28" i="1"/>
  <c r="J9" i="1"/>
  <c r="E8" i="1"/>
  <c r="F4" i="1"/>
  <c r="N26" i="1"/>
  <c r="N9" i="1"/>
  <c r="N23" i="1"/>
  <c r="G7" i="1"/>
  <c r="G4" i="1"/>
  <c r="F8" i="1"/>
  <c r="G9" i="1"/>
  <c r="J12" i="1"/>
  <c r="F11" i="1"/>
  <c r="F10" i="1"/>
  <c r="N11" i="1"/>
  <c r="E6" i="1"/>
  <c r="N3" i="1"/>
  <c r="F28" i="1"/>
  <c r="J4" i="1"/>
  <c r="J23" i="1"/>
  <c r="J24" i="1"/>
  <c r="N12" i="1"/>
  <c r="G25" i="1"/>
  <c r="G30" i="1"/>
  <c r="J29" i="1"/>
  <c r="J22" i="1"/>
  <c r="J8" i="1"/>
  <c r="J30" i="1"/>
  <c r="E28" i="1"/>
  <c r="N10" i="1"/>
  <c r="E9" i="1"/>
  <c r="E29" i="1"/>
  <c r="J6" i="1"/>
  <c r="G3" i="1"/>
  <c r="E10" i="1"/>
  <c r="F7" i="1"/>
  <c r="N22" i="1"/>
  <c r="N5" i="1"/>
  <c r="F27" i="1"/>
  <c r="E23" i="1"/>
  <c r="F25" i="1"/>
  <c r="F26" i="1"/>
  <c r="G10" i="1"/>
  <c r="G23" i="1"/>
  <c r="G28" i="1"/>
  <c r="E24" i="1"/>
  <c r="J7" i="1"/>
  <c r="J25" i="1"/>
  <c r="J10" i="1"/>
  <c r="F23" i="1"/>
  <c r="G8" i="1"/>
  <c r="G29" i="1"/>
  <c r="J31" i="1"/>
  <c r="J11" i="1"/>
  <c r="F9" i="1"/>
  <c r="N24" i="1"/>
  <c r="N25" i="1"/>
  <c r="G31" i="1"/>
  <c r="E3" i="1"/>
  <c r="N29" i="1"/>
  <c r="P7" i="4" l="1"/>
  <c r="Q7" i="4" s="1"/>
  <c r="R7" i="4" s="1"/>
  <c r="P3" i="4"/>
  <c r="P4" i="4"/>
  <c r="P8" i="4"/>
  <c r="Q8" i="4" s="1"/>
  <c r="R8" i="4" s="1"/>
  <c r="P9" i="4"/>
  <c r="Q9" i="4" s="1"/>
  <c r="R9" i="4" s="1"/>
  <c r="P5" i="4"/>
  <c r="P2" i="4"/>
  <c r="P6" i="4"/>
  <c r="P8" i="3"/>
  <c r="P9" i="3"/>
  <c r="P2" i="3"/>
  <c r="P10" i="3"/>
  <c r="P3" i="3"/>
  <c r="Q3" i="3" s="1"/>
  <c r="R3" i="3" s="1"/>
  <c r="P11" i="3"/>
  <c r="P7" i="3"/>
  <c r="P4" i="3"/>
  <c r="Q4" i="3" s="1"/>
  <c r="R4" i="3" s="1"/>
  <c r="P5" i="3"/>
  <c r="P6" i="3"/>
  <c r="P2" i="2"/>
  <c r="Q2" i="2" s="1"/>
  <c r="R2" i="2" s="1"/>
  <c r="P6" i="2"/>
  <c r="Q6" i="2" s="1"/>
  <c r="R6" i="2" s="1"/>
  <c r="P8" i="2"/>
  <c r="P11" i="2"/>
  <c r="Q11" i="2" s="1"/>
  <c r="R11" i="2" s="1"/>
  <c r="P10" i="2"/>
  <c r="Q10" i="2" s="1"/>
  <c r="R10" i="2" s="1"/>
  <c r="P5" i="2"/>
  <c r="Q5" i="2" s="1"/>
  <c r="R5" i="2" s="1"/>
  <c r="P7" i="2"/>
  <c r="Q7" i="2" s="1"/>
  <c r="R7" i="2" s="1"/>
  <c r="P3" i="2"/>
  <c r="Q3" i="2" s="1"/>
  <c r="R3" i="2" s="1"/>
  <c r="P9" i="2"/>
  <c r="Q9" i="2" s="1"/>
  <c r="R9" i="2" s="1"/>
  <c r="P4" i="2"/>
  <c r="Q4" i="2" s="1"/>
  <c r="R4" i="2" s="1"/>
  <c r="B3" i="6"/>
  <c r="D8" i="6"/>
  <c r="L3" i="6"/>
  <c r="D3" i="6"/>
  <c r="H3" i="6"/>
  <c r="M3" i="6"/>
  <c r="C3" i="6"/>
  <c r="M8" i="6"/>
  <c r="B8" i="6"/>
  <c r="K8" i="6"/>
  <c r="I8" i="6"/>
  <c r="I3" i="6"/>
  <c r="L8" i="6"/>
  <c r="H8" i="6"/>
  <c r="C8" i="6"/>
  <c r="K3" i="6"/>
  <c r="I3" i="5"/>
  <c r="D4" i="5"/>
  <c r="I2" i="5"/>
  <c r="C7" i="6"/>
  <c r="M6" i="6"/>
  <c r="L6" i="6"/>
  <c r="M8" i="4"/>
  <c r="K8" i="5"/>
  <c r="I8" i="4"/>
  <c r="D6" i="6"/>
  <c r="M5" i="5"/>
  <c r="K6" i="5"/>
  <c r="C5" i="6"/>
  <c r="M6" i="5"/>
  <c r="K6" i="2"/>
  <c r="H4" i="2"/>
  <c r="C6" i="5"/>
  <c r="B4" i="2"/>
  <c r="I9" i="4"/>
  <c r="M3" i="5"/>
  <c r="I4" i="5"/>
  <c r="K7" i="6"/>
  <c r="D3" i="3"/>
  <c r="L7" i="6"/>
  <c r="I6" i="5"/>
  <c r="H3" i="3"/>
  <c r="D5" i="6"/>
  <c r="D5" i="5"/>
  <c r="D9" i="4"/>
  <c r="H6" i="5"/>
  <c r="L8" i="5"/>
  <c r="K3" i="3"/>
  <c r="B6" i="5"/>
  <c r="I7" i="6"/>
  <c r="L6" i="2"/>
  <c r="C7" i="5"/>
  <c r="I7" i="5"/>
  <c r="C3" i="3"/>
  <c r="H3" i="5"/>
  <c r="M7" i="6"/>
  <c r="H6" i="2"/>
  <c r="H7" i="6"/>
  <c r="K9" i="4"/>
  <c r="M7" i="5"/>
  <c r="C9" i="4"/>
  <c r="L3" i="3"/>
  <c r="B4" i="5"/>
  <c r="L7" i="5"/>
  <c r="K6" i="6"/>
  <c r="C8" i="5"/>
  <c r="C2" i="5"/>
  <c r="D7" i="5"/>
  <c r="M3" i="3"/>
  <c r="H8" i="4"/>
  <c r="H6" i="6"/>
  <c r="H2" i="5"/>
  <c r="H5" i="6"/>
  <c r="I6" i="6"/>
  <c r="D8" i="4"/>
  <c r="K5" i="6"/>
  <c r="H9" i="4"/>
  <c r="B6" i="2"/>
  <c r="B9" i="4"/>
  <c r="M2" i="5"/>
  <c r="B5" i="5"/>
  <c r="M9" i="4"/>
  <c r="B2" i="5"/>
  <c r="L6" i="5"/>
  <c r="H7" i="5"/>
  <c r="L5" i="5"/>
  <c r="C5" i="5"/>
  <c r="H4" i="5"/>
  <c r="C6" i="2"/>
  <c r="I3" i="3"/>
  <c r="K8" i="4"/>
  <c r="I5" i="5"/>
  <c r="D3" i="5"/>
  <c r="L4" i="5"/>
  <c r="M8" i="5"/>
  <c r="K4" i="5"/>
  <c r="L9" i="4"/>
  <c r="D6" i="2"/>
  <c r="D2" i="5"/>
  <c r="C8" i="4"/>
  <c r="M4" i="2"/>
  <c r="C4" i="5"/>
  <c r="L8" i="4"/>
  <c r="B7" i="6"/>
  <c r="M6" i="2"/>
  <c r="H5" i="5"/>
  <c r="B6" i="6"/>
  <c r="L3" i="5"/>
  <c r="K7" i="5"/>
  <c r="B3" i="3"/>
  <c r="L2" i="5"/>
  <c r="K2" i="5"/>
  <c r="C4" i="2"/>
  <c r="I5" i="6"/>
  <c r="D8" i="5"/>
  <c r="I8" i="5"/>
  <c r="D6" i="5"/>
  <c r="B5" i="6"/>
  <c r="B8" i="4"/>
  <c r="I6" i="2"/>
  <c r="M4" i="5"/>
  <c r="C3" i="5"/>
  <c r="B7" i="5"/>
  <c r="B8" i="5"/>
  <c r="K13" i="1"/>
  <c r="M28" i="1"/>
  <c r="I30" i="1"/>
  <c r="L4" i="1"/>
  <c r="H13" i="1"/>
  <c r="B30" i="1"/>
  <c r="D30" i="1"/>
  <c r="M13" i="1"/>
  <c r="C30" i="1"/>
  <c r="K28" i="1"/>
  <c r="B29" i="1"/>
  <c r="C13" i="1"/>
  <c r="H4" i="1"/>
  <c r="D28" i="1"/>
  <c r="C31" i="1"/>
  <c r="B4" i="1"/>
  <c r="I13" i="1"/>
  <c r="I29" i="1"/>
  <c r="M4" i="1"/>
  <c r="M29" i="1"/>
  <c r="H29" i="1"/>
  <c r="I31" i="1"/>
  <c r="I4" i="1"/>
  <c r="B28" i="1"/>
  <c r="K4" i="1"/>
  <c r="D29" i="1"/>
  <c r="C28" i="1"/>
  <c r="C29" i="1"/>
  <c r="L28" i="1"/>
  <c r="I28" i="1"/>
  <c r="L13" i="1"/>
  <c r="C4" i="1"/>
  <c r="H30" i="1"/>
  <c r="D31" i="1"/>
  <c r="D4" i="1"/>
  <c r="K29" i="1"/>
  <c r="D13" i="1"/>
  <c r="B13" i="1"/>
  <c r="L29" i="1"/>
  <c r="H28" i="1"/>
  <c r="Q6" i="4" l="1"/>
  <c r="R6" i="4" s="1"/>
  <c r="Q7" i="3"/>
  <c r="R7" i="3" s="1"/>
  <c r="Q2" i="4"/>
  <c r="R2" i="4" s="1"/>
  <c r="Q11" i="3"/>
  <c r="R11" i="3" s="1"/>
  <c r="Q5" i="4"/>
  <c r="R5" i="4" s="1"/>
  <c r="Q8" i="2"/>
  <c r="R8" i="2" s="1"/>
  <c r="Q10" i="3"/>
  <c r="R10" i="3" s="1"/>
  <c r="Q2" i="3"/>
  <c r="R2" i="3" s="1"/>
  <c r="Q4" i="4"/>
  <c r="R4" i="4" s="1"/>
  <c r="Q6" i="3"/>
  <c r="R6" i="3" s="1"/>
  <c r="Q9" i="3"/>
  <c r="R9" i="3" s="1"/>
  <c r="Q3" i="4"/>
  <c r="R3" i="4" s="1"/>
  <c r="Q5" i="3"/>
  <c r="R5" i="3" s="1"/>
  <c r="Q8" i="3"/>
  <c r="R8" i="3" s="1"/>
  <c r="L4" i="2"/>
  <c r="D3" i="2"/>
  <c r="C5" i="4"/>
  <c r="M2" i="3"/>
  <c r="K4" i="4"/>
  <c r="D7" i="3"/>
  <c r="D2" i="3"/>
  <c r="I4" i="3"/>
  <c r="H7" i="4"/>
  <c r="M8" i="2"/>
  <c r="L3" i="2"/>
  <c r="K6" i="3"/>
  <c r="C3" i="4"/>
  <c r="H11" i="2"/>
  <c r="D4" i="2"/>
  <c r="H7" i="2"/>
  <c r="B5" i="4"/>
  <c r="H4" i="4"/>
  <c r="M8" i="3"/>
  <c r="H3" i="4"/>
  <c r="M5" i="2"/>
  <c r="I11" i="3"/>
  <c r="H6" i="3"/>
  <c r="D2" i="4"/>
  <c r="L9" i="2"/>
  <c r="C2" i="4"/>
  <c r="H3" i="2"/>
  <c r="K9" i="2"/>
  <c r="B4" i="3"/>
  <c r="C7" i="4"/>
  <c r="C9" i="2"/>
  <c r="H2" i="3"/>
  <c r="I9" i="3"/>
  <c r="H5" i="3"/>
  <c r="B11" i="3"/>
  <c r="K11" i="3"/>
  <c r="K4" i="3"/>
  <c r="B8" i="2"/>
  <c r="M6" i="4"/>
  <c r="L5" i="2"/>
  <c r="H4" i="3"/>
  <c r="H7" i="3"/>
  <c r="C10" i="2"/>
  <c r="M9" i="2"/>
  <c r="I2" i="4"/>
  <c r="L11" i="3"/>
  <c r="I8" i="3"/>
  <c r="L5" i="3"/>
  <c r="B3" i="4"/>
  <c r="M7" i="2"/>
  <c r="D6" i="3"/>
  <c r="M10" i="3"/>
  <c r="H2" i="4"/>
  <c r="B8" i="3"/>
  <c r="D7" i="4"/>
  <c r="K2" i="2"/>
  <c r="C10" i="3"/>
  <c r="D11" i="2"/>
  <c r="C7" i="2"/>
  <c r="H5" i="4"/>
  <c r="I4" i="4"/>
  <c r="M6" i="3"/>
  <c r="C3" i="2"/>
  <c r="D3" i="4"/>
  <c r="I6" i="4"/>
  <c r="K3" i="4"/>
  <c r="B5" i="3"/>
  <c r="I5" i="4"/>
  <c r="I9" i="2"/>
  <c r="I7" i="3"/>
  <c r="I8" i="2"/>
  <c r="K3" i="2"/>
  <c r="B7" i="4"/>
  <c r="D2" i="2"/>
  <c r="H11" i="3"/>
  <c r="H9" i="2"/>
  <c r="B6" i="3"/>
  <c r="I3" i="4"/>
  <c r="B6" i="4"/>
  <c r="B10" i="3"/>
  <c r="C2" i="3"/>
  <c r="L7" i="4"/>
  <c r="I10" i="2"/>
  <c r="K11" i="2"/>
  <c r="H10" i="3"/>
  <c r="D9" i="2"/>
  <c r="K7" i="2"/>
  <c r="L8" i="2"/>
  <c r="D5" i="2"/>
  <c r="C9" i="3"/>
  <c r="D10" i="2"/>
  <c r="L9" i="3"/>
  <c r="B3" i="2"/>
  <c r="C5" i="3"/>
  <c r="C2" i="2"/>
  <c r="L2" i="3"/>
  <c r="L2" i="2"/>
  <c r="H9" i="3"/>
  <c r="C4" i="4"/>
  <c r="K5" i="4"/>
  <c r="K2" i="4"/>
  <c r="D5" i="3"/>
  <c r="C6" i="3"/>
  <c r="D4" i="4"/>
  <c r="C11" i="2"/>
  <c r="M3" i="4"/>
  <c r="I2" i="3"/>
  <c r="D4" i="3"/>
  <c r="I3" i="2"/>
  <c r="D10" i="3"/>
  <c r="L11" i="2"/>
  <c r="D7" i="2"/>
  <c r="H8" i="2"/>
  <c r="C11" i="3"/>
  <c r="L7" i="2"/>
  <c r="I11" i="2"/>
  <c r="I7" i="4"/>
  <c r="L6" i="4"/>
  <c r="D8" i="3"/>
  <c r="K6" i="4"/>
  <c r="K8" i="3"/>
  <c r="C8" i="3"/>
  <c r="L2" i="4"/>
  <c r="L7" i="3"/>
  <c r="B4" i="4"/>
  <c r="I5" i="3"/>
  <c r="D8" i="2"/>
  <c r="K2" i="3"/>
  <c r="M5" i="3"/>
  <c r="I4" i="2"/>
  <c r="L3" i="4"/>
  <c r="K4" i="2"/>
  <c r="H6" i="4"/>
  <c r="M9" i="3"/>
  <c r="B2" i="4"/>
  <c r="K10" i="2"/>
  <c r="B5" i="2"/>
  <c r="H2" i="2"/>
  <c r="L6" i="3"/>
  <c r="K9" i="3"/>
  <c r="M4" i="3"/>
  <c r="C6" i="4"/>
  <c r="I2" i="2"/>
  <c r="K7" i="3"/>
  <c r="H5" i="2"/>
  <c r="H8" i="3"/>
  <c r="I6" i="3"/>
  <c r="C8" i="2"/>
  <c r="D5" i="4"/>
  <c r="I5" i="2"/>
  <c r="B2" i="2"/>
  <c r="L10" i="2"/>
  <c r="I7" i="2"/>
  <c r="K7" i="4"/>
  <c r="M5" i="4"/>
  <c r="B11" i="2"/>
  <c r="M7" i="4"/>
  <c r="B9" i="2"/>
  <c r="M4" i="4"/>
  <c r="K5" i="3"/>
  <c r="M10" i="2"/>
  <c r="K10" i="3"/>
  <c r="B7" i="2"/>
  <c r="B9" i="3"/>
  <c r="M7" i="3"/>
  <c r="L5" i="4"/>
  <c r="B10" i="2"/>
  <c r="B7" i="3"/>
  <c r="M2" i="2"/>
  <c r="H10" i="2"/>
  <c r="L4" i="3"/>
  <c r="I10" i="3"/>
  <c r="L8" i="3"/>
  <c r="D9" i="3"/>
  <c r="C7" i="3"/>
  <c r="M11" i="2"/>
  <c r="B2" i="3"/>
  <c r="C4" i="3"/>
  <c r="C5" i="2"/>
  <c r="M3" i="2"/>
  <c r="M2" i="4"/>
  <c r="D11" i="3"/>
  <c r="L4" i="4"/>
  <c r="D6" i="4"/>
  <c r="K5" i="2"/>
  <c r="K8" i="2"/>
  <c r="M11" i="3"/>
  <c r="L10" i="3"/>
  <c r="C27" i="1"/>
  <c r="L24" i="1"/>
  <c r="I10" i="1"/>
  <c r="C23" i="1"/>
  <c r="K5" i="1"/>
  <c r="L12" i="1"/>
  <c r="C24" i="1"/>
  <c r="H8" i="1"/>
  <c r="I22" i="1"/>
  <c r="B8" i="1"/>
  <c r="L10" i="1"/>
  <c r="D3" i="1"/>
  <c r="C25" i="1"/>
  <c r="H24" i="1"/>
  <c r="L11" i="1"/>
  <c r="I3" i="1"/>
  <c r="B11" i="1"/>
  <c r="C9" i="1"/>
  <c r="H23" i="1"/>
  <c r="D22" i="1"/>
  <c r="H9" i="1"/>
  <c r="I11" i="1"/>
  <c r="C26" i="1"/>
  <c r="D8" i="1"/>
  <c r="B24" i="1"/>
  <c r="C3" i="1"/>
  <c r="H25" i="1"/>
  <c r="B26" i="1"/>
  <c r="D10" i="1"/>
  <c r="M10" i="1"/>
  <c r="C8" i="1"/>
  <c r="C22" i="1"/>
  <c r="C7" i="1"/>
  <c r="K6" i="1"/>
  <c r="B9" i="1"/>
  <c r="B23" i="1"/>
  <c r="H22" i="1"/>
  <c r="K12" i="1"/>
  <c r="K22" i="1"/>
  <c r="K10" i="1"/>
  <c r="D5" i="1"/>
  <c r="I8" i="1"/>
  <c r="B27" i="1"/>
  <c r="M12" i="1"/>
  <c r="I23" i="1"/>
  <c r="K25" i="1"/>
  <c r="H10" i="1"/>
  <c r="K7" i="1"/>
  <c r="D11" i="1"/>
  <c r="B3" i="1"/>
  <c r="C6" i="1"/>
  <c r="M22" i="1"/>
  <c r="B22" i="1"/>
  <c r="D6" i="1"/>
  <c r="M25" i="1"/>
  <c r="B10" i="1"/>
  <c r="C5" i="1"/>
  <c r="K26" i="1"/>
  <c r="B5" i="1"/>
  <c r="H7" i="1"/>
  <c r="M9" i="1"/>
  <c r="M23" i="1"/>
  <c r="H27" i="1"/>
  <c r="K8" i="1"/>
  <c r="I5" i="1"/>
  <c r="K3" i="1"/>
  <c r="I25" i="1"/>
  <c r="L7" i="1"/>
  <c r="K23" i="1"/>
  <c r="L5" i="1"/>
  <c r="M26" i="1"/>
  <c r="L22" i="1"/>
  <c r="L8" i="1"/>
  <c r="H11" i="1"/>
  <c r="L9" i="1"/>
  <c r="D7" i="1"/>
  <c r="I6" i="1"/>
  <c r="D23" i="1"/>
  <c r="L23" i="1"/>
  <c r="I24" i="1"/>
  <c r="M3" i="1"/>
  <c r="B25" i="1"/>
  <c r="B7" i="1"/>
  <c r="M7" i="1"/>
  <c r="H26" i="1"/>
  <c r="D9" i="1"/>
  <c r="L25" i="1"/>
  <c r="D25" i="1"/>
  <c r="M5" i="1"/>
  <c r="M8" i="1"/>
  <c r="K27" i="1"/>
  <c r="H6" i="1"/>
  <c r="D27" i="1"/>
  <c r="L6" i="1"/>
  <c r="I12" i="1"/>
  <c r="C12" i="1"/>
  <c r="M24" i="1"/>
  <c r="K24" i="1"/>
  <c r="M11" i="1"/>
  <c r="M27" i="1"/>
  <c r="B12" i="1"/>
  <c r="I27" i="1"/>
  <c r="D26" i="1"/>
  <c r="C11" i="1"/>
  <c r="H3" i="1"/>
  <c r="L26" i="1"/>
  <c r="H5" i="1"/>
  <c r="I26" i="1"/>
  <c r="L27" i="1"/>
  <c r="K9" i="1"/>
  <c r="D12" i="1"/>
  <c r="C10" i="1"/>
  <c r="H12" i="1"/>
  <c r="I9" i="1"/>
  <c r="K11" i="1"/>
  <c r="D24" i="1"/>
  <c r="L3" i="1"/>
  <c r="M6" i="1"/>
  <c r="B6" i="1"/>
  <c r="I7" i="1"/>
</calcChain>
</file>

<file path=xl/sharedStrings.xml><?xml version="1.0" encoding="utf-8"?>
<sst xmlns="http://schemas.openxmlformats.org/spreadsheetml/2006/main" count="121" uniqueCount="61">
  <si>
    <t>Symbol</t>
  </si>
  <si>
    <t>LQT</t>
  </si>
  <si>
    <t>NLQT</t>
  </si>
  <si>
    <t>%NLT</t>
  </si>
  <si>
    <t>Bid Vol</t>
  </si>
  <si>
    <t>Bid</t>
  </si>
  <si>
    <t>Ask</t>
  </si>
  <si>
    <t>Ask Vol</t>
  </si>
  <si>
    <t>Open</t>
  </si>
  <si>
    <t>High</t>
  </si>
  <si>
    <t>Low</t>
  </si>
  <si>
    <t>Description</t>
  </si>
  <si>
    <t>DXE?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</si>
  <si>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</si>
  <si>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</si>
  <si>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</si>
  <si>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</si>
  <si>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</si>
  <si>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</si>
  <si>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</si>
  <si>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</si>
  <si>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</si>
  <si>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EP?</t>
  </si>
  <si>
    <t>ENQ?</t>
  </si>
  <si>
    <t>YM?</t>
  </si>
  <si>
    <t>EMD?</t>
  </si>
  <si>
    <t>RTY?</t>
  </si>
  <si>
    <t>DD?</t>
  </si>
  <si>
    <t>DSX?</t>
  </si>
  <si>
    <t>QFA?</t>
  </si>
  <si>
    <t>PIL?</t>
  </si>
  <si>
    <t>NKD?</t>
  </si>
  <si>
    <t>FVA?</t>
  </si>
  <si>
    <t>TYA?</t>
  </si>
  <si>
    <t>USA?</t>
  </si>
  <si>
    <t>DL?</t>
  </si>
  <si>
    <t>DB?</t>
  </si>
  <si>
    <t>FGBX?</t>
  </si>
  <si>
    <t>QGA?</t>
  </si>
  <si>
    <t>GCE?</t>
  </si>
  <si>
    <t>SIE?</t>
  </si>
  <si>
    <t>PLE?</t>
  </si>
  <si>
    <t>CLE?</t>
  </si>
  <si>
    <t>HOE?</t>
  </si>
  <si>
    <t>RBE?</t>
  </si>
  <si>
    <t>NGE?</t>
  </si>
  <si>
    <t>Forex</t>
  </si>
  <si>
    <t>Markets:</t>
  </si>
  <si>
    <t>EquityIndexes</t>
  </si>
  <si>
    <t>FixedIncome</t>
  </si>
  <si>
    <t>EnergyMetals</t>
  </si>
  <si>
    <t>Agriculture</t>
  </si>
  <si>
    <t>ZCE?</t>
  </si>
  <si>
    <t>ZWA?</t>
  </si>
  <si>
    <t>ZSE?</t>
  </si>
  <si>
    <t>ZME?</t>
  </si>
  <si>
    <t>ZLE?</t>
  </si>
  <si>
    <t>GLE?</t>
  </si>
  <si>
    <t>HE?</t>
  </si>
  <si>
    <t>Last Trade</t>
  </si>
  <si>
    <t>TUA?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</si>
</sst>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[$-F400]h:mm:ss\ AM/PM"/>
  </numFmts>
  <fonts count="4" x14ac:knownFonts="1">
    <font>
      <sz val="12"/>
      <color theme="1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shrinkToFit="1"/>
    </xf>
    <xf numFmtId="0" fontId="1" fillId="0" borderId="0" xfId="0" applyFont="1" applyAlignment="1">
      <alignment horizontal="center" shrinkToFit="1"/>
    </xf>
    <xf numFmtId="10" fontId="0" fillId="0" borderId="0" xfId="0" applyNumberFormat="1" applyAlignment="1">
      <alignment horizontal="center" shrinkToFit="1"/>
    </xf>
    <xf numFmtId="0" fontId="0" fillId="0" borderId="0" xfId="0" applyNumberFormat="1" applyAlignment="1">
      <alignment horizontal="center" shrinkToFit="1"/>
    </xf>
    <xf numFmtId="165" fontId="0" fillId="0" borderId="0" xfId="0" applyNumberFormat="1" applyAlignment="1">
      <alignment horizontal="center" shrinkToFit="1"/>
    </xf>
    <xf numFmtId="0" fontId="3" fillId="0" borderId="0" xfId="0" applyFont="1" applyAlignment="1">
      <alignment horizontal="center" shrinkToFit="1"/>
    </xf>
    <xf numFmtId="10" fontId="3" fillId="0" borderId="0" xfId="0" applyNumberFormat="1" applyFont="1" applyAlignment="1">
      <alignment horizontal="center" shrinkToFit="1"/>
    </xf>
    <xf numFmtId="0" fontId="3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17</v>
        <stp/>
        <stp>ContractData</stp>
        <stp>EB?</stp>
        <stp>MT_LastBidVolume</stp>
        <stp/>
        <stp>T</stp>
        <tr r="G11" s="2"/>
      </tp>
      <tp>
        <v>35</v>
        <stp/>
        <stp>ContractData</stp>
        <stp>EP?</stp>
        <stp>MT_LastBidVolume</stp>
        <stp/>
        <stp>T</stp>
        <tr r="G3" s="3"/>
      </tp>
      <tp>
        <v>0.25</v>
        <stp/>
        <stp>ContractData</stp>
        <stp>ZWA?</stp>
        <stp>TickSize</stp>
        <stp/>
        <stp>T</stp>
        <tr r="O3" s="6"/>
      </tp>
      <tp>
        <v>5</v>
        <stp/>
        <stp>ContractData</stp>
        <stp>DD?</stp>
        <stp>MT_LastBidVolume</stp>
        <stp/>
        <stp>T</stp>
        <tr r="G7" s="3"/>
      </tp>
      <tp>
        <v>230</v>
        <stp/>
        <stp>ContractData</stp>
        <stp>DB?</stp>
        <stp>MT_LastBidVolume</stp>
        <stp/>
        <stp>T</stp>
        <tr r="G7" s="4"/>
      </tp>
      <tp>
        <v>149</v>
        <stp/>
        <stp>ContractData</stp>
        <stp>DL?</stp>
        <stp>MT_LastBidVolume</stp>
        <stp/>
        <stp>T</stp>
        <tr r="G6" s="4"/>
      </tp>
      <tp>
        <v>7.8125E-3</v>
        <stp/>
        <stp>ContractData</stp>
        <stp>FVA?</stp>
        <stp>TickSize</stp>
        <stp/>
        <stp>T</stp>
        <tr r="O3" s="4"/>
      </tp>
      <tp>
        <v>3.90625E-3</v>
        <stp/>
        <stp>ContractData</stp>
        <stp>TUA?</stp>
        <stp>TickSize</stp>
        <stp/>
        <stp>T</stp>
        <tr r="O2" s="4"/>
      </tp>
      <tp>
        <v>5.0000000000000002E-5</v>
        <stp/>
        <stp>ContractData</stp>
        <stp>EU6?</stp>
        <stp>TickSize</stp>
        <stp/>
        <stp>T</stp>
        <tr r="O3" s="2"/>
      </tp>
      <tp>
        <v>288</v>
        <stp/>
        <stp>ContractData</stp>
        <stp>DD?</stp>
        <stp>NetLastQuoteToday</stp>
        <stp/>
        <stp>T</stp>
        <tr r="D7" s="3"/>
      </tp>
      <tp>
        <v>0.1</v>
        <stp/>
        <stp>ContractData</stp>
        <stp>RTY?</stp>
        <stp>TickSize</stp>
        <stp/>
        <stp>T</stp>
        <tr r="O6" s="3"/>
      </tp>
      <tp>
        <v>0.75</v>
        <stp/>
        <stp>ContractData</stp>
        <stp>HE?</stp>
        <stp>NetLastQuoteToday</stp>
        <stp/>
        <stp>T</stp>
        <tr r="D8" s="6"/>
      </tp>
      <tp>
        <v>0.5</v>
        <stp/>
        <stp>ContractData</stp>
        <stp>DSX?</stp>
        <stp>TickSize</stp>
        <stp/>
        <stp>T</stp>
        <tr r="O8" s="3"/>
      </tp>
      <tp>
        <v>0.25</v>
        <stp/>
        <stp>ContractData</stp>
        <stp>ZSE?</stp>
        <stp>TickSize</stp>
        <stp/>
        <stp>T</stp>
        <tr r="O4" s="6"/>
      </tp>
      <tp>
        <v>3.125E-2</v>
        <stp/>
        <stp>ContractData</stp>
        <stp>USA?</stp>
        <stp>TickSize</stp>
        <stp/>
        <stp>T</stp>
        <tr r="O5" s="4"/>
      </tp>
      <tp>
        <v>3.9500000000000004E-3</v>
        <stp/>
        <stp>ContractData</stp>
        <stp>EB?</stp>
        <stp>NetLastQuoteToday</stp>
        <stp/>
        <stp>T</stp>
        <tr r="D11" s="2"/>
      </tp>
      <tp>
        <v>-0.72</v>
        <stp/>
        <stp>ContractData</stp>
        <stp>DB?</stp>
        <stp>NetLastQuoteToday</stp>
        <stp/>
        <stp>T</stp>
        <tr r="D7" s="4"/>
      </tp>
      <tp>
        <v>7</v>
        <stp/>
        <stp>ContractData</stp>
        <stp>YM?</stp>
        <stp>MT_LastAskVolume</stp>
        <stp/>
        <stp>T</stp>
        <tr r="J2" s="3"/>
      </tp>
      <tp>
        <v>1E-4</v>
        <stp/>
        <stp>ContractData</stp>
        <stp>BP6?</stp>
        <stp>TickSize</stp>
        <stp/>
        <stp>T</stp>
        <tr r="O5" s="2"/>
      </tp>
      <tp>
        <v>-0.17</v>
        <stp/>
        <stp>ContractData</stp>
        <stp>DL?</stp>
        <stp>NetLastQuoteToday</stp>
        <stp/>
        <stp>T</stp>
        <tr r="D6" s="4"/>
      </tp>
      <tp>
        <v>333</v>
        <stp/>
        <stp>ContractData</stp>
        <stp>YM?</stp>
        <stp>NetLastQuoteToday</stp>
        <stp/>
        <stp>T</stp>
        <tr r="D2" s="3"/>
      </tp>
      <tp t="s">
        <v>E-mini Dow ($5), Mar 22</v>
        <stp/>
        <stp>ContractData</stp>
        <stp>YM?</stp>
        <stp>LongDescription</stp>
        <stp/>
        <stp>T</stp>
        <tr r="N2" s="3"/>
      </tp>
      <tp t="s">
        <v>Lean Hogs (Globex), Apr 22</v>
        <stp/>
        <stp>ContractData</stp>
        <stp>HE?</stp>
        <stp>LongDescription</stp>
        <stp/>
        <stp>T</stp>
        <tr r="N8" s="6"/>
      </tp>
      <tp t="s">
        <v>Euro BOBL (5yr), Mar 22</v>
        <stp/>
        <stp>ContractData</stp>
        <stp>DL?</stp>
        <stp>LongDescription</stp>
        <stp/>
        <stp>T</stp>
        <tr r="N6" s="4"/>
      </tp>
      <tp t="s">
        <v>Euro Bund (10yr), Mar 22</v>
        <stp/>
        <stp>ContractData</stp>
        <stp>DB?</stp>
        <stp>LongDescription</stp>
        <stp/>
        <stp>T</stp>
        <tr r="N7" s="4"/>
      </tp>
      <tp t="s">
        <v>DAX Index, Mar 22</v>
        <stp/>
        <stp>ContractData</stp>
        <stp>DD?</stp>
        <stp>LongDescription</stp>
        <stp/>
        <stp>T</stp>
        <tr r="N7" s="3"/>
      </tp>
      <tp t="s">
        <v>Euro/British Pound (Globex), Mar 22</v>
        <stp/>
        <stp>ContractData</stp>
        <stp>EB?</stp>
        <stp>LongDescription</stp>
        <stp/>
        <stp>T</stp>
        <tr r="N11" s="2"/>
      </tp>
      <tp t="s">
        <v>E-Mini S&amp;P 500, Mar 22</v>
        <stp/>
        <stp>ContractData</stp>
        <stp>EP?</stp>
        <stp>LongDescription</stp>
        <stp/>
        <stp>T</stp>
        <tr r="N3" s="3"/>
      </tp>
      <tp>
        <v>19</v>
        <stp/>
        <stp>ContractData</stp>
        <stp>FGBX?</stp>
        <stp>MT_LastAskVolume</stp>
        <stp/>
        <stp>T</stp>
        <tr r="J8" s="4"/>
      </tp>
      <tp>
        <v>3</v>
        <stp/>
        <stp>ContractData</stp>
        <stp>HE?</stp>
        <stp>MT_LastBidVolume</stp>
        <stp/>
        <stp>T</stp>
        <tr r="G8" s="6"/>
      </tp>
      <tp>
        <v>1.5625E-2</v>
        <stp/>
        <stp>ContractData</stp>
        <stp>TYA?</stp>
        <stp>TickSize</stp>
        <stp/>
        <stp>T</stp>
        <tr r="O4" s="4"/>
      </tp>
      <tp>
        <v>4.9999999999999998E-7</v>
        <stp/>
        <stp>ContractData</stp>
        <stp>JY6?</stp>
        <stp>TickSize</stp>
        <stp/>
        <stp>T</stp>
        <tr r="O4" s="2"/>
      </tp>
      <tp>
        <v>5.0000000000000001E-3</v>
        <stp/>
        <stp>ContractData</stp>
        <stp>DXE?</stp>
        <stp>TickSize</stp>
        <stp/>
        <stp>T</stp>
        <tr r="O2" s="2"/>
      </tp>
      <tp>
        <v>1.0000000000000001E-5</v>
        <stp/>
        <stp>ContractData</stp>
        <stp>MX6?</stp>
        <stp>TickSize</stp>
        <stp/>
        <stp>T</stp>
        <tr r="O10" s="2"/>
      </tp>
      <tp>
        <v>1E-3</v>
        <stp/>
        <stp>ContractData</stp>
        <stp>NGE?</stp>
        <stp>TickSize</stp>
        <stp/>
        <stp>T</stp>
        <tr r="O5" s="5"/>
      </tp>
      <tp>
        <v>0.01</v>
        <stp/>
        <stp>ContractData</stp>
        <stp>QGA?</stp>
        <stp>TickSize</stp>
        <stp/>
        <stp>T</stp>
        <tr r="O9" s="4"/>
      </tp>
      <tp>
        <v>0.5</v>
        <stp/>
        <stp>ContractData</stp>
        <stp>QFA?</stp>
        <stp>TickSize</stp>
        <stp/>
        <stp>T</stp>
        <tr r="O9" s="3"/>
      </tp>
      <tp>
        <v>1E-4</v>
        <stp/>
        <stp>ContractData</stp>
        <stp>SF6?</stp>
        <stp>TickSize</stp>
        <stp/>
        <stp>T</stp>
        <tr r="O7" s="2"/>
      </tp>
      <tp>
        <v>5.0000000000000002E-5</v>
        <stp/>
        <stp>ContractData</stp>
        <stp>NE6?</stp>
        <stp>TickSize</stp>
        <stp/>
        <stp>T</stp>
        <tr r="O9" s="2"/>
      </tp>
      <tp>
        <v>0.1</v>
        <stp/>
        <stp>ContractData</stp>
        <stp>GCE?</stp>
        <stp>TickSize</stp>
        <stp/>
        <stp>T</stp>
        <tr r="O6" s="5"/>
      </tp>
      <tp>
        <v>0.25</v>
        <stp/>
        <stp>ContractData</stp>
        <stp>ZCE?</stp>
        <stp>TickSize</stp>
        <stp/>
        <stp>T</stp>
        <tr r="O2" s="6"/>
      </tp>
      <tp>
        <v>192.18</v>
        <stp/>
        <stp>ContractData</stp>
        <stp>FGBX?</stp>
        <stp>Low</stp>
        <stp/>
        <stp>T</stp>
        <tr r="M8" s="4"/>
      </tp>
      <tp>
        <v>192.22</v>
        <stp/>
        <stp>ContractData</stp>
        <stp>FGBX?</stp>
        <stp>Bid</stp>
        <stp/>
        <stp>T</stp>
        <tr r="H8" s="4"/>
      </tp>
      <tp>
        <v>192.26</v>
        <stp/>
        <stp>ContractData</stp>
        <stp>FGBX?</stp>
        <stp>Ask</stp>
        <stp/>
        <stp>T</stp>
        <tr r="I8" s="4"/>
      </tp>
      <tp>
        <v>1E-4</v>
        <stp/>
        <stp>ContractData</stp>
        <stp>RBE?</stp>
        <stp>TickSize</stp>
        <stp/>
        <stp>T</stp>
        <tr r="O4" s="5"/>
      </tp>
      <tp>
        <v>5.0000000000000002E-5</v>
        <stp/>
        <stp>ContractData</stp>
        <stp>CA6?</stp>
        <stp>TickSize</stp>
        <stp/>
        <stp>T</stp>
        <tr r="O6" s="2"/>
      </tp>
      <tp>
        <v>5.0000000000000002E-5</v>
        <stp/>
        <stp>ContractData</stp>
        <stp>DA6?</stp>
        <stp>TickSize</stp>
        <stp/>
        <stp>T</stp>
        <tr r="O8" s="2"/>
      </tp>
      <tp>
        <v>54</v>
        <stp/>
        <stp>ContractData</stp>
        <stp>EP?</stp>
        <stp>NetLastQuoteToday</stp>
        <stp/>
        <stp>T</stp>
        <tr r="D3" s="3"/>
      </tp>
      <tp>
        <v>27</v>
        <stp/>
        <stp>ContractData</stp>
        <stp>FGBX?</stp>
        <stp>MT_LastBidVolume</stp>
        <stp/>
        <stp>T</stp>
        <tr r="G8" s="4"/>
      </tp>
      <tp>
        <v>1</v>
        <stp/>
        <stp>ContractData</stp>
        <stp>HE?</stp>
        <stp>MT_LastAskVolume</stp>
        <stp/>
        <stp>T</stp>
        <tr r="J8" s="6"/>
      </tp>
      <tp>
        <v>1E-4</v>
        <stp/>
        <stp>ContractData</stp>
        <stp>HOE?</stp>
        <stp>TickSize</stp>
        <stp/>
        <stp>T</stp>
        <tr r="O3" s="5"/>
      </tp>
      <tp>
        <v>0.25</v>
        <stp/>
        <stp>ContractData</stp>
        <stp>ENQ?</stp>
        <stp>TickSize</stp>
        <stp/>
        <stp>T</stp>
        <tr r="O4" s="3"/>
      </tp>
      <tp>
        <v>28</v>
        <stp/>
        <stp>ContractData</stp>
        <stp>EB?</stp>
        <stp>MT_LastAskVolume</stp>
        <stp/>
        <stp>T</stp>
        <tr r="J11" s="2"/>
      </tp>
      <tp>
        <v>0.1</v>
        <stp/>
        <stp>ContractData</stp>
        <stp>ZME?</stp>
        <stp>TickSize</stp>
        <stp/>
        <stp>T</stp>
        <tr r="O5" s="6"/>
      </tp>
      <tp>
        <v>42</v>
        <stp/>
        <stp>ContractData</stp>
        <stp>EP?</stp>
        <stp>MT_LastAskVolume</stp>
        <stp/>
        <stp>T</stp>
        <tr r="J3" s="3"/>
      </tp>
      <tp>
        <v>0.1</v>
        <stp/>
        <stp>ContractData</stp>
        <stp>EMD?</stp>
        <stp>TickSize</stp>
        <stp/>
        <stp>T</stp>
        <tr r="O5" s="3"/>
      </tp>
      <tp>
        <v>-1.405128205128205</v>
        <stp/>
        <stp>ContractData</stp>
        <stp>FGBX?</stp>
        <stp>PerCentNetLastTrade</stp>
        <stp/>
        <stp>T</stp>
        <tr r="E8" s="4"/>
        <tr r="F8" s="4"/>
      </tp>
      <tp>
        <v>571</v>
        <stp/>
        <stp>ContractData</stp>
        <stp>DL?</stp>
        <stp>MT_LastAskVolume</stp>
        <stp/>
        <stp>T</stp>
        <tr r="J6" s="4"/>
      </tp>
      <tp>
        <v>67</v>
        <stp/>
        <stp>ContractData</stp>
        <stp>DB?</stp>
        <stp>MT_LastAskVolume</stp>
        <stp/>
        <stp>T</stp>
        <tr r="J7" s="4"/>
      </tp>
      <tp>
        <v>6</v>
        <stp/>
        <stp>ContractData</stp>
        <stp>DD?</stp>
        <stp>MT_LastAskVolume</stp>
        <stp/>
        <stp>T</stp>
        <tr r="J7" s="3"/>
      </tp>
      <tp>
        <v>0.01</v>
        <stp/>
        <stp>ContractData</stp>
        <stp>CLE?</stp>
        <stp>TickSize</stp>
        <stp/>
        <stp>T</stp>
        <tr r="O2" s="5"/>
      </tp>
      <tp>
        <v>2.5000000000000001E-2</v>
        <stp/>
        <stp>ContractData</stp>
        <stp>GLE?</stp>
        <stp>TickSize</stp>
        <stp/>
        <stp>T</stp>
        <tr r="O7" s="6"/>
      </tp>
      <tp>
        <v>0.01</v>
        <stp/>
        <stp>ContractData</stp>
        <stp>ZLE?</stp>
        <stp>TickSize</stp>
        <stp/>
        <stp>T</stp>
        <tr r="O6" s="6"/>
      </tp>
      <tp>
        <v>0.1</v>
        <stp/>
        <stp>ContractData</stp>
        <stp>PLE?</stp>
        <stp>TickSize</stp>
        <stp/>
        <stp>T</stp>
        <tr r="O8" s="5"/>
      </tp>
      <tp>
        <v>5</v>
        <stp/>
        <stp>ContractData</stp>
        <stp>YM?</stp>
        <stp>MT_LastBidVolume</stp>
        <stp/>
        <stp>T</stp>
        <tr r="G2" s="3"/>
      </tp>
      <tp>
        <v>5</v>
        <stp/>
        <stp>ContractData</stp>
        <stp>NKD?</stp>
        <stp>TickSize</stp>
        <stp/>
        <stp>T</stp>
        <tr r="O11" s="3"/>
      </tp>
      <tp>
        <v>0.5</v>
        <stp/>
        <stp>ContractData</stp>
        <stp>PIL?</stp>
        <stp>TickSize</stp>
        <stp/>
        <stp>T</stp>
        <tr r="O10" s="3"/>
      </tp>
      <tp>
        <v>5.0000000000000001E-3</v>
        <stp/>
        <stp>ContractData</stp>
        <stp>SIE?</stp>
        <stp>TickSize</stp>
        <stp/>
        <stp>T</stp>
        <tr r="O7" s="5"/>
      </tp>
      <tp>
        <v>33</v>
        <stp/>
        <stp>ContractData</stp>
        <stp>ZCE?</stp>
        <stp>MT_LastAskVolume</stp>
        <stp/>
        <stp>T</stp>
        <tr r="J2" s="6"/>
      </tp>
      <tp>
        <v>7</v>
        <stp/>
        <stp>ContractData</stp>
        <stp>GCE?</stp>
        <stp>MT_LastAskVolume</stp>
        <stp/>
        <stp>T</stp>
        <tr r="J6" s="5"/>
      </tp>
      <tp>
        <v>836</v>
        <stp/>
        <stp>ContractData</stp>
        <stp>TYA?</stp>
        <stp>MT_LastBidVolume</stp>
        <stp/>
        <stp>T</stp>
        <tr r="G4" s="4"/>
      </tp>
      <tp>
        <v>91.15</v>
        <stp/>
        <stp>ContractData</stp>
        <stp>CLE?</stp>
        <stp>TradeorTodaySettlement</stp>
        <stp/>
        <stp>T</stp>
        <tr r="B2" s="5"/>
      </tp>
      <tp>
        <v>0.78300000000000003</v>
        <stp/>
        <stp>ContractData</stp>
        <stp>CA6?</stp>
        <stp>TradeorTodaySettlement</stp>
        <stp/>
        <stp>T</stp>
        <tr r="B6" s="2"/>
      </tp>
      <tp>
        <v>1.3492</v>
        <stp/>
        <stp>ContractData</stp>
        <stp>BP6?</stp>
        <stp>TradeorTodaySettlement</stp>
        <stp/>
        <stp>T</stp>
        <tr r="B5" s="2"/>
      </tp>
      <tp>
        <v>147.1</v>
        <stp/>
        <stp>ContractData</stp>
        <stp>GLE?</stp>
        <stp>TradeorTodaySettlement</stp>
        <stp/>
        <stp>T</stp>
        <tr r="B7" s="6"/>
      </tp>
      <tp>
        <v>1850</v>
        <stp/>
        <stp>ContractData</stp>
        <stp>GCE?</stp>
        <stp>TradeorTodaySettlement</stp>
        <stp/>
        <stp>T</stp>
        <tr r="B6" s="5"/>
      </tp>
      <tp t="s">
        <v>117-12'3/4</v>
        <stp/>
        <stp>ContractData</stp>
        <stp>FVA?</stp>
        <stp>TradeorTodaySettlement</stp>
        <stp/>
        <stp>B</stp>
        <tr r="B3" s="4"/>
      </tp>
      <tp>
        <v>14513.5</v>
        <stp/>
        <stp>ContractData</stp>
        <stp>ENQ?</stp>
        <stp>TradeorTodaySettlement</stp>
        <stp/>
        <stp>T</stp>
        <tr r="B4" s="3"/>
      </tp>
      <tp>
        <v>2668.8</v>
        <stp/>
        <stp>ContractData</stp>
        <stp>EMD?</stp>
        <stp>TradeorTodaySettlement</stp>
        <stp/>
        <stp>T</stp>
        <tr r="B5" s="3"/>
      </tp>
      <tp>
        <v>1.1336000000000002</v>
        <stp/>
        <stp>ContractData</stp>
        <stp>EU6?</stp>
        <stp>TradeorTodaySettlement</stp>
        <stp/>
        <stp>T</stp>
        <tr r="B3" s="2"/>
      </tp>
      <tp>
        <v>0.71215000000000006</v>
        <stp/>
        <stp>ContractData</stp>
        <stp>DA6?</stp>
        <stp>TradeorTodaySettlement</stp>
        <stp/>
        <stp>T</stp>
        <tr r="B8" s="2"/>
      </tp>
      <tp>
        <v>96.240000000000009</v>
        <stp/>
        <stp>ContractData</stp>
        <stp>DXE?</stp>
        <stp>TradeorTodaySettlement</stp>
        <stp/>
        <stp>T</stp>
        <tr r="B2" s="2"/>
      </tp>
      <tp>
        <v>4124.5</v>
        <stp/>
        <stp>ContractData</stp>
        <stp>DSX?</stp>
        <stp>TradeorTodaySettlement</stp>
        <stp/>
        <stp>T</stp>
        <tr r="B8" s="3"/>
      </tp>
      <tp>
        <v>8.6369999999999988E-3</v>
        <stp/>
        <stp>ContractData</stp>
        <stp>JY6?</stp>
        <stp>TradeorTodaySettlement</stp>
        <stp/>
        <stp>T</stp>
        <tr r="B4" s="2"/>
      </tp>
      <tp>
        <v>2.8337000000000003</v>
        <stp/>
        <stp>ContractData</stp>
        <stp>HOE?</stp>
        <stp>TradeorTodaySettlement</stp>
        <stp/>
        <stp>T</stp>
        <tr r="B3" s="5"/>
      </tp>
      <tp>
        <v>27300</v>
        <stp/>
        <stp>ContractData</stp>
        <stp>NKD?</stp>
        <stp>TradeorTodaySettlement</stp>
        <stp/>
        <stp>T</stp>
        <tr r="B11" s="3"/>
      </tp>
      <tp>
        <v>4.2720000000000002</v>
        <stp/>
        <stp>ContractData</stp>
        <stp>NGE?</stp>
        <stp>TradeorTodaySettlement</stp>
        <stp/>
        <stp>T</stp>
        <tr r="B5" s="5"/>
      </tp>
      <tp>
        <v>0.66020000000000001</v>
        <stp/>
        <stp>ContractData</stp>
        <stp>NE6?</stp>
        <stp>TradeorTodaySettlement</stp>
        <stp/>
        <stp>T</stp>
        <tr r="B9" s="2"/>
      </tp>
      <tp>
        <v>4.8689999999999997E-2</v>
        <stp/>
        <stp>ContractData</stp>
        <stp>MX6?</stp>
        <stp>TradeorTodaySettlement</stp>
        <stp/>
        <stp>T</stp>
        <tr r="B10" s="2"/>
      </tp>
      <tp>
        <v>23.115000000000002</v>
        <stp/>
        <stp>ContractData</stp>
        <stp>SIE?</stp>
        <stp>TradeorTodaySettlement</stp>
        <stp/>
        <stp>T</stp>
        <tr r="B7" s="5"/>
      </tp>
      <tp>
        <v>1.0794000000000001</v>
        <stp/>
        <stp>ContractData</stp>
        <stp>SF6?</stp>
        <stp>TradeorTodaySettlement</stp>
        <stp/>
        <stp>T</stp>
        <tr r="B7" s="2"/>
      </tp>
      <tp>
        <v>2.6603000000000003</v>
        <stp/>
        <stp>ContractData</stp>
        <stp>RBE?</stp>
        <stp>TradeorTodaySettlement</stp>
        <stp/>
        <stp>T</stp>
        <tr r="B4" s="5"/>
      </tp>
      <tp>
        <v>2054.5</v>
        <stp/>
        <stp>ContractData</stp>
        <stp>RTY?</stp>
        <stp>TradeorTodaySettlement</stp>
        <stp/>
        <stp>T</stp>
        <tr r="B6" s="3"/>
      </tp>
      <tp>
        <v>119.66</v>
        <stp/>
        <stp>ContractData</stp>
        <stp>QGA?</stp>
        <stp>TradeorTodaySettlement</stp>
        <stp/>
        <stp>T</stp>
        <tr r="B9" s="4"/>
      </tp>
      <tp>
        <v>7520</v>
        <stp/>
        <stp>ContractData</stp>
        <stp>QFA?</stp>
        <stp>TradeorTodaySettlement</stp>
        <stp/>
        <stp>T</stp>
        <tr r="B9" s="3"/>
      </tp>
      <tp>
        <v>6955</v>
        <stp/>
        <stp>ContractData</stp>
        <stp>PIL?</stp>
        <stp>TradeorTodaySettlement</stp>
        <stp/>
        <stp>T</stp>
        <tr r="B10" s="3"/>
      </tp>
      <tp>
        <v>1007.2</v>
        <stp/>
        <stp>ContractData</stp>
        <stp>PLE?</stp>
        <stp>TradeorTodaySettlement</stp>
        <stp/>
        <stp>T</stp>
        <tr r="B8" s="5"/>
      </tp>
      <tp t="s">
        <v>150-25' </v>
        <stp/>
        <stp>ContractData</stp>
        <stp>USA?</stp>
        <stp>TradeorTodaySettlement</stp>
        <stp/>
        <stp>B</stp>
        <tr r="B5" s="4"/>
      </tp>
      <tp t="s">
        <v>125-21' </v>
        <stp/>
        <stp>ContractData</stp>
        <stp>TYA?</stp>
        <stp>TradeorTodaySettlement</stp>
        <stp/>
        <stp>B</stp>
        <tr r="B4" s="4"/>
      </tp>
      <tp t="s">
        <v>107-16'5/8</v>
        <stp/>
        <stp>ContractData</stp>
        <stp>TUA?</stp>
        <stp>TradeorTodaySettlement</stp>
        <stp/>
        <stp>B</stp>
        <tr r="B2" s="4"/>
      </tp>
      <tp>
        <v>442</v>
        <stp/>
        <stp>ContractData</stp>
        <stp>ZME?</stp>
        <stp>TradeorTodaySettlement</stp>
        <stp/>
        <stp>T</stp>
        <tr r="B5" s="6"/>
      </tp>
      <tp>
        <v>64.56</v>
        <stp/>
        <stp>ContractData</stp>
        <stp>ZLE?</stp>
        <stp>TradeorTodaySettlement</stp>
        <stp/>
        <stp>T</stp>
        <tr r="B6" s="6"/>
      </tp>
      <tp>
        <v>641.75</v>
        <stp/>
        <stp>ContractData</stp>
        <stp>ZCE?</stp>
        <stp>TradeorTodaySettlement</stp>
        <stp/>
        <stp>T</stp>
        <tr r="B2" s="6"/>
      </tp>
      <tp>
        <v>1546.25</v>
        <stp/>
        <stp>ContractData</stp>
        <stp>ZSE?</stp>
        <stp>TradeorTodaySettlement</stp>
        <stp/>
        <stp>T</stp>
        <tr r="B4" s="6"/>
      </tp>
      <tp>
        <v>779</v>
        <stp/>
        <stp>ContractData</stp>
        <stp>ZWA?</stp>
        <stp>TradeorTodaySettlement</stp>
        <stp/>
        <stp>T</stp>
        <tr r="B3" s="6"/>
      </tp>
      <tp>
        <v>13</v>
        <stp/>
        <stp>ContractData</stp>
        <stp>JY6?</stp>
        <stp>MT_LastBidVolume</stp>
        <stp/>
        <stp>T</stp>
        <tr r="G4" s="2"/>
      </tp>
      <tp>
        <v>1</v>
        <stp/>
        <stp>ContractData</stp>
        <stp>RBE?</stp>
        <stp>MT_LastAskVolume</stp>
        <stp/>
        <stp>T</stp>
        <tr r="J4" s="5"/>
      </tp>
      <tp>
        <v>36</v>
        <stp/>
        <stp>ContractData</stp>
        <stp>DXE?</stp>
        <stp>MT_LastBidVolume</stp>
        <stp/>
        <stp>T</stp>
        <tr r="G2" s="2"/>
      </tp>
      <tp>
        <v>4.2720000000000002</v>
        <stp/>
        <stp>ContractData</stp>
        <stp>NGE?</stp>
        <stp>Bid</stp>
        <stp/>
        <stp>T</stp>
        <tr r="H5" s="5"/>
      </tp>
      <tp>
        <v>0.66025</v>
        <stp/>
        <stp>ContractData</stp>
        <stp>NE6?</stp>
        <stp>Ask</stp>
        <stp/>
        <stp>T</stp>
        <tr r="I9" s="2"/>
      </tp>
      <tp>
        <v>26720</v>
        <stp/>
        <stp>ContractData</stp>
        <stp>NKD?</stp>
        <stp>Low</stp>
        <stp/>
        <stp>T</stp>
        <tr r="M11" s="3"/>
      </tp>
      <tp>
        <v>0.66015000000000001</v>
        <stp/>
        <stp>ContractData</stp>
        <stp>NE6?</stp>
        <stp>Bid</stp>
        <stp/>
        <stp>T</stp>
        <tr r="H9" s="2"/>
      </tp>
      <tp>
        <v>4.274</v>
        <stp/>
        <stp>ContractData</stp>
        <stp>NGE?</stp>
        <stp>Ask</stp>
        <stp/>
        <stp>T</stp>
        <tr r="I5" s="5"/>
      </tp>
      <tp>
        <v>27295</v>
        <stp/>
        <stp>ContractData</stp>
        <stp>NKD?</stp>
        <stp>Bid</stp>
        <stp/>
        <stp>T</stp>
        <tr r="H11" s="3"/>
      </tp>
      <tp>
        <v>0.65985000000000005</v>
        <stp/>
        <stp>ContractData</stp>
        <stp>NE6?</stp>
        <stp>Low</stp>
        <stp/>
        <stp>T</stp>
        <tr r="M9" s="2"/>
      </tp>
      <tp>
        <v>4.157</v>
        <stp/>
        <stp>ContractData</stp>
        <stp>NGE?</stp>
        <stp>Low</stp>
        <stp/>
        <stp>T</stp>
        <tr r="M5" s="5"/>
      </tp>
      <tp>
        <v>27305</v>
        <stp/>
        <stp>ContractData</stp>
        <stp>NKD?</stp>
        <stp>Ask</stp>
        <stp/>
        <stp>T</stp>
        <tr r="I11" s="3"/>
      </tp>
      <tp>
        <v>67</v>
        <stp/>
        <stp>ContractData</stp>
        <stp>MX6?</stp>
        <stp>MT_LastBidVolume</stp>
        <stp/>
        <stp>T</stp>
        <tr r="G10" s="2"/>
      </tp>
      <tp>
        <v>4.8689999999999997E-2</v>
        <stp/>
        <stp>ContractData</stp>
        <stp>MX6?</stp>
        <stp>Low</stp>
        <stp/>
        <stp>T</stp>
        <tr r="M10" s="2"/>
      </tp>
      <tp>
        <v>4.87E-2</v>
        <stp/>
        <stp>ContractData</stp>
        <stp>MX6?</stp>
        <stp>Ask</stp>
        <stp/>
        <stp>T</stp>
        <tr r="I10" s="2"/>
      </tp>
      <tp>
        <v>4.8689999999999997E-2</v>
        <stp/>
        <stp>ContractData</stp>
        <stp>MX6?</stp>
        <stp>Bid</stp>
        <stp/>
        <stp>T</stp>
        <tr r="H10" s="2"/>
      </tp>
      <tp>
        <v>-0.28018339276617421</v>
        <stp/>
        <stp>ContractData</stp>
        <stp>CA6?</stp>
        <stp>PerCentNetLastTrade</stp>
        <stp/>
        <stp>T</stp>
        <tr r="F6" s="2"/>
        <tr r="E6" s="2"/>
      </tp>
      <tp>
        <v>-4.514980096375445</v>
        <stp/>
        <stp>ContractData</stp>
        <stp>CLE?</stp>
        <stp>PerCentNetLastTrade</stp>
        <stp/>
        <stp>T</stp>
        <tr r="E2" s="5"/>
        <tr r="F2" s="5"/>
      </tp>
      <tp>
        <v>10</v>
        <stp/>
        <stp>ContractData</stp>
        <stp>CA6?</stp>
        <stp>MT_LastAskVolume</stp>
        <stp/>
        <stp>T</stp>
        <tr r="J6" s="2"/>
      </tp>
      <tp>
        <v>59</v>
        <stp/>
        <stp>ContractData</stp>
        <stp>DA6?</stp>
        <stp>MT_LastAskVolume</stp>
        <stp/>
        <stp>T</stp>
        <tr r="J8" s="2"/>
      </tp>
      <tp>
        <v>2.5000000000000001E-2</v>
        <stp/>
        <stp>ContractData</stp>
        <stp>HE?</stp>
        <stp>TickSize</stp>
        <stp/>
        <stp>T</stp>
        <tr r="O8" s="6"/>
      </tp>
      <tp>
        <v>-0.19233614440005917</v>
        <stp/>
        <stp>ContractData</stp>
        <stp>BP6?</stp>
        <stp>PerCentNetLastTrade</stp>
        <stp/>
        <stp>T</stp>
        <tr r="E5" s="2"/>
        <tr r="F5" s="2"/>
      </tp>
      <tp>
        <v>4</v>
        <stp/>
        <stp>ContractData</stp>
        <stp>NGE?</stp>
        <stp>MT_LastAskVolume</stp>
        <stp/>
        <stp>T</stp>
        <tr r="J5" s="5"/>
      </tp>
      <tp>
        <v>84</v>
        <stp/>
        <stp>ContractData</stp>
        <stp>QGA?</stp>
        <stp>MT_LastAskVolume</stp>
        <stp/>
        <stp>T</stp>
        <tr r="J9" s="4"/>
      </tp>
      <tp>
        <v>0.29639460296394604</v>
        <stp/>
        <stp>ContractData</stp>
        <stp>EU6?</stp>
        <stp>PerCentNetLastTrade</stp>
        <stp/>
        <stp>T</stp>
        <tr r="E3" s="2"/>
        <tr r="F3" s="2"/>
      </tp>
      <tp>
        <v>1.8276853995650038</v>
        <stp/>
        <stp>ContractData</stp>
        <stp>ENQ?</stp>
        <stp>PerCentNetLastTrade</stp>
        <stp/>
        <stp>T</stp>
        <tr r="E4" s="3"/>
        <tr r="F4" s="3"/>
      </tp>
      <tp>
        <v>1.3327258229866727</v>
        <stp/>
        <stp>ContractData</stp>
        <stp>EMD?</stp>
        <stp>PerCentNetLastTrade</stp>
        <stp/>
        <stp>T</stp>
        <tr r="E5" s="3"/>
        <tr r="F5" s="3"/>
      </tp>
      <tp>
        <v>35</v>
        <stp/>
        <stp>ContractData</stp>
        <stp>QFA?</stp>
        <stp>MT_LastAskVolume</stp>
        <stp/>
        <stp>T</stp>
        <tr r="J9" s="3"/>
      </tp>
      <tp>
        <v>1.7892398815399801</v>
        <stp/>
        <stp>ContractData</stp>
        <stp>DSX?</stp>
        <stp>PerCentNetLastTrade</stp>
        <stp/>
        <stp>T</stp>
        <tr r="F8" s="3"/>
        <tr r="E8" s="3"/>
      </tp>
      <tp>
        <v>8.6334999999999988E-3</v>
        <stp/>
        <stp>ContractData</stp>
        <stp>JY6?</stp>
        <stp>Low</stp>
        <stp/>
        <stp>T</stp>
        <tr r="M4" s="2"/>
      </tp>
      <tp>
        <v>8.6374999999999993E-3</v>
        <stp/>
        <stp>ContractData</stp>
        <stp>JY6?</stp>
        <stp>Ask</stp>
        <stp/>
        <stp>T</stp>
        <tr r="I4" s="2"/>
      </tp>
      <tp>
        <v>8.6369999999999988E-3</v>
        <stp/>
        <stp>ContractData</stp>
        <stp>JY6?</stp>
        <stp>Bid</stp>
        <stp/>
        <stp>T</stp>
        <tr r="H4" s="2"/>
      </tp>
      <tp>
        <v>-0.12038689858441612</v>
        <stp/>
        <stp>ContractData</stp>
        <stp>DXE?</stp>
        <stp>PerCentNetLastTrade</stp>
        <stp/>
        <stp>T</stp>
        <tr r="F2" s="2"/>
        <tr r="E2" s="2"/>
      </tp>
      <tp>
        <v>-1.4040014040014041E-2</v>
        <stp/>
        <stp>ContractData</stp>
        <stp>DA6?</stp>
        <stp>PerCentNetLastTrade</stp>
        <stp/>
        <stp>T</stp>
        <tr r="F8" s="2"/>
        <tr r="E8" s="2"/>
      </tp>
      <tp>
        <v>3</v>
        <stp/>
        <stp>ContractData</stp>
        <stp>SF6?</stp>
        <stp>MT_LastAskVolume</stp>
        <stp/>
        <stp>T</stp>
        <tr r="J7" s="2"/>
      </tp>
      <tp>
        <v>-1.0377661281694661</v>
        <stp/>
        <stp>ContractData</stp>
        <stp>GCE?</stp>
        <stp>PerCentNetLastTrade</stp>
        <stp/>
        <stp>T</stp>
        <tr r="E6" s="5"/>
        <tr r="F6" s="5"/>
      </tp>
      <tp>
        <v>114.5</v>
        <stp/>
        <stp>ContractData</stp>
        <stp>PIL?</stp>
        <stp>NetLastQuoteToday</stp>
        <stp/>
        <stp>T</stp>
        <tr r="D10" s="3"/>
      </tp>
      <tp>
        <v>0.51247010591048858</v>
        <stp/>
        <stp>ContractData</stp>
        <stp>GLE?</stp>
        <stp>PerCentNetLastTrade</stp>
        <stp/>
        <stp>T</stp>
        <tr r="E7" s="6"/>
        <tr r="F7" s="6"/>
      </tp>
      <tp>
        <v>9</v>
        <stp/>
        <stp>ContractData</stp>
        <stp>NE6?</stp>
        <stp>MT_LastAskVolume</stp>
        <stp/>
        <stp>T</stp>
        <tr r="J9" s="2"/>
      </tp>
      <tp>
        <v>-0.1329168605037549</v>
        <stp/>
        <stp>ContractData</stp>
        <stp>FVA?</stp>
        <stp>PerCentNetLastTrade</stp>
        <stp/>
        <stp>T</stp>
        <tr r="F3" s="4"/>
        <tr r="E3" s="4"/>
      </tp>
      <tp>
        <v>2.8245</v>
        <stp/>
        <stp>ContractData</stp>
        <stp>HOE?</stp>
        <stp>Low</stp>
        <stp/>
        <stp>T</stp>
        <tr r="M3" s="5"/>
      </tp>
      <tp>
        <v>2.8332999999999999</v>
        <stp/>
        <stp>ContractData</stp>
        <stp>HOE?</stp>
        <stp>Bid</stp>
        <stp/>
        <stp>T</stp>
        <tr r="H3" s="5"/>
      </tp>
      <tp>
        <v>2.8339000000000003</v>
        <stp/>
        <stp>ContractData</stp>
        <stp>HOE?</stp>
        <stp>Ask</stp>
        <stp/>
        <stp>T</stp>
        <tr r="I3" s="5"/>
      </tp>
      <tp>
        <v>23</v>
        <stp/>
        <stp>ContractData</stp>
        <stp>NKD?</stp>
        <stp>MT_LastAskVolume</stp>
        <stp/>
        <stp>T</stp>
        <tr r="J11" s="3"/>
      </tp>
      <tp>
        <v>34805</v>
        <stp/>
        <stp>ContractData</stp>
        <stp>YM?</stp>
        <stp>TradeorTodaySettlement</stp>
        <stp/>
        <stp>T</stp>
        <tr r="B2" s="3"/>
      </tp>
      <tp>
        <v>4448.25</v>
        <stp/>
        <stp>ContractData</stp>
        <stp>EP?</stp>
        <stp>TradeorTodaySettlement</stp>
        <stp/>
        <stp>T</stp>
        <tr r="B3" s="3"/>
      </tp>
      <tp>
        <v>0.83990000000000009</v>
        <stp/>
        <stp>ContractData</stp>
        <stp>EB?</stp>
        <stp>TradeorTodaySettlement</stp>
        <stp/>
        <stp>T</stp>
        <tr r="B11" s="2"/>
      </tp>
      <tp>
        <v>130.57</v>
        <stp/>
        <stp>ContractData</stp>
        <stp>DL?</stp>
        <stp>TradeorTodaySettlement</stp>
        <stp/>
        <stp>T</stp>
        <tr r="B6" s="4"/>
      </tp>
      <tp>
        <v>15369</v>
        <stp/>
        <stp>ContractData</stp>
        <stp>DD?</stp>
        <stp>TradeorTodaySettlement</stp>
        <stp/>
        <stp>T</stp>
        <tr r="B7" s="3"/>
      </tp>
      <tp>
        <v>164.51</v>
        <stp/>
        <stp>ContractData</stp>
        <stp>DB?</stp>
        <stp>TradeorTodaySettlement</stp>
        <stp/>
        <stp>T</stp>
        <tr r="B7" s="4"/>
      </tp>
      <tp>
        <v>103.075</v>
        <stp/>
        <stp>ContractData</stp>
        <stp>HE?</stp>
        <stp>TradeorTodaySettlement</stp>
        <stp/>
        <stp>T</stp>
        <tr r="B8" s="6"/>
      </tp>
      <tp>
        <v>1850</v>
        <stp/>
        <stp>ContractData</stp>
        <stp>GCE?</stp>
        <stp>Bid</stp>
        <stp/>
        <stp>T</stp>
        <tr r="H6" s="5"/>
      </tp>
      <tp>
        <v>146.35</v>
        <stp/>
        <stp>ContractData</stp>
        <stp>GLE?</stp>
        <stp>Low</stp>
        <stp/>
        <stp>T</stp>
        <tr r="M7" s="6"/>
      </tp>
      <tp>
        <v>1850.1000000000001</v>
        <stp/>
        <stp>ContractData</stp>
        <stp>GCE?</stp>
        <stp>Ask</stp>
        <stp/>
        <stp>T</stp>
        <tr r="I6" s="5"/>
      </tp>
      <tp>
        <v>147.125</v>
        <stp/>
        <stp>ContractData</stp>
        <stp>GLE?</stp>
        <stp>Ask</stp>
        <stp/>
        <stp>T</stp>
        <tr r="I7" s="6"/>
      </tp>
      <tp>
        <v>1845.4</v>
        <stp/>
        <stp>ContractData</stp>
        <stp>GCE?</stp>
        <stp>Low</stp>
        <stp/>
        <stp>T</stp>
        <tr r="M6" s="5"/>
      </tp>
      <tp>
        <v>147.07500000000002</v>
        <stp/>
        <stp>ContractData</stp>
        <stp>GLE?</stp>
        <stp>Bid</stp>
        <stp/>
        <stp>T</stp>
        <tr r="H7" s="6"/>
      </tp>
      <tp t="s">
        <v>117-12'+   B</v>
        <stp/>
        <stp>ContractData</stp>
        <stp>FVA?</stp>
        <stp>Bid</stp>
        <stp/>
        <stp>B</stp>
        <tr r="H3" s="4"/>
      </tp>
      <tp t="s">
        <v>117-12'3/4 A</v>
        <stp/>
        <stp>ContractData</stp>
        <stp>FVA?</stp>
        <stp>Ask</stp>
        <stp/>
        <stp>B</stp>
        <tr r="I3" s="4"/>
      </tp>
      <tp t="s">
        <v>117-11'3/4</v>
        <stp/>
        <stp>ContractData</stp>
        <stp>FVA?</stp>
        <stp>Low</stp>
        <stp/>
        <stp>B</stp>
        <tr r="M3" s="4"/>
      </tp>
      <tp>
        <v>-4.3250725909919643</v>
        <stp/>
        <stp>ContractData</stp>
        <stp>HOE?</stp>
        <stp>PerCentNetLastTrade</stp>
        <stp/>
        <stp>T</stp>
        <tr r="F3" s="5"/>
        <tr r="E3" s="5"/>
      </tp>
      <tp>
        <v>39</v>
        <stp/>
        <stp>ContractData</stp>
        <stp>BP6?</stp>
        <stp>MT_LastBidVolume</stp>
        <stp/>
        <stp>T</stp>
        <tr r="G5" s="2"/>
      </tp>
      <tp>
        <v>6</v>
        <stp/>
        <stp>ContractData</stp>
        <stp>SIE?</stp>
        <stp>MT_LastAskVolume</stp>
        <stp/>
        <stp>T</stp>
        <tr r="J7" s="5"/>
      </tp>
      <tp>
        <v>14</v>
        <stp/>
        <stp>ContractData</stp>
        <stp>PIL?</stp>
        <stp>MT_LastAskVolume</stp>
        <stp/>
        <stp>T</stp>
        <tr r="J10" s="3"/>
      </tp>
      <tp>
        <v>491</v>
        <stp/>
        <stp>ContractData</stp>
        <stp>USA?</stp>
        <stp>MT_LastBidVolume</stp>
        <stp/>
        <stp>T</stp>
        <tr r="G5" s="4"/>
      </tp>
      <tp>
        <v>15</v>
        <stp/>
        <stp>ContractData</stp>
        <stp>ZSE?</stp>
        <stp>MT_LastBidVolume</stp>
        <stp/>
        <stp>T</stp>
        <tr r="G4" s="6"/>
      </tp>
      <tp>
        <v>39</v>
        <stp/>
        <stp>ContractData</stp>
        <stp>DSX?</stp>
        <stp>MT_LastBidVolume</stp>
        <stp/>
        <stp>T</stp>
        <tr r="G8" s="3"/>
      </tp>
      <tp>
        <v>1.1336000000000002</v>
        <stp/>
        <stp>ContractData</stp>
        <stp>EU6?</stp>
        <stp>Ask</stp>
        <stp/>
        <stp>T</stp>
        <tr r="I3" s="2"/>
      </tp>
      <tp>
        <v>1.1335500000000001</v>
        <stp/>
        <stp>ContractData</stp>
        <stp>EU6?</stp>
        <stp>Bid</stp>
        <stp/>
        <stp>T</stp>
        <tr r="H3" s="2"/>
      </tp>
      <tp>
        <v>1.131</v>
        <stp/>
        <stp>ContractData</stp>
        <stp>EU6?</stp>
        <stp>Low</stp>
        <stp/>
        <stp>T</stp>
        <tr r="M3" s="2"/>
      </tp>
      <tp>
        <v>2623.1</v>
        <stp/>
        <stp>ContractData</stp>
        <stp>EMD?</stp>
        <stp>Low</stp>
        <stp/>
        <stp>T</stp>
        <tr r="M5" s="3"/>
      </tp>
      <tp>
        <v>14223.25</v>
        <stp/>
        <stp>ContractData</stp>
        <stp>ENQ?</stp>
        <stp>Low</stp>
        <stp/>
        <stp>T</stp>
        <tr r="M4" s="3"/>
      </tp>
      <tp>
        <v>14513</v>
        <stp/>
        <stp>ContractData</stp>
        <stp>ENQ?</stp>
        <stp>Bid</stp>
        <stp/>
        <stp>T</stp>
        <tr r="H4" s="3"/>
      </tp>
      <tp>
        <v>2669.1</v>
        <stp/>
        <stp>ContractData</stp>
        <stp>EMD?</stp>
        <stp>Ask</stp>
        <stp/>
        <stp>T</stp>
        <tr r="I5" s="3"/>
      </tp>
      <tp>
        <v>2668.6</v>
        <stp/>
        <stp>ContractData</stp>
        <stp>EMD?</stp>
        <stp>Bid</stp>
        <stp/>
        <stp>T</stp>
        <tr r="H5" s="3"/>
      </tp>
      <tp>
        <v>14513.75</v>
        <stp/>
        <stp>ContractData</stp>
        <stp>ENQ?</stp>
        <stp>Ask</stp>
        <stp/>
        <stp>T</stp>
        <tr r="I4" s="3"/>
      </tp>
      <tp>
        <v>4124</v>
        <stp/>
        <stp>ContractData</stp>
        <stp>DSX?</stp>
        <stp>Bid</stp>
        <stp/>
        <stp>T</stp>
        <tr r="H8" s="3"/>
      </tp>
      <tp>
        <v>4124.5</v>
        <stp/>
        <stp>ContractData</stp>
        <stp>DSX?</stp>
        <stp>Ask</stp>
        <stp/>
        <stp>T</stp>
        <tr r="I8" s="3"/>
      </tp>
      <tp>
        <v>95.960000000000008</v>
        <stp/>
        <stp>ContractData</stp>
        <stp>DXE?</stp>
        <stp>Low</stp>
        <stp/>
        <stp>T</stp>
        <tr r="M2" s="2"/>
      </tp>
      <tp>
        <v>96.245000000000005</v>
        <stp/>
        <stp>ContractData</stp>
        <stp>DXE?</stp>
        <stp>Ask</stp>
        <stp/>
        <stp>T</stp>
        <tr r="I2" s="2"/>
      </tp>
      <tp>
        <v>-0.13297103543967162</v>
        <stp/>
        <stp>ContractData</stp>
        <stp>JY6?</stp>
        <stp>PerCentNetLastTrade</stp>
        <stp/>
        <stp>T</stp>
        <tr r="F4" s="2"/>
        <tr r="E4" s="2"/>
      </tp>
      <tp>
        <v>96.234999999999999</v>
        <stp/>
        <stp>ContractData</stp>
        <stp>DXE?</stp>
        <stp>Bid</stp>
        <stp/>
        <stp>T</stp>
        <tr r="H2" s="2"/>
      </tp>
      <tp>
        <v>4029.5</v>
        <stp/>
        <stp>ContractData</stp>
        <stp>DSX?</stp>
        <stp>Low</stp>
        <stp/>
        <stp>T</stp>
        <tr r="M8" s="3"/>
      </tp>
      <tp>
        <v>0.71220000000000006</v>
        <stp/>
        <stp>ContractData</stp>
        <stp>DA6?</stp>
        <stp>Ask</stp>
        <stp/>
        <stp>T</stp>
        <tr r="I8" s="2"/>
      </tp>
      <tp>
        <v>0.71210000000000007</v>
        <stp/>
        <stp>ContractData</stp>
        <stp>DA6?</stp>
        <stp>Bid</stp>
        <stp/>
        <stp>T</stp>
        <tr r="H8" s="2"/>
      </tp>
      <tp t="s">
        <v>-0-05'1/4</v>
        <stp/>
        <stp>ContractData</stp>
        <stp>FVA?</stp>
        <stp>NetLastQuoteToday</stp>
        <stp/>
        <stp>B</stp>
        <tr r="D3" s="4"/>
      </tp>
      <tp>
        <v>7.0000000000000007E-2</v>
        <stp/>
        <stp>ContractData</stp>
        <stp>QGA?</stp>
        <stp>NetLastQuoteToday</stp>
        <stp/>
        <stp>T</stp>
        <tr r="D9" s="4"/>
      </tp>
      <tp>
        <v>53.5</v>
        <stp/>
        <stp>ContractData</stp>
        <stp>QFA?</stp>
        <stp>NetLastQuoteToday</stp>
        <stp/>
        <stp>T</stp>
        <tr r="D9" s="3"/>
      </tp>
      <tp>
        <v>-20</v>
        <stp/>
        <stp>ContractData</stp>
        <stp>ZWA?</stp>
        <stp>NetLastQuoteToday</stp>
        <stp/>
        <stp>T</stp>
        <tr r="D3" s="6"/>
      </tp>
      <tp t="s">
        <v>-0-00'3/8</v>
        <stp/>
        <stp>ContractData</stp>
        <stp>TUA?</stp>
        <stp>NetLastQuoteToday</stp>
        <stp/>
        <stp>B</stp>
        <tr r="D2" s="4"/>
      </tp>
      <tp t="s">
        <v>-0-11' </v>
        <stp/>
        <stp>ContractData</stp>
        <stp>TYA?</stp>
        <stp>NetLastQuoteToday</stp>
        <stp/>
        <stp>B</stp>
        <tr r="D4" s="4"/>
      </tp>
      <tp t="s">
        <v>-0-31' </v>
        <stp/>
        <stp>ContractData</stp>
        <stp>USA?</stp>
        <stp>NetLastQuoteToday</stp>
        <stp/>
        <stp>B</stp>
        <tr r="D5" s="4"/>
      </tp>
      <tp>
        <v>0.71025000000000005</v>
        <stp/>
        <stp>ContractData</stp>
        <stp>DA6?</stp>
        <stp>Low</stp>
        <stp/>
        <stp>T</stp>
        <tr r="M8" s="2"/>
      </tp>
      <tp>
        <v>1</v>
        <stp/>
        <stp>ContractData</stp>
        <stp>HOE?</stp>
        <stp>MT_LastAskVolume</stp>
        <stp/>
        <stp>T</stp>
        <tr r="J3" s="5"/>
      </tp>
      <tp>
        <v>406</v>
        <stp/>
        <stp>ContractData</stp>
        <stp>TUA?</stp>
        <stp>MT_LastBidVolume</stp>
        <stp/>
        <stp>T</stp>
        <tr r="G2" s="4"/>
      </tp>
      <tp>
        <v>6.1652281134401972E-2</v>
        <stp/>
        <stp>ContractData</stp>
        <stp>MX6?</stp>
        <stp>PerCentNetLastTrade</stp>
        <stp/>
        <stp>T</stp>
        <tr r="E10" s="2"/>
        <tr r="F10" s="2"/>
      </tp>
      <tp>
        <v>90.66</v>
        <stp/>
        <stp>ContractData</stp>
        <stp>CLE?</stp>
        <stp>Low</stp>
        <stp/>
        <stp>T</stp>
        <tr r="M2" s="5"/>
      </tp>
      <tp>
        <v>0.78305000000000002</v>
        <stp/>
        <stp>ContractData</stp>
        <stp>CA6?</stp>
        <stp>Ask</stp>
        <stp/>
        <stp>T</stp>
        <tr r="I6" s="2"/>
      </tp>
      <tp>
        <v>0.78300000000000003</v>
        <stp/>
        <stp>ContractData</stp>
        <stp>CA6?</stp>
        <stp>Bid</stp>
        <stp/>
        <stp>T</stp>
        <tr r="H6" s="2"/>
      </tp>
      <tp>
        <v>91.16</v>
        <stp/>
        <stp>ContractData</stp>
        <stp>CLE?</stp>
        <stp>Ask</stp>
        <stp/>
        <stp>T</stp>
        <tr r="I2" s="5"/>
      </tp>
      <tp>
        <v>0.78275000000000006</v>
        <stp/>
        <stp>ContractData</stp>
        <stp>CA6?</stp>
        <stp>Low</stp>
        <stp/>
        <stp>T</stp>
        <tr r="M6" s="2"/>
      </tp>
      <tp>
        <v>91.14</v>
        <stp/>
        <stp>ContractData</stp>
        <stp>CLE?</stp>
        <stp>Bid</stp>
        <stp/>
        <stp>T</stp>
        <tr r="H2" s="5"/>
      </tp>
      <tp>
        <v>10</v>
        <stp/>
        <stp>ContractData</stp>
        <stp>EU6?</stp>
        <stp>MT_LastBidVolume</stp>
        <stp/>
        <stp>T</stp>
        <tr r="G3" s="2"/>
      </tp>
      <tp>
        <v>2</v>
        <stp/>
        <stp>ContractData</stp>
        <stp>RTY?</stp>
        <stp>MT_LastBidVolume</stp>
        <stp/>
        <stp>T</stp>
        <tr r="G6" s="3"/>
      </tp>
      <tp>
        <v>3</v>
        <stp/>
        <stp>ContractData</stp>
        <stp>ENQ?</stp>
        <stp>MT_LastAskVolume</stp>
        <stp/>
        <stp>T</stp>
        <tr r="J4" s="3"/>
      </tp>
      <tp>
        <v>1.3493000000000002</v>
        <stp/>
        <stp>ContractData</stp>
        <stp>BP6?</stp>
        <stp>Ask</stp>
        <stp/>
        <stp>T</stp>
        <tr r="I5" s="2"/>
      </tp>
      <tp>
        <v>1.3492</v>
        <stp/>
        <stp>ContractData</stp>
        <stp>BP6?</stp>
        <stp>Bid</stp>
        <stp/>
        <stp>T</stp>
        <tr r="H5" s="2"/>
      </tp>
      <tp>
        <v>1.3484</v>
        <stp/>
        <stp>ContractData</stp>
        <stp>BP6?</stp>
        <stp>Low</stp>
        <stp/>
        <stp>T</stp>
        <tr r="M5" s="2"/>
      </tp>
      <tp>
        <v>3</v>
        <stp/>
        <stp>ContractData</stp>
        <stp>EMD?</stp>
        <stp>MT_LastAskVolume</stp>
        <stp/>
        <stp>T</stp>
        <tr r="J5" s="3"/>
      </tp>
      <tp>
        <v>0.25</v>
        <stp/>
        <stp>ContractData</stp>
        <stp>EP?</stp>
        <stp>TickSize</stp>
        <stp/>
        <stp>T</stp>
        <tr r="O3" s="3"/>
      </tp>
      <tp>
        <v>10</v>
        <stp/>
        <stp>ContractData</stp>
        <stp>ZME?</stp>
        <stp>MT_LastAskVolume</stp>
        <stp/>
        <stp>T</stp>
        <tr r="J5" s="6"/>
      </tp>
      <tp>
        <v>3</v>
        <stp/>
        <stp>ContractData</stp>
        <stp>ZWA?</stp>
        <stp>MT_LastBidVolume</stp>
        <stp/>
        <stp>T</stp>
        <tr r="G3" s="6"/>
      </tp>
      <tp>
        <v>5.0000000000000002E-5</v>
        <stp/>
        <stp>ContractData</stp>
        <stp>EB?</stp>
        <stp>TickSize</stp>
        <stp/>
        <stp>T</stp>
        <tr r="O11" s="2"/>
      </tp>
      <tp>
        <v>35.4</v>
        <stp/>
        <stp>ContractData</stp>
        <stp>EMD?</stp>
        <stp>NetLastQuoteToday</stp>
        <stp/>
        <stp>T</stp>
        <tr r="D5" s="3"/>
      </tp>
      <tp>
        <v>230</v>
        <stp/>
        <stp>ContractData</stp>
        <stp>NKD?</stp>
        <stp>NetLastQuoteToday</stp>
        <stp/>
        <stp>T</stp>
        <tr r="D11" s="3"/>
      </tp>
      <tp>
        <v>2</v>
        <stp/>
        <stp>ContractData</stp>
        <stp>ZLE?</stp>
        <stp>MT_LastAskVolume</stp>
        <stp/>
        <stp>T</stp>
        <tr r="J6" s="6"/>
      </tp>
      <tp>
        <v>3</v>
        <stp/>
        <stp>ContractData</stp>
        <stp>PLE?</stp>
        <stp>MT_LastAskVolume</stp>
        <stp/>
        <stp>T</stp>
        <tr r="J8" s="5"/>
      </tp>
      <tp>
        <v>9</v>
        <stp/>
        <stp>ContractData</stp>
        <stp>CLE?</stp>
        <stp>MT_LastAskVolume</stp>
        <stp/>
        <stp>T</stp>
        <tr r="J2" s="5"/>
      </tp>
      <tp>
        <v>12</v>
        <stp/>
        <stp>ContractData</stp>
        <stp>GLE?</stp>
        <stp>MT_LastAskVolume</stp>
        <stp/>
        <stp>T</stp>
        <tr r="J7" s="6"/>
      </tp>
      <tp>
        <v>979</v>
        <stp/>
        <stp>ContractData</stp>
        <stp>FVA?</stp>
        <stp>MT_LastBidVolume</stp>
        <stp/>
        <stp>T</stp>
        <tr r="G3" s="4"/>
      </tp>
      <tp>
        <v>0.01</v>
        <stp/>
        <stp>ContractData</stp>
        <stp>DB?</stp>
        <stp>TickSize</stp>
        <stp/>
        <stp>T</stp>
        <tr r="O7" s="4"/>
      </tp>
      <tp>
        <v>1</v>
        <stp/>
        <stp>ContractData</stp>
        <stp>DD?</stp>
        <stp>TickSize</stp>
        <stp/>
        <stp>T</stp>
        <tr r="O7" s="3"/>
      </tp>
      <tp>
        <v>0.01</v>
        <stp/>
        <stp>ContractData</stp>
        <stp>DL?</stp>
        <stp>TickSize</stp>
        <stp/>
        <stp>T</stp>
        <tr r="O6" s="4"/>
      </tp>
      <tp>
        <v>1.835518474374255</v>
        <stp/>
        <stp>ContractData</stp>
        <stp>NGE?</stp>
        <stp>PerCentNetLastTrade</stp>
        <stp/>
        <stp>T</stp>
        <tr r="F5" s="5"/>
        <tr r="E5" s="5"/>
      </tp>
      <tp>
        <v>-0.11347303124290793</v>
        <stp/>
        <stp>ContractData</stp>
        <stp>NE6?</stp>
        <stp>PerCentNetLastTrade</stp>
        <stp/>
        <stp>T</stp>
        <tr r="F9" s="2"/>
        <tr r="E9" s="2"/>
      </tp>
      <tp>
        <v>0.86828006650655831</v>
        <stp/>
        <stp>ContractData</stp>
        <stp>NKD?</stp>
        <stp>PerCentNetLastTrade</stp>
        <stp/>
        <stp>T</stp>
        <tr r="F11" s="3"/>
        <tr r="E11" s="3"/>
      </tp>
      <tp>
        <v>-20.900000000000002</v>
        <stp/>
        <stp>ContractData</stp>
        <stp>PLE?</stp>
        <stp>NetLastQuoteToday</stp>
        <stp/>
        <stp>T</stp>
        <tr r="D8" s="5"/>
      </tp>
      <tp>
        <v>-0.1193</v>
        <stp/>
        <stp>ContractData</stp>
        <stp>RBE?</stp>
        <stp>NetLastQuoteToday</stp>
        <stp/>
        <stp>T</stp>
        <tr r="D4" s="5"/>
      </tp>
      <tp>
        <v>-0.73299999999999998</v>
        <stp/>
        <stp>ContractData</stp>
        <stp>SIE?</stp>
        <stp>NetLastQuoteToday</stp>
        <stp/>
        <stp>T</stp>
        <tr r="D7" s="5"/>
      </tp>
      <tp>
        <v>-14</v>
        <stp/>
        <stp>ContractData</stp>
        <stp>ZCE?</stp>
        <stp>NetLastQuoteToday</stp>
        <stp/>
        <stp>T</stp>
        <tr r="D2" s="6"/>
      </tp>
      <tp>
        <v>-6.5</v>
        <stp/>
        <stp>ContractData</stp>
        <stp>ZME?</stp>
        <stp>NetLastQuoteToday</stp>
        <stp/>
        <stp>T</stp>
        <tr r="D5" s="6"/>
      </tp>
      <tp>
        <v>-1.25</v>
        <stp/>
        <stp>ContractData</stp>
        <stp>ZLE?</stp>
        <stp>NetLastQuoteToday</stp>
        <stp/>
        <stp>T</stp>
        <tr r="D6" s="6"/>
      </tp>
      <tp>
        <v>-23.75</v>
        <stp/>
        <stp>ContractData</stp>
        <stp>ZSE?</stp>
        <stp>NetLastQuoteToday</stp>
        <stp/>
        <stp>T</stp>
        <tr r="D4" s="6"/>
      </tp>
      <tp>
        <v>-4.32</v>
        <stp/>
        <stp>ContractData</stp>
        <stp>CLE?</stp>
        <stp>NetLastQuoteToday</stp>
        <stp/>
        <stp>T</stp>
        <tr r="D2" s="5"/>
      </tp>
      <tp>
        <v>-0.111</v>
        <stp/>
        <stp>ContractData</stp>
        <stp>DXE?</stp>
        <stp>NetLastQuoteToday</stp>
        <stp/>
        <stp>T</stp>
        <tr r="D2" s="2"/>
      </tp>
      <tp>
        <v>-19.3</v>
        <stp/>
        <stp>ContractData</stp>
        <stp>GCE?</stp>
        <stp>NetLastQuoteToday</stp>
        <stp/>
        <stp>T</stp>
        <tr r="D6" s="5"/>
      </tp>
      <tp>
        <v>0.77500000000000002</v>
        <stp/>
        <stp>ContractData</stp>
        <stp>GLE?</stp>
        <stp>NetLastQuoteToday</stp>
        <stp/>
        <stp>T</stp>
        <tr r="D7" s="6"/>
      </tp>
      <tp>
        <v>-0.1285</v>
        <stp/>
        <stp>ContractData</stp>
        <stp>HOE?</stp>
        <stp>NetLastQuoteToday</stp>
        <stp/>
        <stp>T</stp>
        <tr r="D3" s="5"/>
      </tp>
      <tp>
        <v>7.6999999999999999E-2</v>
        <stp/>
        <stp>ContractData</stp>
        <stp>NGE?</stp>
        <stp>NetLastQuoteToday</stp>
        <stp/>
        <stp>T</stp>
        <tr r="D5" s="5"/>
      </tp>
      <tp>
        <v>6</v>
        <stp/>
        <stp>ContractData</stp>
        <stp>ZSE?</stp>
        <stp>MT_LastAskVolume</stp>
        <stp/>
        <stp>T</stp>
        <tr r="J4" s="6"/>
      </tp>
      <tp>
        <v>55</v>
        <stp/>
        <stp>ContractData</stp>
        <stp>USA?</stp>
        <stp>MT_LastAskVolume</stp>
        <stp/>
        <stp>T</stp>
        <tr r="J5" s="4"/>
      </tp>
      <tp>
        <v>4</v>
        <stp/>
        <stp>ContractData</stp>
        <stp>PIL?</stp>
        <stp>MT_LastBidVolume</stp>
        <stp/>
        <stp>T</stp>
        <tr r="G10" s="3"/>
      </tp>
      <tp>
        <v>12</v>
        <stp/>
        <stp>ContractData</stp>
        <stp>SIE?</stp>
        <stp>MT_LastBidVolume</stp>
        <stp/>
        <stp>T</stp>
        <tr r="G7" s="5"/>
      </tp>
      <tp>
        <v>0.84005000000000007</v>
        <stp/>
        <stp>ContractData</stp>
        <stp>EB?</stp>
        <stp>LastQuoteToday</stp>
        <stp/>
        <stp>T</stp>
        <tr r="C11" s="2"/>
      </tp>
      <tp>
        <v>4448</v>
        <stp/>
        <stp>ContractData</stp>
        <stp>EP?</stp>
        <stp>LastQuoteToday</stp>
        <stp/>
        <stp>T</stp>
        <tr r="C3" s="3"/>
      </tp>
      <tp>
        <v>130.58000000000001</v>
        <stp/>
        <stp>ContractData</stp>
        <stp>DL?</stp>
        <stp>LastQuoteToday</stp>
        <stp/>
        <stp>T</stp>
        <tr r="C6" s="4"/>
      </tp>
      <tp>
        <v>164.51</v>
        <stp/>
        <stp>ContractData</stp>
        <stp>DB?</stp>
        <stp>LastQuoteToday</stp>
        <stp/>
        <stp>T</stp>
        <tr r="C7" s="4"/>
      </tp>
      <tp>
        <v>15368</v>
        <stp/>
        <stp>ContractData</stp>
        <stp>DD?</stp>
        <stp>LastQuoteToday</stp>
        <stp/>
        <stp>T</stp>
        <tr r="C7" s="3"/>
      </tp>
      <tp>
        <v>103.075</v>
        <stp/>
        <stp>ContractData</stp>
        <stp>HE?</stp>
        <stp>LastQuoteToday</stp>
        <stp/>
        <stp>T</stp>
        <tr r="C8" s="6"/>
      </tp>
      <tp>
        <v>34804</v>
        <stp/>
        <stp>ContractData</stp>
        <stp>YM?</stp>
        <stp>LastQuoteToday</stp>
        <stp/>
        <stp>T</stp>
        <tr r="C2" s="3"/>
      </tp>
      <tp>
        <v>158</v>
        <stp/>
        <stp>ContractData</stp>
        <stp>DSX?</stp>
        <stp>MT_LastAskVolume</stp>
        <stp/>
        <stp>T</stp>
        <tr r="J8" s="3"/>
      </tp>
      <tp>
        <v>5.8533322184129107E-2</v>
        <stp/>
        <stp>ContractData</stp>
        <stp>QGA?</stp>
        <stp>PerCentNetLastTrade</stp>
        <stp/>
        <stp>T</stp>
        <tr r="F9" s="4"/>
        <tr r="E9" s="4"/>
      </tp>
      <tp>
        <v>0.70304653498493475</v>
        <stp/>
        <stp>ContractData</stp>
        <stp>QFA?</stp>
        <stp>PerCentNetLastTrade</stp>
        <stp/>
        <stp>T</stp>
        <tr r="F9" s="3"/>
        <tr r="E9" s="3"/>
      </tp>
      <tp>
        <v>1.6589929109113499</v>
        <stp/>
        <stp>ContractData</stp>
        <stp>PIL?</stp>
        <stp>PerCentNetLastTrade</stp>
        <stp/>
        <stp>T</stp>
        <tr r="E10" s="3"/>
        <tr r="F10" s="3"/>
      </tp>
      <tp>
        <v>-2.0233463035019454</v>
        <stp/>
        <stp>ContractData</stp>
        <stp>PLE?</stp>
        <stp>PerCentNetLastTrade</stp>
        <stp/>
        <stp>T</stp>
        <tr r="E8" s="5"/>
        <tr r="F8" s="5"/>
      </tp>
      <tp>
        <v>29</v>
        <stp/>
        <stp>ContractData</stp>
        <stp>NKD?</stp>
        <stp>MT_LastBidVolume</stp>
        <stp/>
        <stp>T</stp>
        <tr r="G11" s="3"/>
      </tp>
      <tp>
        <v>1</v>
        <stp/>
        <stp>ContractData</stp>
        <stp>YM?</stp>
        <stp>TickSize</stp>
        <stp/>
        <stp>T</stp>
        <tr r="O2" s="3"/>
      </tp>
      <tp>
        <v>-0.15724724817315697</v>
        <stp/>
        <stp>ContractData</stp>
        <stp>SF6?</stp>
        <stp>PerCentNetLastTrade</stp>
        <stp/>
        <stp>T</stp>
        <tr r="E7" s="2"/>
        <tr r="F7" s="2"/>
      </tp>
      <tp>
        <v>-3.0736330090573634</v>
        <stp/>
        <stp>ContractData</stp>
        <stp>SIE?</stp>
        <stp>PerCentNetLastTrade</stp>
        <stp/>
        <stp>T</stp>
        <tr r="E7" s="5"/>
        <tr r="F7" s="5"/>
      </tp>
      <tp>
        <v>72</v>
        <stp/>
        <stp>ContractData</stp>
        <stp>DSX?</stp>
        <stp>NetLastQuoteToday</stp>
        <stp/>
        <stp>T</stp>
        <tr r="D8" s="3"/>
      </tp>
      <tp>
        <v>1.7381400415965138</v>
        <stp/>
        <stp>ContractData</stp>
        <stp>RTY?</stp>
        <stp>PerCentNetLastTrade</stp>
        <stp/>
        <stp>T</stp>
        <tr r="F6" s="3"/>
        <tr r="E6" s="3"/>
      </tp>
      <tp>
        <v>-4.2850975030582141</v>
        <stp/>
        <stp>ContractData</stp>
        <stp>RBE?</stp>
        <stp>PerCentNetLastTrade</stp>
        <stp/>
        <stp>T</stp>
        <tr r="E4" s="5"/>
        <tr r="F4" s="5"/>
      </tp>
      <tp>
        <v>35.300000000000004</v>
        <stp/>
        <stp>ContractData</stp>
        <stp>RTY?</stp>
        <stp>NetLastQuoteToday</stp>
        <stp/>
        <stp>T</stp>
        <tr r="D6" s="3"/>
      </tp>
      <tp>
        <v>16</v>
        <stp/>
        <stp>ContractData</stp>
        <stp>BP6?</stp>
        <stp>MT_LastAskVolume</stp>
        <stp/>
        <stp>T</stp>
        <tr r="J5" s="2"/>
      </tp>
      <tp>
        <v>11</v>
        <stp/>
        <stp>ContractData</stp>
        <stp>ZWA?</stp>
        <stp>MT_LastAskVolume</stp>
        <stp/>
        <stp>T</stp>
        <tr r="J3" s="6"/>
      </tp>
      <tp>
        <v>23</v>
        <stp/>
        <stp>ContractData</stp>
        <stp>ZME?</stp>
        <stp>MT_LastBidVolume</stp>
        <stp/>
        <stp>T</stp>
        <tr r="G5" s="6"/>
      </tp>
      <tp>
        <v>4</v>
        <stp/>
        <stp>ContractData</stp>
        <stp>EMD?</stp>
        <stp>MT_LastBidVolume</stp>
        <stp/>
        <stp>T</stp>
        <tr r="G5" s="3"/>
      </tp>
      <tp>
        <v>-0.63838550247116965</v>
        <stp/>
        <stp>ContractData</stp>
        <stp>USA?</stp>
        <stp>PerCentNetLastTrade</stp>
        <stp/>
        <stp>T</stp>
        <tr r="F5" s="4"/>
        <tr r="E5" s="4"/>
      </tp>
      <tp>
        <v>350</v>
        <stp/>
        <stp>ContractData</stp>
        <stp>FVA?</stp>
        <stp>MT_LastAskVolume</stp>
        <stp/>
        <stp>T</stp>
        <tr r="J3" s="4"/>
      </tp>
      <tp>
        <v>1</v>
        <stp/>
        <stp>ContractData</stp>
        <stp>ZLE?</stp>
        <stp>MT_LastBidVolume</stp>
        <stp/>
        <stp>T</stp>
        <tr r="G6" s="6"/>
      </tp>
      <tp>
        <v>3</v>
        <stp/>
        <stp>ContractData</stp>
        <stp>PLE?</stp>
        <stp>MT_LastBidVolume</stp>
        <stp/>
        <stp>T</stp>
        <tr r="G8" s="5"/>
      </tp>
      <tp>
        <v>5</v>
        <stp/>
        <stp>ContractData</stp>
        <stp>CLE?</stp>
        <stp>MT_LastBidVolume</stp>
        <stp/>
        <stp>T</stp>
        <tr r="G2" s="5"/>
      </tp>
      <tp>
        <v>3</v>
        <stp/>
        <stp>ContractData</stp>
        <stp>GLE?</stp>
        <stp>MT_LastBidVolume</stp>
        <stp/>
        <stp>T</stp>
        <tr r="G7" s="6"/>
      </tp>
      <tp>
        <v>1546</v>
        <stp/>
        <stp>ContractData</stp>
        <stp>ZSE?</stp>
        <stp>Bid</stp>
        <stp/>
        <stp>T</stp>
        <tr r="H4" s="6"/>
      </tp>
      <tp>
        <v>1546.25</v>
        <stp/>
        <stp>ContractData</stp>
        <stp>ZSE?</stp>
        <stp>Ask</stp>
        <stp/>
        <stp>T</stp>
        <tr r="I4" s="6"/>
      </tp>
      <tp>
        <v>779</v>
        <stp/>
        <stp>ContractData</stp>
        <stp>ZWA?</stp>
        <stp>Bid</stp>
        <stp/>
        <stp>T</stp>
        <tr r="H3" s="6"/>
      </tp>
      <tp>
        <v>-1.0897994768962511E-2</v>
        <stp/>
        <stp>ContractData</stp>
        <stp>TUA?</stp>
        <stp>PerCentNetLastTrade</stp>
        <stp/>
        <stp>T</stp>
        <tr r="E2" s="4"/>
        <tr r="F2" s="4"/>
      </tp>
      <tp>
        <v>779.25</v>
        <stp/>
        <stp>ContractData</stp>
        <stp>ZWA?</stp>
        <stp>Ask</stp>
        <stp/>
        <stp>T</stp>
        <tr r="I3" s="6"/>
      </tp>
      <tp>
        <v>-0.26044896440530818</v>
        <stp/>
        <stp>ContractData</stp>
        <stp>TYA?</stp>
        <stp>PerCentNetLastTrade</stp>
        <stp/>
        <stp>T</stp>
        <tr r="E4" s="4"/>
        <tr r="F4" s="4"/>
      </tp>
      <tp>
        <v>775.75</v>
        <stp/>
        <stp>ContractData</stp>
        <stp>ZWA?</stp>
        <stp>Low</stp>
        <stp/>
        <stp>T</stp>
        <tr r="M3" s="6"/>
      </tp>
      <tp>
        <v>1542.25</v>
        <stp/>
        <stp>ContractData</stp>
        <stp>ZSE?</stp>
        <stp>Low</stp>
        <stp/>
        <stp>T</stp>
        <tr r="M4" s="6"/>
      </tp>
      <tp>
        <v>440.90000000000003</v>
        <stp/>
        <stp>ContractData</stp>
        <stp>ZME?</stp>
        <stp>Low</stp>
        <stp/>
        <stp>T</stp>
        <tr r="M5" s="6"/>
      </tp>
      <tp>
        <v>641.75</v>
        <stp/>
        <stp>ContractData</stp>
        <stp>ZCE?</stp>
        <stp>Bid</stp>
        <stp/>
        <stp>T</stp>
        <tr r="H2" s="6"/>
      </tp>
      <tp>
        <v>64.400000000000006</v>
        <stp/>
        <stp>ContractData</stp>
        <stp>ZLE?</stp>
        <stp>Low</stp>
        <stp/>
        <stp>T</stp>
        <tr r="M6" s="6"/>
      </tp>
      <tp>
        <v>642</v>
        <stp/>
        <stp>ContractData</stp>
        <stp>ZCE?</stp>
        <stp>Ask</stp>
        <stp/>
        <stp>T</stp>
        <tr r="I2" s="6"/>
      </tp>
      <tp>
        <v>64.570000000000007</v>
        <stp/>
        <stp>ContractData</stp>
        <stp>ZLE?</stp>
        <stp>Ask</stp>
        <stp/>
        <stp>T</stp>
        <tr r="I6" s="6"/>
      </tp>
      <tp>
        <v>442.1</v>
        <stp/>
        <stp>ContractData</stp>
        <stp>ZME?</stp>
        <stp>Ask</stp>
        <stp/>
        <stp>T</stp>
        <tr r="I5" s="6"/>
      </tp>
      <tp>
        <v>640.5</v>
        <stp/>
        <stp>ContractData</stp>
        <stp>ZCE?</stp>
        <stp>Low</stp>
        <stp/>
        <stp>T</stp>
        <tr r="M2" s="6"/>
      </tp>
      <tp>
        <v>441.90000000000003</v>
        <stp/>
        <stp>ContractData</stp>
        <stp>ZME?</stp>
        <stp>Bid</stp>
        <stp/>
        <stp>T</stp>
        <tr r="H5" s="6"/>
      </tp>
      <tp>
        <v>64.56</v>
        <stp/>
        <stp>ContractData</stp>
        <stp>ZLE?</stp>
        <stp>Bid</stp>
        <stp/>
        <stp>T</stp>
        <tr r="H6" s="6"/>
      </tp>
      <tp>
        <v>794</v>
        <stp/>
        <stp>ContractData</stp>
        <stp>TUA?</stp>
        <stp>MT_LastAskVolume</stp>
        <stp/>
        <stp>T</stp>
        <tr r="J2" s="4"/>
      </tp>
      <tp>
        <v>2</v>
        <stp/>
        <stp>ContractData</stp>
        <stp>HOE?</stp>
        <stp>MT_LastBidVolume</stp>
        <stp/>
        <stp>T</stp>
        <tr r="G3" s="5"/>
      </tp>
      <tp>
        <v>42</v>
        <stp/>
        <stp>ContractData</stp>
        <stp>EU6?</stp>
        <stp>MT_LastAskVolume</stp>
        <stp/>
        <stp>T</stp>
        <tr r="J3" s="2"/>
      </tp>
      <tp>
        <v>2</v>
        <stp/>
        <stp>ContractData</stp>
        <stp>ENQ?</stp>
        <stp>MT_LastBidVolume</stp>
        <stp/>
        <stp>T</stp>
        <tr r="G4" s="3"/>
      </tp>
      <tp>
        <v>5</v>
        <stp/>
        <stp>ContractData</stp>
        <stp>RTY?</stp>
        <stp>MT_LastAskVolume</stp>
        <stp/>
        <stp>T</stp>
        <tr r="J6" s="3"/>
      </tp>
      <tp>
        <v>147.125</v>
        <stp/>
        <stp>ContractData</stp>
        <stp>GLE?</stp>
        <stp>LastQuoteToday</stp>
        <stp/>
        <stp>T</stp>
        <tr r="C7" s="6"/>
      </tp>
      <tp>
        <v>1850.1000000000001</v>
        <stp/>
        <stp>ContractData</stp>
        <stp>GCE?</stp>
        <stp>LastQuoteToday</stp>
        <stp/>
        <stp>T</stp>
        <tr r="C6" s="5"/>
      </tp>
      <tp t="s">
        <v>117-12'+   B</v>
        <stp/>
        <stp>ContractData</stp>
        <stp>FVA?</stp>
        <stp>LastQuoteToday</stp>
        <stp/>
        <stp>B</stp>
        <tr r="C3" s="4"/>
      </tp>
      <tp>
        <v>1.1335500000000001</v>
        <stp/>
        <stp>ContractData</stp>
        <stp>EU6?</stp>
        <stp>LastQuoteToday</stp>
        <stp/>
        <stp>T</stp>
        <tr r="C3" s="2"/>
      </tp>
      <tp>
        <v>2669.1</v>
        <stp/>
        <stp>ContractData</stp>
        <stp>EMD?</stp>
        <stp>LastQuoteToday</stp>
        <stp/>
        <stp>T</stp>
        <tr r="C5" s="3"/>
      </tp>
      <tp>
        <v>14513</v>
        <stp/>
        <stp>ContractData</stp>
        <stp>ENQ?</stp>
        <stp>LastQuoteToday</stp>
        <stp/>
        <stp>T</stp>
        <tr r="C4" s="3"/>
      </tp>
      <tp>
        <v>96.245000000000005</v>
        <stp/>
        <stp>ContractData</stp>
        <stp>DXE?</stp>
        <stp>LastQuoteToday</stp>
        <stp/>
        <stp>T</stp>
        <tr r="C2" s="2"/>
      </tp>
      <tp>
        <v>4124</v>
        <stp/>
        <stp>ContractData</stp>
        <stp>DSX?</stp>
        <stp>LastQuoteToday</stp>
        <stp/>
        <stp>T</stp>
        <tr r="C8" s="3"/>
      </tp>
      <tp>
        <v>0.71210000000000007</v>
        <stp/>
        <stp>ContractData</stp>
        <stp>DA6?</stp>
        <stp>LastQuoteToday</stp>
        <stp/>
        <stp>T</stp>
        <tr r="C8" s="2"/>
      </tp>
      <tp>
        <v>91.14</v>
        <stp/>
        <stp>ContractData</stp>
        <stp>CLE?</stp>
        <stp>LastQuoteToday</stp>
        <stp/>
        <stp>T</stp>
        <tr r="C2" s="5"/>
      </tp>
      <tp>
        <v>0.78305000000000002</v>
        <stp/>
        <stp>ContractData</stp>
        <stp>CA6?</stp>
        <stp>LastQuoteToday</stp>
        <stp/>
        <stp>T</stp>
        <tr r="C6" s="2"/>
      </tp>
      <tp>
        <v>1.3493000000000002</v>
        <stp/>
        <stp>ContractData</stp>
        <stp>BP6?</stp>
        <stp>LastQuoteToday</stp>
        <stp/>
        <stp>T</stp>
        <tr r="C5" s="2"/>
      </tp>
      <tp>
        <v>27295</v>
        <stp/>
        <stp>ContractData</stp>
        <stp>NKD?</stp>
        <stp>LastQuoteToday</stp>
        <stp/>
        <stp>T</stp>
        <tr r="C11" s="3"/>
      </tp>
      <tp>
        <v>0.66015000000000001</v>
        <stp/>
        <stp>ContractData</stp>
        <stp>NE6?</stp>
        <stp>LastQuoteToday</stp>
        <stp/>
        <stp>T</stp>
        <tr r="C9" s="2"/>
      </tp>
      <tp>
        <v>4.2720000000000002</v>
        <stp/>
        <stp>ContractData</stp>
        <stp>NGE?</stp>
        <stp>LastQuoteToday</stp>
        <stp/>
        <stp>T</stp>
        <tr r="C5" s="5"/>
      </tp>
      <tp>
        <v>4.87E-2</v>
        <stp/>
        <stp>ContractData</stp>
        <stp>MX6?</stp>
        <stp>LastQuoteToday</stp>
        <stp/>
        <stp>T</stp>
        <tr r="C10" s="2"/>
      </tp>
      <tp>
        <v>8.6374999999999993E-3</v>
        <stp/>
        <stp>ContractData</stp>
        <stp>JY6?</stp>
        <stp>LastQuoteToday</stp>
        <stp/>
        <stp>T</stp>
        <tr r="C4" s="2"/>
      </tp>
      <tp>
        <v>2.8332999999999999</v>
        <stp/>
        <stp>ContractData</stp>
        <stp>HOE?</stp>
        <stp>LastQuoteToday</stp>
        <stp/>
        <stp>T</stp>
        <tr r="C3" s="5"/>
      </tp>
      <tp t="s">
        <v>150-25'  A</v>
        <stp/>
        <stp>ContractData</stp>
        <stp>USA?</stp>
        <stp>LastQuoteToday</stp>
        <stp/>
        <stp>B</stp>
        <tr r="C5" s="4"/>
      </tp>
      <tp t="s">
        <v>125-20'+ B</v>
        <stp/>
        <stp>ContractData</stp>
        <stp>TYA?</stp>
        <stp>LastQuoteToday</stp>
        <stp/>
        <stp>B</stp>
        <tr r="C4" s="4"/>
      </tp>
      <tp t="s">
        <v>107-16'5/8 A</v>
        <stp/>
        <stp>ContractData</stp>
        <stp>TUA?</stp>
        <stp>LastQuoteToday</stp>
        <stp/>
        <stp>B</stp>
        <tr r="C2" s="4"/>
      </tp>
      <tp>
        <v>23.115000000000002</v>
        <stp/>
        <stp>ContractData</stp>
        <stp>SIE?</stp>
        <stp>LastQuoteToday</stp>
        <stp/>
        <stp>T</stp>
        <tr r="C7" s="5"/>
      </tp>
      <tp>
        <v>1.0794000000000001</v>
        <stp/>
        <stp>ContractData</stp>
        <stp>SF6?</stp>
        <stp>LastQuoteToday</stp>
        <stp/>
        <stp>T</stp>
        <tr r="C7" s="2"/>
      </tp>
      <tp>
        <v>2054.6999999999998</v>
        <stp/>
        <stp>ContractData</stp>
        <stp>RTY?</stp>
        <stp>LastQuoteToday</stp>
        <stp/>
        <stp>T</stp>
        <tr r="C6" s="3"/>
      </tp>
      <tp>
        <v>2.6600999999999999</v>
        <stp/>
        <stp>ContractData</stp>
        <stp>RBE?</stp>
        <stp>LastQuoteToday</stp>
        <stp/>
        <stp>T</stp>
        <tr r="C4" s="5"/>
      </tp>
      <tp>
        <v>119.66</v>
        <stp/>
        <stp>ContractData</stp>
        <stp>QGA?</stp>
        <stp>LastQuoteToday</stp>
        <stp/>
        <stp>T</stp>
        <tr r="C9" s="4"/>
      </tp>
      <tp>
        <v>7521</v>
        <stp/>
        <stp>ContractData</stp>
        <stp>QFA?</stp>
        <stp>LastQuoteToday</stp>
        <stp/>
        <stp>T</stp>
        <tr r="C9" s="3"/>
      </tp>
      <tp>
        <v>1007.1</v>
        <stp/>
        <stp>ContractData</stp>
        <stp>PLE?</stp>
        <stp>LastQuoteToday</stp>
        <stp/>
        <stp>T</stp>
        <tr r="C8" s="5"/>
      </tp>
      <tp>
        <v>6956</v>
        <stp/>
        <stp>ContractData</stp>
        <stp>PIL?</stp>
        <stp>LastQuoteToday</stp>
        <stp/>
        <stp>T</stp>
        <tr r="C10" s="3"/>
      </tp>
      <tp>
        <v>779.25</v>
        <stp/>
        <stp>ContractData</stp>
        <stp>ZWA?</stp>
        <stp>LastQuoteToday</stp>
        <stp/>
        <stp>T</stp>
        <tr r="C3" s="6"/>
      </tp>
      <tp>
        <v>1546.25</v>
        <stp/>
        <stp>ContractData</stp>
        <stp>ZSE?</stp>
        <stp>LastQuoteToday</stp>
        <stp/>
        <stp>T</stp>
        <tr r="C4" s="6"/>
      </tp>
      <tp>
        <v>441.90000000000003</v>
        <stp/>
        <stp>ContractData</stp>
        <stp>ZME?</stp>
        <stp>LastQuoteToday</stp>
        <stp/>
        <stp>T</stp>
        <tr r="C5" s="6"/>
      </tp>
      <tp>
        <v>64.56</v>
        <stp/>
        <stp>ContractData</stp>
        <stp>ZLE?</stp>
        <stp>LastQuoteToday</stp>
        <stp/>
        <stp>T</stp>
        <tr r="C6" s="6"/>
      </tp>
      <tp>
        <v>641.75</v>
        <stp/>
        <stp>ContractData</stp>
        <stp>ZCE?</stp>
        <stp>LastQuoteToday</stp>
        <stp/>
        <stp>T</stp>
        <tr r="C2" s="6"/>
      </tp>
      <tp>
        <v>10</v>
        <stp/>
        <stp>ContractData</stp>
        <stp>CA6?</stp>
        <stp>MT_LastBidVolume</stp>
        <stp/>
        <stp>T</stp>
        <tr r="G6" s="2"/>
      </tp>
      <tp>
        <v>38</v>
        <stp/>
        <stp>ContractData</stp>
        <stp>DA6?</stp>
        <stp>MT_LastBidVolume</stp>
        <stp/>
        <stp>T</stp>
        <tr r="G8" s="2"/>
      </tp>
      <tp>
        <v>0.02</v>
        <stp/>
        <stp>ContractData</stp>
        <stp>FGBX?</stp>
        <stp>TickSize</stp>
        <stp/>
        <stp>T</stp>
        <tr r="O8" s="4"/>
      </tp>
      <tp>
        <v>1926</v>
        <stp/>
        <stp>ContractData</stp>
        <stp>TYA?</stp>
        <stp>MT_LastAskVolume</stp>
        <stp/>
        <stp>T</stp>
        <tr r="J4" s="4"/>
      </tp>
      <tp>
        <v>32</v>
        <stp/>
        <stp>ContractData</stp>
        <stp>ZCE?</stp>
        <stp>MT_LastBidVolume</stp>
        <stp/>
        <stp>T</stp>
        <tr r="G2" s="6"/>
      </tp>
      <tp>
        <v>3</v>
        <stp/>
        <stp>ContractData</stp>
        <stp>GCE?</stp>
        <stp>MT_LastBidVolume</stp>
        <stp/>
        <stp>T</stp>
        <tr r="G6" s="5"/>
      </tp>
      <tp t="s">
        <v>150-24'  B</v>
        <stp/>
        <stp>ContractData</stp>
        <stp>USA?</stp>
        <stp>Bid</stp>
        <stp/>
        <stp>B</stp>
        <tr r="H5" s="4"/>
      </tp>
      <tp t="s">
        <v>150-25'  A</v>
        <stp/>
        <stp>ContractData</stp>
        <stp>USA?</stp>
        <stp>Ask</stp>
        <stp/>
        <stp>B</stp>
        <tr r="I5" s="4"/>
      </tp>
      <tp t="s">
        <v>150-22' </v>
        <stp/>
        <stp>ContractData</stp>
        <stp>USA?</stp>
        <stp>Low</stp>
        <stp/>
        <stp>B</stp>
        <tr r="M5" s="4"/>
      </tp>
      <tp>
        <v>53</v>
        <stp/>
        <stp>ContractData</stp>
        <stp>JY6?</stp>
        <stp>MT_LastAskVolume</stp>
        <stp/>
        <stp>T</stp>
        <tr r="J4" s="2"/>
      </tp>
      <tp>
        <v>125</v>
        <stp/>
        <stp>ContractData</stp>
        <stp>DXE?</stp>
        <stp>MT_LastAskVolume</stp>
        <stp/>
        <stp>T</stp>
        <tr r="J2" s="2"/>
      </tp>
      <tp>
        <v>-2.7800000000000002</v>
        <stp/>
        <stp>ContractData</stp>
        <stp>FGBX?</stp>
        <stp>NetLastQuoteToday</stp>
        <stp/>
        <stp>T</stp>
        <tr r="D8" s="4"/>
      </tp>
      <tp>
        <v>2</v>
        <stp/>
        <stp>ContractData</stp>
        <stp>RBE?</stp>
        <stp>MT_LastBidVolume</stp>
        <stp/>
        <stp>T</stp>
        <tr r="G4" s="5"/>
      </tp>
      <tp>
        <v>-1.5127388535031847</v>
        <stp/>
        <stp>ContractData</stp>
        <stp>ZSE?</stp>
        <stp>PerCentNetLastTrade</stp>
        <stp/>
        <stp>T</stp>
        <tr r="F4" s="6"/>
        <tr r="E4" s="6"/>
      </tp>
      <tp>
        <v>-2.5336252736940881</v>
        <stp/>
        <stp>ContractData</stp>
        <stp>ZWA?</stp>
        <stp>PerCentNetLastTrade</stp>
        <stp/>
        <stp>T</stp>
        <tr r="E3" s="6"/>
        <tr r="F3" s="6"/>
      </tp>
      <tp t="s">
        <v>125-18'+</v>
        <stp/>
        <stp>ContractData</stp>
        <stp>TYA?</stp>
        <stp>Low</stp>
        <stp/>
        <stp>B</stp>
        <tr r="M4" s="4"/>
      </tp>
      <tp t="s">
        <v>107-16'5/8 A</v>
        <stp/>
        <stp>ContractData</stp>
        <stp>TUA?</stp>
        <stp>Ask</stp>
        <stp/>
        <stp>B</stp>
        <tr r="I2" s="4"/>
      </tp>
      <tp t="s">
        <v>107-16'+   B</v>
        <stp/>
        <stp>ContractData</stp>
        <stp>TUA?</stp>
        <stp>Bid</stp>
        <stp/>
        <stp>B</stp>
        <tr r="H2" s="4"/>
      </tp>
      <tp t="s">
        <v>107-15'3/4</v>
        <stp/>
        <stp>ContractData</stp>
        <stp>TUA?</stp>
        <stp>Low</stp>
        <stp/>
        <stp>B</stp>
        <tr r="M2" s="4"/>
      </tp>
      <tp t="s">
        <v>125-21'  A</v>
        <stp/>
        <stp>ContractData</stp>
        <stp>TYA?</stp>
        <stp>Ask</stp>
        <stp/>
        <stp>B</stp>
        <tr r="I4" s="4"/>
      </tp>
      <tp t="s">
        <v>125-20'+ B</v>
        <stp/>
        <stp>ContractData</stp>
        <stp>TYA?</stp>
        <stp>Bid</stp>
        <stp/>
        <stp>B</stp>
        <tr r="H4" s="4"/>
      </tp>
      <tp>
        <v>-2.1349599695005717</v>
        <stp/>
        <stp>ContractData</stp>
        <stp>ZCE?</stp>
        <stp>PerCentNetLastTrade</stp>
        <stp/>
        <stp>T</stp>
        <tr r="E2" s="6"/>
        <tr r="F2" s="6"/>
      </tp>
      <tp>
        <v>260</v>
        <stp/>
        <stp>ContractData</stp>
        <stp>ENQ?</stp>
        <stp>NetLastQuoteToday</stp>
        <stp/>
        <stp>T</stp>
        <tr r="D4" s="3"/>
      </tp>
      <tp>
        <v>-1.4272970561998215</v>
        <stp/>
        <stp>ContractData</stp>
        <stp>ZME?</stp>
        <stp>PerCentNetLastTrade</stp>
        <stp/>
        <stp>T</stp>
        <tr r="E5" s="6"/>
        <tr r="F5" s="6"/>
      </tp>
      <tp>
        <v>-1.8994073848959125</v>
        <stp/>
        <stp>ContractData</stp>
        <stp>ZLE?</stp>
        <stp>PerCentNetLastTrade</stp>
        <stp/>
        <stp>T</stp>
        <tr r="E6" s="6"/>
        <tr r="F6" s="6"/>
      </tp>
      <tp>
        <v>21</v>
        <stp/>
        <stp>ContractData</stp>
        <stp>MX6?</stp>
        <stp>MT_LastAskVolume</stp>
        <stp/>
        <stp>T</stp>
        <tr r="J10" s="2"/>
      </tp>
      <tp>
        <v>23.07</v>
        <stp/>
        <stp>ContractData</stp>
        <stp>SIE?</stp>
        <stp>Low</stp>
        <stp/>
        <stp>T</stp>
        <tr r="M7" s="5"/>
      </tp>
      <tp>
        <v>1.0793000000000001</v>
        <stp/>
        <stp>ContractData</stp>
        <stp>SF6?</stp>
        <stp>Bid</stp>
        <stp/>
        <stp>T</stp>
        <tr r="H7" s="2"/>
      </tp>
      <tp>
        <v>1.0794000000000001</v>
        <stp/>
        <stp>ContractData</stp>
        <stp>SF6?</stp>
        <stp>Ask</stp>
        <stp/>
        <stp>T</stp>
        <tr r="I7" s="2"/>
      </tp>
      <tp>
        <v>23.115000000000002</v>
        <stp/>
        <stp>ContractData</stp>
        <stp>SIE?</stp>
        <stp>Ask</stp>
        <stp/>
        <stp>T</stp>
        <tr r="I7" s="5"/>
      </tp>
      <tp>
        <v>23.11</v>
        <stp/>
        <stp>ContractData</stp>
        <stp>SIE?</stp>
        <stp>Bid</stp>
        <stp/>
        <stp>T</stp>
        <tr r="H7" s="5"/>
      </tp>
      <tp>
        <v>1.0789</v>
        <stp/>
        <stp>ContractData</stp>
        <stp>SF6?</stp>
        <stp>Low</stp>
        <stp/>
        <stp>T</stp>
        <tr r="M7" s="2"/>
      </tp>
      <tp>
        <v>20</v>
        <stp/>
        <stp>ContractData</stp>
        <stp>NE6?</stp>
        <stp>MT_LastBidVolume</stp>
        <stp/>
        <stp>T</stp>
        <tr r="G9" s="2"/>
      </tp>
      <tp>
        <v>2054.9</v>
        <stp/>
        <stp>ContractData</stp>
        <stp>RTY?</stp>
        <stp>Ask</stp>
        <stp/>
        <stp>T</stp>
        <tr r="I6" s="3"/>
      </tp>
      <tp>
        <v>2054.6999999999998</v>
        <stp/>
        <stp>ContractData</stp>
        <stp>RTY?</stp>
        <stp>Bid</stp>
        <stp/>
        <stp>T</stp>
        <tr r="H6" s="3"/>
      </tp>
      <tp>
        <v>2011.2</v>
        <stp/>
        <stp>ContractData</stp>
        <stp>RTY?</stp>
        <stp>Low</stp>
        <stp/>
        <stp>T</stp>
        <tr r="M6" s="3"/>
      </tp>
      <tp>
        <v>2.6600999999999999</v>
        <stp/>
        <stp>ContractData</stp>
        <stp>RBE?</stp>
        <stp>Bid</stp>
        <stp/>
        <stp>T</stp>
        <tr r="H4" s="5"/>
      </tp>
      <tp>
        <v>2.6606000000000001</v>
        <stp/>
        <stp>ContractData</stp>
        <stp>RBE?</stp>
        <stp>Ask</stp>
        <stp/>
        <stp>T</stp>
        <tr r="I4" s="5"/>
      </tp>
      <tp>
        <v>2.6533000000000002</v>
        <stp/>
        <stp>ContractData</stp>
        <stp>RBE?</stp>
        <stp>Low</stp>
        <stp/>
        <stp>T</stp>
        <tr r="M4" s="5"/>
      </tp>
      <tp>
        <v>247</v>
        <stp/>
        <stp>ContractData</stp>
        <stp>QGA?</stp>
        <stp>MT_LastBidVolume</stp>
        <stp/>
        <stp>T</stp>
        <tr r="G9" s="4"/>
      </tp>
      <tp>
        <v>5</v>
        <stp/>
        <stp>ContractData</stp>
        <stp>NGE?</stp>
        <stp>MT_LastBidVolume</stp>
        <stp/>
        <stp>T</stp>
        <tr r="G5" s="5"/>
      </tp>
      <tp>
        <v>119.65</v>
        <stp/>
        <stp>ContractData</stp>
        <stp>QGA?</stp>
        <stp>Bid</stp>
        <stp/>
        <stp>T</stp>
        <tr r="H9" s="4"/>
      </tp>
      <tp>
        <v>7520</v>
        <stp/>
        <stp>ContractData</stp>
        <stp>QFA?</stp>
        <stp>Bid</stp>
        <stp/>
        <stp>T</stp>
        <tr r="H9" s="3"/>
      </tp>
      <tp>
        <v>7521</v>
        <stp/>
        <stp>ContractData</stp>
        <stp>QFA?</stp>
        <stp>Ask</stp>
        <stp/>
        <stp>T</stp>
        <tr r="I9" s="3"/>
      </tp>
      <tp>
        <v>119.66</v>
        <stp/>
        <stp>ContractData</stp>
        <stp>QGA?</stp>
        <stp>Ask</stp>
        <stp/>
        <stp>T</stp>
        <tr r="I9" s="4"/>
      </tp>
      <tp>
        <v>119.39</v>
        <stp/>
        <stp>ContractData</stp>
        <stp>QGA?</stp>
        <stp>Low</stp>
        <stp/>
        <stp>T</stp>
        <tr r="M9" s="4"/>
      </tp>
      <tp>
        <v>7435</v>
        <stp/>
        <stp>ContractData</stp>
        <stp>QFA?</stp>
        <stp>Low</stp>
        <stp/>
        <stp>T</stp>
        <tr r="M9" s="3"/>
      </tp>
      <tp>
        <v>9</v>
        <stp/>
        <stp>ContractData</stp>
        <stp>QFA?</stp>
        <stp>MT_LastBidVolume</stp>
        <stp/>
        <stp>T</stp>
        <tr r="G9" s="3"/>
      </tp>
      <tp>
        <v>1005.5</v>
        <stp/>
        <stp>ContractData</stp>
        <stp>PLE?</stp>
        <stp>Low</stp>
        <stp/>
        <stp>T</stp>
        <tr r="M8" s="5"/>
      </tp>
      <tp>
        <v>6804.5</v>
        <stp/>
        <stp>ContractData</stp>
        <stp>PIL?</stp>
        <stp>Low</stp>
        <stp/>
        <stp>T</stp>
        <tr r="M10" s="3"/>
      </tp>
      <tp>
        <v>6956</v>
        <stp/>
        <stp>ContractData</stp>
        <stp>PIL?</stp>
        <stp>Ask</stp>
        <stp/>
        <stp>T</stp>
        <tr r="I10" s="3"/>
      </tp>
      <tp>
        <v>6955</v>
        <stp/>
        <stp>ContractData</stp>
        <stp>PIL?</stp>
        <stp>Bid</stp>
        <stp/>
        <stp>T</stp>
        <tr r="H10" s="3"/>
      </tp>
      <tp>
        <v>1007.4000000000001</v>
        <stp/>
        <stp>ContractData</stp>
        <stp>PLE?</stp>
        <stp>Ask</stp>
        <stp/>
        <stp>T</stp>
        <tr r="I8" s="5"/>
      </tp>
      <tp>
        <v>1007.1</v>
        <stp/>
        <stp>ContractData</stp>
        <stp>PLE?</stp>
        <stp>Bid</stp>
        <stp/>
        <stp>T</stp>
        <tr r="H8" s="5"/>
      </tp>
      <tp>
        <v>40</v>
        <stp/>
        <stp>ContractData</stp>
        <stp>SF6?</stp>
        <stp>MT_LastBidVolume</stp>
        <stp/>
        <stp>T</stp>
        <tr r="G7" s="2"/>
      </tp>
      <tp t="s">
        <v>Swiss Franc (Globex), Mar 22</v>
        <stp/>
        <stp>ContractData</stp>
        <stp>SF6?</stp>
        <stp>LongDescription</stp>
        <stp/>
        <stp>T</stp>
        <tr r="N7" s="2"/>
      </tp>
      <tp t="s">
        <v>Silver (Globex), Mar 22</v>
        <stp/>
        <stp>ContractData</stp>
        <stp>SIE?</stp>
        <stp>LongDescription</stp>
        <stp/>
        <stp>T</stp>
        <tr r="N7" s="5"/>
      </tp>
      <tp>
        <v>4.8929999999999994E-2</v>
        <stp/>
        <stp>ContractData</stp>
        <stp>MX6?</stp>
        <stp>High</stp>
        <stp/>
        <stp>T</stp>
        <tr r="L10" s="2"/>
      </tp>
      <tp>
        <v>96.29</v>
        <stp/>
        <stp>ContractData</stp>
        <stp>DXE?</stp>
        <stp>High</stp>
        <stp/>
        <stp>T</stp>
        <tr r="L2" s="2"/>
      </tp>
      <tp t="s">
        <v>RBOB Gasoline (Globex), Mar 22</v>
        <stp/>
        <stp>ContractData</stp>
        <stp>RBE?</stp>
        <stp>LongDescription</stp>
        <stp/>
        <stp>T</stp>
        <tr r="N4" s="5"/>
      </tp>
      <tp t="s">
        <v>E-mini Russell 2000, Mar 22</v>
        <stp/>
        <stp>ContractData</stp>
        <stp>RTY?</stp>
        <stp>LongDescription</stp>
        <stp/>
        <stp>T</stp>
        <tr r="N6" s="3"/>
      </tp>
      <tp>
        <v>8.6779999999999999E-3</v>
        <stp/>
        <stp>ContractData</stp>
        <stp>JY6?</stp>
        <stp>High</stp>
        <stp/>
        <stp>T</stp>
        <tr r="L4" s="2"/>
      </tp>
      <tp t="s">
        <v>126-06'+</v>
        <stp/>
        <stp>ContractData</stp>
        <stp>TYA?</stp>
        <stp>High</stp>
        <stp/>
        <stp>B</stp>
        <tr r="L4" s="4"/>
      </tp>
      <tp t="s">
        <v>FTSE 100 - Stnd Index, Mar 22</v>
        <stp/>
        <stp>ContractData</stp>
        <stp>QFA?</stp>
        <stp>LongDescription</stp>
        <stp/>
        <stp>T</stp>
        <tr r="N9" s="3"/>
      </tp>
      <tp t="s">
        <v>Long Gilt (CONNECT), Mar 22</v>
        <stp/>
        <stp>ContractData</stp>
        <stp>QGA?</stp>
        <stp>LongDescription</stp>
        <stp/>
        <stp>T</stp>
        <tr r="N9" s="4"/>
      </tp>
      <tp t="s">
        <v>CAC40, Feb 22</v>
        <stp/>
        <stp>ContractData</stp>
        <stp>PIL?</stp>
        <stp>LongDescription</stp>
        <stp/>
        <stp>T</stp>
        <tr r="N10" s="3"/>
      </tp>
      <tp t="s">
        <v>Platinum (Globex), Apr 22</v>
        <stp/>
        <stp>ContractData</stp>
        <stp>PLE?</stp>
        <stp>LongDescription</stp>
        <stp/>
        <stp>T</stp>
        <tr r="N8" s="5"/>
      </tp>
      <tp t="s">
        <v>30yr US Treasury Bonds (Globex), Mar 22</v>
        <stp/>
        <stp>ContractData</stp>
        <stp>USA?</stp>
        <stp>LongDescription</stp>
        <stp/>
        <stp>T</stp>
        <tr r="N5" s="4"/>
      </tp>
      <tp>
        <v>8.657999999999999E-3</v>
        <stp/>
        <stp>ContractData</stp>
        <stp>JY6?</stp>
        <stp>Open</stp>
        <stp/>
        <stp>T</stp>
        <tr r="K4" s="2"/>
      </tp>
      <tp t="s">
        <v>126-01' </v>
        <stp/>
        <stp>ContractData</stp>
        <stp>TYA?</stp>
        <stp>Open</stp>
        <stp/>
        <stp>B</stp>
        <tr r="K4" s="4"/>
      </tp>
      <tp t="s">
        <v>2yr US Treasury Note (Globex), Mar 22</v>
        <stp/>
        <stp>ContractData</stp>
        <stp>TUA?</stp>
        <stp>LongDescription</stp>
        <stp/>
        <stp>T</stp>
        <tr r="N2" s="4"/>
      </tp>
      <tp t="s">
        <v>10yr US Treasury Notes (Globex), Mar 22</v>
        <stp/>
        <stp>ContractData</stp>
        <stp>TYA?</stp>
        <stp>LongDescription</stp>
        <stp/>
        <stp>T</stp>
        <tr r="N4" s="4"/>
      </tp>
      <tp>
        <v>4.8729999999999996E-2</v>
        <stp/>
        <stp>ContractData</stp>
        <stp>MX6?</stp>
        <stp>Open</stp>
        <stp/>
        <stp>T</stp>
        <tr r="K10" s="2"/>
      </tp>
      <tp>
        <v>96.23</v>
        <stp/>
        <stp>ContractData</stp>
        <stp>DXE?</stp>
        <stp>Open</stp>
        <stp/>
        <stp>T</stp>
        <tr r="K2" s="2"/>
      </tp>
      <tp>
        <v>1.3565</v>
        <stp/>
        <stp>ContractData</stp>
        <stp>BP6?</stp>
        <stp>High</stp>
        <stp/>
        <stp>T</stp>
        <tr r="L5" s="2"/>
      </tp>
      <tp>
        <v>801.25</v>
        <stp/>
        <stp>ContractData</stp>
        <stp>ZWA?</stp>
        <stp>Open</stp>
        <stp/>
        <stp>T</stp>
        <tr r="K3" s="6"/>
      </tp>
      <tp t="s">
        <v>Corn (Globex), Mar 22</v>
        <stp/>
        <stp>ContractData</stp>
        <stp>ZCE?</stp>
        <stp>LongDescription</stp>
        <stp/>
        <stp>T</stp>
        <tr r="N2" s="6"/>
      </tp>
      <tp t="s">
        <v>Soybean Oil (Globex), Mar 22</v>
        <stp/>
        <stp>ContractData</stp>
        <stp>ZLE?</stp>
        <stp>LongDescription</stp>
        <stp/>
        <stp>T</stp>
        <tr r="N6" s="6"/>
      </tp>
      <tp t="s">
        <v>Soybean Meal (Globex), Mar 22</v>
        <stp/>
        <stp>ContractData</stp>
        <stp>ZME?</stp>
        <stp>LongDescription</stp>
        <stp/>
        <stp>T</stp>
        <tr r="N5" s="6"/>
      </tp>
      <tp t="s">
        <v>Soybeans (Globex), Mar 22</v>
        <stp/>
        <stp>ContractData</stp>
        <stp>ZSE?</stp>
        <stp>LongDescription</stp>
        <stp/>
        <stp>T</stp>
        <tr r="N4" s="6"/>
      </tp>
      <tp t="s">
        <v>Wheat (Globex), Mar 22</v>
        <stp/>
        <stp>ContractData</stp>
        <stp>ZWA?</stp>
        <stp>LongDescription</stp>
        <stp/>
        <stp>T</stp>
        <tr r="N3" s="6"/>
      </tp>
      <tp t="s">
        <v>117-18'+  </v>
        <stp/>
        <stp>ContractData</stp>
        <stp>FVA?</stp>
        <stp>Open</stp>
        <stp/>
        <stp>B</stp>
        <tr r="K3" s="4"/>
      </tp>
      <tp>
        <v>1.1312500000000001</v>
        <stp/>
        <stp>ContractData</stp>
        <stp>EU6?</stp>
        <stp>Open</stp>
        <stp/>
        <stp>T</stp>
        <tr r="K3" s="2"/>
      </tp>
      <tp t="s">
        <v>107-17'+  </v>
        <stp/>
        <stp>ContractData</stp>
        <stp>TUA?</stp>
        <stp>Open</stp>
        <stp/>
        <stp>B</stp>
        <tr r="K2" s="4"/>
      </tp>
      <tp>
        <v>4134</v>
        <stp/>
        <stp>ContractData</stp>
        <stp>DSX?</stp>
        <stp>High</stp>
        <stp/>
        <stp>T</stp>
        <tr r="L8" s="3"/>
      </tp>
      <tp>
        <v>1577</v>
        <stp/>
        <stp>ContractData</stp>
        <stp>ZSE?</stp>
        <stp>High</stp>
        <stp/>
        <stp>T</stp>
        <tr r="L4" s="6"/>
      </tp>
      <tp>
        <v>2017.4</v>
        <stp/>
        <stp>ContractData</stp>
        <stp>RTY?</stp>
        <stp>Open</stp>
        <stp/>
        <stp>T</stp>
        <tr r="K6" s="3"/>
      </tp>
      <tp t="s">
        <v>152-07' </v>
        <stp/>
        <stp>ContractData</stp>
        <stp>USA?</stp>
        <stp>High</stp>
        <stp/>
        <stp>B</stp>
        <tr r="L5" s="4"/>
      </tp>
      <tp>
        <v>1569.25</v>
        <stp/>
        <stp>ContractData</stp>
        <stp>ZSE?</stp>
        <stp>Open</stp>
        <stp/>
        <stp>T</stp>
        <tr r="K4" s="6"/>
      </tp>
      <tp t="s">
        <v>151-29' </v>
        <stp/>
        <stp>ContractData</stp>
        <stp>USA?</stp>
        <stp>Open</stp>
        <stp/>
        <stp>B</stp>
        <tr r="K5" s="4"/>
      </tp>
      <tp>
        <v>2062.8000000000002</v>
        <stp/>
        <stp>ContractData</stp>
        <stp>RTY?</stp>
        <stp>High</stp>
        <stp/>
        <stp>T</stp>
        <tr r="L6" s="3"/>
      </tp>
      <tp>
        <v>4051</v>
        <stp/>
        <stp>ContractData</stp>
        <stp>DSX?</stp>
        <stp>Open</stp>
        <stp/>
        <stp>T</stp>
        <tr r="K8" s="3"/>
      </tp>
      <tp>
        <v>1.1366500000000002</v>
        <stp/>
        <stp>ContractData</stp>
        <stp>EU6?</stp>
        <stp>High</stp>
        <stp/>
        <stp>T</stp>
        <tr r="L3" s="2"/>
      </tp>
      <tp t="s">
        <v>107-19'1/8</v>
        <stp/>
        <stp>ContractData</stp>
        <stp>TUA?</stp>
        <stp>High</stp>
        <stp/>
        <stp>B</stp>
        <tr r="L2" s="4"/>
      </tp>
      <tp t="s">
        <v>117-22'+  </v>
        <stp/>
        <stp>ContractData</stp>
        <stp>FVA?</stp>
        <stp>High</stp>
        <stp/>
        <stp>B</stp>
        <tr r="L3" s="4"/>
      </tp>
      <tp>
        <v>1.3529</v>
        <stp/>
        <stp>ContractData</stp>
        <stp>BP6?</stp>
        <stp>Open</stp>
        <stp/>
        <stp>T</stp>
        <tr r="K5" s="2"/>
      </tp>
      <tp>
        <v>801.75</v>
        <stp/>
        <stp>ContractData</stp>
        <stp>ZWA?</stp>
        <stp>High</stp>
        <stp/>
        <stp>T</stp>
        <tr r="L3" s="6"/>
      </tp>
      <tp t="s">
        <v>Canadian Dollar (Globex), Mar 22</v>
        <stp/>
        <stp>ContractData</stp>
        <stp>CA6?</stp>
        <stp>LongDescription</stp>
        <stp/>
        <stp>T</stp>
        <tr r="N6" s="2"/>
      </tp>
      <tp t="s">
        <v>Crude Light (Globex), Mar 22</v>
        <stp/>
        <stp>ContractData</stp>
        <stp>CLE?</stp>
        <stp>LongDescription</stp>
        <stp/>
        <stp>T</stp>
        <tr r="N2" s="5"/>
      </tp>
      <tp>
        <v>2.9370000000000003</v>
        <stp/>
        <stp>ContractData</stp>
        <stp>HOE?</stp>
        <stp>Open</stp>
        <stp/>
        <stp>T</stp>
        <tr r="K3" s="5"/>
      </tp>
      <tp t="s">
        <v>British Pound (Globex), Mar 22</v>
        <stp/>
        <stp>ContractData</stp>
        <stp>BP6?</stp>
        <stp>LongDescription</stp>
        <stp/>
        <stp>T</stp>
        <tr r="N5" s="2"/>
      </tp>
      <tp>
        <v>24.015000000000001</v>
        <stp/>
        <stp>ContractData</stp>
        <stp>SIE?</stp>
        <stp>High</stp>
        <stp/>
        <stp>T</stp>
        <tr r="L7" s="5"/>
      </tp>
      <tp>
        <v>6976.5</v>
        <stp/>
        <stp>ContractData</stp>
        <stp>PIL?</stp>
        <stp>High</stp>
        <stp/>
        <stp>T</stp>
        <tr r="L10" s="3"/>
      </tp>
      <tp>
        <v>14257</v>
        <stp/>
        <stp>ContractData</stp>
        <stp>ENQ?</stp>
        <stp>Open</stp>
        <stp/>
        <stp>T</stp>
        <tr r="K4" s="3"/>
      </tp>
      <tp>
        <v>448.5</v>
        <stp/>
        <stp>ContractData</stp>
        <stp>ZME?</stp>
        <stp>Open</stp>
        <stp/>
        <stp>T</stp>
        <tr r="K5" s="6"/>
      </tp>
      <tp>
        <v>2631</v>
        <stp/>
        <stp>ContractData</stp>
        <stp>EMD?</stp>
        <stp>Open</stp>
        <stp/>
        <stp>T</stp>
        <tr r="K5" s="3"/>
      </tp>
      <tp>
        <v>146.35</v>
        <stp/>
        <stp>ContractData</stp>
        <stp>GLE?</stp>
        <stp>Open</stp>
        <stp/>
        <stp>T</stp>
        <tr r="K7" s="6"/>
      </tp>
      <tp>
        <v>94.83</v>
        <stp/>
        <stp>ContractData</stp>
        <stp>CLE?</stp>
        <stp>Open</stp>
        <stp/>
        <stp>T</stp>
        <tr r="K2" s="5"/>
      </tp>
      <tp>
        <v>1029</v>
        <stp/>
        <stp>ContractData</stp>
        <stp>PLE?</stp>
        <stp>Open</stp>
        <stp/>
        <stp>T</stp>
        <tr r="K8" s="5"/>
      </tp>
      <tp>
        <v>65.77</v>
        <stp/>
        <stp>ContractData</stp>
        <stp>ZLE?</stp>
        <stp>Open</stp>
        <stp/>
        <stp>T</stp>
        <tr r="K6" s="6"/>
      </tp>
      <tp>
        <v>27340</v>
        <stp/>
        <stp>ContractData</stp>
        <stp>NKD?</stp>
        <stp>High</stp>
        <stp/>
        <stp>T</stp>
        <tr r="L11" s="3"/>
      </tp>
      <tp t="s">
        <v>Gold (Globex), Apr 22</v>
        <stp/>
        <stp>ContractData</stp>
        <stp>GCE?</stp>
        <stp>LongDescription</stp>
        <stp/>
        <stp>T</stp>
        <tr r="N6" s="5"/>
      </tp>
      <tp t="s">
        <v>Live Cattle (Globex), Apr 22</v>
        <stp/>
        <stp>ContractData</stp>
        <stp>GLE?</stp>
        <stp>LongDescription</stp>
        <stp/>
        <stp>T</stp>
        <tr r="N7" s="6"/>
      </tp>
      <tp>
        <v>27080</v>
        <stp/>
        <stp>ContractData</stp>
        <stp>NKD?</stp>
        <stp>Open</stp>
        <stp/>
        <stp>T</stp>
        <tr r="K11" s="3"/>
      </tp>
      <tp>
        <v>95.17</v>
        <stp/>
        <stp>ContractData</stp>
        <stp>CLE?</stp>
        <stp>High</stp>
        <stp/>
        <stp>T</stp>
        <tr r="L2" s="5"/>
      </tp>
      <tp>
        <v>147.47499999999999</v>
        <stp/>
        <stp>ContractData</stp>
        <stp>GLE?</stp>
        <stp>High</stp>
        <stp/>
        <stp>T</stp>
        <tr r="L7" s="6"/>
      </tp>
      <tp>
        <v>1035</v>
        <stp/>
        <stp>ContractData</stp>
        <stp>PLE?</stp>
        <stp>High</stp>
        <stp/>
        <stp>T</stp>
        <tr r="L8" s="5"/>
      </tp>
      <tp>
        <v>65.77</v>
        <stp/>
        <stp>ContractData</stp>
        <stp>ZLE?</stp>
        <stp>High</stp>
        <stp/>
        <stp>T</stp>
        <tr r="L6" s="6"/>
      </tp>
      <tp t="s">
        <v>5yr US Treasury Notes (Globex), Mar 22</v>
        <stp/>
        <stp>ContractData</stp>
        <stp>FVA?</stp>
        <stp>LongDescription</stp>
        <stp/>
        <stp>T</stp>
        <tr r="N3" s="4"/>
      </tp>
      <tp>
        <v>2683.4</v>
        <stp/>
        <stp>ContractData</stp>
        <stp>EMD?</stp>
        <stp>High</stp>
        <stp/>
        <stp>T</stp>
        <tr r="L5" s="3"/>
      </tp>
      <tp>
        <v>451</v>
        <stp/>
        <stp>ContractData</stp>
        <stp>ZME?</stp>
        <stp>High</stp>
        <stp/>
        <stp>T</stp>
        <tr r="L5" s="6"/>
      </tp>
      <tp>
        <v>44607.376979166664</v>
        <stp/>
        <stp>SystemInfo</stp>
        <stp>Linetime</stp>
        <tr r="N1" s="1"/>
      </tp>
      <tp t="s">
        <v>E-mini NASDAQ-100, Mar 22</v>
        <stp/>
        <stp>ContractData</stp>
        <stp>ENQ?</stp>
        <stp>LongDescription</stp>
        <stp/>
        <stp>T</stp>
        <tr r="N4" s="3"/>
      </tp>
      <tp t="s">
        <v>E-mini MidCap 400, Mar 22</v>
        <stp/>
        <stp>ContractData</stp>
        <stp>EMD?</stp>
        <stp>LongDescription</stp>
        <stp/>
        <stp>T</stp>
        <tr r="N5" s="3"/>
      </tp>
      <tp t="s">
        <v>Euro FX (Globex), Mar 22</v>
        <stp/>
        <stp>ContractData</stp>
        <stp>EU6?</stp>
        <stp>LongDescription</stp>
        <stp/>
        <stp>T</stp>
        <tr r="N3" s="2"/>
      </tp>
      <tp>
        <v>6828.5</v>
        <stp/>
        <stp>ContractData</stp>
        <stp>PIL?</stp>
        <stp>Open</stp>
        <stp/>
        <stp>T</stp>
        <tr r="K10" s="3"/>
      </tp>
      <tp>
        <v>14574.25</v>
        <stp/>
        <stp>ContractData</stp>
        <stp>ENQ?</stp>
        <stp>High</stp>
        <stp/>
        <stp>T</stp>
        <tr r="L4" s="3"/>
      </tp>
      <tp>
        <v>23.885000000000002</v>
        <stp/>
        <stp>ContractData</stp>
        <stp>SIE?</stp>
        <stp>Open</stp>
        <stp/>
        <stp>T</stp>
        <tr r="K7" s="5"/>
      </tp>
      <tp t="s">
        <v>Australian Dollar (Globex), Mar 22</v>
        <stp/>
        <stp>ContractData</stp>
        <stp>DA6?</stp>
        <stp>LongDescription</stp>
        <stp/>
        <stp>T</stp>
        <tr r="N8" s="2"/>
      </tp>
      <tp t="s">
        <v>Euro STOXX 50, Mar 22</v>
        <stp/>
        <stp>ContractData</stp>
        <stp>DSX?</stp>
        <stp>LongDescription</stp>
        <stp/>
        <stp>T</stp>
        <tr r="N8" s="3"/>
      </tp>
      <tp t="s">
        <v>Dollar Index (ICE), Mar 22</v>
        <stp/>
        <stp>ContractData</stp>
        <stp>DXE?</stp>
        <stp>LongDescription</stp>
        <stp/>
        <stp>T</stp>
        <tr r="N2" s="2"/>
      </tp>
      <tp>
        <v>2.9533</v>
        <stp/>
        <stp>ContractData</stp>
        <stp>HOE?</stp>
        <stp>High</stp>
        <stp/>
        <stp>T</stp>
        <tr r="L3" s="5"/>
      </tp>
      <tp>
        <v>4.1829999999999998</v>
        <stp/>
        <stp>ContractData</stp>
        <stp>NGE?</stp>
        <stp>Open</stp>
        <stp/>
        <stp>T</stp>
        <tr r="K5" s="5"/>
      </tp>
      <tp>
        <v>119.66</v>
        <stp/>
        <stp>ContractData</stp>
        <stp>QGA?</stp>
        <stp>Open</stp>
        <stp/>
        <stp>T</stp>
        <tr r="K9" s="4"/>
      </tp>
      <tp t="s">
        <v>Japanese Yen (Globex), Mar 22</v>
        <stp/>
        <stp>ContractData</stp>
        <stp>JY6?</stp>
        <stp>LongDescription</stp>
        <stp/>
        <stp>T</stp>
        <tr r="N4" s="2"/>
      </tp>
      <tp>
        <v>0.78730000000000011</v>
        <stp/>
        <stp>ContractData</stp>
        <stp>CA6?</stp>
        <stp>High</stp>
        <stp/>
        <stp>T</stp>
        <tr r="L6" s="2"/>
      </tp>
      <tp>
        <v>0.71575000000000011</v>
        <stp/>
        <stp>ContractData</stp>
        <stp>DA6?</stp>
        <stp>High</stp>
        <stp/>
        <stp>T</stp>
        <tr r="L8" s="2"/>
      </tp>
      <tp>
        <v>1.0822000000000001</v>
        <stp/>
        <stp>ContractData</stp>
        <stp>SF6?</stp>
        <stp>Open</stp>
        <stp/>
        <stp>T</stp>
        <tr r="K7" s="2"/>
      </tp>
      <tp>
        <v>7468</v>
        <stp/>
        <stp>ContractData</stp>
        <stp>QFA?</stp>
        <stp>Open</stp>
        <stp/>
        <stp>T</stp>
        <tr r="K9" s="3"/>
      </tp>
      <tp>
        <v>0.66110000000000002</v>
        <stp/>
        <stp>ContractData</stp>
        <stp>NE6?</stp>
        <stp>Open</stp>
        <stp/>
        <stp>T</stp>
        <tr r="K9" s="2"/>
      </tp>
      <tp>
        <v>2.7735000000000003</v>
        <stp/>
        <stp>ContractData</stp>
        <stp>RBE?</stp>
        <stp>High</stp>
        <stp/>
        <stp>T</stp>
        <tr r="L4" s="5"/>
      </tp>
      <tp t="s">
        <v>NY Harbor ULSD, Mar 22</v>
        <stp/>
        <stp>ContractData</stp>
        <stp>HOE?</stp>
        <stp>LongDescription</stp>
        <stp/>
        <stp>T</stp>
        <tr r="N3" s="5"/>
      </tp>
      <tp>
        <v>1881.6000000000001</v>
        <stp/>
        <stp>ContractData</stp>
        <stp>GCE?</stp>
        <stp>High</stp>
        <stp/>
        <stp>T</stp>
        <tr r="L6" s="5"/>
      </tp>
      <tp>
        <v>655.5</v>
        <stp/>
        <stp>ContractData</stp>
        <stp>ZCE?</stp>
        <stp>High</stp>
        <stp/>
        <stp>T</stp>
        <tr r="L2" s="6"/>
      </tp>
      <tp>
        <v>1873.8000000000002</v>
        <stp/>
        <stp>ContractData</stp>
        <stp>GCE?</stp>
        <stp>Open</stp>
        <stp/>
        <stp>T</stp>
        <tr r="K6" s="5"/>
      </tp>
      <tp>
        <v>655</v>
        <stp/>
        <stp>ContractData</stp>
        <stp>ZCE?</stp>
        <stp>Open</stp>
        <stp/>
        <stp>T</stp>
        <tr r="K2" s="6"/>
      </tp>
      <tp>
        <v>-1.7000000000000001E-3</v>
        <stp/>
        <stp>ContractData</stp>
        <stp>SF6?</stp>
        <stp>NetLastQuoteToday</stp>
        <stp/>
        <stp>T</stp>
        <tr r="D7" s="2"/>
      </tp>
      <tp>
        <v>-2.5000000000000001E-3</v>
        <stp/>
        <stp>ContractData</stp>
        <stp>BP6?</stp>
        <stp>NetLastQuoteToday</stp>
        <stp/>
        <stp>T</stp>
        <tr r="D5" s="2"/>
      </tp>
      <tp>
        <v>-2.15E-3</v>
        <stp/>
        <stp>ContractData</stp>
        <stp>CA6?</stp>
        <stp>NetLastQuoteToday</stp>
        <stp/>
        <stp>T</stp>
        <tr r="D6" s="2"/>
      </tp>
      <tp>
        <v>-1.5000000000000001E-4</v>
        <stp/>
        <stp>ContractData</stp>
        <stp>DA6?</stp>
        <stp>NetLastQuoteToday</stp>
        <stp/>
        <stp>T</stp>
        <tr r="D8" s="2"/>
      </tp>
      <tp>
        <v>3.3000000000000004E-3</v>
        <stp/>
        <stp>ContractData</stp>
        <stp>EU6?</stp>
        <stp>NetLastQuoteToday</stp>
        <stp/>
        <stp>T</stp>
        <tr r="D3" s="2"/>
      </tp>
      <tp>
        <v>-1.1E-5</v>
        <stp/>
        <stp>ContractData</stp>
        <stp>JY6?</stp>
        <stp>NetLastQuoteToday</stp>
        <stp/>
        <stp>T</stp>
        <tr r="D4" s="2"/>
      </tp>
      <tp>
        <v>3.9999999999999996E-5</v>
        <stp/>
        <stp>ContractData</stp>
        <stp>MX6?</stp>
        <stp>NetLastQuoteToday</stp>
        <stp/>
        <stp>T</stp>
        <tr r="D10" s="2"/>
      </tp>
      <tp>
        <v>-8.0000000000000004E-4</v>
        <stp/>
        <stp>ContractData</stp>
        <stp>NE6?</stp>
        <stp>NetLastQuoteToday</stp>
        <stp/>
        <stp>T</stp>
        <tr r="D9" s="2"/>
      </tp>
      <tp t="s">
        <v>Natural Gas (Globex), Mar 22</v>
        <stp/>
        <stp>ContractData</stp>
        <stp>NGE?</stp>
        <stp>LongDescription</stp>
        <stp/>
        <stp>T</stp>
        <tr r="N5" s="5"/>
      </tp>
      <tp t="s">
        <v>New Zealand Dollar (Globex), Mar 22</v>
        <stp/>
        <stp>ContractData</stp>
        <stp>NE6?</stp>
        <stp>LongDescription</stp>
        <stp/>
        <stp>T</stp>
        <tr r="N9" s="2"/>
      </tp>
      <tp t="s">
        <v>Nikkei 225 (Globex), Mar 22</v>
        <stp/>
        <stp>ContractData</stp>
        <stp>NKD?</stp>
        <stp>LongDescription</stp>
        <stp/>
        <stp>T</stp>
        <tr r="N11" s="3"/>
      </tp>
      <tp>
        <v>0.66450000000000009</v>
        <stp/>
        <stp>ContractData</stp>
        <stp>NE6?</stp>
        <stp>High</stp>
        <stp/>
        <stp>T</stp>
        <tr r="L9" s="2"/>
      </tp>
      <tp>
        <v>2.7675000000000001</v>
        <stp/>
        <stp>ContractData</stp>
        <stp>RBE?</stp>
        <stp>Open</stp>
        <stp/>
        <stp>T</stp>
        <tr r="K4" s="5"/>
      </tp>
      <tp t="s">
        <v>Mexican Peso (Globex), Mar 22</v>
        <stp/>
        <stp>ContractData</stp>
        <stp>MX6?</stp>
        <stp>LongDescription</stp>
        <stp/>
        <stp>T</stp>
        <tr r="N10" s="2"/>
      </tp>
      <tp>
        <v>1.0845</v>
        <stp/>
        <stp>ContractData</stp>
        <stp>SF6?</stp>
        <stp>High</stp>
        <stp/>
        <stp>T</stp>
        <tr r="L7" s="2"/>
      </tp>
      <tp>
        <v>0.71275000000000011</v>
        <stp/>
        <stp>ContractData</stp>
        <stp>DA6?</stp>
        <stp>Open</stp>
        <stp/>
        <stp>T</stp>
        <tr r="K8" s="2"/>
      </tp>
      <tp>
        <v>0.78570000000000007</v>
        <stp/>
        <stp>ContractData</stp>
        <stp>CA6?</stp>
        <stp>Open</stp>
        <stp/>
        <stp>T</stp>
        <tr r="K6" s="2"/>
      </tp>
      <tp>
        <v>7549.5</v>
        <stp/>
        <stp>ContractData</stp>
        <stp>QFA?</stp>
        <stp>High</stp>
        <stp/>
        <stp>T</stp>
        <tr r="L9" s="3"/>
      </tp>
      <tp>
        <v>4.4279999999999999</v>
        <stp/>
        <stp>ContractData</stp>
        <stp>NGE?</stp>
        <stp>High</stp>
        <stp/>
        <stp>T</stp>
        <tr r="L5" s="5"/>
      </tp>
      <tp>
        <v>119.86</v>
        <stp/>
        <stp>ContractData</stp>
        <stp>QGA?</stp>
        <stp>High</stp>
        <stp/>
        <stp>T</stp>
        <tr r="L9" s="4"/>
      </tp>
      <tp>
        <v>130.92000000000002</v>
        <stp/>
        <stp>ContractData</stp>
        <stp>DL?</stp>
        <stp>High</stp>
        <stp/>
        <stp>T</stp>
        <tr r="L6" s="4"/>
      </tp>
      <tp>
        <v>165.53</v>
        <stp/>
        <stp>ContractData</stp>
        <stp>DB?</stp>
        <stp>High</stp>
        <stp/>
        <stp>T</stp>
        <tr r="L7" s="4"/>
      </tp>
      <tp>
        <v>15387</v>
        <stp/>
        <stp>ContractData</stp>
        <stp>DD?</stp>
        <stp>High</stp>
        <stp/>
        <stp>T</stp>
        <tr r="L7" s="3"/>
      </tp>
      <tp>
        <v>4468</v>
        <stp/>
        <stp>ContractData</stp>
        <stp>EP?</stp>
        <stp>High</stp>
        <stp/>
        <stp>T</stp>
        <tr r="L3" s="3"/>
      </tp>
      <tp>
        <v>0.84020000000000006</v>
        <stp/>
        <stp>ContractData</stp>
        <stp>EB?</stp>
        <stp>High</stp>
        <stp/>
        <stp>T</stp>
        <tr r="L11" s="2"/>
      </tp>
      <tp>
        <v>0.83595000000000008</v>
        <stp/>
        <stp>ContractData</stp>
        <stp>EB?</stp>
        <stp>Open</stp>
        <stp/>
        <stp>T</stp>
        <tr r="K11" s="2"/>
      </tp>
      <tp>
        <v>4393.5</v>
        <stp/>
        <stp>ContractData</stp>
        <stp>EP?</stp>
        <stp>Open</stp>
        <stp/>
        <stp>T</stp>
        <tr r="K3" s="3"/>
      </tp>
      <tp>
        <v>192.22</v>
        <stp/>
        <stp>ContractData</stp>
        <stp>FGBX?</stp>
        <stp>LastQuoteToday</stp>
        <stp/>
        <stp>T</stp>
        <tr r="C8" s="4"/>
      </tp>
      <tp>
        <v>165.44</v>
        <stp/>
        <stp>ContractData</stp>
        <stp>DB?</stp>
        <stp>Open</stp>
        <stp/>
        <stp>T</stp>
        <tr r="K7" s="4"/>
      </tp>
      <tp>
        <v>15084</v>
        <stp/>
        <stp>ContractData</stp>
        <stp>DD?</stp>
        <stp>Open</stp>
        <stp/>
        <stp>T</stp>
        <tr r="K7" s="3"/>
      </tp>
      <tp>
        <v>130.82</v>
        <stp/>
        <stp>ContractData</stp>
        <stp>DL?</stp>
        <stp>Open</stp>
        <stp/>
        <stp>T</stp>
        <tr r="K6" s="4"/>
      </tp>
      <tp t="s">
        <v>Euro Buxl (30yr), Mar 22</v>
        <stp/>
        <stp>ContractData</stp>
        <stp>FGBX?</stp>
        <stp>LongDescription</stp>
        <stp/>
        <stp>T</stp>
        <tr r="N8" s="4"/>
      </tp>
      <tp>
        <v>102.60000000000001</v>
        <stp/>
        <stp>ContractData</stp>
        <stp>HE?</stp>
        <stp>Open</stp>
        <stp/>
        <stp>T</stp>
        <tr r="K8" s="6"/>
      </tp>
      <tp>
        <v>103.425</v>
        <stp/>
        <stp>ContractData</stp>
        <stp>HE?</stp>
        <stp>High</stp>
        <stp/>
        <stp>T</stp>
        <tr r="L8" s="6"/>
      </tp>
      <tp>
        <v>0.83585000000000009</v>
        <stp/>
        <stp>ContractData</stp>
        <stp>EB?</stp>
        <stp>Low</stp>
        <stp/>
        <stp>T</stp>
        <tr r="M11" s="2"/>
      </tp>
      <tp>
        <v>103.075</v>
        <stp/>
        <stp>ContractData</stp>
        <stp>HE?</stp>
        <stp>Ask</stp>
        <stp/>
        <stp>T</stp>
        <tr r="I8" s="6"/>
      </tp>
      <tp>
        <v>4381.75</v>
        <stp/>
        <stp>ContractData</stp>
        <stp>EP?</stp>
        <stp>Low</stp>
        <stp/>
        <stp>T</stp>
        <tr r="M3" s="3"/>
      </tp>
      <tp>
        <v>130.51</v>
        <stp/>
        <stp>ContractData</stp>
        <stp>DL?</stp>
        <stp>Low</stp>
        <stp/>
        <stp>T</stp>
        <tr r="M6" s="4"/>
      </tp>
      <tp>
        <v>164.42000000000002</v>
        <stp/>
        <stp>ContractData</stp>
        <stp>DB?</stp>
        <stp>Low</stp>
        <stp/>
        <stp>T</stp>
        <tr r="M7" s="4"/>
      </tp>
      <tp>
        <v>15003</v>
        <stp/>
        <stp>ContractData</stp>
        <stp>DD?</stp>
        <stp>Low</stp>
        <stp/>
        <stp>T</stp>
        <tr r="M7" s="3"/>
      </tp>
      <tp>
        <v>103.05</v>
        <stp/>
        <stp>ContractData</stp>
        <stp>HE?</stp>
        <stp>Bid</stp>
        <stp/>
        <stp>T</stp>
        <tr r="H8" s="6"/>
      </tp>
      <tp>
        <v>15370</v>
        <stp/>
        <stp>ContractData</stp>
        <stp>DD?</stp>
        <stp>Ask</stp>
        <stp/>
        <stp>T</stp>
        <tr r="I7" s="3"/>
      </tp>
      <tp>
        <v>164.51</v>
        <stp/>
        <stp>ContractData</stp>
        <stp>DB?</stp>
        <stp>Ask</stp>
        <stp/>
        <stp>T</stp>
        <tr r="I7" s="4"/>
      </tp>
      <tp>
        <v>130.58000000000001</v>
        <stp/>
        <stp>ContractData</stp>
        <stp>DL?</stp>
        <stp>Ask</stp>
        <stp/>
        <stp>T</stp>
        <tr r="I6" s="4"/>
      </tp>
      <tp>
        <v>4448.5</v>
        <stp/>
        <stp>ContractData</stp>
        <stp>EP?</stp>
        <stp>Ask</stp>
        <stp/>
        <stp>T</stp>
        <tr r="I3" s="3"/>
      </tp>
      <tp>
        <v>102.075</v>
        <stp/>
        <stp>ContractData</stp>
        <stp>HE?</stp>
        <stp>Low</stp>
        <stp/>
        <stp>T</stp>
        <tr r="M8" s="6"/>
      </tp>
      <tp>
        <v>0.84020000000000006</v>
        <stp/>
        <stp>ContractData</stp>
        <stp>EB?</stp>
        <stp>Ask</stp>
        <stp/>
        <stp>T</stp>
        <tr r="I11" s="2"/>
      </tp>
      <tp>
        <v>0.84005000000000007</v>
        <stp/>
        <stp>ContractData</stp>
        <stp>EB?</stp>
        <stp>Bid</stp>
        <stp/>
        <stp>T</stp>
        <tr r="H11" s="2"/>
      </tp>
      <tp>
        <v>4448</v>
        <stp/>
        <stp>ContractData</stp>
        <stp>EP?</stp>
        <stp>Bid</stp>
        <stp/>
        <stp>T</stp>
        <tr r="H3" s="3"/>
      </tp>
      <tp>
        <v>130.57</v>
        <stp/>
        <stp>ContractData</stp>
        <stp>DL?</stp>
        <stp>Bid</stp>
        <stp/>
        <stp>T</stp>
        <tr r="H6" s="4"/>
      </tp>
      <tp>
        <v>15368</v>
        <stp/>
        <stp>ContractData</stp>
        <stp>DD?</stp>
        <stp>Bid</stp>
        <stp/>
        <stp>T</stp>
        <tr r="H7" s="3"/>
      </tp>
      <tp>
        <v>164.5</v>
        <stp/>
        <stp>ContractData</stp>
        <stp>DB?</stp>
        <stp>Bid</stp>
        <stp/>
        <stp>T</stp>
        <tr r="H7" s="4"/>
      </tp>
      <tp>
        <v>34806</v>
        <stp/>
        <stp>ContractData</stp>
        <stp>YM?</stp>
        <stp>Ask</stp>
        <stp/>
        <stp>T</stp>
        <tr r="I2" s="3"/>
      </tp>
      <tp>
        <v>34804</v>
        <stp/>
        <stp>ContractData</stp>
        <stp>YM?</stp>
        <stp>Bid</stp>
        <stp/>
        <stp>T</stp>
        <tr r="H2" s="3"/>
      </tp>
      <tp>
        <v>34345</v>
        <stp/>
        <stp>ContractData</stp>
        <stp>YM?</stp>
        <stp>Low</stp>
        <stp/>
        <stp>T</stp>
        <tr r="M2" s="3"/>
      </tp>
      <tp>
        <v>195.64000000000001</v>
        <stp/>
        <stp>ContractData</stp>
        <stp>FGBX?</stp>
        <stp>Open</stp>
        <stp/>
        <stp>T</stp>
        <tr r="K8" s="4"/>
      </tp>
      <tp>
        <v>195.96</v>
        <stp/>
        <stp>ContractData</stp>
        <stp>FGBX?</stp>
        <stp>High</stp>
        <stp/>
        <stp>T</stp>
        <tr r="L8" s="4"/>
      </tp>
      <tp>
        <v>34472</v>
        <stp/>
        <stp>ContractData</stp>
        <stp>YM?</stp>
        <stp>Open</stp>
        <stp/>
        <stp>T</stp>
        <tr r="K2" s="3"/>
      </tp>
      <tp>
        <v>34968</v>
        <stp/>
        <stp>ContractData</stp>
        <stp>YM?</stp>
        <stp>High</stp>
        <stp/>
        <stp>T</stp>
        <tr r="L2" s="3"/>
      </tp>
      <tp>
        <v>192.26</v>
        <stp/>
        <stp>ContractData</stp>
        <stp>FGBX?</stp>
        <stp>TradeorTodaySettlement</stp>
        <stp/>
        <stp>T</stp>
        <tr r="B8" s="4"/>
      </tp>
      <tp>
        <v>0.73299452697419865</v>
        <stp/>
        <stp>ContractData</stp>
        <stp>HE?</stp>
        <stp>PerCentNetLastTrade</stp>
        <stp/>
        <stp>T</stp>
        <tr r="F8" s="6"/>
        <tr r="E8" s="6"/>
      </tp>
      <tp>
        <v>0.45449108958258583</v>
        <stp/>
        <stp>ContractData</stp>
        <stp>EB?</stp>
        <stp>PerCentNetLastTrade</stp>
        <stp/>
        <stp>T</stp>
        <tr r="F11" s="2"/>
        <tr r="E11" s="2"/>
      </tp>
      <tp>
        <v>1.2346381429221667</v>
        <stp/>
        <stp>ContractData</stp>
        <stp>EP?</stp>
        <stp>PerCentNetLastTrade</stp>
        <stp/>
        <stp>T</stp>
        <tr r="E3" s="3"/>
        <tr r="F3" s="3"/>
      </tp>
      <tp>
        <v>-0.13766730401529637</v>
        <stp/>
        <stp>ContractData</stp>
        <stp>DL?</stp>
        <stp>PerCentNetLastTrade</stp>
        <stp/>
        <stp>T</stp>
        <tr r="F6" s="4"/>
        <tr r="E6" s="4"/>
      </tp>
      <tp>
        <v>-0.43575621860436969</v>
        <stp/>
        <stp>ContractData</stp>
        <stp>DB?</stp>
        <stp>PerCentNetLastTrade</stp>
        <stp/>
        <stp>T</stp>
        <tr r="E7" s="4"/>
        <tr r="F7" s="4"/>
      </tp>
      <tp>
        <v>1.9164456233421752</v>
        <stp/>
        <stp>ContractData</stp>
        <stp>DD?</stp>
        <stp>PerCentNetLastTrade</stp>
        <stp/>
        <stp>T</stp>
        <tr r="E7" s="3"/>
        <tr r="F7" s="3"/>
      </tp>
      <tp>
        <v>0.9689304052681964</v>
        <stp/>
        <stp>ContractData</stp>
        <stp>YM?</stp>
        <stp>PerCentNetLastTrade</stp>
        <stp/>
        <stp>T</stp>
        <tr r="F2" s="3"/>
        <tr r="E2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RowColHeaders="0" tabSelected="1" workbookViewId="0">
      <selection activeCell="A36" sqref="A36"/>
    </sheetView>
  </sheetViews>
  <sheetFormatPr defaultRowHeight="17.25" x14ac:dyDescent="0.3"/>
  <cols>
    <col min="1" max="1" width="8.88671875" style="4"/>
    <col min="2" max="3" width="17.77734375" style="4" customWidth="1"/>
    <col min="4" max="4" width="12.77734375" style="4" customWidth="1"/>
    <col min="5" max="6" width="8.77734375" style="4" customWidth="1"/>
    <col min="7" max="7" width="10.77734375" style="4" customWidth="1"/>
    <col min="8" max="9" width="15.77734375" style="4" customWidth="1"/>
    <col min="10" max="10" width="10.77734375" style="4" customWidth="1"/>
    <col min="11" max="13" width="12.77734375" style="4" customWidth="1"/>
    <col min="14" max="14" width="39.33203125" style="4" customWidth="1"/>
    <col min="15" max="16384" width="8.88671875" style="4"/>
  </cols>
  <sheetData>
    <row r="1" spans="1:14" x14ac:dyDescent="0.3">
      <c r="A1" s="13" t="s">
        <v>47</v>
      </c>
      <c r="B1" s="9" t="s">
        <v>48</v>
      </c>
      <c r="C1" s="5"/>
      <c r="D1" s="5"/>
      <c r="E1" s="5"/>
      <c r="F1" s="5"/>
      <c r="G1" s="5"/>
      <c r="N1" s="8">
        <f>MOD(RTD("cqg.rtd", ,"SystemInfo", "Linetime"),1)</f>
        <v>0.37697916666365927</v>
      </c>
    </row>
    <row r="2" spans="1:14" x14ac:dyDescent="0.3">
      <c r="A2" s="9" t="str">
        <f ca="1">IF(INDIRECT($B$1&amp;"!A1")=0,"",INDIRECT($B$1&amp;"!A1"))</f>
        <v>Symbol</v>
      </c>
      <c r="B2" s="9" t="str">
        <f ca="1">IF(INDIRECT($B$1&amp;"!B1")=0,"",INDIRECT($B$1&amp;"!B1"))</f>
        <v>Last Trade</v>
      </c>
      <c r="C2" s="9" t="str">
        <f ca="1">IF(INDIRECT($B$1&amp;"!C1")=0,"",INDIRECT($B$1&amp;"!C1"))</f>
        <v>LQT</v>
      </c>
      <c r="D2" s="9" t="str">
        <f ca="1">IF(INDIRECT($B$1&amp;"!D1")=0,"",INDIRECT($B$1&amp;"!D1"))</f>
        <v>NLQT</v>
      </c>
      <c r="E2" s="10" t="str">
        <f ca="1">IF(INDIRECT($B$1&amp;"!E1")=0,"",INDIRECT($B$1&amp;"!E1"))</f>
        <v>%NLT</v>
      </c>
      <c r="F2" s="10" t="str">
        <f ca="1">IF(INDIRECT($B$1&amp;"!F1")=0,"",INDIRECT($B$1&amp;"!F1"))</f>
        <v>%NLT</v>
      </c>
      <c r="G2" s="11" t="str">
        <f ca="1">IF(INDIRECT($B$1&amp;"!G1")=0,"",INDIRECT($B$1&amp;"!G1"))</f>
        <v>Bid Vol</v>
      </c>
      <c r="H2" s="11" t="str">
        <f ca="1">IF(INDIRECT($B$1&amp;"!H1")=0,"",INDIRECT($B$1&amp;"!H1"))</f>
        <v>Bid</v>
      </c>
      <c r="I2" s="11" t="str">
        <f ca="1">IF(INDIRECT($B$1&amp;"!I1")=0,"",INDIRECT($B$1&amp;"!I1"))</f>
        <v>Ask</v>
      </c>
      <c r="J2" s="11" t="str">
        <f ca="1">IF(INDIRECT($B$1&amp;"!J1")=0,"",INDIRECT($B$1&amp;"!J1"))</f>
        <v>Ask Vol</v>
      </c>
      <c r="K2" s="11" t="str">
        <f ca="1">IF(INDIRECT($B$1&amp;"!K1")=0,"",INDIRECT($B$1&amp;"!K1"))</f>
        <v>Open</v>
      </c>
      <c r="L2" s="11" t="str">
        <f ca="1">IF(INDIRECT($B$1&amp;"!L1")=0,"",INDIRECT($B$1&amp;"!L1"))</f>
        <v>High</v>
      </c>
      <c r="M2" s="11" t="str">
        <f ca="1">IF(INDIRECT($B$1&amp;"!M1")=0,"",INDIRECT($B$1&amp;"!M1"))</f>
        <v>Low</v>
      </c>
      <c r="N2" s="11" t="str">
        <f ca="1">IF(INDIRECT($B$1&amp;"!N1")=0,"",INDIRECT($B$1&amp;"!N1"))</f>
        <v>Description</v>
      </c>
    </row>
    <row r="3" spans="1:14" x14ac:dyDescent="0.3">
      <c r="A3" s="4" t="str">
        <f ca="1">IF(INDIRECT($B$1&amp;"!A2")=0,"",INDIRECT($B$1&amp;"!A2"))</f>
        <v>YM?</v>
      </c>
      <c r="B3" s="4" t="str">
        <f ca="1">IF(INDIRECT($B$1&amp;"!B2")=0,"",INDIRECT($B$1&amp;"!B2"))</f>
        <v>34805.00</v>
      </c>
      <c r="C3" s="4" t="str">
        <f ca="1">IF(INDIRECT($B$1&amp;"!C2")=0,"",INDIRECT($B$1&amp;"!C2"))</f>
        <v>34804.00</v>
      </c>
      <c r="D3" s="4" t="str">
        <f ca="1">IF(INDIRECT($B$1&amp;"!D2")=0,"",INDIRECT($B$1&amp;"!D2"))</f>
        <v>333.00</v>
      </c>
      <c r="E3" s="6">
        <f ca="1">IF(INDIRECT($B$1&amp;"!E2")=0,"",INDIRECT($B$1&amp;"!E2"))</f>
        <v>9.689304052681964E-3</v>
      </c>
      <c r="F3" s="6">
        <f ca="1">IF(INDIRECT($B$1&amp;"!F2")=0,"",INDIRECT($B$1&amp;"!F2"))</f>
        <v>9.689304052681964E-3</v>
      </c>
      <c r="G3" s="7">
        <f ca="1">IF(INDIRECT($B$1&amp;"!G2")=0,"",INDIRECT($B$1&amp;"!G2"))</f>
        <v>5</v>
      </c>
      <c r="H3" s="7" t="str">
        <f ca="1">IF(INDIRECT($B$1&amp;"!H2")=0,"",INDIRECT($B$1&amp;"!H2"))</f>
        <v>34804.00</v>
      </c>
      <c r="I3" s="7" t="str">
        <f ca="1">IF(INDIRECT($B$1&amp;"!I2")=0,"",INDIRECT($B$1&amp;"!I2"))</f>
        <v>34806.00</v>
      </c>
      <c r="J3" s="7">
        <f ca="1">IF(INDIRECT($B$1&amp;"!J2")=0,"",INDIRECT($B$1&amp;"!J2"))</f>
        <v>7</v>
      </c>
      <c r="K3" s="7" t="str">
        <f ca="1">IF(INDIRECT($B$1&amp;"!K2")=0,"",INDIRECT($B$1&amp;"!K2"))</f>
        <v>34472.00</v>
      </c>
      <c r="L3" s="7" t="str">
        <f ca="1">IF(INDIRECT($B$1&amp;"!L2")=0,"",INDIRECT($B$1&amp;"!L2"))</f>
        <v>34968.00</v>
      </c>
      <c r="M3" s="7" t="str">
        <f ca="1">IF(INDIRECT($B$1&amp;"!M2")=0,"",INDIRECT($B$1&amp;"!M2"))</f>
        <v>34345.00</v>
      </c>
      <c r="N3" s="7" t="str">
        <f ca="1">IF(INDIRECT($B$1&amp;"!N2")=0,"",INDIRECT($B$1&amp;"!N2"))</f>
        <v>E-mini Dow ($5), Mar 22</v>
      </c>
    </row>
    <row r="4" spans="1:14" x14ac:dyDescent="0.3">
      <c r="A4" s="4" t="str">
        <f ca="1">IF(INDIRECT($B$1&amp;"!A3")=0,"",INDIRECT($B$1&amp;"!A3"))</f>
        <v>EP?</v>
      </c>
      <c r="B4" s="4" t="str">
        <f ca="1">IF(INDIRECT($B$1&amp;"!B3")=0,"",INDIRECT($B$1&amp;"!B3"))</f>
        <v>4448.25</v>
      </c>
      <c r="C4" s="4" t="str">
        <f ca="1">IF(INDIRECT($B$1&amp;"!C3")=0,"",INDIRECT($B$1&amp;"!C3"))</f>
        <v>4448.00</v>
      </c>
      <c r="D4" s="4" t="str">
        <f ca="1">IF(INDIRECT($B$1&amp;"!D3")=0,"",INDIRECT($B$1&amp;"!D3"))</f>
        <v>54.00</v>
      </c>
      <c r="E4" s="6">
        <f ca="1">IF(INDIRECT($B$1&amp;"!E3")=0,"",INDIRECT($B$1&amp;"!E3"))</f>
        <v>1.2346381429221667E-2</v>
      </c>
      <c r="F4" s="6">
        <f ca="1">IF(INDIRECT($B$1&amp;"!F3")=0,"",INDIRECT($B$1&amp;"!F3"))</f>
        <v>1.2346381429221667E-2</v>
      </c>
      <c r="G4" s="7">
        <f ca="1">IF(INDIRECT($B$1&amp;"!G3")=0,"",INDIRECT($B$1&amp;"!G3"))</f>
        <v>35</v>
      </c>
      <c r="H4" s="7" t="str">
        <f ca="1">IF(INDIRECT($B$1&amp;"!H3")=0,"",INDIRECT($B$1&amp;"!H3"))</f>
        <v>4448.00</v>
      </c>
      <c r="I4" s="7" t="str">
        <f ca="1">IF(INDIRECT($B$1&amp;"!I3")=0,"",INDIRECT($B$1&amp;"!I3"))</f>
        <v>4448.50</v>
      </c>
      <c r="J4" s="7">
        <f ca="1">IF(INDIRECT($B$1&amp;"!J3")=0,"",INDIRECT($B$1&amp;"!J3"))</f>
        <v>42</v>
      </c>
      <c r="K4" s="7" t="str">
        <f ca="1">IF(INDIRECT($B$1&amp;"!K3")=0,"",INDIRECT($B$1&amp;"!K3"))</f>
        <v>4393.50</v>
      </c>
      <c r="L4" s="7" t="str">
        <f ca="1">IF(INDIRECT($B$1&amp;"!L3")=0,"",INDIRECT($B$1&amp;"!L3"))</f>
        <v>4468.00</v>
      </c>
      <c r="M4" s="7" t="str">
        <f ca="1">IF(INDIRECT($B$1&amp;"!M3")=0,"",INDIRECT($B$1&amp;"!M3"))</f>
        <v>4381.75</v>
      </c>
      <c r="N4" s="7" t="str">
        <f ca="1">IF(INDIRECT($B$1&amp;"!N3")=0,"",INDIRECT($B$1&amp;"!N3"))</f>
        <v>E-Mini S&amp;P 500, Mar 22</v>
      </c>
    </row>
    <row r="5" spans="1:14" x14ac:dyDescent="0.3">
      <c r="A5" s="4" t="str">
        <f ca="1">IF(INDIRECT($B$1&amp;"!A4")=0,"",INDIRECT($B$1&amp;"!A4"))</f>
        <v>ENQ?</v>
      </c>
      <c r="B5" s="4" t="str">
        <f ca="1">IF(INDIRECT($B$1&amp;"!B4")=0,"",INDIRECT($B$1&amp;"!B4"))</f>
        <v>14513.50</v>
      </c>
      <c r="C5" s="4" t="str">
        <f ca="1">IF(INDIRECT($B$1&amp;"!C4")=0,"",INDIRECT($B$1&amp;"!C4"))</f>
        <v>14513.00</v>
      </c>
      <c r="D5" s="4" t="str">
        <f ca="1">IF(INDIRECT($B$1&amp;"!D4")=0,"",INDIRECT($B$1&amp;"!D4"))</f>
        <v>260.00</v>
      </c>
      <c r="E5" s="6">
        <f ca="1">IF(INDIRECT($B$1&amp;"!E4")=0,"",INDIRECT($B$1&amp;"!E4"))</f>
        <v>1.8276853995650037E-2</v>
      </c>
      <c r="F5" s="6">
        <f ca="1">IF(INDIRECT($B$1&amp;"!F4")=0,"",INDIRECT($B$1&amp;"!F4"))</f>
        <v>1.8276853995650037E-2</v>
      </c>
      <c r="G5" s="7">
        <f ca="1">IF(INDIRECT($B$1&amp;"!G4")=0,"",INDIRECT($B$1&amp;"!G4"))</f>
        <v>2</v>
      </c>
      <c r="H5" s="7" t="str">
        <f ca="1">IF(INDIRECT($B$1&amp;"!H4")=0,"",INDIRECT($B$1&amp;"!H4"))</f>
        <v>14513.00</v>
      </c>
      <c r="I5" s="7" t="str">
        <f ca="1">IF(INDIRECT($B$1&amp;"!I4")=0,"",INDIRECT($B$1&amp;"!I4"))</f>
        <v>14513.75</v>
      </c>
      <c r="J5" s="7">
        <f ca="1">IF(INDIRECT($B$1&amp;"!J4")=0,"",INDIRECT($B$1&amp;"!J4"))</f>
        <v>3</v>
      </c>
      <c r="K5" s="7" t="str">
        <f ca="1">IF(INDIRECT($B$1&amp;"!K4")=0,"",INDIRECT($B$1&amp;"!K4"))</f>
        <v>14257.00</v>
      </c>
      <c r="L5" s="7" t="str">
        <f ca="1">IF(INDIRECT($B$1&amp;"!L4")=0,"",INDIRECT($B$1&amp;"!L4"))</f>
        <v>14574.25</v>
      </c>
      <c r="M5" s="7" t="str">
        <f ca="1">IF(INDIRECT($B$1&amp;"!M4")=0,"",INDIRECT($B$1&amp;"!M4"))</f>
        <v>14223.25</v>
      </c>
      <c r="N5" s="7" t="str">
        <f ca="1">IF(INDIRECT($B$1&amp;"!N4")=0,"",INDIRECT($B$1&amp;"!N4"))</f>
        <v>E-mini NASDAQ-100, Mar 22</v>
      </c>
    </row>
    <row r="6" spans="1:14" x14ac:dyDescent="0.3">
      <c r="A6" s="4" t="str">
        <f ca="1">IF(INDIRECT($B$1&amp;"!A5")=0,"",INDIRECT($B$1&amp;"!A5"))</f>
        <v>EMD?</v>
      </c>
      <c r="B6" s="4" t="str">
        <f ca="1">IF(INDIRECT($B$1&amp;"!B5")=0,"",INDIRECT($B$1&amp;"!B5"))</f>
        <v>2668.80</v>
      </c>
      <c r="C6" s="4" t="str">
        <f ca="1">IF(INDIRECT($B$1&amp;"!C5")=0,"",INDIRECT($B$1&amp;"!C5"))</f>
        <v>2669.10</v>
      </c>
      <c r="D6" s="4" t="str">
        <f ca="1">IF(INDIRECT($B$1&amp;"!D5")=0,"",INDIRECT($B$1&amp;"!D5"))</f>
        <v>35.40</v>
      </c>
      <c r="E6" s="6">
        <f ca="1">IF(INDIRECT($B$1&amp;"!E5")=0,"",INDIRECT($B$1&amp;"!E5"))</f>
        <v>1.3327258229866728E-2</v>
      </c>
      <c r="F6" s="6">
        <f ca="1">IF(INDIRECT($B$1&amp;"!F5")=0,"",INDIRECT($B$1&amp;"!F5"))</f>
        <v>1.3327258229866728E-2</v>
      </c>
      <c r="G6" s="7">
        <f ca="1">IF(INDIRECT($B$1&amp;"!G5")=0,"",INDIRECT($B$1&amp;"!G5"))</f>
        <v>4</v>
      </c>
      <c r="H6" s="7" t="str">
        <f ca="1">IF(INDIRECT($B$1&amp;"!H5")=0,"",INDIRECT($B$1&amp;"!H5"))</f>
        <v>2668.60</v>
      </c>
      <c r="I6" s="7" t="str">
        <f ca="1">IF(INDIRECT($B$1&amp;"!I5")=0,"",INDIRECT($B$1&amp;"!I5"))</f>
        <v>2669.10</v>
      </c>
      <c r="J6" s="7">
        <f ca="1">IF(INDIRECT($B$1&amp;"!J5")=0,"",INDIRECT($B$1&amp;"!J5"))</f>
        <v>3</v>
      </c>
      <c r="K6" s="7" t="str">
        <f ca="1">IF(INDIRECT($B$1&amp;"!K5")=0,"",INDIRECT($B$1&amp;"!K5"))</f>
        <v>2631.00</v>
      </c>
      <c r="L6" s="7" t="str">
        <f ca="1">IF(INDIRECT($B$1&amp;"!L5")=0,"",INDIRECT($B$1&amp;"!L5"))</f>
        <v>2683.40</v>
      </c>
      <c r="M6" s="7" t="str">
        <f ca="1">IF(INDIRECT($B$1&amp;"!M5")=0,"",INDIRECT($B$1&amp;"!M5"))</f>
        <v>2623.10</v>
      </c>
      <c r="N6" s="7" t="str">
        <f ca="1">IF(INDIRECT($B$1&amp;"!N5")=0,"",INDIRECT($B$1&amp;"!N5"))</f>
        <v>E-mini MidCap 400, Mar 22</v>
      </c>
    </row>
    <row r="7" spans="1:14" x14ac:dyDescent="0.3">
      <c r="A7" s="4" t="str">
        <f ca="1">IF(INDIRECT($B$1&amp;"!A6")=0,"",INDIRECT($B$1&amp;"!A6"))</f>
        <v>RTY?</v>
      </c>
      <c r="B7" s="4" t="str">
        <f ca="1">IF(INDIRECT($B$1&amp;"!B6")=0,"",INDIRECT($B$1&amp;"!B6"))</f>
        <v>2054.50</v>
      </c>
      <c r="C7" s="4" t="str">
        <f ca="1">IF(INDIRECT($B$1&amp;"!C6")=0,"",INDIRECT($B$1&amp;"!C6"))</f>
        <v>2054.70</v>
      </c>
      <c r="D7" s="4" t="str">
        <f ca="1">IF(INDIRECT($B$1&amp;"!D6")=0,"",INDIRECT($B$1&amp;"!D6"))</f>
        <v>35.30</v>
      </c>
      <c r="E7" s="6">
        <f ca="1">IF(INDIRECT($B$1&amp;"!E6")=0,"",INDIRECT($B$1&amp;"!E6"))</f>
        <v>1.7381400415965139E-2</v>
      </c>
      <c r="F7" s="6">
        <f ca="1">IF(INDIRECT($B$1&amp;"!F6")=0,"",INDIRECT($B$1&amp;"!F6"))</f>
        <v>1.7381400415965139E-2</v>
      </c>
      <c r="G7" s="7">
        <f ca="1">IF(INDIRECT($B$1&amp;"!G6")=0,"",INDIRECT($B$1&amp;"!G6"))</f>
        <v>2</v>
      </c>
      <c r="H7" s="7" t="str">
        <f ca="1">IF(INDIRECT($B$1&amp;"!H6")=0,"",INDIRECT($B$1&amp;"!H6"))</f>
        <v>2054.70</v>
      </c>
      <c r="I7" s="7" t="str">
        <f ca="1">IF(INDIRECT($B$1&amp;"!I6")=0,"",INDIRECT($B$1&amp;"!I6"))</f>
        <v>2054.90</v>
      </c>
      <c r="J7" s="7">
        <f ca="1">IF(INDIRECT($B$1&amp;"!J6")=0,"",INDIRECT($B$1&amp;"!J6"))</f>
        <v>5</v>
      </c>
      <c r="K7" s="7" t="str">
        <f ca="1">IF(INDIRECT($B$1&amp;"!K6")=0,"",INDIRECT($B$1&amp;"!K6"))</f>
        <v>2017.40</v>
      </c>
      <c r="L7" s="7" t="str">
        <f ca="1">IF(INDIRECT($B$1&amp;"!L6")=0,"",INDIRECT($B$1&amp;"!L6"))</f>
        <v>2062.80</v>
      </c>
      <c r="M7" s="7" t="str">
        <f ca="1">IF(INDIRECT($B$1&amp;"!M6")=0,"",INDIRECT($B$1&amp;"!M6"))</f>
        <v>2011.20</v>
      </c>
      <c r="N7" s="7" t="str">
        <f ca="1">IF(INDIRECT($B$1&amp;"!N6")=0,"",INDIRECT($B$1&amp;"!N6"))</f>
        <v>E-mini Russell 2000, Mar 22</v>
      </c>
    </row>
    <row r="8" spans="1:14" x14ac:dyDescent="0.3">
      <c r="A8" s="4" t="str">
        <f ca="1">IF(INDIRECT($B$1&amp;"!A7")=0,"",INDIRECT($B$1&amp;"!A7"))</f>
        <v>DD?</v>
      </c>
      <c r="B8" s="4" t="str">
        <f ca="1">IF(INDIRECT($B$1&amp;"!B7")=0,"",INDIRECT($B$1&amp;"!B7"))</f>
        <v>15369.00</v>
      </c>
      <c r="C8" s="4" t="str">
        <f ca="1">IF(INDIRECT($B$1&amp;"!C7")=0,"",INDIRECT($B$1&amp;"!C7"))</f>
        <v>15368.00</v>
      </c>
      <c r="D8" s="4" t="str">
        <f ca="1">IF(INDIRECT($B$1&amp;"!D7")=0,"",INDIRECT($B$1&amp;"!D7"))</f>
        <v>288.00</v>
      </c>
      <c r="E8" s="6">
        <f ca="1">IF(INDIRECT($B$1&amp;"!E7")=0,"",INDIRECT($B$1&amp;"!E7"))</f>
        <v>1.9164456233421751E-2</v>
      </c>
      <c r="F8" s="6">
        <f ca="1">IF(INDIRECT($B$1&amp;"!F7")=0,"",INDIRECT($B$1&amp;"!F7"))</f>
        <v>1.9164456233421751E-2</v>
      </c>
      <c r="G8" s="7">
        <f ca="1">IF(INDIRECT($B$1&amp;"!G7")=0,"",INDIRECT($B$1&amp;"!G7"))</f>
        <v>5</v>
      </c>
      <c r="H8" s="7" t="str">
        <f ca="1">IF(INDIRECT($B$1&amp;"!H7")=0,"",INDIRECT($B$1&amp;"!H7"))</f>
        <v>15368.00</v>
      </c>
      <c r="I8" s="7" t="str">
        <f ca="1">IF(INDIRECT($B$1&amp;"!I7")=0,"",INDIRECT($B$1&amp;"!I7"))</f>
        <v>15370.00</v>
      </c>
      <c r="J8" s="7">
        <f ca="1">IF(INDIRECT($B$1&amp;"!J7")=0,"",INDIRECT($B$1&amp;"!J7"))</f>
        <v>6</v>
      </c>
      <c r="K8" s="7" t="str">
        <f ca="1">IF(INDIRECT($B$1&amp;"!K7")=0,"",INDIRECT($B$1&amp;"!K7"))</f>
        <v>15084.00</v>
      </c>
      <c r="L8" s="7" t="str">
        <f ca="1">IF(INDIRECT($B$1&amp;"!L7")=0,"",INDIRECT($B$1&amp;"!L7"))</f>
        <v>15387.00</v>
      </c>
      <c r="M8" s="7" t="str">
        <f ca="1">IF(INDIRECT($B$1&amp;"!M7")=0,"",INDIRECT($B$1&amp;"!M7"))</f>
        <v>15003.00</v>
      </c>
      <c r="N8" s="7" t="str">
        <f ca="1">IF(INDIRECT($B$1&amp;"!N7")=0,"",INDIRECT($B$1&amp;"!N7"))</f>
        <v>DAX Index, Mar 22</v>
      </c>
    </row>
    <row r="9" spans="1:14" x14ac:dyDescent="0.3">
      <c r="A9" s="4" t="str">
        <f ca="1">IF(INDIRECT($B$1&amp;"!A8")=0,"",INDIRECT($B$1&amp;"!A8"))</f>
        <v>DSX?</v>
      </c>
      <c r="B9" s="4" t="str">
        <f ca="1">IF(INDIRECT($B$1&amp;"!B8")=0,"",INDIRECT($B$1&amp;"!B8"))</f>
        <v>4124.50</v>
      </c>
      <c r="C9" s="4" t="str">
        <f ca="1">IF(INDIRECT($B$1&amp;"!C8")=0,"",INDIRECT($B$1&amp;"!C8"))</f>
        <v>4124.00</v>
      </c>
      <c r="D9" s="4" t="str">
        <f ca="1">IF(INDIRECT($B$1&amp;"!D8")=0,"",INDIRECT($B$1&amp;"!D8"))</f>
        <v>72.00</v>
      </c>
      <c r="E9" s="6">
        <f ca="1">IF(INDIRECT($B$1&amp;"!E8")=0,"",INDIRECT($B$1&amp;"!E8"))</f>
        <v>1.78923988153998E-2</v>
      </c>
      <c r="F9" s="6">
        <f ca="1">IF(INDIRECT($B$1&amp;"!F8")=0,"",INDIRECT($B$1&amp;"!F8"))</f>
        <v>1.78923988153998E-2</v>
      </c>
      <c r="G9" s="7">
        <f ca="1">IF(INDIRECT($B$1&amp;"!G8")=0,"",INDIRECT($B$1&amp;"!G8"))</f>
        <v>39</v>
      </c>
      <c r="H9" s="7" t="str">
        <f ca="1">IF(INDIRECT($B$1&amp;"!H8")=0,"",INDIRECT($B$1&amp;"!H8"))</f>
        <v>4124.00</v>
      </c>
      <c r="I9" s="7" t="str">
        <f ca="1">IF(INDIRECT($B$1&amp;"!I8")=0,"",INDIRECT($B$1&amp;"!I8"))</f>
        <v>4124.50</v>
      </c>
      <c r="J9" s="7">
        <f ca="1">IF(INDIRECT($B$1&amp;"!J8")=0,"",INDIRECT($B$1&amp;"!J8"))</f>
        <v>158</v>
      </c>
      <c r="K9" s="7" t="str">
        <f ca="1">IF(INDIRECT($B$1&amp;"!K8")=0,"",INDIRECT($B$1&amp;"!K8"))</f>
        <v>4051.00</v>
      </c>
      <c r="L9" s="7" t="str">
        <f ca="1">IF(INDIRECT($B$1&amp;"!L8")=0,"",INDIRECT($B$1&amp;"!L8"))</f>
        <v>4134.00</v>
      </c>
      <c r="M9" s="7" t="str">
        <f ca="1">IF(INDIRECT($B$1&amp;"!M8")=0,"",INDIRECT($B$1&amp;"!M8"))</f>
        <v>4029.50</v>
      </c>
      <c r="N9" s="7" t="str">
        <f ca="1">IF(INDIRECT($B$1&amp;"!N8")=0,"",INDIRECT($B$1&amp;"!N8"))</f>
        <v>Euro STOXX 50, Mar 22</v>
      </c>
    </row>
    <row r="10" spans="1:14" x14ac:dyDescent="0.3">
      <c r="A10" s="4" t="str">
        <f ca="1">IF(INDIRECT($B$1&amp;"!A9")=0,"",INDIRECT($B$1&amp;"!A9"))</f>
        <v>QFA?</v>
      </c>
      <c r="B10" s="4" t="str">
        <f ca="1">IF(INDIRECT($B$1&amp;"!B9")=0,"",INDIRECT($B$1&amp;"!B9"))</f>
        <v>7520.00</v>
      </c>
      <c r="C10" s="4" t="str">
        <f ca="1">IF(INDIRECT($B$1&amp;"!C9")=0,"",INDIRECT($B$1&amp;"!C9"))</f>
        <v>7521.00</v>
      </c>
      <c r="D10" s="4" t="str">
        <f ca="1">IF(INDIRECT($B$1&amp;"!D9")=0,"",INDIRECT($B$1&amp;"!D9"))</f>
        <v>53.50</v>
      </c>
      <c r="E10" s="6">
        <f ca="1">IF(INDIRECT($B$1&amp;"!E9")=0,"",INDIRECT($B$1&amp;"!E9"))</f>
        <v>7.030465349849347E-3</v>
      </c>
      <c r="F10" s="6">
        <f ca="1">IF(INDIRECT($B$1&amp;"!F9")=0,"",INDIRECT($B$1&amp;"!F9"))</f>
        <v>7.030465349849347E-3</v>
      </c>
      <c r="G10" s="7">
        <f ca="1">IF(INDIRECT($B$1&amp;"!G9")=0,"",INDIRECT($B$1&amp;"!G9"))</f>
        <v>9</v>
      </c>
      <c r="H10" s="7" t="str">
        <f ca="1">IF(INDIRECT($B$1&amp;"!H9")=0,"",INDIRECT($B$1&amp;"!H9"))</f>
        <v>7520.00</v>
      </c>
      <c r="I10" s="7" t="str">
        <f ca="1">IF(INDIRECT($B$1&amp;"!I9")=0,"",INDIRECT($B$1&amp;"!I9"))</f>
        <v>7521.00</v>
      </c>
      <c r="J10" s="7">
        <f ca="1">IF(INDIRECT($B$1&amp;"!J9")=0,"",INDIRECT($B$1&amp;"!J9"))</f>
        <v>35</v>
      </c>
      <c r="K10" s="7" t="str">
        <f ca="1">IF(INDIRECT($B$1&amp;"!K9")=0,"",INDIRECT($B$1&amp;"!K9"))</f>
        <v>7468.00</v>
      </c>
      <c r="L10" s="7" t="str">
        <f ca="1">IF(INDIRECT($B$1&amp;"!L9")=0,"",INDIRECT($B$1&amp;"!L9"))</f>
        <v>7549.50</v>
      </c>
      <c r="M10" s="7" t="str">
        <f ca="1">IF(INDIRECT($B$1&amp;"!M9")=0,"",INDIRECT($B$1&amp;"!M9"))</f>
        <v>7435.00</v>
      </c>
      <c r="N10" s="7" t="str">
        <f ca="1">IF(INDIRECT($B$1&amp;"!N9")=0,"",INDIRECT($B$1&amp;"!N9"))</f>
        <v>FTSE 100 - Stnd Index, Mar 22</v>
      </c>
    </row>
    <row r="11" spans="1:14" x14ac:dyDescent="0.3">
      <c r="A11" s="4" t="str">
        <f ca="1">IF(INDIRECT($B$1&amp;"!A10")=0,"",INDIRECT($B$1&amp;"!A10"))</f>
        <v>PIL?</v>
      </c>
      <c r="B11" s="4" t="str">
        <f ca="1">IF(INDIRECT($B$1&amp;"!B10")=0,"",INDIRECT($B$1&amp;"!B10"))</f>
        <v>6955.00</v>
      </c>
      <c r="C11" s="4" t="str">
        <f ca="1">IF(INDIRECT($B$1&amp;"!C10")=0,"",INDIRECT($B$1&amp;"!C10"))</f>
        <v>6956.00</v>
      </c>
      <c r="D11" s="4" t="str">
        <f ca="1">IF(INDIRECT($B$1&amp;"!D10")=0,"",INDIRECT($B$1&amp;"!D10"))</f>
        <v>114.50</v>
      </c>
      <c r="E11" s="6">
        <f ca="1">IF(INDIRECT($B$1&amp;"!E10")=0,"",INDIRECT($B$1&amp;"!E10"))</f>
        <v>1.6589929109113499E-2</v>
      </c>
      <c r="F11" s="6">
        <f ca="1">IF(INDIRECT($B$1&amp;"!F10")=0,"",INDIRECT($B$1&amp;"!F10"))</f>
        <v>1.6589929109113499E-2</v>
      </c>
      <c r="G11" s="7">
        <f ca="1">IF(INDIRECT($B$1&amp;"!G10")=0,"",INDIRECT($B$1&amp;"!G10"))</f>
        <v>4</v>
      </c>
      <c r="H11" s="7" t="str">
        <f ca="1">IF(INDIRECT($B$1&amp;"!H10")=0,"",INDIRECT($B$1&amp;"!H10"))</f>
        <v>6955.00</v>
      </c>
      <c r="I11" s="7" t="str">
        <f ca="1">IF(INDIRECT($B$1&amp;"!I10")=0,"",INDIRECT($B$1&amp;"!I10"))</f>
        <v>6956.00</v>
      </c>
      <c r="J11" s="7">
        <f ca="1">IF(INDIRECT($B$1&amp;"!J10")=0,"",INDIRECT($B$1&amp;"!J10"))</f>
        <v>14</v>
      </c>
      <c r="K11" s="7" t="str">
        <f ca="1">IF(INDIRECT($B$1&amp;"!K10")=0,"",INDIRECT($B$1&amp;"!K10"))</f>
        <v>6828.50</v>
      </c>
      <c r="L11" s="7" t="str">
        <f ca="1">IF(INDIRECT($B$1&amp;"!L10")=0,"",INDIRECT($B$1&amp;"!L10"))</f>
        <v>6976.50</v>
      </c>
      <c r="M11" s="7" t="str">
        <f ca="1">IF(INDIRECT($B$1&amp;"!M10")=0,"",INDIRECT($B$1&amp;"!M10"))</f>
        <v>6804.50</v>
      </c>
      <c r="N11" s="7" t="str">
        <f ca="1">IF(INDIRECT($B$1&amp;"!N10")=0,"",INDIRECT($B$1&amp;"!N10"))</f>
        <v>CAC40, Feb 22</v>
      </c>
    </row>
    <row r="12" spans="1:14" x14ac:dyDescent="0.3">
      <c r="A12" s="4" t="str">
        <f ca="1">IF(INDIRECT($B$1&amp;"!A11")=0,"",INDIRECT($B$1&amp;"!A11"))</f>
        <v>NKD?</v>
      </c>
      <c r="B12" s="4" t="str">
        <f ca="1">IF(INDIRECT($B$1&amp;"!B11")=0,"",INDIRECT($B$1&amp;"!B11"))</f>
        <v>27300</v>
      </c>
      <c r="C12" s="4" t="str">
        <f ca="1">IF(INDIRECT($B$1&amp;"!C11")=0,"",INDIRECT($B$1&amp;"!C11"))</f>
        <v>27295</v>
      </c>
      <c r="D12" s="4" t="str">
        <f ca="1">IF(INDIRECT($B$1&amp;"!D11")=0,"",INDIRECT($B$1&amp;"!D11"))</f>
        <v>230</v>
      </c>
      <c r="E12" s="6">
        <f ca="1">IF(INDIRECT($B$1&amp;"!E11")=0,"",INDIRECT($B$1&amp;"!E11"))</f>
        <v>8.6828006650655834E-3</v>
      </c>
      <c r="F12" s="6">
        <f ca="1">IF(INDIRECT($B$1&amp;"!F11")=0,"",INDIRECT($B$1&amp;"!F11"))</f>
        <v>8.6828006650655834E-3</v>
      </c>
      <c r="G12" s="7">
        <f ca="1">IF(INDIRECT($B$1&amp;"!G11")=0,"",INDIRECT($B$1&amp;"!G11"))</f>
        <v>29</v>
      </c>
      <c r="H12" s="7" t="str">
        <f ca="1">IF(INDIRECT($B$1&amp;"!H11")=0,"",INDIRECT($B$1&amp;"!H11"))</f>
        <v>27295</v>
      </c>
      <c r="I12" s="7" t="str">
        <f ca="1">IF(INDIRECT($B$1&amp;"!I11")=0,"",INDIRECT($B$1&amp;"!I11"))</f>
        <v>27305</v>
      </c>
      <c r="J12" s="7">
        <f ca="1">IF(INDIRECT($B$1&amp;"!J11")=0,"",INDIRECT($B$1&amp;"!J11"))</f>
        <v>23</v>
      </c>
      <c r="K12" s="7" t="str">
        <f ca="1">IF(INDIRECT($B$1&amp;"!K11")=0,"",INDIRECT($B$1&amp;"!K11"))</f>
        <v>27080</v>
      </c>
      <c r="L12" s="7" t="str">
        <f ca="1">IF(INDIRECT($B$1&amp;"!L11")=0,"",INDIRECT($B$1&amp;"!L11"))</f>
        <v>27340</v>
      </c>
      <c r="M12" s="7" t="str">
        <f ca="1">IF(INDIRECT($B$1&amp;"!M11")=0,"",INDIRECT($B$1&amp;"!M11"))</f>
        <v>26720</v>
      </c>
      <c r="N12" s="7" t="str">
        <f ca="1">IF(INDIRECT($B$1&amp;"!N11")=0,"",INDIRECT($B$1&amp;"!N11"))</f>
        <v>Nikkei 225 (Globex), Mar 22</v>
      </c>
    </row>
    <row r="13" spans="1:14" x14ac:dyDescent="0.3">
      <c r="A13" s="4" t="str">
        <f ca="1">IF(INDIRECT($B$1&amp;"!A12")=0,"",INDIRECT($B$1&amp;"!A12"))</f>
        <v/>
      </c>
      <c r="B13" s="4" t="str">
        <f ca="1">IF(INDIRECT($B$1&amp;"!B12")=0,"",INDIRECT($B$1&amp;"!B12"))</f>
        <v/>
      </c>
      <c r="C13" s="4" t="str">
        <f ca="1">IF(INDIRECT($B$1&amp;"!C12")=0,"",INDIRECT($B$1&amp;"!C12"))</f>
        <v/>
      </c>
      <c r="D13" s="4" t="str">
        <f ca="1">IF(INDIRECT($B$1&amp;"!D12")=0,"",INDIRECT($B$1&amp;"!D12"))</f>
        <v/>
      </c>
      <c r="E13" s="6" t="str">
        <f ca="1">IF(INDIRECT($B$1&amp;"!E12")=0,"",INDIRECT($B$1&amp;"!E12"))</f>
        <v/>
      </c>
      <c r="F13" s="6" t="str">
        <f ca="1">IF(INDIRECT($B$1&amp;"!F12")=0,"",INDIRECT($B$1&amp;"!F12"))</f>
        <v/>
      </c>
      <c r="G13" s="7" t="str">
        <f ca="1">IF(INDIRECT($B$1&amp;"!G12")=0,"",INDIRECT($B$1&amp;"!G12"))</f>
        <v/>
      </c>
      <c r="H13" s="7" t="str">
        <f ca="1">IF(INDIRECT($B$1&amp;"!H12")=0,"",INDIRECT($B$1&amp;"!H12"))</f>
        <v/>
      </c>
      <c r="I13" s="7" t="str">
        <f ca="1">IF(INDIRECT($B$1&amp;"!I12")=0,"",INDIRECT($B$1&amp;"!I12"))</f>
        <v/>
      </c>
      <c r="J13" s="7" t="str">
        <f ca="1">IF(INDIRECT($B$1&amp;"!J12")=0,"",INDIRECT($B$1&amp;"!J12"))</f>
        <v/>
      </c>
      <c r="K13" s="7" t="str">
        <f ca="1">IF(INDIRECT($B$1&amp;"!K12")=0,"",INDIRECT($B$1&amp;"!K12"))</f>
        <v/>
      </c>
      <c r="L13" s="7" t="str">
        <f ca="1">IF(INDIRECT($B$1&amp;"!L12")=0,"",INDIRECT($B$1&amp;"!L12"))</f>
        <v/>
      </c>
      <c r="M13" s="7" t="str">
        <f ca="1">IF(INDIRECT($B$1&amp;"!M12")=0,"",INDIRECT($B$1&amp;"!M12"))</f>
        <v/>
      </c>
      <c r="N13" s="7" t="str">
        <f ca="1">IF(INDIRECT($B$1&amp;"!N12")=0,"",INDIRECT($B$1&amp;"!N12"))</f>
        <v/>
      </c>
    </row>
    <row r="14" spans="1:14" x14ac:dyDescent="0.3">
      <c r="A14" s="4" t="str">
        <f ca="1">IF(INDIRECT($B$1&amp;"!A13")=0,"",INDIRECT($B$1&amp;"!A13"))</f>
        <v/>
      </c>
      <c r="B14" s="4" t="str">
        <f ca="1">IF(INDIRECT($B$1&amp;"!B13")=0,"",INDIRECT($B$1&amp;"!B13"))</f>
        <v/>
      </c>
      <c r="C14" s="4" t="str">
        <f ca="1">IF(INDIRECT($B$1&amp;"!C13")=0,"",INDIRECT($B$1&amp;"!C13"))</f>
        <v/>
      </c>
      <c r="D14" s="4" t="str">
        <f ca="1">IF(INDIRECT($B$1&amp;"!D13")=0,"",INDIRECT($B$1&amp;"!D13"))</f>
        <v/>
      </c>
      <c r="E14" s="6" t="str">
        <f ca="1">IF(INDIRECT($B$1&amp;"!E13")=0,"",INDIRECT($B$1&amp;"!E13"))</f>
        <v/>
      </c>
      <c r="F14" s="6" t="str">
        <f ca="1">IF(INDIRECT($B$1&amp;"!F13")=0,"",INDIRECT($B$1&amp;"!F13"))</f>
        <v/>
      </c>
      <c r="G14" s="7" t="str">
        <f ca="1">IF(INDIRECT($B$1&amp;"!G13")=0,"",INDIRECT($B$1&amp;"!G13"))</f>
        <v/>
      </c>
      <c r="H14" s="7" t="str">
        <f ca="1">IF(INDIRECT($B$1&amp;"!H13")=0,"",INDIRECT($B$1&amp;"!H13"))</f>
        <v/>
      </c>
      <c r="I14" s="7" t="str">
        <f ca="1">IF(INDIRECT($B$1&amp;"!I13")=0,"",INDIRECT($B$1&amp;"!I13"))</f>
        <v/>
      </c>
      <c r="J14" s="7" t="str">
        <f ca="1">IF(INDIRECT($B$1&amp;"!J13")=0,"",INDIRECT($B$1&amp;"!J13"))</f>
        <v/>
      </c>
      <c r="K14" s="7" t="str">
        <f ca="1">IF(INDIRECT($B$1&amp;"!K13")=0,"",INDIRECT($B$1&amp;"!K13"))</f>
        <v/>
      </c>
      <c r="L14" s="7" t="str">
        <f ca="1">IF(INDIRECT($B$1&amp;"!L13")=0,"",INDIRECT($B$1&amp;"!L13"))</f>
        <v/>
      </c>
      <c r="M14" s="7" t="str">
        <f ca="1">IF(INDIRECT($B$1&amp;"!M13")=0,"",INDIRECT($B$1&amp;"!M13"))</f>
        <v/>
      </c>
      <c r="N14" s="7" t="str">
        <f ca="1">IF(INDIRECT($B$1&amp;"!N13")=0,"",INDIRECT($B$1&amp;"!N13"))</f>
        <v/>
      </c>
    </row>
    <row r="15" spans="1:14" x14ac:dyDescent="0.3">
      <c r="A15" s="4" t="str">
        <f ca="1">IF(INDIRECT($B$1&amp;"!A14")=0,"",INDIRECT($B$1&amp;"!A14"))</f>
        <v/>
      </c>
      <c r="B15" s="4" t="str">
        <f ca="1">IF(INDIRECT($B$1&amp;"!B14")=0,"",INDIRECT($B$1&amp;"!B14"))</f>
        <v/>
      </c>
      <c r="C15" s="4" t="str">
        <f ca="1">IF(INDIRECT($B$1&amp;"!C14")=0,"",INDIRECT($B$1&amp;"!C14"))</f>
        <v/>
      </c>
      <c r="D15" s="4" t="str">
        <f ca="1">IF(INDIRECT($B$1&amp;"!D14")=0,"",INDIRECT($B$1&amp;"!D14"))</f>
        <v/>
      </c>
      <c r="E15" s="6" t="str">
        <f ca="1">IF(INDIRECT($B$1&amp;"!E14")=0,"",INDIRECT($B$1&amp;"!E14"))</f>
        <v/>
      </c>
      <c r="F15" s="6" t="str">
        <f ca="1">IF(INDIRECT($B$1&amp;"!F14")=0,"",INDIRECT($B$1&amp;"!F14"))</f>
        <v/>
      </c>
      <c r="G15" s="7" t="str">
        <f ca="1">IF(INDIRECT($B$1&amp;"!G14")=0,"",INDIRECT($B$1&amp;"!G14"))</f>
        <v/>
      </c>
      <c r="H15" s="7" t="str">
        <f ca="1">IF(INDIRECT($B$1&amp;"!H14")=0,"",INDIRECT($B$1&amp;"!H14"))</f>
        <v/>
      </c>
      <c r="I15" s="7" t="str">
        <f ca="1">IF(INDIRECT($B$1&amp;"!I14")=0,"",INDIRECT($B$1&amp;"!I14"))</f>
        <v/>
      </c>
      <c r="J15" s="7" t="str">
        <f ca="1">IF(INDIRECT($B$1&amp;"!J14")=0,"",INDIRECT($B$1&amp;"!J14"))</f>
        <v/>
      </c>
      <c r="K15" s="7" t="str">
        <f ca="1">IF(INDIRECT($B$1&amp;"!K14")=0,"",INDIRECT($B$1&amp;"!K14"))</f>
        <v/>
      </c>
      <c r="L15" s="7" t="str">
        <f ca="1">IF(INDIRECT($B$1&amp;"!L14")=0,"",INDIRECT($B$1&amp;"!L14"))</f>
        <v/>
      </c>
      <c r="M15" s="7" t="str">
        <f ca="1">IF(INDIRECT($B$1&amp;"!M14")=0,"",INDIRECT($B$1&amp;"!M14"))</f>
        <v/>
      </c>
      <c r="N15" s="7" t="str">
        <f ca="1">IF(INDIRECT($B$1&amp;"!N14")=0,"",INDIRECT($B$1&amp;"!N14"))</f>
        <v/>
      </c>
    </row>
    <row r="16" spans="1:14" x14ac:dyDescent="0.3">
      <c r="E16" s="6"/>
      <c r="F16" s="6"/>
      <c r="G16" s="7"/>
      <c r="H16" s="7"/>
      <c r="I16" s="7"/>
      <c r="J16" s="7"/>
      <c r="K16" s="7"/>
      <c r="L16" s="7"/>
      <c r="M16" s="7"/>
      <c r="N16" s="7"/>
    </row>
    <row r="20" spans="1:14" x14ac:dyDescent="0.3">
      <c r="A20" s="13" t="s">
        <v>47</v>
      </c>
      <c r="B20" s="9" t="s">
        <v>49</v>
      </c>
      <c r="C20" s="12" t="s">
        <v>48</v>
      </c>
      <c r="D20" s="12" t="s">
        <v>49</v>
      </c>
      <c r="E20" s="12" t="s">
        <v>46</v>
      </c>
      <c r="F20" s="12" t="s">
        <v>50</v>
      </c>
      <c r="G20" s="12" t="s">
        <v>51</v>
      </c>
      <c r="H20" s="9"/>
      <c r="I20" s="9"/>
      <c r="J20" s="9"/>
      <c r="K20" s="9"/>
      <c r="L20" s="9"/>
      <c r="M20" s="9"/>
      <c r="N20" s="9"/>
    </row>
    <row r="21" spans="1:14" x14ac:dyDescent="0.3">
      <c r="A21" s="9" t="str">
        <f ca="1">IF(INDIRECT($B$1&amp;"!A1")=0,"",INDIRECT($B$1&amp;"!A1"))</f>
        <v>Symbol</v>
      </c>
      <c r="B21" s="9" t="str">
        <f ca="1">IF(INDIRECT($B$1&amp;"!B1")=0,"",INDIRECT($B$1&amp;"!B1"))</f>
        <v>Last Trade</v>
      </c>
      <c r="C21" s="9" t="str">
        <f ca="1">IF(INDIRECT($B$1&amp;"!C1")=0,"",INDIRECT($B$1&amp;"!C1"))</f>
        <v>LQT</v>
      </c>
      <c r="D21" s="9" t="str">
        <f ca="1">IF(INDIRECT($B$1&amp;"!D1")=0,"",INDIRECT($B$1&amp;"!D1"))</f>
        <v>NLQT</v>
      </c>
      <c r="E21" s="10" t="str">
        <f ca="1">IF(INDIRECT($B$1&amp;"!E1")=0,"",INDIRECT($B$1&amp;"!E1"))</f>
        <v>%NLT</v>
      </c>
      <c r="F21" s="10" t="str">
        <f ca="1">IF(INDIRECT($B$1&amp;"!F1")=0,"",INDIRECT($B$1&amp;"!F1"))</f>
        <v>%NLT</v>
      </c>
      <c r="G21" s="11" t="str">
        <f ca="1">IF(INDIRECT($B$1&amp;"!G1")=0,"",INDIRECT($B$1&amp;"!G1"))</f>
        <v>Bid Vol</v>
      </c>
      <c r="H21" s="11" t="str">
        <f ca="1">IF(INDIRECT($B$1&amp;"!H1")=0,"",INDIRECT($B$1&amp;"!H1"))</f>
        <v>Bid</v>
      </c>
      <c r="I21" s="11" t="str">
        <f ca="1">IF(INDIRECT($B$1&amp;"!I1")=0,"",INDIRECT($B$1&amp;"!I1"))</f>
        <v>Ask</v>
      </c>
      <c r="J21" s="11" t="str">
        <f ca="1">IF(INDIRECT($B$1&amp;"!J1")=0,"",INDIRECT($B$1&amp;"!J1"))</f>
        <v>Ask Vol</v>
      </c>
      <c r="K21" s="11" t="str">
        <f ca="1">IF(INDIRECT($B$1&amp;"!K1")=0,"",INDIRECT($B$1&amp;"!K1"))</f>
        <v>Open</v>
      </c>
      <c r="L21" s="11" t="str">
        <f ca="1">IF(INDIRECT($B$1&amp;"!L1")=0,"",INDIRECT($B$1&amp;"!L1"))</f>
        <v>High</v>
      </c>
      <c r="M21" s="11" t="str">
        <f ca="1">IF(INDIRECT($B$1&amp;"!M1")=0,"",INDIRECT($B$1&amp;"!M1"))</f>
        <v>Low</v>
      </c>
      <c r="N21" s="11" t="str">
        <f ca="1">IF(INDIRECT($B$1&amp;"!N1")=0,"",INDIRECT($B$1&amp;"!N1"))</f>
        <v>Description</v>
      </c>
    </row>
    <row r="22" spans="1:14" x14ac:dyDescent="0.3">
      <c r="A22" s="4" t="str">
        <f ca="1">IF(INDIRECT($B$20&amp;"!A2")=0,"",INDIRECT($B$20&amp;"!A2"))</f>
        <v>TUA?</v>
      </c>
      <c r="B22" s="4" t="str">
        <f ca="1">IF(INDIRECT($B$20&amp;"!B2")=0,"",INDIRECT($B$20&amp;"!B2"))</f>
        <v>107-16'5/8</v>
      </c>
      <c r="C22" s="4" t="str">
        <f ca="1">IF(INDIRECT($B$20&amp;"!C2")=0,"",INDIRECT($B$20&amp;"!C2"))</f>
        <v>107-16'5/8 A</v>
      </c>
      <c r="D22" s="4" t="str">
        <f ca="1">IF(INDIRECT($B$20&amp;"!D2")=0,"",INDIRECT($B$20&amp;"!D2"))</f>
        <v>-0-00'3/8</v>
      </c>
      <c r="E22" s="6">
        <f ca="1">IF(INDIRECT($B$20&amp;"!E2")=0,"",INDIRECT($B$20&amp;"!E2"))</f>
        <v>-1.0897994768962511E-4</v>
      </c>
      <c r="F22" s="6">
        <f ca="1">IF(INDIRECT($B$20&amp;"!F2")=0,"",INDIRECT($B$20&amp;"!F2"))</f>
        <v>-1.0897994768962511E-4</v>
      </c>
      <c r="G22" s="7">
        <f ca="1">IF(INDIRECT($B$20&amp;"!G2")=0,"",INDIRECT($B$20&amp;"!G2"))</f>
        <v>406</v>
      </c>
      <c r="H22" s="7" t="str">
        <f ca="1">IF(INDIRECT($B$20&amp;"!H2")=0,"",INDIRECT($B$20&amp;"!H2"))</f>
        <v>107-16'+   B</v>
      </c>
      <c r="I22" s="7" t="str">
        <f ca="1">IF(INDIRECT($B$20&amp;"!I2")=0,"",INDIRECT($B$20&amp;"!I2"))</f>
        <v>107-16'5/8 A</v>
      </c>
      <c r="J22" s="7">
        <f ca="1">IF(INDIRECT($B$20&amp;"!J2")=0,"",INDIRECT($B$20&amp;"!J2"))</f>
        <v>794</v>
      </c>
      <c r="K22" s="7" t="str">
        <f ca="1">IF(INDIRECT($B$20&amp;"!K2")=0,"",INDIRECT($B$20&amp;"!K2"))</f>
        <v>107-17'+  </v>
      </c>
      <c r="L22" s="7" t="str">
        <f ca="1">IF(INDIRECT($B$20&amp;"!L2")=0,"",INDIRECT($B$20&amp;"!L2"))</f>
        <v>107-19'1/8</v>
      </c>
      <c r="M22" s="7" t="str">
        <f ca="1">IF(INDIRECT($B$20&amp;"!M2")=0,"",INDIRECT($B$20&amp;"!M2"))</f>
        <v>107-15'3/4</v>
      </c>
      <c r="N22" s="7" t="str">
        <f ca="1">IF(INDIRECT($B$20&amp;"!N2")=0,"",INDIRECT($B$20&amp;"!N2"))</f>
        <v>2yr US Treasury Note (Globex), Mar 22</v>
      </c>
    </row>
    <row r="23" spans="1:14" x14ac:dyDescent="0.3">
      <c r="A23" s="4" t="str">
        <f ca="1">IF(INDIRECT($B$20&amp;"!A3")=0,"",INDIRECT($B$20&amp;"!A3"))</f>
        <v>FVA?</v>
      </c>
      <c r="B23" s="4" t="str">
        <f ca="1">IF(INDIRECT($B$20&amp;"!B3")=0,"",INDIRECT($B$20&amp;"!B3"))</f>
        <v>117-12'3/4</v>
      </c>
      <c r="C23" s="4" t="str">
        <f ca="1">IF(INDIRECT($B$20&amp;"!C3")=0,"",INDIRECT($B$20&amp;"!C3"))</f>
        <v>117-12'+   B</v>
      </c>
      <c r="D23" s="4" t="str">
        <f ca="1">IF(INDIRECT($B$20&amp;"!D3")=0,"",INDIRECT($B$20&amp;"!D3"))</f>
        <v>-0-05'1/4</v>
      </c>
      <c r="E23" s="6">
        <f ca="1">IF(INDIRECT($B$20&amp;"!E3")=0,"",INDIRECT($B$20&amp;"!E3"))</f>
        <v>-1.3291686050375491E-3</v>
      </c>
      <c r="F23" s="6">
        <f ca="1">IF(INDIRECT($B$20&amp;"!F3")=0,"",INDIRECT($B$20&amp;"!F3"))</f>
        <v>-1.3291686050375491E-3</v>
      </c>
      <c r="G23" s="7">
        <f ca="1">IF(INDIRECT($B$20&amp;"!G3")=0,"",INDIRECT($B$20&amp;"!G3"))</f>
        <v>979</v>
      </c>
      <c r="H23" s="7" t="str">
        <f ca="1">IF(INDIRECT($B$20&amp;"!H3")=0,"",INDIRECT($B$20&amp;"!H3"))</f>
        <v>117-12'+   B</v>
      </c>
      <c r="I23" s="7" t="str">
        <f ca="1">IF(INDIRECT($B$20&amp;"!I3")=0,"",INDIRECT($B$20&amp;"!I3"))</f>
        <v>117-12'3/4 A</v>
      </c>
      <c r="J23" s="7">
        <f ca="1">IF(INDIRECT($B$20&amp;"!J3")=0,"",INDIRECT($B$20&amp;"!J3"))</f>
        <v>350</v>
      </c>
      <c r="K23" s="7" t="str">
        <f ca="1">IF(INDIRECT($B$20&amp;"!K3")=0,"",INDIRECT($B$20&amp;"!K3"))</f>
        <v>117-18'+  </v>
      </c>
      <c r="L23" s="7" t="str">
        <f ca="1">IF(INDIRECT($B$20&amp;"!L3")=0,"",INDIRECT($B$20&amp;"!L3"))</f>
        <v>117-22'+  </v>
      </c>
      <c r="M23" s="7" t="str">
        <f ca="1">IF(INDIRECT($B$20&amp;"!M3")=0,"",INDIRECT($B$20&amp;"!M3"))</f>
        <v>117-11'3/4</v>
      </c>
      <c r="N23" s="7" t="str">
        <f ca="1">IF(INDIRECT($B$20&amp;"!N3")=0,"",INDIRECT($B$20&amp;"!N3"))</f>
        <v>5yr US Treasury Notes (Globex), Mar 22</v>
      </c>
    </row>
    <row r="24" spans="1:14" x14ac:dyDescent="0.3">
      <c r="A24" s="4" t="str">
        <f ca="1">IF(INDIRECT($B$20&amp;"!A4")=0,"",INDIRECT($B$20&amp;"!A4"))</f>
        <v>TYA?</v>
      </c>
      <c r="B24" s="4" t="str">
        <f ca="1">IF(INDIRECT($B$20&amp;"!B4")=0,"",INDIRECT($B$20&amp;"!B4"))</f>
        <v>125-21' </v>
      </c>
      <c r="C24" s="4" t="str">
        <f ca="1">IF(INDIRECT($B$20&amp;"!C4")=0,"",INDIRECT($B$20&amp;"!C4"))</f>
        <v>125-20'+ B</v>
      </c>
      <c r="D24" s="4" t="str">
        <f ca="1">IF(INDIRECT($B$20&amp;"!D4")=0,"",INDIRECT($B$20&amp;"!D4"))</f>
        <v>-0-11' </v>
      </c>
      <c r="E24" s="6">
        <f ca="1">IF(INDIRECT($B$20&amp;"!E4")=0,"",INDIRECT($B$20&amp;"!E4"))</f>
        <v>-2.6044896440530819E-3</v>
      </c>
      <c r="F24" s="6">
        <f ca="1">IF(INDIRECT($B$20&amp;"!F4")=0,"",INDIRECT($B$20&amp;"!F4"))</f>
        <v>-2.6044896440530819E-3</v>
      </c>
      <c r="G24" s="7">
        <f ca="1">IF(INDIRECT($B$20&amp;"!G4")=0,"",INDIRECT($B$20&amp;"!G4"))</f>
        <v>836</v>
      </c>
      <c r="H24" s="7" t="str">
        <f ca="1">IF(INDIRECT($B$20&amp;"!H4")=0,"",INDIRECT($B$20&amp;"!H4"))</f>
        <v>125-20'+ B</v>
      </c>
      <c r="I24" s="7" t="str">
        <f ca="1">IF(INDIRECT($B$20&amp;"!I4")=0,"",INDIRECT($B$20&amp;"!I4"))</f>
        <v>125-21'  A</v>
      </c>
      <c r="J24" s="7">
        <f ca="1">IF(INDIRECT($B$20&amp;"!J4")=0,"",INDIRECT($B$20&amp;"!J4"))</f>
        <v>1926</v>
      </c>
      <c r="K24" s="7" t="str">
        <f ca="1">IF(INDIRECT($B$20&amp;"!K4")=0,"",INDIRECT($B$20&amp;"!K4"))</f>
        <v>126-01' </v>
      </c>
      <c r="L24" s="7" t="str">
        <f ca="1">IF(INDIRECT($B$20&amp;"!L4")=0,"",INDIRECT($B$20&amp;"!L4"))</f>
        <v>126-06'+</v>
      </c>
      <c r="M24" s="7" t="str">
        <f ca="1">IF(INDIRECT($B$20&amp;"!M4")=0,"",INDIRECT($B$20&amp;"!M4"))</f>
        <v>125-18'+</v>
      </c>
      <c r="N24" s="7" t="str">
        <f ca="1">IF(INDIRECT($B$20&amp;"!N4")=0,"",INDIRECT($B$20&amp;"!N4"))</f>
        <v>10yr US Treasury Notes (Globex), Mar 22</v>
      </c>
    </row>
    <row r="25" spans="1:14" x14ac:dyDescent="0.3">
      <c r="A25" s="4" t="str">
        <f ca="1">IF(INDIRECT($B$20&amp;"!A5")=0,"",INDIRECT($B$20&amp;"!A5"))</f>
        <v>USA?</v>
      </c>
      <c r="B25" s="4" t="str">
        <f ca="1">IF(INDIRECT($B$20&amp;"!B5")=0,"",INDIRECT($B$20&amp;"!B5"))</f>
        <v>150-25' </v>
      </c>
      <c r="C25" s="4" t="str">
        <f ca="1">IF(INDIRECT($B$20&amp;"!C5")=0,"",INDIRECT($B$20&amp;"!C5"))</f>
        <v>150-25'  A</v>
      </c>
      <c r="D25" s="4" t="str">
        <f ca="1">IF(INDIRECT($B$20&amp;"!D5")=0,"",INDIRECT($B$20&amp;"!D5"))</f>
        <v>-0-31' </v>
      </c>
      <c r="E25" s="6">
        <f ca="1">IF(INDIRECT($B$20&amp;"!E5")=0,"",INDIRECT($B$20&amp;"!E5"))</f>
        <v>-6.3838550247116961E-3</v>
      </c>
      <c r="F25" s="6">
        <f ca="1">IF(INDIRECT($B$20&amp;"!F5")=0,"",INDIRECT($B$20&amp;"!F5"))</f>
        <v>-6.3838550247116961E-3</v>
      </c>
      <c r="G25" s="7">
        <f ca="1">IF(INDIRECT($B$20&amp;"!G5")=0,"",INDIRECT($B$20&amp;"!G5"))</f>
        <v>491</v>
      </c>
      <c r="H25" s="7" t="str">
        <f ca="1">IF(INDIRECT($B$20&amp;"!H5")=0,"",INDIRECT($B$20&amp;"!H5"))</f>
        <v>150-24'  B</v>
      </c>
      <c r="I25" s="7" t="str">
        <f ca="1">IF(INDIRECT($B$20&amp;"!I5")=0,"",INDIRECT($B$20&amp;"!I5"))</f>
        <v>150-25'  A</v>
      </c>
      <c r="J25" s="7">
        <f ca="1">IF(INDIRECT($B$20&amp;"!J5")=0,"",INDIRECT($B$20&amp;"!J5"))</f>
        <v>55</v>
      </c>
      <c r="K25" s="7" t="str">
        <f ca="1">IF(INDIRECT($B$20&amp;"!K5")=0,"",INDIRECT($B$20&amp;"!K5"))</f>
        <v>151-29' </v>
      </c>
      <c r="L25" s="7" t="str">
        <f ca="1">IF(INDIRECT($B$20&amp;"!L5")=0,"",INDIRECT($B$20&amp;"!L5"))</f>
        <v>152-07' </v>
      </c>
      <c r="M25" s="7" t="str">
        <f ca="1">IF(INDIRECT($B$20&amp;"!M5")=0,"",INDIRECT($B$20&amp;"!M5"))</f>
        <v>150-22' </v>
      </c>
      <c r="N25" s="7" t="str">
        <f ca="1">IF(INDIRECT($B$20&amp;"!N5")=0,"",INDIRECT($B$20&amp;"!N5"))</f>
        <v>30yr US Treasury Bonds (Globex), Mar 22</v>
      </c>
    </row>
    <row r="26" spans="1:14" x14ac:dyDescent="0.3">
      <c r="A26" s="4" t="str">
        <f ca="1">IF(INDIRECT($B$20&amp;"!A6")=0,"",INDIRECT($B$20&amp;"!A6"))</f>
        <v>DL?</v>
      </c>
      <c r="B26" s="4" t="str">
        <f ca="1">IF(INDIRECT($B$20&amp;"!B6")=0,"",INDIRECT($B$20&amp;"!B6"))</f>
        <v>130.57</v>
      </c>
      <c r="C26" s="4" t="str">
        <f ca="1">IF(INDIRECT($B$20&amp;"!C6")=0,"",INDIRECT($B$20&amp;"!C6"))</f>
        <v>130.58</v>
      </c>
      <c r="D26" s="4" t="str">
        <f ca="1">IF(INDIRECT($B$20&amp;"!D6")=0,"",INDIRECT($B$20&amp;"!D6"))</f>
        <v>-.17</v>
      </c>
      <c r="E26" s="6">
        <f ca="1">IF(INDIRECT($B$20&amp;"!E6")=0,"",INDIRECT($B$20&amp;"!E6"))</f>
        <v>-1.3766730401529636E-3</v>
      </c>
      <c r="F26" s="6">
        <f ca="1">IF(INDIRECT($B$20&amp;"!F6")=0,"",INDIRECT($B$20&amp;"!F6"))</f>
        <v>-1.3766730401529636E-3</v>
      </c>
      <c r="G26" s="7">
        <f ca="1">IF(INDIRECT($B$20&amp;"!G6")=0,"",INDIRECT($B$20&amp;"!G6"))</f>
        <v>149</v>
      </c>
      <c r="H26" s="7" t="str">
        <f ca="1">IF(INDIRECT($B$20&amp;"!H6")=0,"",INDIRECT($B$20&amp;"!H6"))</f>
        <v>130.57</v>
      </c>
      <c r="I26" s="7" t="str">
        <f ca="1">IF(INDIRECT($B$20&amp;"!I6")=0,"",INDIRECT($B$20&amp;"!I6"))</f>
        <v>130.58</v>
      </c>
      <c r="J26" s="7">
        <f ca="1">IF(INDIRECT($B$20&amp;"!J6")=0,"",INDIRECT($B$20&amp;"!J6"))</f>
        <v>571</v>
      </c>
      <c r="K26" s="7" t="str">
        <f ca="1">IF(INDIRECT($B$20&amp;"!K6")=0,"",INDIRECT($B$20&amp;"!K6"))</f>
        <v>130.82</v>
      </c>
      <c r="L26" s="7" t="str">
        <f ca="1">IF(INDIRECT($B$20&amp;"!L6")=0,"",INDIRECT($B$20&amp;"!L6"))</f>
        <v>130.92</v>
      </c>
      <c r="M26" s="7" t="str">
        <f ca="1">IF(INDIRECT($B$20&amp;"!M6")=0,"",INDIRECT($B$20&amp;"!M6"))</f>
        <v>130.51</v>
      </c>
      <c r="N26" s="7" t="str">
        <f ca="1">IF(INDIRECT($B$20&amp;"!N6")=0,"",INDIRECT($B$20&amp;"!N6"))</f>
        <v>Euro BOBL (5yr), Mar 22</v>
      </c>
    </row>
    <row r="27" spans="1:14" x14ac:dyDescent="0.3">
      <c r="A27" s="4" t="str">
        <f ca="1">IF(INDIRECT($B$20&amp;"!A7")=0,"",INDIRECT($B$20&amp;"!A7"))</f>
        <v>DB?</v>
      </c>
      <c r="B27" s="4" t="str">
        <f ca="1">IF(INDIRECT($B$20&amp;"!B7")=0,"",INDIRECT($B$20&amp;"!B7"))</f>
        <v>164.51</v>
      </c>
      <c r="C27" s="4" t="str">
        <f ca="1">IF(INDIRECT($B$20&amp;"!C7")=0,"",INDIRECT($B$20&amp;"!C7"))</f>
        <v>164.51</v>
      </c>
      <c r="D27" s="4" t="str">
        <f ca="1">IF(INDIRECT($B$20&amp;"!D7")=0,"",INDIRECT($B$20&amp;"!D7"))</f>
        <v>-.72</v>
      </c>
      <c r="E27" s="6">
        <f ca="1">IF(INDIRECT($B$20&amp;"!E7")=0,"",INDIRECT($B$20&amp;"!E7"))</f>
        <v>-4.3575621860436967E-3</v>
      </c>
      <c r="F27" s="6">
        <f ca="1">IF(INDIRECT($B$20&amp;"!F7")=0,"",INDIRECT($B$20&amp;"!F7"))</f>
        <v>-4.3575621860436967E-3</v>
      </c>
      <c r="G27" s="7">
        <f ca="1">IF(INDIRECT($B$20&amp;"!G7")=0,"",INDIRECT($B$20&amp;"!G7"))</f>
        <v>230</v>
      </c>
      <c r="H27" s="7" t="str">
        <f ca="1">IF(INDIRECT($B$20&amp;"!H7")=0,"",INDIRECT($B$20&amp;"!H7"))</f>
        <v>164.50</v>
      </c>
      <c r="I27" s="7" t="str">
        <f ca="1">IF(INDIRECT($B$20&amp;"!I7")=0,"",INDIRECT($B$20&amp;"!I7"))</f>
        <v>164.51</v>
      </c>
      <c r="J27" s="7">
        <f ca="1">IF(INDIRECT($B$20&amp;"!J7")=0,"",INDIRECT($B$20&amp;"!J7"))</f>
        <v>67</v>
      </c>
      <c r="K27" s="7" t="str">
        <f ca="1">IF(INDIRECT($B$20&amp;"!K7")=0,"",INDIRECT($B$20&amp;"!K7"))</f>
        <v>165.44</v>
      </c>
      <c r="L27" s="7" t="str">
        <f ca="1">IF(INDIRECT($B$20&amp;"!L7")=0,"",INDIRECT($B$20&amp;"!L7"))</f>
        <v>165.53</v>
      </c>
      <c r="M27" s="7" t="str">
        <f ca="1">IF(INDIRECT($B$20&amp;"!M7")=0,"",INDIRECT($B$20&amp;"!M7"))</f>
        <v>164.42</v>
      </c>
      <c r="N27" s="7" t="str">
        <f ca="1">IF(INDIRECT($B$20&amp;"!N7")=0,"",INDIRECT($B$20&amp;"!N7"))</f>
        <v>Euro Bund (10yr), Mar 22</v>
      </c>
    </row>
    <row r="28" spans="1:14" x14ac:dyDescent="0.3">
      <c r="A28" s="4" t="str">
        <f ca="1">IF(INDIRECT($B$20&amp;"!A8")=0,"",INDIRECT($B$20&amp;"!A8"))</f>
        <v>FGBX?</v>
      </c>
      <c r="B28" s="4" t="str">
        <f ca="1">IF(INDIRECT($B$20&amp;"!B8")=0,"",INDIRECT($B$20&amp;"!B8"))</f>
        <v>192.26</v>
      </c>
      <c r="C28" s="4" t="str">
        <f ca="1">IF(INDIRECT($B$20&amp;"!C8")=0,"",INDIRECT($B$20&amp;"!C8"))</f>
        <v>192.22</v>
      </c>
      <c r="D28" s="4" t="str">
        <f ca="1">IF(INDIRECT($B$20&amp;"!D8")=0,"",INDIRECT($B$20&amp;"!D8"))</f>
        <v>-2.78</v>
      </c>
      <c r="E28" s="6">
        <f ca="1">IF(INDIRECT($B$20&amp;"!E8")=0,"",INDIRECT($B$20&amp;"!E8"))</f>
        <v>-1.405128205128205E-2</v>
      </c>
      <c r="F28" s="6">
        <f ca="1">IF(INDIRECT($B$20&amp;"!F8")=0,"",INDIRECT($B$20&amp;"!F8"))</f>
        <v>-1.405128205128205E-2</v>
      </c>
      <c r="G28" s="7">
        <f ca="1">IF(INDIRECT($B$20&amp;"!G8")=0,"",INDIRECT($B$20&amp;"!G8"))</f>
        <v>27</v>
      </c>
      <c r="H28" s="7" t="str">
        <f ca="1">IF(INDIRECT($B$20&amp;"!H8")=0,"",INDIRECT($B$20&amp;"!H8"))</f>
        <v>192.22</v>
      </c>
      <c r="I28" s="7" t="str">
        <f ca="1">IF(INDIRECT($B$20&amp;"!I8")=0,"",INDIRECT($B$20&amp;"!I8"))</f>
        <v>192.26</v>
      </c>
      <c r="J28" s="7">
        <f ca="1">IF(INDIRECT($B$20&amp;"!J8")=0,"",INDIRECT($B$20&amp;"!J8"))</f>
        <v>19</v>
      </c>
      <c r="K28" s="7" t="str">
        <f ca="1">IF(INDIRECT($B$20&amp;"!K8")=0,"",INDIRECT($B$20&amp;"!K8"))</f>
        <v>195.64</v>
      </c>
      <c r="L28" s="7" t="str">
        <f ca="1">IF(INDIRECT($B$20&amp;"!L8")=0,"",INDIRECT($B$20&amp;"!L8"))</f>
        <v>195.96</v>
      </c>
      <c r="M28" s="7" t="str">
        <f ca="1">IF(INDIRECT($B$20&amp;"!M8")=0,"",INDIRECT($B$20&amp;"!M8"))</f>
        <v>192.18</v>
      </c>
      <c r="N28" s="7" t="str">
        <f ca="1">IF(INDIRECT($B$20&amp;"!N8")=0,"",INDIRECT($B$20&amp;"!N8"))</f>
        <v>Euro Buxl (30yr), Mar 22</v>
      </c>
    </row>
    <row r="29" spans="1:14" x14ac:dyDescent="0.3">
      <c r="A29" s="4" t="str">
        <f ca="1">IF(INDIRECT($B$20&amp;"!A9")=0,"",INDIRECT($B$20&amp;"!A9"))</f>
        <v>QGA?</v>
      </c>
      <c r="B29" s="4" t="str">
        <f ca="1">IF(INDIRECT($B$20&amp;"!B9")=0,"",INDIRECT($B$20&amp;"!B9"))</f>
        <v>119.66</v>
      </c>
      <c r="C29" s="4" t="str">
        <f ca="1">IF(INDIRECT($B$20&amp;"!C9")=0,"",INDIRECT($B$20&amp;"!C9"))</f>
        <v>119.66</v>
      </c>
      <c r="D29" s="4" t="str">
        <f ca="1">IF(INDIRECT($B$20&amp;"!D9")=0,"",INDIRECT($B$20&amp;"!D9"))</f>
        <v>.07</v>
      </c>
      <c r="E29" s="6">
        <f ca="1">IF(INDIRECT($B$20&amp;"!E9")=0,"",INDIRECT($B$20&amp;"!E9"))</f>
        <v>5.8533322184129105E-4</v>
      </c>
      <c r="F29" s="6">
        <f ca="1">IF(INDIRECT($B$20&amp;"!F9")=0,"",INDIRECT($B$20&amp;"!F9"))</f>
        <v>5.8533322184129105E-4</v>
      </c>
      <c r="G29" s="7">
        <f ca="1">IF(INDIRECT($B$20&amp;"!G9")=0,"",INDIRECT($B$20&amp;"!G9"))</f>
        <v>247</v>
      </c>
      <c r="H29" s="7" t="str">
        <f ca="1">IF(INDIRECT($B$20&amp;"!H9")=0,"",INDIRECT($B$20&amp;"!H9"))</f>
        <v>119.65</v>
      </c>
      <c r="I29" s="7" t="str">
        <f ca="1">IF(INDIRECT($B$20&amp;"!I9")=0,"",INDIRECT($B$20&amp;"!I9"))</f>
        <v>119.66</v>
      </c>
      <c r="J29" s="7">
        <f ca="1">IF(INDIRECT($B$20&amp;"!J9")=0,"",INDIRECT($B$20&amp;"!J9"))</f>
        <v>84</v>
      </c>
      <c r="K29" s="7" t="str">
        <f ca="1">IF(INDIRECT($B$20&amp;"!K9")=0,"",INDIRECT($B$20&amp;"!K9"))</f>
        <v>119.66</v>
      </c>
      <c r="L29" s="7" t="str">
        <f ca="1">IF(INDIRECT($B$20&amp;"!L9")=0,"",INDIRECT($B$20&amp;"!L9"))</f>
        <v>119.86</v>
      </c>
      <c r="M29" s="7" t="str">
        <f ca="1">IF(INDIRECT($B$20&amp;"!M9")=0,"",INDIRECT($B$20&amp;"!M9"))</f>
        <v>119.39</v>
      </c>
      <c r="N29" s="7" t="str">
        <f ca="1">IF(INDIRECT($B$20&amp;"!N9")=0,"",INDIRECT($B$20&amp;"!N9"))</f>
        <v>Long Gilt (CONNECT), Mar 22</v>
      </c>
    </row>
    <row r="30" spans="1:14" x14ac:dyDescent="0.3">
      <c r="A30" s="4" t="str">
        <f ca="1">IF(INDIRECT($B$20&amp;"!A10")=0,"",INDIRECT($B$20&amp;"!A10"))</f>
        <v/>
      </c>
      <c r="B30" s="4" t="str">
        <f ca="1">IF(INDIRECT($B$20&amp;"!B10")=0,"",INDIRECT($B$20&amp;"!B10"))</f>
        <v/>
      </c>
      <c r="C30" s="4" t="str">
        <f ca="1">IF(INDIRECT($B$20&amp;"!C10")=0,"",INDIRECT($B$20&amp;"!C10"))</f>
        <v/>
      </c>
      <c r="D30" s="4" t="str">
        <f ca="1">IF(INDIRECT($B$20&amp;"!D10")=0,"",INDIRECT($B$20&amp;"!D10"))</f>
        <v/>
      </c>
      <c r="E30" s="6" t="str">
        <f ca="1">IF(INDIRECT($B$20&amp;"!E10")=0,"",INDIRECT($B$20&amp;"!E10"))</f>
        <v/>
      </c>
      <c r="F30" s="6" t="str">
        <f ca="1">IF(INDIRECT($B$20&amp;"!F10")=0,"",INDIRECT($B$20&amp;"!F10"))</f>
        <v/>
      </c>
      <c r="G30" s="7" t="str">
        <f ca="1">IF(INDIRECT($B$20&amp;"!G10")=0,"",INDIRECT($B$20&amp;"!G10"))</f>
        <v/>
      </c>
      <c r="H30" s="7" t="str">
        <f ca="1">IF(INDIRECT($B$20&amp;"!H10")=0,"",INDIRECT($B$20&amp;"!H10"))</f>
        <v/>
      </c>
      <c r="I30" s="7" t="str">
        <f ca="1">IF(INDIRECT($B$20&amp;"!I10")=0,"",INDIRECT($B$20&amp;"!I10"))</f>
        <v/>
      </c>
      <c r="J30" s="7" t="str">
        <f ca="1">IF(INDIRECT($B$20&amp;"!J10")=0,"",INDIRECT($B$20&amp;"!J10"))</f>
        <v/>
      </c>
      <c r="K30" s="7" t="str">
        <f ca="1">IF(INDIRECT($B$20&amp;"!K10")=0,"",INDIRECT($B$20&amp;"!K10"))</f>
        <v/>
      </c>
      <c r="L30" s="7" t="str">
        <f ca="1">IF(INDIRECT($B$20&amp;"!L10")=0,"",INDIRECT($B$20&amp;"!L10"))</f>
        <v/>
      </c>
      <c r="M30" s="7" t="str">
        <f ca="1">IF(INDIRECT($B$20&amp;"!M10")=0,"",INDIRECT($B$20&amp;"!M10"))</f>
        <v/>
      </c>
      <c r="N30" s="7" t="str">
        <f ca="1">IF(INDIRECT($B$20&amp;"!N10")=0,"",INDIRECT($B$20&amp;"!N10"))</f>
        <v/>
      </c>
    </row>
    <row r="31" spans="1:14" x14ac:dyDescent="0.3">
      <c r="A31" s="4" t="str">
        <f ca="1">IF(INDIRECT($B$20&amp;"!A11")=0,"",INDIRECT($B$20&amp;"!A11"))</f>
        <v/>
      </c>
      <c r="B31" s="4" t="str">
        <f ca="1">IF(INDIRECT($B$20&amp;"!B11")=0,"",INDIRECT($B$20&amp;"!B11"))</f>
        <v/>
      </c>
      <c r="C31" s="4" t="str">
        <f ca="1">IF(INDIRECT($B$20&amp;"!C11")=0,"",INDIRECT($B$20&amp;"!C11"))</f>
        <v/>
      </c>
      <c r="D31" s="4" t="str">
        <f ca="1">IF(INDIRECT($B$20&amp;"!D11")=0,"",INDIRECT($B$20&amp;"!D11"))</f>
        <v/>
      </c>
      <c r="E31" s="6" t="str">
        <f ca="1">IF(INDIRECT($B$20&amp;"!E11")=0,"",INDIRECT($B$20&amp;"!E11"))</f>
        <v/>
      </c>
      <c r="F31" s="6" t="str">
        <f ca="1">IF(INDIRECT($B$20&amp;"!F11")=0,"",INDIRECT($B$20&amp;"!F11"))</f>
        <v/>
      </c>
      <c r="G31" s="7" t="str">
        <f ca="1">IF(INDIRECT($B$20&amp;"!G11")=0,"",INDIRECT($B$20&amp;"!G11"))</f>
        <v/>
      </c>
      <c r="H31" s="7" t="str">
        <f ca="1">IF(INDIRECT($B$20&amp;"!H11")=0,"",INDIRECT($B$20&amp;"!H11"))</f>
        <v/>
      </c>
      <c r="I31" s="7" t="str">
        <f ca="1">IF(INDIRECT($B$20&amp;"!I11")=0,"",INDIRECT($B$20&amp;"!I11"))</f>
        <v/>
      </c>
      <c r="J31" s="7" t="str">
        <f ca="1">IF(INDIRECT($B$20&amp;"!J11")=0,"",INDIRECT($B$20&amp;"!J11"))</f>
        <v/>
      </c>
      <c r="K31" s="7" t="str">
        <f ca="1">IF(INDIRECT($B$20&amp;"!K11")=0,"",INDIRECT($B$20&amp;"!K11"))</f>
        <v/>
      </c>
      <c r="L31" s="7" t="str">
        <f ca="1">IF(INDIRECT($B$20&amp;"!L11")=0,"",INDIRECT($B$20&amp;"!L11"))</f>
        <v/>
      </c>
      <c r="M31" s="7" t="str">
        <f ca="1">IF(INDIRECT($B$20&amp;"!M11")=0,"",INDIRECT($B$20&amp;"!M11"))</f>
        <v/>
      </c>
      <c r="N31" s="7" t="str">
        <f ca="1">IF(INDIRECT($B$20&amp;"!N11")=0,"",INDIRECT($B$20&amp;"!N11"))</f>
        <v/>
      </c>
    </row>
    <row r="32" spans="1:14" x14ac:dyDescent="0.3">
      <c r="A32" s="4" t="str">
        <f ca="1">IF(INDIRECT($B$20&amp;"!A12")=0,"",INDIRECT($B$20&amp;"!A12"))</f>
        <v/>
      </c>
      <c r="B32" s="4" t="str">
        <f ca="1">IF(INDIRECT($B$20&amp;"!B12")=0,"",INDIRECT($B$20&amp;"!B12"))</f>
        <v/>
      </c>
      <c r="C32" s="4" t="str">
        <f ca="1">IF(INDIRECT($B$20&amp;"!C12")=0,"",INDIRECT($B$20&amp;"!C12"))</f>
        <v/>
      </c>
      <c r="D32" s="4" t="str">
        <f ca="1">IF(INDIRECT($B$20&amp;"!D12")=0,"",INDIRECT($B$20&amp;"!D12"))</f>
        <v/>
      </c>
      <c r="E32" s="6" t="str">
        <f ca="1">IF(INDIRECT($B$20&amp;"!E12")=0,"",INDIRECT($B$20&amp;"!E12"))</f>
        <v/>
      </c>
      <c r="F32" s="6" t="str">
        <f ca="1">IF(INDIRECT($B$20&amp;"!F12")=0,"",INDIRECT($B$20&amp;"!F12"))</f>
        <v/>
      </c>
      <c r="G32" s="7" t="str">
        <f ca="1">IF(INDIRECT($B$20&amp;"!G12")=0,"",INDIRECT($B$20&amp;"!G12"))</f>
        <v/>
      </c>
      <c r="H32" s="7" t="str">
        <f ca="1">IF(INDIRECT($B$20&amp;"!H12")=0,"",INDIRECT($B$20&amp;"!H12"))</f>
        <v/>
      </c>
      <c r="I32" s="7" t="str">
        <f ca="1">IF(INDIRECT($B$20&amp;"!I12")=0,"",INDIRECT($B$20&amp;"!I12"))</f>
        <v/>
      </c>
      <c r="J32" s="7" t="str">
        <f ca="1">IF(INDIRECT($B$20&amp;"!J12")=0,"",INDIRECT($B$20&amp;"!J12"))</f>
        <v/>
      </c>
      <c r="K32" s="7" t="str">
        <f ca="1">IF(INDIRECT($B$20&amp;"!K12")=0,"",INDIRECT($B$20&amp;"!K12"))</f>
        <v/>
      </c>
      <c r="L32" s="7" t="str">
        <f ca="1">IF(INDIRECT($B$20&amp;"!L12")=0,"",INDIRECT($B$20&amp;"!L12"))</f>
        <v/>
      </c>
      <c r="M32" s="7" t="str">
        <f ca="1">IF(INDIRECT($B$20&amp;"!M12")=0,"",INDIRECT($B$20&amp;"!M12"))</f>
        <v/>
      </c>
      <c r="N32" s="7" t="str">
        <f ca="1">IF(INDIRECT($B$20&amp;"!N12")=0,"",INDIRECT($B$20&amp;"!N12"))</f>
        <v/>
      </c>
    </row>
    <row r="33" spans="1:14" x14ac:dyDescent="0.3">
      <c r="A33" s="4" t="str">
        <f ca="1">IF(INDIRECT($B$20&amp;"!A13")=0,"",INDIRECT($B$20&amp;"!A13"))</f>
        <v/>
      </c>
      <c r="B33" s="4" t="str">
        <f ca="1">IF(INDIRECT($B$20&amp;"!B13")=0,"",INDIRECT($B$20&amp;"!B13"))</f>
        <v/>
      </c>
      <c r="C33" s="4" t="str">
        <f ca="1">IF(INDIRECT($B$20&amp;"!C13")=0,"",INDIRECT($B$20&amp;"!C13"))</f>
        <v/>
      </c>
      <c r="D33" s="4" t="str">
        <f ca="1">IF(INDIRECT($B$20&amp;"!D13")=0,"",INDIRECT($B$20&amp;"!D13"))</f>
        <v/>
      </c>
      <c r="E33" s="6" t="str">
        <f ca="1">IF(INDIRECT($B$20&amp;"!E13")=0,"",INDIRECT($B$20&amp;"!E13"))</f>
        <v/>
      </c>
      <c r="F33" s="6" t="str">
        <f ca="1">IF(INDIRECT($B$20&amp;"!F13")=0,"",INDIRECT($B$20&amp;"!F13"))</f>
        <v/>
      </c>
      <c r="G33" s="7" t="str">
        <f ca="1">IF(INDIRECT($B$20&amp;"!G13")=0,"",INDIRECT($B$20&amp;"!G13"))</f>
        <v/>
      </c>
      <c r="H33" s="7" t="str">
        <f ca="1">IF(INDIRECT($B$20&amp;"!H13")=0,"",INDIRECT($B$20&amp;"!H13"))</f>
        <v/>
      </c>
      <c r="I33" s="7" t="str">
        <f ca="1">IF(INDIRECT($B$20&amp;"!I13")=0,"",INDIRECT($B$20&amp;"!I13"))</f>
        <v/>
      </c>
      <c r="J33" s="7" t="str">
        <f ca="1">IF(INDIRECT($B$20&amp;"!J13")=0,"",INDIRECT($B$20&amp;"!J13"))</f>
        <v/>
      </c>
      <c r="K33" s="7" t="str">
        <f ca="1">IF(INDIRECT($B$20&amp;"!K13")=0,"",INDIRECT($B$20&amp;"!K13"))</f>
        <v/>
      </c>
      <c r="L33" s="7" t="str">
        <f ca="1">IF(INDIRECT($B$20&amp;"!L13")=0,"",INDIRECT($B$20&amp;"!L13"))</f>
        <v/>
      </c>
      <c r="M33" s="7" t="str">
        <f ca="1">IF(INDIRECT($B$20&amp;"!M13")=0,"",INDIRECT($B$20&amp;"!M13"))</f>
        <v/>
      </c>
      <c r="N33" s="7" t="str">
        <f ca="1">IF(INDIRECT($B$20&amp;"!N13")=0,"",INDIRECT($B$20&amp;"!N13"))</f>
        <v/>
      </c>
    </row>
    <row r="34" spans="1:14" x14ac:dyDescent="0.3">
      <c r="A34" s="4" t="str">
        <f ca="1">IF(INDIRECT($B$20&amp;"!A14")=0,"",INDIRECT($B$20&amp;"!A14"))</f>
        <v/>
      </c>
      <c r="B34" s="4" t="str">
        <f ca="1">IF(INDIRECT($B$20&amp;"!B14")=0,"",INDIRECT($B$20&amp;"!B14"))</f>
        <v/>
      </c>
      <c r="C34" s="4" t="str">
        <f ca="1">IF(INDIRECT($B$20&amp;"!C14")=0,"",INDIRECT($B$20&amp;"!C14"))</f>
        <v/>
      </c>
      <c r="D34" s="4" t="str">
        <f ca="1">IF(INDIRECT($B$20&amp;"!D14")=0,"",INDIRECT($B$20&amp;"!D14"))</f>
        <v/>
      </c>
      <c r="E34" s="6" t="str">
        <f ca="1">IF(INDIRECT($B$20&amp;"!E14")=0,"",INDIRECT($B$20&amp;"!E14"))</f>
        <v/>
      </c>
      <c r="F34" s="6" t="str">
        <f ca="1">IF(INDIRECT($B$20&amp;"!F14")=0,"",INDIRECT($B$20&amp;"!F14"))</f>
        <v/>
      </c>
      <c r="G34" s="7" t="str">
        <f ca="1">IF(INDIRECT($B$20&amp;"!G14")=0,"",INDIRECT($B$20&amp;"!G14"))</f>
        <v/>
      </c>
      <c r="H34" s="7" t="str">
        <f ca="1">IF(INDIRECT($B$20&amp;"!H14")=0,"",INDIRECT($B$20&amp;"!H14"))</f>
        <v/>
      </c>
      <c r="I34" s="7" t="str">
        <f ca="1">IF(INDIRECT($B$20&amp;"!I14")=0,"",INDIRECT($B$20&amp;"!I14"))</f>
        <v/>
      </c>
      <c r="J34" s="7" t="str">
        <f ca="1">IF(INDIRECT($B$20&amp;"!J14")=0,"",INDIRECT($B$20&amp;"!J14"))</f>
        <v/>
      </c>
      <c r="K34" s="7" t="str">
        <f ca="1">IF(INDIRECT($B$20&amp;"!K14")=0,"",INDIRECT($B$20&amp;"!K14"))</f>
        <v/>
      </c>
      <c r="L34" s="7" t="str">
        <f ca="1">IF(INDIRECT($B$20&amp;"!L14")=0,"",INDIRECT($B$20&amp;"!L14"))</f>
        <v/>
      </c>
      <c r="M34" s="7" t="str">
        <f ca="1">IF(INDIRECT($B$20&amp;"!M14")=0,"",INDIRECT($B$20&amp;"!M14"))</f>
        <v/>
      </c>
      <c r="N34" s="7" t="str">
        <f ca="1">IF(INDIRECT($B$20&amp;"!N14")=0,"",INDIRECT($B$20&amp;"!N14"))</f>
        <v/>
      </c>
    </row>
    <row r="35" spans="1:14" x14ac:dyDescent="0.3">
      <c r="E35" s="6"/>
      <c r="F35" s="6"/>
      <c r="G35" s="7"/>
      <c r="H35" s="7"/>
      <c r="I35" s="7"/>
      <c r="J35" s="7"/>
      <c r="K35" s="7"/>
      <c r="L35" s="7"/>
      <c r="M35" s="7"/>
      <c r="N35" s="7"/>
    </row>
  </sheetData>
  <conditionalFormatting sqref="F3:F12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{5108E385-461A-4BAF-A718-EE4E726E3FA6}</x14:id>
        </ext>
      </extLst>
    </cfRule>
  </conditionalFormatting>
  <conditionalFormatting sqref="F22:F31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{77E6D702-4E64-4613-BBAA-48DADCBA6E7E}</x14:id>
        </ext>
      </extLst>
    </cfRule>
  </conditionalFormatting>
  <dataValidations count="2">
    <dataValidation type="list" allowBlank="1" showInputMessage="1" showErrorMessage="1" sqref="B1">
      <formula1>"EquityIndexes,FixedIncome,Forex,EnergyMetals,Agriculture"</formula1>
    </dataValidation>
    <dataValidation type="list" allowBlank="1" showInputMessage="1" showErrorMessage="1" sqref="B20">
      <formula1>"EquityIndexes,FixedIncome,Forex,EnergyMetals,Agriculture"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08E385-461A-4BAF-A718-EE4E726E3F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F3:F12</xm:sqref>
        </x14:conditionalFormatting>
        <x14:conditionalFormatting xmlns:xm="http://schemas.microsoft.com/office/excel/2006/main">
          <x14:cfRule type="dataBar" id="{77E6D702-4E64-4613-BBAA-48DADCBA6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F22:F31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B2" sqref="B2"/>
    </sheetView>
  </sheetViews>
  <sheetFormatPr defaultRowHeight="17.25" x14ac:dyDescent="0.3"/>
  <cols>
    <col min="1" max="1" width="8.88671875" style="1"/>
    <col min="2" max="2" width="8.88671875" style="1" customWidth="1"/>
    <col min="3" max="3" width="14.6640625" style="1" customWidth="1"/>
    <col min="4" max="4" width="8.88671875" style="1"/>
    <col min="5" max="6" width="8.88671875" style="2"/>
    <col min="7" max="7" width="8.88671875" style="1"/>
    <col min="8" max="8" width="10.44140625" style="1" bestFit="1" customWidth="1"/>
    <col min="9" max="9" width="11.5546875" style="1" customWidth="1"/>
    <col min="10" max="10" width="8.88671875" style="1"/>
    <col min="11" max="11" width="10.44140625" style="1" bestFit="1" customWidth="1"/>
    <col min="12" max="13" width="8.88671875" style="1"/>
    <col min="14" max="14" width="44.33203125" style="1" customWidth="1"/>
    <col min="15" max="16" width="8.88671875" style="1"/>
    <col min="17" max="17" width="4.88671875" style="1" customWidth="1"/>
    <col min="18" max="18" width="8.88671875" style="1"/>
    <col min="21" max="21" width="16.6640625" customWidth="1"/>
  </cols>
  <sheetData>
    <row r="1" spans="1:18" x14ac:dyDescent="0.3">
      <c r="A1" s="1" t="s">
        <v>0</v>
      </c>
      <c r="B1" s="1" t="s">
        <v>59</v>
      </c>
      <c r="C1" s="1" t="s">
        <v>1</v>
      </c>
      <c r="D1" s="1" t="s">
        <v>2</v>
      </c>
      <c r="E1" s="2" t="s">
        <v>3</v>
      </c>
      <c r="F1" s="2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8" x14ac:dyDescent="0.3">
      <c r="A2" s="1" t="s">
        <v>24</v>
      </c>
      <c r="B2" s="1" t="str">
        <f>IFERROR(IF(P2="B",RTD("cqg.rtd", ,"ContractData", A2, "TradeorTodaySettlement",,"B"),TEXT(RTD("cqg.rtd", ,"ContractData", A2, "TradeorTodaySettlement",,"T"),R2)),"")</f>
        <v>34805.00</v>
      </c>
      <c r="C2" s="1" t="str">
        <f>IFERROR(IF(P2="B",RTD("cqg.rtd", ,"ContractData", A2, "LastQuoteToday",,"B"),TEXT(RTD("cqg.rtd", ,"ContractData", A2, "LastQuoteToday",,"T"),R2)),"")</f>
        <v>34804.00</v>
      </c>
      <c r="D2" s="1" t="str">
        <f>IFERROR(IF(P2="B",RTD("cqg.rtd", ,"ContractData", A2, "NetLastQuoteToday",,"B"),TEXT(RTD("cqg.rtd", ,"ContractData", A2, "NetLastQuoteToday",,"T"),R2)),"")</f>
        <v>333.00</v>
      </c>
      <c r="E2" s="2">
        <f>IFERROR(RTD("cqg.rtd", ,"ContractData", A2, "PerCentNetLastTrade",, "T")/100,"")</f>
        <v>9.689304052681964E-3</v>
      </c>
      <c r="F2" s="2">
        <f>IFERROR(RTD("cqg.rtd", ,"ContractData", A2, "PerCentNetLastTrade",, "T")/100,"")</f>
        <v>9.689304052681964E-3</v>
      </c>
      <c r="G2" s="1">
        <f>RTD("cqg.rtd", ,"ContractData", A2, "MT_LastBidVolume",, "T")</f>
        <v>5</v>
      </c>
      <c r="H2" s="1" t="str">
        <f>IFERROR(IF(P2="B",RTD("cqg.rtd", ,"ContractData", A2, "Bid",,"B"),TEXT(RTD("cqg.rtd", ,"ContractData", A2, "Bid",,"T"),R2)),"")</f>
        <v>34804.00</v>
      </c>
      <c r="I2" s="1" t="str">
        <f>IFERROR(IF(P2="B",RTD("cqg.rtd", ,"ContractData", A2, "Ask",,"B"),TEXT(RTD("cqg.rtd", ,"ContractData", A2, "Ask",,"T"),R2)),"")</f>
        <v>34806.00</v>
      </c>
      <c r="J2" s="1">
        <f>RTD("cqg.rtd", ,"ContractData", A2, "MT_LastAskVolume",, "T")</f>
        <v>7</v>
      </c>
      <c r="K2" s="1" t="str">
        <f>IFERROR(IF(P2="B",RTD("cqg.rtd", ,"ContractData", A2, "Open",,"B"),TEXT(RTD("cqg.rtd", ,"ContractData", A2, "Open",,"T"),R2)),"")</f>
        <v>34472.00</v>
      </c>
      <c r="L2" s="1" t="str">
        <f>IFERROR(IF(P2="B",RTD("cqg.rtd", ,"ContractData", A2, "High",,"B"),TEXT(RTD("cqg.rtd", ,"ContractData", A2, "High",,"T"),R2)),"")</f>
        <v>34968.00</v>
      </c>
      <c r="M2" s="1" t="str">
        <f>IFERROR(IF(P2="B",RTD("cqg.rtd", ,"ContractData", A2, "Low",,"B"),TEXT(RTD("cqg.rtd", ,"ContractData", A2, "Low",,"T"),R2)),"")</f>
        <v>34345.00</v>
      </c>
      <c r="N2" s="1" t="str">
        <f>RTD("cqg.rtd", ,"ContractData", A2, "LongDescription",, "T")</f>
        <v>E-mini Dow ($5), Mar 22</v>
      </c>
      <c r="O2" s="1">
        <f>RTD("cqg.rtd",,"ContractData",A2,"TickSize",, "T")</f>
        <v>1</v>
      </c>
      <c r="P2" s="1" t="str">
        <f>IF(OR(O2=0.00390625,O2=0.0078125,O2=0.015625,O2=0.03125),"B","T")</f>
        <v>T</v>
      </c>
      <c r="Q2" s="1">
        <f>IF(P2="B","",IF(O2=1,2,IF(O2=0.1,2,IF(O2=0.5,2,IF(O2=5,0,LEN(O2)-2)))))</f>
        <v>2</v>
      </c>
      <c r="R2" s="1" t="str">
        <f>IF(P2="B","",IF(Q2=0,"#",IF(Q2=1,"#.0",IF(Q2=2,"#.00",IF(Q2=3,"#.000",IF(Q2=4,"#.0000",IF(Q2=5,"#.00000",IF(Q2=6,"#.000000",IF(Q2=7,"#.0000000",IF(Q2=8,"#.0000000"))))))))))</f>
        <v>#.00</v>
      </c>
    </row>
    <row r="3" spans="1:18" x14ac:dyDescent="0.3">
      <c r="A3" s="1" t="s">
        <v>22</v>
      </c>
      <c r="B3" s="1" t="str">
        <f>IFERROR(IF(P3="B",RTD("cqg.rtd", ,"ContractData", A3, "TradeorTodaySettlement",,"B"),TEXT(RTD("cqg.rtd", ,"ContractData", A3, "TradeorTodaySettlement",,"T"),R3)),"")</f>
        <v>4448.25</v>
      </c>
      <c r="C3" s="1" t="str">
        <f>IFERROR(IF(P3="B",RTD("cqg.rtd", ,"ContractData", A3, "LastQuoteToday",,"B"),TEXT(RTD("cqg.rtd", ,"ContractData", A3, "LastQuoteToday",,"T"),R3)),"")</f>
        <v>4448.00</v>
      </c>
      <c r="D3" s="1" t="str">
        <f>IFERROR(IF(P3="B",RTD("cqg.rtd", ,"ContractData", A3, "NetLastQuoteToday",,"B"),TEXT(RTD("cqg.rtd", ,"ContractData", A3, "NetLastQuoteToday",,"T"),R3)),"")</f>
        <v>54.00</v>
      </c>
      <c r="E3" s="2">
        <f>IFERROR(RTD("cqg.rtd", ,"ContractData", A3, "PerCentNetLastTrade",, "T")/100,"")</f>
        <v>1.2346381429221667E-2</v>
      </c>
      <c r="F3" s="2">
        <f>IFERROR(RTD("cqg.rtd", ,"ContractData", A3, "PerCentNetLastTrade",, "T")/100,"")</f>
        <v>1.2346381429221667E-2</v>
      </c>
      <c r="G3" s="1">
        <f>RTD("cqg.rtd", ,"ContractData", A3, "MT_LastBidVolume",, "T")</f>
        <v>35</v>
      </c>
      <c r="H3" s="1" t="str">
        <f>IFERROR(IF(P3="B",RTD("cqg.rtd", ,"ContractData", A3, "Bid",,"B"),TEXT(RTD("cqg.rtd", ,"ContractData", A3, "Bid",,"T"),R3)),"")</f>
        <v>4448.00</v>
      </c>
      <c r="I3" s="1" t="str">
        <f>IFERROR(IF(P3="B",RTD("cqg.rtd", ,"ContractData", A3, "Ask",,"B"),TEXT(RTD("cqg.rtd", ,"ContractData", A3, "Ask",,"T"),R3)),"")</f>
        <v>4448.50</v>
      </c>
      <c r="J3" s="1">
        <f>RTD("cqg.rtd", ,"ContractData", A3, "MT_LastAskVolume",, "T")</f>
        <v>42</v>
      </c>
      <c r="K3" s="1" t="str">
        <f>IFERROR(IF(P3="B",RTD("cqg.rtd", ,"ContractData", A3, "Open",,"B"),TEXT(RTD("cqg.rtd", ,"ContractData", A3, "Open",,"T"),R3)),"")</f>
        <v>4393.50</v>
      </c>
      <c r="L3" s="1" t="str">
        <f>IFERROR(IF(P3="B",RTD("cqg.rtd", ,"ContractData", A3, "High",,"B"),TEXT(RTD("cqg.rtd", ,"ContractData", A3, "High",,"T"),R3)),"")</f>
        <v>4468.00</v>
      </c>
      <c r="M3" s="1" t="str">
        <f>IFERROR(IF(P3="B",RTD("cqg.rtd", ,"ContractData", A3, "Low",,"B"),TEXT(RTD("cqg.rtd", ,"ContractData", A3, "Low",,"T"),R3)),"")</f>
        <v>4381.75</v>
      </c>
      <c r="N3" s="1" t="str">
        <f>RTD("cqg.rtd", ,"ContractData", A3, "LongDescription",, "T")</f>
        <v>E-Mini S&amp;P 500, Mar 22</v>
      </c>
      <c r="O3" s="1">
        <f>RTD("cqg.rtd",,"ContractData",A3,"TickSize",, "T")</f>
        <v>0.25</v>
      </c>
      <c r="P3" s="1" t="str">
        <f t="shared" ref="P3:P11" si="0">IF(OR(O3=0.00390625,O3=0.0078125,O3=0.015625,O3=0.03125),"B","T")</f>
        <v>T</v>
      </c>
      <c r="Q3" s="1">
        <f t="shared" ref="Q3:Q11" si="1">IF(P3="B","",IF(O3=1,2,IF(O3=0.1,2,IF(O3=0.5,2,IF(O3=5,0,LEN(O3)-2)))))</f>
        <v>2</v>
      </c>
      <c r="R3" s="1" t="str">
        <f t="shared" ref="R3:R11" si="2">IF(P3="B","",IF(Q3=0,"#",IF(Q3=1,"#.0",IF(Q3=2,"#.00",IF(Q3=3,"#.000",IF(Q3=4,"#.0000",IF(Q3=5,"#.00000",IF(Q3=6,"#.000000",IF(Q3=7,"#.0000000",IF(Q3=8,"#.0000000"))))))))))</f>
        <v>#.00</v>
      </c>
    </row>
    <row r="4" spans="1:18" x14ac:dyDescent="0.3">
      <c r="A4" s="1" t="s">
        <v>23</v>
      </c>
      <c r="B4" s="1" t="str">
        <f>IFERROR(IF(P4="B",RTD("cqg.rtd", ,"ContractData", A4, "TradeorTodaySettlement",,"B"),TEXT(RTD("cqg.rtd", ,"ContractData", A4, "TradeorTodaySettlement",,"T"),R4)),"")</f>
        <v>14513.50</v>
      </c>
      <c r="C4" s="1" t="str">
        <f>IFERROR(IF(P4="B",RTD("cqg.rtd", ,"ContractData", A4, "LastQuoteToday",,"B"),TEXT(RTD("cqg.rtd", ,"ContractData", A4, "LastQuoteToday",,"T"),R4)),"")</f>
        <v>14513.00</v>
      </c>
      <c r="D4" s="1" t="str">
        <f>IFERROR(IF(P4="B",RTD("cqg.rtd", ,"ContractData", A4, "NetLastQuoteToday",,"B"),TEXT(RTD("cqg.rtd", ,"ContractData", A4, "NetLastQuoteToday",,"T"),R4)),"")</f>
        <v>260.00</v>
      </c>
      <c r="E4" s="2">
        <f>IFERROR(RTD("cqg.rtd", ,"ContractData", A4, "PerCentNetLastTrade",, "T")/100,"")</f>
        <v>1.8276853995650037E-2</v>
      </c>
      <c r="F4" s="2">
        <f>IFERROR(RTD("cqg.rtd", ,"ContractData", A4, "PerCentNetLastTrade",, "T")/100,"")</f>
        <v>1.8276853995650037E-2</v>
      </c>
      <c r="G4" s="1">
        <f>RTD("cqg.rtd", ,"ContractData", A4, "MT_LastBidVolume",, "T")</f>
        <v>2</v>
      </c>
      <c r="H4" s="1" t="str">
        <f>IFERROR(IF(P4="B",RTD("cqg.rtd", ,"ContractData", A4, "Bid",,"B"),TEXT(RTD("cqg.rtd", ,"ContractData", A4, "Bid",,"T"),R4)),"")</f>
        <v>14513.00</v>
      </c>
      <c r="I4" s="1" t="str">
        <f>IFERROR(IF(P4="B",RTD("cqg.rtd", ,"ContractData", A4, "Ask",,"B"),TEXT(RTD("cqg.rtd", ,"ContractData", A4, "Ask",,"T"),R4)),"")</f>
        <v>14513.75</v>
      </c>
      <c r="J4" s="1">
        <f>RTD("cqg.rtd", ,"ContractData", A4, "MT_LastAskVolume",, "T")</f>
        <v>3</v>
      </c>
      <c r="K4" s="1" t="str">
        <f>IFERROR(IF(P4="B",RTD("cqg.rtd", ,"ContractData", A4, "Open",,"B"),TEXT(RTD("cqg.rtd", ,"ContractData", A4, "Open",,"T"),R4)),"")</f>
        <v>14257.00</v>
      </c>
      <c r="L4" s="1" t="str">
        <f>IFERROR(IF(P4="B",RTD("cqg.rtd", ,"ContractData", A4, "High",,"B"),TEXT(RTD("cqg.rtd", ,"ContractData", A4, "High",,"T"),R4)),"")</f>
        <v>14574.25</v>
      </c>
      <c r="M4" s="1" t="str">
        <f>IFERROR(IF(P4="B",RTD("cqg.rtd", ,"ContractData", A4, "Low",,"B"),TEXT(RTD("cqg.rtd", ,"ContractData", A4, "Low",,"T"),R4)),"")</f>
        <v>14223.25</v>
      </c>
      <c r="N4" s="1" t="str">
        <f>RTD("cqg.rtd", ,"ContractData", A4, "LongDescription",, "T")</f>
        <v>E-mini NASDAQ-100, Mar 22</v>
      </c>
      <c r="O4" s="1">
        <f>RTD("cqg.rtd",,"ContractData",A4,"TickSize",, "T")</f>
        <v>0.25</v>
      </c>
      <c r="P4" s="1" t="str">
        <f t="shared" si="0"/>
        <v>T</v>
      </c>
      <c r="Q4" s="1">
        <f t="shared" si="1"/>
        <v>2</v>
      </c>
      <c r="R4" s="1" t="str">
        <f t="shared" si="2"/>
        <v>#.00</v>
      </c>
    </row>
    <row r="5" spans="1:18" x14ac:dyDescent="0.3">
      <c r="A5" s="1" t="s">
        <v>25</v>
      </c>
      <c r="B5" s="1" t="str">
        <f>IFERROR(IF(P5="B",RTD("cqg.rtd", ,"ContractData", A5, "TradeorTodaySettlement",,"B"),TEXT(RTD("cqg.rtd", ,"ContractData", A5, "TradeorTodaySettlement",,"T"),R5)),"")</f>
        <v>2668.80</v>
      </c>
      <c r="C5" s="1" t="str">
        <f>IFERROR(IF(P5="B",RTD("cqg.rtd", ,"ContractData", A5, "LastQuoteToday",,"B"),TEXT(RTD("cqg.rtd", ,"ContractData", A5, "LastQuoteToday",,"T"),R5)),"")</f>
        <v>2669.10</v>
      </c>
      <c r="D5" s="1" t="str">
        <f>IFERROR(IF(P5="B",RTD("cqg.rtd", ,"ContractData", A5, "NetLastQuoteToday",,"B"),TEXT(RTD("cqg.rtd", ,"ContractData", A5, "NetLastQuoteToday",,"T"),R5)),"")</f>
        <v>35.40</v>
      </c>
      <c r="E5" s="2">
        <f>IFERROR(RTD("cqg.rtd", ,"ContractData", A5, "PerCentNetLastTrade",, "T")/100,"")</f>
        <v>1.3327258229866728E-2</v>
      </c>
      <c r="F5" s="2">
        <f>IFERROR(RTD("cqg.rtd", ,"ContractData", A5, "PerCentNetLastTrade",, "T")/100,"")</f>
        <v>1.3327258229866728E-2</v>
      </c>
      <c r="G5" s="1">
        <f>RTD("cqg.rtd", ,"ContractData", A5, "MT_LastBidVolume",, "T")</f>
        <v>4</v>
      </c>
      <c r="H5" s="1" t="str">
        <f>IFERROR(IF(P5="B",RTD("cqg.rtd", ,"ContractData", A5, "Bid",,"B"),TEXT(RTD("cqg.rtd", ,"ContractData", A5, "Bid",,"T"),R5)),"")</f>
        <v>2668.60</v>
      </c>
      <c r="I5" s="1" t="str">
        <f>IFERROR(IF(P5="B",RTD("cqg.rtd", ,"ContractData", A5, "Ask",,"B"),TEXT(RTD("cqg.rtd", ,"ContractData", A5, "Ask",,"T"),R5)),"")</f>
        <v>2669.10</v>
      </c>
      <c r="J5" s="1">
        <f>RTD("cqg.rtd", ,"ContractData", A5, "MT_LastAskVolume",, "T")</f>
        <v>3</v>
      </c>
      <c r="K5" s="1" t="str">
        <f>IFERROR(IF(P5="B",RTD("cqg.rtd", ,"ContractData", A5, "Open",,"B"),TEXT(RTD("cqg.rtd", ,"ContractData", A5, "Open",,"T"),R5)),"")</f>
        <v>2631.00</v>
      </c>
      <c r="L5" s="1" t="str">
        <f>IFERROR(IF(P5="B",RTD("cqg.rtd", ,"ContractData", A5, "High",,"B"),TEXT(RTD("cqg.rtd", ,"ContractData", A5, "High",,"T"),R5)),"")</f>
        <v>2683.40</v>
      </c>
      <c r="M5" s="1" t="str">
        <f>IFERROR(IF(P5="B",RTD("cqg.rtd", ,"ContractData", A5, "Low",,"B"),TEXT(RTD("cqg.rtd", ,"ContractData", A5, "Low",,"T"),R5)),"")</f>
        <v>2623.10</v>
      </c>
      <c r="N5" s="1" t="str">
        <f>RTD("cqg.rtd", ,"ContractData", A5, "LongDescription",, "T")</f>
        <v>E-mini MidCap 400, Mar 22</v>
      </c>
      <c r="O5" s="1">
        <f>RTD("cqg.rtd",,"ContractData",A5,"TickSize",, "T")</f>
        <v>0.1</v>
      </c>
      <c r="P5" s="1" t="str">
        <f t="shared" si="0"/>
        <v>T</v>
      </c>
      <c r="Q5" s="1">
        <f t="shared" si="1"/>
        <v>2</v>
      </c>
      <c r="R5" s="1" t="str">
        <f t="shared" si="2"/>
        <v>#.00</v>
      </c>
    </row>
    <row r="6" spans="1:18" x14ac:dyDescent="0.3">
      <c r="A6" s="1" t="s">
        <v>26</v>
      </c>
      <c r="B6" s="1" t="str">
        <f>IFERROR(IF(P6="B",RTD("cqg.rtd", ,"ContractData", A6, "TradeorTodaySettlement",,"B"),TEXT(RTD("cqg.rtd", ,"ContractData", A6, "TradeorTodaySettlement",,"T"),R6)),"")</f>
        <v>2054.50</v>
      </c>
      <c r="C6" s="1" t="str">
        <f>IFERROR(IF(P6="B",RTD("cqg.rtd", ,"ContractData", A6, "LastQuoteToday",,"B"),TEXT(RTD("cqg.rtd", ,"ContractData", A6, "LastQuoteToday",,"T"),R6)),"")</f>
        <v>2054.70</v>
      </c>
      <c r="D6" s="1" t="str">
        <f>IFERROR(IF(P6="B",RTD("cqg.rtd", ,"ContractData", A6, "NetLastQuoteToday",,"B"),TEXT(RTD("cqg.rtd", ,"ContractData", A6, "NetLastQuoteToday",,"T"),R6)),"")</f>
        <v>35.30</v>
      </c>
      <c r="E6" s="2">
        <f>IFERROR(RTD("cqg.rtd", ,"ContractData", A6, "PerCentNetLastTrade",, "T")/100,"")</f>
        <v>1.7381400415965139E-2</v>
      </c>
      <c r="F6" s="2">
        <f>IFERROR(RTD("cqg.rtd", ,"ContractData", A6, "PerCentNetLastTrade",, "T")/100,"")</f>
        <v>1.7381400415965139E-2</v>
      </c>
      <c r="G6" s="1">
        <f>RTD("cqg.rtd", ,"ContractData", A6, "MT_LastBidVolume",, "T")</f>
        <v>2</v>
      </c>
      <c r="H6" s="1" t="str">
        <f>IFERROR(IF(P6="B",RTD("cqg.rtd", ,"ContractData", A6, "Bid",,"B"),TEXT(RTD("cqg.rtd", ,"ContractData", A6, "Bid",,"T"),R6)),"")</f>
        <v>2054.70</v>
      </c>
      <c r="I6" s="1" t="str">
        <f>IFERROR(IF(P6="B",RTD("cqg.rtd", ,"ContractData", A6, "Ask",,"B"),TEXT(RTD("cqg.rtd", ,"ContractData", A6, "Ask",,"T"),R6)),"")</f>
        <v>2054.90</v>
      </c>
      <c r="J6" s="1">
        <f>RTD("cqg.rtd", ,"ContractData", A6, "MT_LastAskVolume",, "T")</f>
        <v>5</v>
      </c>
      <c r="K6" s="1" t="str">
        <f>IFERROR(IF(P6="B",RTD("cqg.rtd", ,"ContractData", A6, "Open",,"B"),TEXT(RTD("cqg.rtd", ,"ContractData", A6, "Open",,"T"),R6)),"")</f>
        <v>2017.40</v>
      </c>
      <c r="L6" s="1" t="str">
        <f>IFERROR(IF(P6="B",RTD("cqg.rtd", ,"ContractData", A6, "High",,"B"),TEXT(RTD("cqg.rtd", ,"ContractData", A6, "High",,"T"),R6)),"")</f>
        <v>2062.80</v>
      </c>
      <c r="M6" s="1" t="str">
        <f>IFERROR(IF(P6="B",RTD("cqg.rtd", ,"ContractData", A6, "Low",,"B"),TEXT(RTD("cqg.rtd", ,"ContractData", A6, "Low",,"T"),R6)),"")</f>
        <v>2011.20</v>
      </c>
      <c r="N6" s="1" t="str">
        <f>RTD("cqg.rtd", ,"ContractData", A6, "LongDescription",, "T")</f>
        <v>E-mini Russell 2000, Mar 22</v>
      </c>
      <c r="O6" s="1">
        <f>RTD("cqg.rtd",,"ContractData",A6,"TickSize",, "T")</f>
        <v>0.1</v>
      </c>
      <c r="P6" s="1" t="str">
        <f t="shared" si="0"/>
        <v>T</v>
      </c>
      <c r="Q6" s="1">
        <f t="shared" si="1"/>
        <v>2</v>
      </c>
      <c r="R6" s="1" t="str">
        <f t="shared" si="2"/>
        <v>#.00</v>
      </c>
    </row>
    <row r="7" spans="1:18" x14ac:dyDescent="0.3">
      <c r="A7" s="1" t="s">
        <v>27</v>
      </c>
      <c r="B7" s="1" t="str">
        <f>IFERROR(IF(P7="B",RTD("cqg.rtd", ,"ContractData", A7, "TradeorTodaySettlement",,"B"),TEXT(RTD("cqg.rtd", ,"ContractData", A7, "TradeorTodaySettlement",,"T"),R7)),"")</f>
        <v>15369.00</v>
      </c>
      <c r="C7" s="1" t="str">
        <f>IFERROR(IF(P7="B",RTD("cqg.rtd", ,"ContractData", A7, "LastQuoteToday",,"B"),TEXT(RTD("cqg.rtd", ,"ContractData", A7, "LastQuoteToday",,"T"),R7)),"")</f>
        <v>15368.00</v>
      </c>
      <c r="D7" s="1" t="str">
        <f>IFERROR(IF(P7="B",RTD("cqg.rtd", ,"ContractData", A7, "NetLastQuoteToday",,"B"),TEXT(RTD("cqg.rtd", ,"ContractData", A7, "NetLastQuoteToday",,"T"),R7)),"")</f>
        <v>288.00</v>
      </c>
      <c r="E7" s="2">
        <f>IFERROR(RTD("cqg.rtd", ,"ContractData", A7, "PerCentNetLastTrade",, "T")/100,"")</f>
        <v>1.9164456233421751E-2</v>
      </c>
      <c r="F7" s="2">
        <f>IFERROR(RTD("cqg.rtd", ,"ContractData", A7, "PerCentNetLastTrade",, "T")/100,"")</f>
        <v>1.9164456233421751E-2</v>
      </c>
      <c r="G7" s="1">
        <f>RTD("cqg.rtd", ,"ContractData", A7, "MT_LastBidVolume",, "T")</f>
        <v>5</v>
      </c>
      <c r="H7" s="1" t="str">
        <f>IFERROR(IF(P7="B",RTD("cqg.rtd", ,"ContractData", A7, "Bid",,"B"),TEXT(RTD("cqg.rtd", ,"ContractData", A7, "Bid",,"T"),R7)),"")</f>
        <v>15368.00</v>
      </c>
      <c r="I7" s="1" t="str">
        <f>IFERROR(IF(P7="B",RTD("cqg.rtd", ,"ContractData", A7, "Ask",,"B"),TEXT(RTD("cqg.rtd", ,"ContractData", A7, "Ask",,"T"),R7)),"")</f>
        <v>15370.00</v>
      </c>
      <c r="J7" s="1">
        <f>RTD("cqg.rtd", ,"ContractData", A7, "MT_LastAskVolume",, "T")</f>
        <v>6</v>
      </c>
      <c r="K7" s="1" t="str">
        <f>IFERROR(IF(P7="B",RTD("cqg.rtd", ,"ContractData", A7, "Open",,"B"),TEXT(RTD("cqg.rtd", ,"ContractData", A7, "Open",,"T"),R7)),"")</f>
        <v>15084.00</v>
      </c>
      <c r="L7" s="1" t="str">
        <f>IFERROR(IF(P7="B",RTD("cqg.rtd", ,"ContractData", A7, "High",,"B"),TEXT(RTD("cqg.rtd", ,"ContractData", A7, "High",,"T"),R7)),"")</f>
        <v>15387.00</v>
      </c>
      <c r="M7" s="1" t="str">
        <f>IFERROR(IF(P7="B",RTD("cqg.rtd", ,"ContractData", A7, "Low",,"B"),TEXT(RTD("cqg.rtd", ,"ContractData", A7, "Low",,"T"),R7)),"")</f>
        <v>15003.00</v>
      </c>
      <c r="N7" s="1" t="str">
        <f>RTD("cqg.rtd", ,"ContractData", A7, "LongDescription",, "T")</f>
        <v>DAX Index, Mar 22</v>
      </c>
      <c r="O7" s="1">
        <f>RTD("cqg.rtd",,"ContractData",A7,"TickSize",, "T")</f>
        <v>1</v>
      </c>
      <c r="P7" s="1" t="str">
        <f t="shared" si="0"/>
        <v>T</v>
      </c>
      <c r="Q7" s="1">
        <f t="shared" si="1"/>
        <v>2</v>
      </c>
      <c r="R7" s="1" t="str">
        <f t="shared" si="2"/>
        <v>#.00</v>
      </c>
    </row>
    <row r="8" spans="1:18" x14ac:dyDescent="0.3">
      <c r="A8" s="1" t="s">
        <v>28</v>
      </c>
      <c r="B8" s="1" t="str">
        <f>IFERROR(IF(P8="B",RTD("cqg.rtd", ,"ContractData", A8, "TradeorTodaySettlement",,"B"),TEXT(RTD("cqg.rtd", ,"ContractData", A8, "TradeorTodaySettlement",,"T"),R8)),"")</f>
        <v>4124.50</v>
      </c>
      <c r="C8" s="1" t="str">
        <f>IFERROR(IF(P8="B",RTD("cqg.rtd", ,"ContractData", A8, "LastQuoteToday",,"B"),TEXT(RTD("cqg.rtd", ,"ContractData", A8, "LastQuoteToday",,"T"),R8)),"")</f>
        <v>4124.00</v>
      </c>
      <c r="D8" s="1" t="str">
        <f>IFERROR(IF(P8="B",RTD("cqg.rtd", ,"ContractData", A8, "NetLastQuoteToday",,"B"),TEXT(RTD("cqg.rtd", ,"ContractData", A8, "NetLastQuoteToday",,"T"),R8)),"")</f>
        <v>72.00</v>
      </c>
      <c r="E8" s="2">
        <f>IFERROR(RTD("cqg.rtd", ,"ContractData", A8, "PerCentNetLastTrade",, "T")/100,"")</f>
        <v>1.78923988153998E-2</v>
      </c>
      <c r="F8" s="2">
        <f>IFERROR(RTD("cqg.rtd", ,"ContractData", A8, "PerCentNetLastTrade",, "T")/100,"")</f>
        <v>1.78923988153998E-2</v>
      </c>
      <c r="G8" s="1">
        <f>RTD("cqg.rtd", ,"ContractData", A8, "MT_LastBidVolume",, "T")</f>
        <v>39</v>
      </c>
      <c r="H8" s="1" t="str">
        <f>IFERROR(IF(P8="B",RTD("cqg.rtd", ,"ContractData", A8, "Bid",,"B"),TEXT(RTD("cqg.rtd", ,"ContractData", A8, "Bid",,"T"),R8)),"")</f>
        <v>4124.00</v>
      </c>
      <c r="I8" s="1" t="str">
        <f>IFERROR(IF(P8="B",RTD("cqg.rtd", ,"ContractData", A8, "Ask",,"B"),TEXT(RTD("cqg.rtd", ,"ContractData", A8, "Ask",,"T"),R8)),"")</f>
        <v>4124.50</v>
      </c>
      <c r="J8" s="1">
        <f>RTD("cqg.rtd", ,"ContractData", A8, "MT_LastAskVolume",, "T")</f>
        <v>158</v>
      </c>
      <c r="K8" s="1" t="str">
        <f>IFERROR(IF(P8="B",RTD("cqg.rtd", ,"ContractData", A8, "Open",,"B"),TEXT(RTD("cqg.rtd", ,"ContractData", A8, "Open",,"T"),R8)),"")</f>
        <v>4051.00</v>
      </c>
      <c r="L8" s="1" t="str">
        <f>IFERROR(IF(P8="B",RTD("cqg.rtd", ,"ContractData", A8, "High",,"B"),TEXT(RTD("cqg.rtd", ,"ContractData", A8, "High",,"T"),R8)),"")</f>
        <v>4134.00</v>
      </c>
      <c r="M8" s="1" t="str">
        <f>IFERROR(IF(P8="B",RTD("cqg.rtd", ,"ContractData", A8, "Low",,"B"),TEXT(RTD("cqg.rtd", ,"ContractData", A8, "Low",,"T"),R8)),"")</f>
        <v>4029.50</v>
      </c>
      <c r="N8" s="1" t="str">
        <f>RTD("cqg.rtd", ,"ContractData", A8, "LongDescription",, "T")</f>
        <v>Euro STOXX 50, Mar 22</v>
      </c>
      <c r="O8" s="1">
        <f>RTD("cqg.rtd",,"ContractData",A8,"TickSize",, "T")</f>
        <v>0.5</v>
      </c>
      <c r="P8" s="1" t="str">
        <f t="shared" si="0"/>
        <v>T</v>
      </c>
      <c r="Q8" s="1">
        <f t="shared" si="1"/>
        <v>2</v>
      </c>
      <c r="R8" s="1" t="str">
        <f t="shared" si="2"/>
        <v>#.00</v>
      </c>
    </row>
    <row r="9" spans="1:18" x14ac:dyDescent="0.3">
      <c r="A9" s="1" t="s">
        <v>29</v>
      </c>
      <c r="B9" s="1" t="str">
        <f>IFERROR(IF(P9="B",RTD("cqg.rtd", ,"ContractData", A9, "TradeorTodaySettlement",,"B"),TEXT(RTD("cqg.rtd", ,"ContractData", A9, "TradeorTodaySettlement",,"T"),R9)),"")</f>
        <v>7520.00</v>
      </c>
      <c r="C9" s="1" t="str">
        <f>IFERROR(IF(P9="B",RTD("cqg.rtd", ,"ContractData", A9, "LastQuoteToday",,"B"),TEXT(RTD("cqg.rtd", ,"ContractData", A9, "LastQuoteToday",,"T"),R9)),"")</f>
        <v>7521.00</v>
      </c>
      <c r="D9" s="1" t="str">
        <f>IFERROR(IF(P9="B",RTD("cqg.rtd", ,"ContractData", A9, "NetLastQuoteToday",,"B"),TEXT(RTD("cqg.rtd", ,"ContractData", A9, "NetLastQuoteToday",,"T"),R9)),"")</f>
        <v>53.50</v>
      </c>
      <c r="E9" s="2">
        <f>IFERROR(RTD("cqg.rtd", ,"ContractData", A9, "PerCentNetLastTrade",, "T")/100,"")</f>
        <v>7.030465349849347E-3</v>
      </c>
      <c r="F9" s="2">
        <f>IFERROR(RTD("cqg.rtd", ,"ContractData", A9, "PerCentNetLastTrade",, "T")/100,"")</f>
        <v>7.030465349849347E-3</v>
      </c>
      <c r="G9" s="1">
        <f>RTD("cqg.rtd", ,"ContractData", A9, "MT_LastBidVolume",, "T")</f>
        <v>9</v>
      </c>
      <c r="H9" s="1" t="str">
        <f>IFERROR(IF(P9="B",RTD("cqg.rtd", ,"ContractData", A9, "Bid",,"B"),TEXT(RTD("cqg.rtd", ,"ContractData", A9, "Bid",,"T"),R9)),"")</f>
        <v>7520.00</v>
      </c>
      <c r="I9" s="1" t="str">
        <f>IFERROR(IF(P9="B",RTD("cqg.rtd", ,"ContractData", A9, "Ask",,"B"),TEXT(RTD("cqg.rtd", ,"ContractData", A9, "Ask",,"T"),R9)),"")</f>
        <v>7521.00</v>
      </c>
      <c r="J9" s="1">
        <f>RTD("cqg.rtd", ,"ContractData", A9, "MT_LastAskVolume",, "T")</f>
        <v>35</v>
      </c>
      <c r="K9" s="1" t="str">
        <f>IFERROR(IF(P9="B",RTD("cqg.rtd", ,"ContractData", A9, "Open",,"B"),TEXT(RTD("cqg.rtd", ,"ContractData", A9, "Open",,"T"),R9)),"")</f>
        <v>7468.00</v>
      </c>
      <c r="L9" s="1" t="str">
        <f>IFERROR(IF(P9="B",RTD("cqg.rtd", ,"ContractData", A9, "High",,"B"),TEXT(RTD("cqg.rtd", ,"ContractData", A9, "High",,"T"),R9)),"")</f>
        <v>7549.50</v>
      </c>
      <c r="M9" s="1" t="str">
        <f>IFERROR(IF(P9="B",RTD("cqg.rtd", ,"ContractData", A9, "Low",,"B"),TEXT(RTD("cqg.rtd", ,"ContractData", A9, "Low",,"T"),R9)),"")</f>
        <v>7435.00</v>
      </c>
      <c r="N9" s="1" t="str">
        <f>RTD("cqg.rtd", ,"ContractData", A9, "LongDescription",, "T")</f>
        <v>FTSE 100 - Stnd Index, Mar 22</v>
      </c>
      <c r="O9" s="1">
        <f>RTD("cqg.rtd",,"ContractData",A9,"TickSize",, "T")</f>
        <v>0.5</v>
      </c>
      <c r="P9" s="1" t="str">
        <f t="shared" si="0"/>
        <v>T</v>
      </c>
      <c r="Q9" s="1">
        <f t="shared" si="1"/>
        <v>2</v>
      </c>
      <c r="R9" s="1" t="str">
        <f t="shared" si="2"/>
        <v>#.00</v>
      </c>
    </row>
    <row r="10" spans="1:18" x14ac:dyDescent="0.3">
      <c r="A10" s="1" t="s">
        <v>30</v>
      </c>
      <c r="B10" s="1" t="str">
        <f>IFERROR(IF(P10="B",RTD("cqg.rtd", ,"ContractData", A10, "TradeorTodaySettlement",,"B"),TEXT(RTD("cqg.rtd", ,"ContractData", A10, "TradeorTodaySettlement",,"T"),R10)),"")</f>
        <v>6955.00</v>
      </c>
      <c r="C10" s="1" t="str">
        <f>IFERROR(IF(P10="B",RTD("cqg.rtd", ,"ContractData", A10, "LastQuoteToday",,"B"),TEXT(RTD("cqg.rtd", ,"ContractData", A10, "LastQuoteToday",,"T"),R10)),"")</f>
        <v>6956.00</v>
      </c>
      <c r="D10" s="1" t="str">
        <f>IFERROR(IF(P10="B",RTD("cqg.rtd", ,"ContractData", A10, "NetLastQuoteToday",,"B"),TEXT(RTD("cqg.rtd", ,"ContractData", A10, "NetLastQuoteToday",,"T"),R10)),"")</f>
        <v>114.50</v>
      </c>
      <c r="E10" s="2">
        <f>IFERROR(RTD("cqg.rtd", ,"ContractData", A10, "PerCentNetLastTrade",, "T")/100,"")</f>
        <v>1.6589929109113499E-2</v>
      </c>
      <c r="F10" s="2">
        <f>IFERROR(RTD("cqg.rtd", ,"ContractData", A10, "PerCentNetLastTrade",, "T")/100,"")</f>
        <v>1.6589929109113499E-2</v>
      </c>
      <c r="G10" s="1">
        <f>RTD("cqg.rtd", ,"ContractData", A10, "MT_LastBidVolume",, "T")</f>
        <v>4</v>
      </c>
      <c r="H10" s="1" t="str">
        <f>IFERROR(IF(P10="B",RTD("cqg.rtd", ,"ContractData", A10, "Bid",,"B"),TEXT(RTD("cqg.rtd", ,"ContractData", A10, "Bid",,"T"),R10)),"")</f>
        <v>6955.00</v>
      </c>
      <c r="I10" s="1" t="str">
        <f>IFERROR(IF(P10="B",RTD("cqg.rtd", ,"ContractData", A10, "Ask",,"B"),TEXT(RTD("cqg.rtd", ,"ContractData", A10, "Ask",,"T"),R10)),"")</f>
        <v>6956.00</v>
      </c>
      <c r="J10" s="1">
        <f>RTD("cqg.rtd", ,"ContractData", A10, "MT_LastAskVolume",, "T")</f>
        <v>14</v>
      </c>
      <c r="K10" s="1" t="str">
        <f>IFERROR(IF(P10="B",RTD("cqg.rtd", ,"ContractData", A10, "Open",,"B"),TEXT(RTD("cqg.rtd", ,"ContractData", A10, "Open",,"T"),R10)),"")</f>
        <v>6828.50</v>
      </c>
      <c r="L10" s="1" t="str">
        <f>IFERROR(IF(P10="B",RTD("cqg.rtd", ,"ContractData", A10, "High",,"B"),TEXT(RTD("cqg.rtd", ,"ContractData", A10, "High",,"T"),R10)),"")</f>
        <v>6976.50</v>
      </c>
      <c r="M10" s="1" t="str">
        <f>IFERROR(IF(P10="B",RTD("cqg.rtd", ,"ContractData", A10, "Low",,"B"),TEXT(RTD("cqg.rtd", ,"ContractData", A10, "Low",,"T"),R10)),"")</f>
        <v>6804.50</v>
      </c>
      <c r="N10" s="1" t="str">
        <f>RTD("cqg.rtd", ,"ContractData", A10, "LongDescription",, "T")</f>
        <v>CAC40, Feb 22</v>
      </c>
      <c r="O10" s="1">
        <f>RTD("cqg.rtd",,"ContractData",A10,"TickSize",, "T")</f>
        <v>0.5</v>
      </c>
      <c r="P10" s="1" t="str">
        <f t="shared" si="0"/>
        <v>T</v>
      </c>
      <c r="Q10" s="1">
        <f t="shared" si="1"/>
        <v>2</v>
      </c>
      <c r="R10" s="1" t="str">
        <f t="shared" si="2"/>
        <v>#.00</v>
      </c>
    </row>
    <row r="11" spans="1:18" x14ac:dyDescent="0.3">
      <c r="A11" s="1" t="s">
        <v>31</v>
      </c>
      <c r="B11" s="1" t="str">
        <f>IFERROR(IF(P11="B",RTD("cqg.rtd", ,"ContractData", A11, "TradeorTodaySettlement",,"B"),TEXT(RTD("cqg.rtd", ,"ContractData", A11, "TradeorTodaySettlement",,"T"),R11)),"")</f>
        <v>27300</v>
      </c>
      <c r="C11" s="1" t="str">
        <f>IFERROR(IF(P11="B",RTD("cqg.rtd", ,"ContractData", A11, "LastQuoteToday",,"B"),TEXT(RTD("cqg.rtd", ,"ContractData", A11, "LastQuoteToday",,"T"),R11)),"")</f>
        <v>27295</v>
      </c>
      <c r="D11" s="1" t="str">
        <f>IFERROR(IF(P11="B",RTD("cqg.rtd", ,"ContractData", A11, "NetLastQuoteToday",,"B"),TEXT(RTD("cqg.rtd", ,"ContractData", A11, "NetLastQuoteToday",,"T"),R11)),"")</f>
        <v>230</v>
      </c>
      <c r="E11" s="2">
        <f>IFERROR(RTD("cqg.rtd", ,"ContractData", A11, "PerCentNetLastTrade",, "T")/100,"")</f>
        <v>8.6828006650655834E-3</v>
      </c>
      <c r="F11" s="2">
        <f>IFERROR(RTD("cqg.rtd", ,"ContractData", A11, "PerCentNetLastTrade",, "T")/100,"")</f>
        <v>8.6828006650655834E-3</v>
      </c>
      <c r="G11" s="1">
        <f>RTD("cqg.rtd", ,"ContractData", A11, "MT_LastBidVolume",, "T")</f>
        <v>29</v>
      </c>
      <c r="H11" s="1" t="str">
        <f>IFERROR(IF(P11="B",RTD("cqg.rtd", ,"ContractData", A11, "Bid",,"B"),TEXT(RTD("cqg.rtd", ,"ContractData", A11, "Bid",,"T"),R11)),"")</f>
        <v>27295</v>
      </c>
      <c r="I11" s="1" t="str">
        <f>IFERROR(IF(P11="B",RTD("cqg.rtd", ,"ContractData", A11, "Ask",,"B"),TEXT(RTD("cqg.rtd", ,"ContractData", A11, "Ask",,"T"),R11)),"")</f>
        <v>27305</v>
      </c>
      <c r="J11" s="1">
        <f>RTD("cqg.rtd", ,"ContractData", A11, "MT_LastAskVolume",, "T")</f>
        <v>23</v>
      </c>
      <c r="K11" s="1" t="str">
        <f>IFERROR(IF(P11="B",RTD("cqg.rtd", ,"ContractData", A11, "Open",,"B"),TEXT(RTD("cqg.rtd", ,"ContractData", A11, "Open",,"T"),R11)),"")</f>
        <v>27080</v>
      </c>
      <c r="L11" s="1" t="str">
        <f>IFERROR(IF(P11="B",RTD("cqg.rtd", ,"ContractData", A11, "High",,"B"),TEXT(RTD("cqg.rtd", ,"ContractData", A11, "High",,"T"),R11)),"")</f>
        <v>27340</v>
      </c>
      <c r="M11" s="1" t="str">
        <f>IFERROR(IF(P11="B",RTD("cqg.rtd", ,"ContractData", A11, "Low",,"B"),TEXT(RTD("cqg.rtd", ,"ContractData", A11, "Low",,"T"),R11)),"")</f>
        <v>26720</v>
      </c>
      <c r="N11" s="1" t="str">
        <f>RTD("cqg.rtd", ,"ContractData", A11, "LongDescription",, "T")</f>
        <v>Nikkei 225 (Globex), Mar 22</v>
      </c>
      <c r="O11" s="1">
        <f>RTD("cqg.rtd",,"ContractData",A11,"TickSize",, "T")</f>
        <v>5</v>
      </c>
      <c r="P11" s="1" t="str">
        <f t="shared" si="0"/>
        <v>T</v>
      </c>
      <c r="Q11" s="1">
        <f t="shared" si="1"/>
        <v>0</v>
      </c>
      <c r="R11" s="1" t="str">
        <f t="shared" si="2"/>
        <v>#</v>
      </c>
    </row>
    <row r="12" spans="1:18" x14ac:dyDescent="0.3">
      <c r="M12" s="3"/>
    </row>
    <row r="13" spans="1:18" x14ac:dyDescent="0.3">
      <c r="M13" s="3"/>
    </row>
  </sheetData>
  <conditionalFormatting sqref="F2: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{E062ACCC-0149-40CE-BFF3-8500EACA017F}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62ACCC-0149-40CE-BFF3-8500EACA01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B2" sqref="B2"/>
    </sheetView>
  </sheetViews>
  <sheetFormatPr defaultRowHeight="17.25" x14ac:dyDescent="0.3"/>
  <cols>
    <col min="1" max="2" width="8.88671875" style="1"/>
    <col min="3" max="3" width="14.6640625" style="1" customWidth="1"/>
    <col min="4" max="4" width="8.88671875" style="1"/>
    <col min="5" max="6" width="8.88671875" style="2"/>
    <col min="7" max="7" width="8.88671875" style="1"/>
    <col min="8" max="8" width="10.44140625" style="1" bestFit="1" customWidth="1"/>
    <col min="9" max="9" width="11.5546875" style="1" customWidth="1"/>
    <col min="10" max="10" width="8.88671875" style="1"/>
    <col min="11" max="11" width="10.44140625" style="1" bestFit="1" customWidth="1"/>
    <col min="12" max="13" width="8.88671875" style="1"/>
    <col min="14" max="14" width="44.33203125" style="1" customWidth="1"/>
    <col min="15" max="15" width="11" style="1" customWidth="1"/>
    <col min="16" max="16" width="8.88671875" style="1"/>
    <col min="17" max="17" width="4.88671875" style="1" customWidth="1"/>
    <col min="18" max="18" width="8.88671875" style="1"/>
    <col min="21" max="21" width="16.6640625" customWidth="1"/>
  </cols>
  <sheetData>
    <row r="1" spans="1:18" x14ac:dyDescent="0.3">
      <c r="A1" s="1" t="s">
        <v>0</v>
      </c>
      <c r="B1" s="1" t="s">
        <v>59</v>
      </c>
      <c r="C1" s="1" t="s">
        <v>1</v>
      </c>
      <c r="D1" s="1" t="s">
        <v>2</v>
      </c>
      <c r="E1" s="2" t="s">
        <v>3</v>
      </c>
      <c r="F1" s="2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8" x14ac:dyDescent="0.3">
      <c r="A2" s="1" t="s">
        <v>60</v>
      </c>
      <c r="B2" s="1" t="str">
        <f>IFERROR(IF(P2="B",RTD("cqg.rtd", ,"ContractData", A2, "TradeorTodaySettlement",,"B"),TEXT(RTD("cqg.rtd", ,"ContractData", A2, "TradeorTodaySettlement",,"T"),R2)),"")</f>
        <v>107-16'5/8</v>
      </c>
      <c r="C2" s="1" t="str">
        <f>IFERROR(IF(P2="B",RTD("cqg.rtd", ,"ContractData", A2, "LastQuoteToday",,"B"),TEXT(RTD("cqg.rtd", ,"ContractData", A2, "LastQuoteToday",,"T"),R2)),"")</f>
        <v>107-16'5/8 A</v>
      </c>
      <c r="D2" s="1" t="str">
        <f>IFERROR(IF(P2="B",RTD("cqg.rtd", ,"ContractData", A2, "NetLastQuoteToday",,"B"),TEXT(RTD("cqg.rtd", ,"ContractData", A2, "NetLastQuoteToday",,"T"),R2)),"")</f>
        <v>-0-00'3/8</v>
      </c>
      <c r="E2" s="2">
        <f>IFERROR(RTD("cqg.rtd", ,"ContractData", A2, "PerCentNetLastTrade",, "T")/100,"")</f>
        <v>-1.0897994768962511E-4</v>
      </c>
      <c r="F2" s="2">
        <f>IFERROR(RTD("cqg.rtd", ,"ContractData", A2, "PerCentNetLastTrade",, "T")/100,"")</f>
        <v>-1.0897994768962511E-4</v>
      </c>
      <c r="G2" s="1">
        <f>RTD("cqg.rtd", ,"ContractData", A2, "MT_LastBidVolume",, "T")</f>
        <v>406</v>
      </c>
      <c r="H2" s="1" t="str">
        <f>IFERROR(IF(P2="B",RTD("cqg.rtd", ,"ContractData", A2, "Bid",,"B"),TEXT(RTD("cqg.rtd", ,"ContractData", A2, "Bid",,"T"),R2)),"")</f>
        <v>107-16'+   B</v>
      </c>
      <c r="I2" s="1" t="str">
        <f>IFERROR(IF(P2="B",RTD("cqg.rtd", ,"ContractData", A2, "Ask",,"B"),TEXT(RTD("cqg.rtd", ,"ContractData", A2, "Ask",,"T"),R2)),"")</f>
        <v>107-16'5/8 A</v>
      </c>
      <c r="J2" s="1">
        <f>RTD("cqg.rtd", ,"ContractData", A2, "MT_LastAskVolume",, "T")</f>
        <v>794</v>
      </c>
      <c r="K2" s="1" t="str">
        <f>IFERROR(IF(P2="B",RTD("cqg.rtd", ,"ContractData", A2, "Open",,"B"),TEXT(RTD("cqg.rtd", ,"ContractData", A2, "Open",,"T"),R2)),"")</f>
        <v>107-17'+  </v>
      </c>
      <c r="L2" s="1" t="str">
        <f>IFERROR(IF(P2="B",RTD("cqg.rtd", ,"ContractData", A2, "High",,"B"),TEXT(RTD("cqg.rtd", ,"ContractData", A2, "High",,"T"),R2)),"")</f>
        <v>107-19'1/8</v>
      </c>
      <c r="M2" s="1" t="str">
        <f>IFERROR(IF(P2="B",RTD("cqg.rtd", ,"ContractData", A2, "Low",,"B"),TEXT(RTD("cqg.rtd", ,"ContractData", A2, "Low",,"T"),R2)),"")</f>
        <v>107-15'3/4</v>
      </c>
      <c r="N2" s="1" t="str">
        <f>RTD("cqg.rtd", ,"ContractData", A2, "LongDescription",, "T")</f>
        <v>2yr US Treasury Note (Globex), Mar 22</v>
      </c>
      <c r="O2" s="1">
        <f>RTD("cqg.rtd",,"ContractData",A2,"TickSize",, "T")</f>
        <v>3.90625E-3</v>
      </c>
      <c r="P2" s="1" t="str">
        <f>IF(OR(O2=0.00390625,O2=0.0078125,O2=0.015625,O2=0.03125),"B","T")</f>
        <v>B</v>
      </c>
      <c r="Q2" s="1" t="str">
        <f>IF(P2="B","",IF(O2=1,2,IF(O2=0.1,2,IF(O2=0.5,2,IF(O2=5,0,LEN(O2)-2)))))</f>
        <v/>
      </c>
      <c r="R2" s="1" t="str">
        <f>IF(P2="B","",IF(Q2=0,"#",IF(Q2=1,"#.0",IF(Q2=2,"#.00",IF(Q2=3,"#.000",IF(Q2=4,"#.0000",IF(Q2=5,"#.00000",IF(Q2=6,"#.000000",IF(Q2=7,"#.0000000",IF(Q2=8,"#.0000000"))))))))))</f>
        <v/>
      </c>
    </row>
    <row r="3" spans="1:18" x14ac:dyDescent="0.3">
      <c r="A3" s="1" t="s">
        <v>32</v>
      </c>
      <c r="B3" s="1" t="str">
        <f>IFERROR(IF(P3="B",RTD("cqg.rtd", ,"ContractData", A3, "TradeorTodaySettlement",,"B"),TEXT(RTD("cqg.rtd", ,"ContractData", A3, "TradeorTodaySettlement",,"T"),R3)),"")</f>
        <v>117-12'3/4</v>
      </c>
      <c r="C3" s="1" t="str">
        <f>IFERROR(IF(P3="B",RTD("cqg.rtd", ,"ContractData", A3, "LastQuoteToday",,"B"),TEXT(RTD("cqg.rtd", ,"ContractData", A3, "LastQuoteToday",,"T"),R3)),"")</f>
        <v>117-12'+   B</v>
      </c>
      <c r="D3" s="1" t="str">
        <f>IFERROR(IF(P3="B",RTD("cqg.rtd", ,"ContractData", A3, "NetLastQuoteToday",,"B"),TEXT(RTD("cqg.rtd", ,"ContractData", A3, "NetLastQuoteToday",,"T"),R3)),"")</f>
        <v>-0-05'1/4</v>
      </c>
      <c r="E3" s="2">
        <f>IFERROR(RTD("cqg.rtd", ,"ContractData", A3, "PerCentNetLastTrade",, "T")/100,"")</f>
        <v>-1.3291686050375491E-3</v>
      </c>
      <c r="F3" s="2">
        <f>IFERROR(RTD("cqg.rtd", ,"ContractData", A3, "PerCentNetLastTrade",, "T")/100,"")</f>
        <v>-1.3291686050375491E-3</v>
      </c>
      <c r="G3" s="1">
        <f>RTD("cqg.rtd", ,"ContractData", A3, "MT_LastBidVolume",, "T")</f>
        <v>979</v>
      </c>
      <c r="H3" s="1" t="str">
        <f>IFERROR(IF(P3="B",RTD("cqg.rtd", ,"ContractData", A3, "Bid",,"B"),TEXT(RTD("cqg.rtd", ,"ContractData", A3, "Bid",,"T"),R3)),"")</f>
        <v>117-12'+   B</v>
      </c>
      <c r="I3" s="1" t="str">
        <f>IFERROR(IF(P3="B",RTD("cqg.rtd", ,"ContractData", A3, "Ask",,"B"),TEXT(RTD("cqg.rtd", ,"ContractData", A3, "Ask",,"T"),R3)),"")</f>
        <v>117-12'3/4 A</v>
      </c>
      <c r="J3" s="1">
        <f>RTD("cqg.rtd", ,"ContractData", A3, "MT_LastAskVolume",, "T")</f>
        <v>350</v>
      </c>
      <c r="K3" s="1" t="str">
        <f>IFERROR(IF(P3="B",RTD("cqg.rtd", ,"ContractData", A3, "Open",,"B"),TEXT(RTD("cqg.rtd", ,"ContractData", A3, "Open",,"T"),R3)),"")</f>
        <v>117-18'+  </v>
      </c>
      <c r="L3" s="1" t="str">
        <f>IFERROR(IF(P3="B",RTD("cqg.rtd", ,"ContractData", A3, "High",,"B"),TEXT(RTD("cqg.rtd", ,"ContractData", A3, "High",,"T"),R3)),"")</f>
        <v>117-22'+  </v>
      </c>
      <c r="M3" s="1" t="str">
        <f>IFERROR(IF(P3="B",RTD("cqg.rtd", ,"ContractData", A3, "Low",,"B"),TEXT(RTD("cqg.rtd", ,"ContractData", A3, "Low",,"T"),R3)),"")</f>
        <v>117-11'3/4</v>
      </c>
      <c r="N3" s="1" t="str">
        <f>RTD("cqg.rtd", ,"ContractData", A3, "LongDescription",, "T")</f>
        <v>5yr US Treasury Notes (Globex), Mar 22</v>
      </c>
      <c r="O3" s="1">
        <f>RTD("cqg.rtd",,"ContractData",A3,"TickSize",, "T")</f>
        <v>7.8125E-3</v>
      </c>
      <c r="P3" s="1" t="str">
        <f t="shared" ref="P3:P9" si="0">IF(OR(O3=0.00390625,O3=0.0078125,O3=0.015625,O3=0.03125),"B","T")</f>
        <v>B</v>
      </c>
      <c r="Q3" s="1" t="str">
        <f t="shared" ref="Q3:Q9" si="1">IF(P3="B","",IF(O3=1,2,IF(O3=0.1,2,IF(O3=0.5,2,IF(O3=5,0,LEN(O3)-2)))))</f>
        <v/>
      </c>
      <c r="R3" s="1" t="str">
        <f t="shared" ref="R3:R9" si="2">IF(P3="B","",IF(Q3=0,"#",IF(Q3=1,"#.0",IF(Q3=2,"#.00",IF(Q3=3,"#.000",IF(Q3=4,"#.0000",IF(Q3=5,"#.00000",IF(Q3=6,"#.000000",IF(Q3=7,"#.0000000",IF(Q3=8,"#.0000000"))))))))))</f>
        <v/>
      </c>
    </row>
    <row r="4" spans="1:18" x14ac:dyDescent="0.3">
      <c r="A4" s="1" t="s">
        <v>33</v>
      </c>
      <c r="B4" s="1" t="str">
        <f>IFERROR(IF(P4="B",RTD("cqg.rtd", ,"ContractData", A4, "TradeorTodaySettlement",,"B"),TEXT(RTD("cqg.rtd", ,"ContractData", A4, "TradeorTodaySettlement",,"T"),R4)),"")</f>
        <v>125-21' </v>
      </c>
      <c r="C4" s="1" t="str">
        <f>IFERROR(IF(P4="B",RTD("cqg.rtd", ,"ContractData", A4, "LastQuoteToday",,"B"),TEXT(RTD("cqg.rtd", ,"ContractData", A4, "LastQuoteToday",,"T"),R4)),"")</f>
        <v>125-20'+ B</v>
      </c>
      <c r="D4" s="1" t="str">
        <f>IFERROR(IF(P4="B",RTD("cqg.rtd", ,"ContractData", A4, "NetLastQuoteToday",,"B"),TEXT(RTD("cqg.rtd", ,"ContractData", A4, "NetLastQuoteToday",,"T"),R4)),"")</f>
        <v>-0-11' </v>
      </c>
      <c r="E4" s="2">
        <f>IFERROR(RTD("cqg.rtd", ,"ContractData", A4, "PerCentNetLastTrade",, "T")/100,"")</f>
        <v>-2.6044896440530819E-3</v>
      </c>
      <c r="F4" s="2">
        <f>IFERROR(RTD("cqg.rtd", ,"ContractData", A4, "PerCentNetLastTrade",, "T")/100,"")</f>
        <v>-2.6044896440530819E-3</v>
      </c>
      <c r="G4" s="1">
        <f>RTD("cqg.rtd", ,"ContractData", A4, "MT_LastBidVolume",, "T")</f>
        <v>836</v>
      </c>
      <c r="H4" s="1" t="str">
        <f>IFERROR(IF(P4="B",RTD("cqg.rtd", ,"ContractData", A4, "Bid",,"B"),TEXT(RTD("cqg.rtd", ,"ContractData", A4, "Bid",,"T"),R4)),"")</f>
        <v>125-20'+ B</v>
      </c>
      <c r="I4" s="1" t="str">
        <f>IFERROR(IF(P4="B",RTD("cqg.rtd", ,"ContractData", A4, "Ask",,"B"),TEXT(RTD("cqg.rtd", ,"ContractData", A4, "Ask",,"T"),R4)),"")</f>
        <v>125-21'  A</v>
      </c>
      <c r="J4" s="1">
        <f>RTD("cqg.rtd", ,"ContractData", A4, "MT_LastAskVolume",, "T")</f>
        <v>1926</v>
      </c>
      <c r="K4" s="1" t="str">
        <f>IFERROR(IF(P4="B",RTD("cqg.rtd", ,"ContractData", A4, "Open",,"B"),TEXT(RTD("cqg.rtd", ,"ContractData", A4, "Open",,"T"),R4)),"")</f>
        <v>126-01' </v>
      </c>
      <c r="L4" s="1" t="str">
        <f>IFERROR(IF(P4="B",RTD("cqg.rtd", ,"ContractData", A4, "High",,"B"),TEXT(RTD("cqg.rtd", ,"ContractData", A4, "High",,"T"),R4)),"")</f>
        <v>126-06'+</v>
      </c>
      <c r="M4" s="1" t="str">
        <f>IFERROR(IF(P4="B",RTD("cqg.rtd", ,"ContractData", A4, "Low",,"B"),TEXT(RTD("cqg.rtd", ,"ContractData", A4, "Low",,"T"),R4)),"")</f>
        <v>125-18'+</v>
      </c>
      <c r="N4" s="1" t="str">
        <f>RTD("cqg.rtd", ,"ContractData", A4, "LongDescription",, "T")</f>
        <v>10yr US Treasury Notes (Globex), Mar 22</v>
      </c>
      <c r="O4" s="1">
        <f>RTD("cqg.rtd",,"ContractData",A4,"TickSize",, "T")</f>
        <v>1.5625E-2</v>
      </c>
      <c r="P4" s="1" t="str">
        <f t="shared" si="0"/>
        <v>B</v>
      </c>
      <c r="Q4" s="1" t="str">
        <f t="shared" si="1"/>
        <v/>
      </c>
      <c r="R4" s="1" t="str">
        <f t="shared" si="2"/>
        <v/>
      </c>
    </row>
    <row r="5" spans="1:18" x14ac:dyDescent="0.3">
      <c r="A5" s="1" t="s">
        <v>34</v>
      </c>
      <c r="B5" s="1" t="str">
        <f>IFERROR(IF(P5="B",RTD("cqg.rtd", ,"ContractData", A5, "TradeorTodaySettlement",,"B"),TEXT(RTD("cqg.rtd", ,"ContractData", A5, "TradeorTodaySettlement",,"T"),R5)),"")</f>
        <v>150-25' </v>
      </c>
      <c r="C5" s="1" t="str">
        <f>IFERROR(IF(P5="B",RTD("cqg.rtd", ,"ContractData", A5, "LastQuoteToday",,"B"),TEXT(RTD("cqg.rtd", ,"ContractData", A5, "LastQuoteToday",,"T"),R5)),"")</f>
        <v>150-25'  A</v>
      </c>
      <c r="D5" s="1" t="str">
        <f>IFERROR(IF(P5="B",RTD("cqg.rtd", ,"ContractData", A5, "NetLastQuoteToday",,"B"),TEXT(RTD("cqg.rtd", ,"ContractData", A5, "NetLastQuoteToday",,"T"),R5)),"")</f>
        <v>-0-31' </v>
      </c>
      <c r="E5" s="2">
        <f>IFERROR(RTD("cqg.rtd", ,"ContractData", A5, "PerCentNetLastTrade",, "T")/100,"")</f>
        <v>-6.3838550247116961E-3</v>
      </c>
      <c r="F5" s="2">
        <f>IFERROR(RTD("cqg.rtd", ,"ContractData", A5, "PerCentNetLastTrade",, "T")/100,"")</f>
        <v>-6.3838550247116961E-3</v>
      </c>
      <c r="G5" s="1">
        <f>RTD("cqg.rtd", ,"ContractData", A5, "MT_LastBidVolume",, "T")</f>
        <v>491</v>
      </c>
      <c r="H5" s="1" t="str">
        <f>IFERROR(IF(P5="B",RTD("cqg.rtd", ,"ContractData", A5, "Bid",,"B"),TEXT(RTD("cqg.rtd", ,"ContractData", A5, "Bid",,"T"),R5)),"")</f>
        <v>150-24'  B</v>
      </c>
      <c r="I5" s="1" t="str">
        <f>IFERROR(IF(P5="B",RTD("cqg.rtd", ,"ContractData", A5, "Ask",,"B"),TEXT(RTD("cqg.rtd", ,"ContractData", A5, "Ask",,"T"),R5)),"")</f>
        <v>150-25'  A</v>
      </c>
      <c r="J5" s="1">
        <f>RTD("cqg.rtd", ,"ContractData", A5, "MT_LastAskVolume",, "T")</f>
        <v>55</v>
      </c>
      <c r="K5" s="1" t="str">
        <f>IFERROR(IF(P5="B",RTD("cqg.rtd", ,"ContractData", A5, "Open",,"B"),TEXT(RTD("cqg.rtd", ,"ContractData", A5, "Open",,"T"),R5)),"")</f>
        <v>151-29' </v>
      </c>
      <c r="L5" s="1" t="str">
        <f>IFERROR(IF(P5="B",RTD("cqg.rtd", ,"ContractData", A5, "High",,"B"),TEXT(RTD("cqg.rtd", ,"ContractData", A5, "High",,"T"),R5)),"")</f>
        <v>152-07' </v>
      </c>
      <c r="M5" s="1" t="str">
        <f>IFERROR(IF(P5="B",RTD("cqg.rtd", ,"ContractData", A5, "Low",,"B"),TEXT(RTD("cqg.rtd", ,"ContractData", A5, "Low",,"T"),R5)),"")</f>
        <v>150-22' </v>
      </c>
      <c r="N5" s="1" t="str">
        <f>RTD("cqg.rtd", ,"ContractData", A5, "LongDescription",, "T")</f>
        <v>30yr US Treasury Bonds (Globex), Mar 22</v>
      </c>
      <c r="O5" s="1">
        <f>RTD("cqg.rtd",,"ContractData",A5,"TickSize",, "T")</f>
        <v>3.125E-2</v>
      </c>
      <c r="P5" s="1" t="str">
        <f t="shared" si="0"/>
        <v>B</v>
      </c>
      <c r="Q5" s="1" t="str">
        <f t="shared" si="1"/>
        <v/>
      </c>
      <c r="R5" s="1" t="str">
        <f t="shared" si="2"/>
        <v/>
      </c>
    </row>
    <row r="6" spans="1:18" x14ac:dyDescent="0.3">
      <c r="A6" s="1" t="s">
        <v>35</v>
      </c>
      <c r="B6" s="1" t="str">
        <f>IFERROR(IF(P6="B",RTD("cqg.rtd", ,"ContractData", A6, "TradeorTodaySettlement",,"B"),TEXT(RTD("cqg.rtd", ,"ContractData", A6, "TradeorTodaySettlement",,"T"),R6)),"")</f>
        <v>130.57</v>
      </c>
      <c r="C6" s="1" t="str">
        <f>IFERROR(IF(P6="B",RTD("cqg.rtd", ,"ContractData", A6, "LastQuoteToday",,"B"),TEXT(RTD("cqg.rtd", ,"ContractData", A6, "LastQuoteToday",,"T"),R6)),"")</f>
        <v>130.58</v>
      </c>
      <c r="D6" s="1" t="str">
        <f>IFERROR(IF(P6="B",RTD("cqg.rtd", ,"ContractData", A6, "NetLastQuoteToday",,"B"),TEXT(RTD("cqg.rtd", ,"ContractData", A6, "NetLastQuoteToday",,"T"),R6)),"")</f>
        <v>-.17</v>
      </c>
      <c r="E6" s="2">
        <f>IFERROR(RTD("cqg.rtd", ,"ContractData", A6, "PerCentNetLastTrade",, "T")/100,"")</f>
        <v>-1.3766730401529636E-3</v>
      </c>
      <c r="F6" s="2">
        <f>IFERROR(RTD("cqg.rtd", ,"ContractData", A6, "PerCentNetLastTrade",, "T")/100,"")</f>
        <v>-1.3766730401529636E-3</v>
      </c>
      <c r="G6" s="1">
        <f>RTD("cqg.rtd", ,"ContractData", A6, "MT_LastBidVolume",, "T")</f>
        <v>149</v>
      </c>
      <c r="H6" s="1" t="str">
        <f>IFERROR(IF(P6="B",RTD("cqg.rtd", ,"ContractData", A6, "Bid",,"B"),TEXT(RTD("cqg.rtd", ,"ContractData", A6, "Bid",,"T"),R6)),"")</f>
        <v>130.57</v>
      </c>
      <c r="I6" s="1" t="str">
        <f>IFERROR(IF(P6="B",RTD("cqg.rtd", ,"ContractData", A6, "Ask",,"B"),TEXT(RTD("cqg.rtd", ,"ContractData", A6, "Ask",,"T"),R6)),"")</f>
        <v>130.58</v>
      </c>
      <c r="J6" s="1">
        <f>RTD("cqg.rtd", ,"ContractData", A6, "MT_LastAskVolume",, "T")</f>
        <v>571</v>
      </c>
      <c r="K6" s="1" t="str">
        <f>IFERROR(IF(P6="B",RTD("cqg.rtd", ,"ContractData", A6, "Open",,"B"),TEXT(RTD("cqg.rtd", ,"ContractData", A6, "Open",,"T"),R6)),"")</f>
        <v>130.82</v>
      </c>
      <c r="L6" s="1" t="str">
        <f>IFERROR(IF(P6="B",RTD("cqg.rtd", ,"ContractData", A6, "High",,"B"),TEXT(RTD("cqg.rtd", ,"ContractData", A6, "High",,"T"),R6)),"")</f>
        <v>130.92</v>
      </c>
      <c r="M6" s="1" t="str">
        <f>IFERROR(IF(P6="B",RTD("cqg.rtd", ,"ContractData", A6, "Low",,"B"),TEXT(RTD("cqg.rtd", ,"ContractData", A6, "Low",,"T"),R6)),"")</f>
        <v>130.51</v>
      </c>
      <c r="N6" s="1" t="str">
        <f>RTD("cqg.rtd", ,"ContractData", A6, "LongDescription",, "T")</f>
        <v>Euro BOBL (5yr), Mar 22</v>
      </c>
      <c r="O6" s="1">
        <f>RTD("cqg.rtd",,"ContractData",A6,"TickSize",, "T")</f>
        <v>0.01</v>
      </c>
      <c r="P6" s="1" t="str">
        <f t="shared" si="0"/>
        <v>T</v>
      </c>
      <c r="Q6" s="1">
        <f t="shared" si="1"/>
        <v>2</v>
      </c>
      <c r="R6" s="1" t="str">
        <f t="shared" si="2"/>
        <v>#.00</v>
      </c>
    </row>
    <row r="7" spans="1:18" x14ac:dyDescent="0.3">
      <c r="A7" s="1" t="s">
        <v>36</v>
      </c>
      <c r="B7" s="1" t="str">
        <f>IFERROR(IF(P7="B",RTD("cqg.rtd", ,"ContractData", A7, "TradeorTodaySettlement",,"B"),TEXT(RTD("cqg.rtd", ,"ContractData", A7, "TradeorTodaySettlement",,"T"),R7)),"")</f>
        <v>164.51</v>
      </c>
      <c r="C7" s="1" t="str">
        <f>IFERROR(IF(P7="B",RTD("cqg.rtd", ,"ContractData", A7, "LastQuoteToday",,"B"),TEXT(RTD("cqg.rtd", ,"ContractData", A7, "LastQuoteToday",,"T"),R7)),"")</f>
        <v>164.51</v>
      </c>
      <c r="D7" s="1" t="str">
        <f>IFERROR(IF(P7="B",RTD("cqg.rtd", ,"ContractData", A7, "NetLastQuoteToday",,"B"),TEXT(RTD("cqg.rtd", ,"ContractData", A7, "NetLastQuoteToday",,"T"),R7)),"")</f>
        <v>-.72</v>
      </c>
      <c r="E7" s="2">
        <f>IFERROR(RTD("cqg.rtd", ,"ContractData", A7, "PerCentNetLastTrade",, "T")/100,"")</f>
        <v>-4.3575621860436967E-3</v>
      </c>
      <c r="F7" s="2">
        <f>IFERROR(RTD("cqg.rtd", ,"ContractData", A7, "PerCentNetLastTrade",, "T")/100,"")</f>
        <v>-4.3575621860436967E-3</v>
      </c>
      <c r="G7" s="1">
        <f>RTD("cqg.rtd", ,"ContractData", A7, "MT_LastBidVolume",, "T")</f>
        <v>230</v>
      </c>
      <c r="H7" s="1" t="str">
        <f>IFERROR(IF(P7="B",RTD("cqg.rtd", ,"ContractData", A7, "Bid",,"B"),TEXT(RTD("cqg.rtd", ,"ContractData", A7, "Bid",,"T"),R7)),"")</f>
        <v>164.50</v>
      </c>
      <c r="I7" s="1" t="str">
        <f>IFERROR(IF(P7="B",RTD("cqg.rtd", ,"ContractData", A7, "Ask",,"B"),TEXT(RTD("cqg.rtd", ,"ContractData", A7, "Ask",,"T"),R7)),"")</f>
        <v>164.51</v>
      </c>
      <c r="J7" s="1">
        <f>RTD("cqg.rtd", ,"ContractData", A7, "MT_LastAskVolume",, "T")</f>
        <v>67</v>
      </c>
      <c r="K7" s="1" t="str">
        <f>IFERROR(IF(P7="B",RTD("cqg.rtd", ,"ContractData", A7, "Open",,"B"),TEXT(RTD("cqg.rtd", ,"ContractData", A7, "Open",,"T"),R7)),"")</f>
        <v>165.44</v>
      </c>
      <c r="L7" s="1" t="str">
        <f>IFERROR(IF(P7="B",RTD("cqg.rtd", ,"ContractData", A7, "High",,"B"),TEXT(RTD("cqg.rtd", ,"ContractData", A7, "High",,"T"),R7)),"")</f>
        <v>165.53</v>
      </c>
      <c r="M7" s="1" t="str">
        <f>IFERROR(IF(P7="B",RTD("cqg.rtd", ,"ContractData", A7, "Low",,"B"),TEXT(RTD("cqg.rtd", ,"ContractData", A7, "Low",,"T"),R7)),"")</f>
        <v>164.42</v>
      </c>
      <c r="N7" s="1" t="str">
        <f>RTD("cqg.rtd", ,"ContractData", A7, "LongDescription",, "T")</f>
        <v>Euro Bund (10yr), Mar 22</v>
      </c>
      <c r="O7" s="1">
        <f>RTD("cqg.rtd",,"ContractData",A7,"TickSize",, "T")</f>
        <v>0.01</v>
      </c>
      <c r="P7" s="1" t="str">
        <f t="shared" si="0"/>
        <v>T</v>
      </c>
      <c r="Q7" s="1">
        <f t="shared" si="1"/>
        <v>2</v>
      </c>
      <c r="R7" s="1" t="str">
        <f t="shared" si="2"/>
        <v>#.00</v>
      </c>
    </row>
    <row r="8" spans="1:18" x14ac:dyDescent="0.3">
      <c r="A8" s="1" t="s">
        <v>37</v>
      </c>
      <c r="B8" s="1" t="str">
        <f>IFERROR(IF(P8="B",RTD("cqg.rtd", ,"ContractData", A8, "TradeorTodaySettlement",,"B"),TEXT(RTD("cqg.rtd", ,"ContractData", A8, "TradeorTodaySettlement",,"T"),R8)),"")</f>
        <v>192.26</v>
      </c>
      <c r="C8" s="1" t="str">
        <f>IFERROR(IF(P8="B",RTD("cqg.rtd", ,"ContractData", A8, "LastQuoteToday",,"B"),TEXT(RTD("cqg.rtd", ,"ContractData", A8, "LastQuoteToday",,"T"),R8)),"")</f>
        <v>192.22</v>
      </c>
      <c r="D8" s="1" t="str">
        <f>IFERROR(IF(P8="B",RTD("cqg.rtd", ,"ContractData", A8, "NetLastQuoteToday",,"B"),TEXT(RTD("cqg.rtd", ,"ContractData", A8, "NetLastQuoteToday",,"T"),R8)),"")</f>
        <v>-2.78</v>
      </c>
      <c r="E8" s="2">
        <f>IFERROR(RTD("cqg.rtd", ,"ContractData", A8, "PerCentNetLastTrade",, "T")/100,"")</f>
        <v>-1.405128205128205E-2</v>
      </c>
      <c r="F8" s="2">
        <f>IFERROR(RTD("cqg.rtd", ,"ContractData", A8, "PerCentNetLastTrade",, "T")/100,"")</f>
        <v>-1.405128205128205E-2</v>
      </c>
      <c r="G8" s="1">
        <f>RTD("cqg.rtd", ,"ContractData", A8, "MT_LastBidVolume",, "T")</f>
        <v>27</v>
      </c>
      <c r="H8" s="1" t="str">
        <f>IFERROR(IF(P8="B",RTD("cqg.rtd", ,"ContractData", A8, "Bid",,"B"),TEXT(RTD("cqg.rtd", ,"ContractData", A8, "Bid",,"T"),R8)),"")</f>
        <v>192.22</v>
      </c>
      <c r="I8" s="1" t="str">
        <f>IFERROR(IF(P8="B",RTD("cqg.rtd", ,"ContractData", A8, "Ask",,"B"),TEXT(RTD("cqg.rtd", ,"ContractData", A8, "Ask",,"T"),R8)),"")</f>
        <v>192.26</v>
      </c>
      <c r="J8" s="1">
        <f>RTD("cqg.rtd", ,"ContractData", A8, "MT_LastAskVolume",, "T")</f>
        <v>19</v>
      </c>
      <c r="K8" s="1" t="str">
        <f>IFERROR(IF(P8="B",RTD("cqg.rtd", ,"ContractData", A8, "Open",,"B"),TEXT(RTD("cqg.rtd", ,"ContractData", A8, "Open",,"T"),R8)),"")</f>
        <v>195.64</v>
      </c>
      <c r="L8" s="1" t="str">
        <f>IFERROR(IF(P8="B",RTD("cqg.rtd", ,"ContractData", A8, "High",,"B"),TEXT(RTD("cqg.rtd", ,"ContractData", A8, "High",,"T"),R8)),"")</f>
        <v>195.96</v>
      </c>
      <c r="M8" s="1" t="str">
        <f>IFERROR(IF(P8="B",RTD("cqg.rtd", ,"ContractData", A8, "Low",,"B"),TEXT(RTD("cqg.rtd", ,"ContractData", A8, "Low",,"T"),R8)),"")</f>
        <v>192.18</v>
      </c>
      <c r="N8" s="1" t="str">
        <f>RTD("cqg.rtd", ,"ContractData", A8, "LongDescription",, "T")</f>
        <v>Euro Buxl (30yr), Mar 22</v>
      </c>
      <c r="O8" s="1">
        <f>RTD("cqg.rtd",,"ContractData",A8,"TickSize",, "T")</f>
        <v>0.02</v>
      </c>
      <c r="P8" s="1" t="str">
        <f t="shared" si="0"/>
        <v>T</v>
      </c>
      <c r="Q8" s="1">
        <f t="shared" si="1"/>
        <v>2</v>
      </c>
      <c r="R8" s="1" t="str">
        <f t="shared" si="2"/>
        <v>#.00</v>
      </c>
    </row>
    <row r="9" spans="1:18" x14ac:dyDescent="0.3">
      <c r="A9" s="1" t="s">
        <v>38</v>
      </c>
      <c r="B9" s="1" t="str">
        <f>IFERROR(IF(P9="B",RTD("cqg.rtd", ,"ContractData", A9, "TradeorTodaySettlement",,"B"),TEXT(RTD("cqg.rtd", ,"ContractData", A9, "TradeorTodaySettlement",,"T"),R9)),"")</f>
        <v>119.66</v>
      </c>
      <c r="C9" s="1" t="str">
        <f>IFERROR(IF(P9="B",RTD("cqg.rtd", ,"ContractData", A9, "LastQuoteToday",,"B"),TEXT(RTD("cqg.rtd", ,"ContractData", A9, "LastQuoteToday",,"T"),R9)),"")</f>
        <v>119.66</v>
      </c>
      <c r="D9" s="1" t="str">
        <f>IFERROR(IF(P9="B",RTD("cqg.rtd", ,"ContractData", A9, "NetLastQuoteToday",,"B"),TEXT(RTD("cqg.rtd", ,"ContractData", A9, "NetLastQuoteToday",,"T"),R9)),"")</f>
        <v>.07</v>
      </c>
      <c r="E9" s="2">
        <f>IFERROR(RTD("cqg.rtd", ,"ContractData", A9, "PerCentNetLastTrade",, "T")/100,"")</f>
        <v>5.8533322184129105E-4</v>
      </c>
      <c r="F9" s="2">
        <f>IFERROR(RTD("cqg.rtd", ,"ContractData", A9, "PerCentNetLastTrade",, "T")/100,"")</f>
        <v>5.8533322184129105E-4</v>
      </c>
      <c r="G9" s="1">
        <f>RTD("cqg.rtd", ,"ContractData", A9, "MT_LastBidVolume",, "T")</f>
        <v>247</v>
      </c>
      <c r="H9" s="1" t="str">
        <f>IFERROR(IF(P9="B",RTD("cqg.rtd", ,"ContractData", A9, "Bid",,"B"),TEXT(RTD("cqg.rtd", ,"ContractData", A9, "Bid",,"T"),R9)),"")</f>
        <v>119.65</v>
      </c>
      <c r="I9" s="1" t="str">
        <f>IFERROR(IF(P9="B",RTD("cqg.rtd", ,"ContractData", A9, "Ask",,"B"),TEXT(RTD("cqg.rtd", ,"ContractData", A9, "Ask",,"T"),R9)),"")</f>
        <v>119.66</v>
      </c>
      <c r="J9" s="1">
        <f>RTD("cqg.rtd", ,"ContractData", A9, "MT_LastAskVolume",, "T")</f>
        <v>84</v>
      </c>
      <c r="K9" s="1" t="str">
        <f>IFERROR(IF(P9="B",RTD("cqg.rtd", ,"ContractData", A9, "Open",,"B"),TEXT(RTD("cqg.rtd", ,"ContractData", A9, "Open",,"T"),R9)),"")</f>
        <v>119.66</v>
      </c>
      <c r="L9" s="1" t="str">
        <f>IFERROR(IF(P9="B",RTD("cqg.rtd", ,"ContractData", A9, "High",,"B"),TEXT(RTD("cqg.rtd", ,"ContractData", A9, "High",,"T"),R9)),"")</f>
        <v>119.86</v>
      </c>
      <c r="M9" s="1" t="str">
        <f>IFERROR(IF(P9="B",RTD("cqg.rtd", ,"ContractData", A9, "Low",,"B"),TEXT(RTD("cqg.rtd", ,"ContractData", A9, "Low",,"T"),R9)),"")</f>
        <v>119.39</v>
      </c>
      <c r="N9" s="1" t="str">
        <f>RTD("cqg.rtd", ,"ContractData", A9, "LongDescription",, "T")</f>
        <v>Long Gilt (CONNECT), Mar 22</v>
      </c>
      <c r="O9" s="1">
        <f>RTD("cqg.rtd",,"ContractData",A9,"TickSize",, "T")</f>
        <v>0.01</v>
      </c>
      <c r="P9" s="1" t="str">
        <f t="shared" si="0"/>
        <v>T</v>
      </c>
      <c r="Q9" s="1">
        <f t="shared" si="1"/>
        <v>2</v>
      </c>
      <c r="R9" s="1" t="str">
        <f t="shared" si="2"/>
        <v>#.00</v>
      </c>
    </row>
    <row r="12" spans="1:18" x14ac:dyDescent="0.3">
      <c r="M12" s="3"/>
    </row>
    <row r="13" spans="1:18" x14ac:dyDescent="0.3">
      <c r="M13" s="3"/>
    </row>
    <row r="20" spans="8:8" x14ac:dyDescent="0.3">
      <c r="H20" s="1" t="str">
        <f>TEXT(100.285,"0.##")</f>
        <v>100.29</v>
      </c>
    </row>
  </sheetData>
  <conditionalFormatting sqref="F2: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{05317FFE-CE6E-4710-BCD8-6F884169DB8E}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317FFE-CE6E-4710-BCD8-6F884169DB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B22" sqref="B22"/>
    </sheetView>
  </sheetViews>
  <sheetFormatPr defaultRowHeight="17.25" x14ac:dyDescent="0.3"/>
  <cols>
    <col min="1" max="2" width="8.88671875" style="1"/>
    <col min="3" max="3" width="14.6640625" style="1" customWidth="1"/>
    <col min="4" max="4" width="8.88671875" style="1"/>
    <col min="5" max="6" width="8.88671875" style="2"/>
    <col min="7" max="7" width="8.88671875" style="1"/>
    <col min="8" max="8" width="10.44140625" style="1" bestFit="1" customWidth="1"/>
    <col min="9" max="9" width="11.5546875" style="1" customWidth="1"/>
    <col min="10" max="10" width="8.88671875" style="1"/>
    <col min="11" max="11" width="10.44140625" style="1" bestFit="1" customWidth="1"/>
    <col min="12" max="13" width="8.88671875" style="1"/>
    <col min="14" max="14" width="44.33203125" style="1" customWidth="1"/>
    <col min="15" max="15" width="10.33203125" style="1" customWidth="1"/>
    <col min="16" max="16" width="8.88671875" style="1"/>
    <col min="17" max="17" width="4.88671875" style="1" customWidth="1"/>
    <col min="18" max="18" width="8.88671875" style="1"/>
    <col min="21" max="21" width="16.6640625" customWidth="1"/>
  </cols>
  <sheetData>
    <row r="1" spans="1:18" x14ac:dyDescent="0.3">
      <c r="A1" s="1" t="s">
        <v>0</v>
      </c>
      <c r="B1" s="1" t="s">
        <v>59</v>
      </c>
      <c r="C1" s="1" t="s">
        <v>1</v>
      </c>
      <c r="D1" s="1" t="s">
        <v>2</v>
      </c>
      <c r="E1" s="2" t="s">
        <v>3</v>
      </c>
      <c r="F1" s="2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8" x14ac:dyDescent="0.3">
      <c r="A2" s="1" t="s">
        <v>12</v>
      </c>
      <c r="B2" s="1" t="str">
        <f>IFERROR(IF(P2="B",RTD("cqg.rtd", ,"ContractData", A2, "TradeorTodaySettlement",,"B"),TEXT(RTD("cqg.rtd", ,"ContractData", A2, "TradeorTodaySettlement",,"T"),R2)),"")</f>
        <v>96.240</v>
      </c>
      <c r="C2" s="1" t="str">
        <f>IFERROR(IF(P2="B",RTD("cqg.rtd", ,"ContractData", A2, "LastQuoteToday",,"B"),TEXT(RTD("cqg.rtd", ,"ContractData", A2, "LastQuoteToday",,"T"),R2)),"")</f>
        <v>96.245</v>
      </c>
      <c r="D2" s="1" t="str">
        <f>IFERROR(IF(P2="B",RTD("cqg.rtd", ,"ContractData", A2, "NetLastQuoteToday",,"B"),TEXT(RTD("cqg.rtd", ,"ContractData", A2, "NetLastQuoteToday",,"T"),R2)),"")</f>
        <v>-.111</v>
      </c>
      <c r="E2" s="2">
        <f>IFERROR(RTD("cqg.rtd", ,"ContractData", A2, "PerCentNetLastTrade",, "T")/100,"")</f>
        <v>-1.2038689858441612E-3</v>
      </c>
      <c r="F2" s="2">
        <f>IFERROR(RTD("cqg.rtd", ,"ContractData", A2, "PerCentNetLastTrade",, "T")/100,"")</f>
        <v>-1.2038689858441612E-3</v>
      </c>
      <c r="G2" s="1">
        <f>RTD("cqg.rtd", ,"ContractData", A2, "MT_LastBidVolume",, "T")</f>
        <v>36</v>
      </c>
      <c r="H2" s="1" t="str">
        <f>IFERROR(IF(P2="B",RTD("cqg.rtd", ,"ContractData", A2, "Bid",,"B"),TEXT(RTD("cqg.rtd", ,"ContractData", A2, "Bid",,"T"),R2)),"")</f>
        <v>96.235</v>
      </c>
      <c r="I2" s="1" t="str">
        <f>IFERROR(IF(P2="B",RTD("cqg.rtd", ,"ContractData", A2, "Ask",,"B"),TEXT(RTD("cqg.rtd", ,"ContractData", A2, "Ask",,"T"),R2)),"")</f>
        <v>96.245</v>
      </c>
      <c r="J2" s="1">
        <f>RTD("cqg.rtd", ,"ContractData", A2, "MT_LastAskVolume",, "T")</f>
        <v>125</v>
      </c>
      <c r="K2" s="1" t="str">
        <f>IFERROR(IF(P2="B",RTD("cqg.rtd", ,"ContractData", A2, "Open",,"B"),TEXT(RTD("cqg.rtd", ,"ContractData", A2, "Open",,"T"),R2)),"")</f>
        <v>96.230</v>
      </c>
      <c r="L2" s="1" t="str">
        <f>IFERROR(IF(P2="B",RTD("cqg.rtd", ,"ContractData", A2, "High",,"B"),TEXT(RTD("cqg.rtd", ,"ContractData", A2, "High",,"T"),R2)),"")</f>
        <v>96.290</v>
      </c>
      <c r="M2" s="1" t="str">
        <f>IFERROR(IF(P2="B",RTD("cqg.rtd", ,"ContractData", A2, "Low",,"B"),TEXT(RTD("cqg.rtd", ,"ContractData", A2, "Low",,"T"),R2)),"")</f>
        <v>95.960</v>
      </c>
      <c r="N2" s="1" t="str">
        <f>RTD("cqg.rtd", ,"ContractData", A2, "LongDescription",, "T")</f>
        <v>Dollar Index (ICE), Mar 22</v>
      </c>
      <c r="O2" s="1">
        <f>RTD("cqg.rtd",,"ContractData",A2,"TickSize",, "T")</f>
        <v>5.0000000000000001E-3</v>
      </c>
      <c r="P2" s="1" t="str">
        <f>IF(OR(O2=0.00390625,O2=0.0078125,O2=0.015625,O2=0.03125),"B","T")</f>
        <v>T</v>
      </c>
      <c r="Q2" s="1">
        <f>IF(P2="B","",IF(O2=1,2,IF(O2=0.1,2,IF(O2=0.5,2,IF(O2=5,0,LEN(O2)-2)))))</f>
        <v>3</v>
      </c>
      <c r="R2" s="1" t="str">
        <f>IF(P2="B","",IF(Q2=0,"#",IF(Q2=1,"#.0",IF(Q2=2,"#.00",IF(Q2=3,"#.000",IF(Q2=4,"#.0000",IF(Q2=5,"#.00000",IF(Q2=6,"#.000000",IF(Q2=7,"#.0000000",IF(Q2=8,"#.0000000"))))))))))</f>
        <v>#.000</v>
      </c>
    </row>
    <row r="3" spans="1:18" x14ac:dyDescent="0.3">
      <c r="A3" s="1" t="s">
        <v>13</v>
      </c>
      <c r="B3" s="1" t="str">
        <f>IFERROR(IF(P3="B",RTD("cqg.rtd", ,"ContractData", A3, "TradeorTodaySettlement",,"B"),TEXT(RTD("cqg.rtd", ,"ContractData", A3, "TradeorTodaySettlement",,"T"),R3)),"")</f>
        <v>1.13360</v>
      </c>
      <c r="C3" s="1" t="str">
        <f>IFERROR(IF(P3="B",RTD("cqg.rtd", ,"ContractData", A3, "LastQuoteToday",,"B"),TEXT(RTD("cqg.rtd", ,"ContractData", A3, "LastQuoteToday",,"T"),R3)),"")</f>
        <v>1.13355</v>
      </c>
      <c r="D3" s="1" t="str">
        <f>IFERROR(IF(P3="B",RTD("cqg.rtd", ,"ContractData", A3, "NetLastQuoteToday",,"B"),TEXT(RTD("cqg.rtd", ,"ContractData", A3, "NetLastQuoteToday",,"T"),R3)),"")</f>
        <v>.00330</v>
      </c>
      <c r="E3" s="2">
        <f>IFERROR(RTD("cqg.rtd", ,"ContractData", A3, "PerCentNetLastTrade",, "T")/100,"")</f>
        <v>2.9639460296394604E-3</v>
      </c>
      <c r="F3" s="2">
        <f>IFERROR(RTD("cqg.rtd", ,"ContractData", A3, "PerCentNetLastTrade",, "T")/100,"")</f>
        <v>2.9639460296394604E-3</v>
      </c>
      <c r="G3" s="1">
        <f>RTD("cqg.rtd", ,"ContractData", A3, "MT_LastBidVolume",, "T")</f>
        <v>10</v>
      </c>
      <c r="H3" s="1" t="str">
        <f>IFERROR(IF(P3="B",RTD("cqg.rtd", ,"ContractData", A3, "Bid",,"B"),TEXT(RTD("cqg.rtd", ,"ContractData", A3, "Bid",,"T"),R3)),"")</f>
        <v>1.13355</v>
      </c>
      <c r="I3" s="1" t="str">
        <f>IFERROR(IF(P3="B",RTD("cqg.rtd", ,"ContractData", A3, "Ask",,"B"),TEXT(RTD("cqg.rtd", ,"ContractData", A3, "Ask",,"T"),R3)),"")</f>
        <v>1.13360</v>
      </c>
      <c r="J3" s="1">
        <f>RTD("cqg.rtd", ,"ContractData", A3, "MT_LastAskVolume",, "T")</f>
        <v>42</v>
      </c>
      <c r="K3" s="1" t="str">
        <f>IFERROR(IF(P3="B",RTD("cqg.rtd", ,"ContractData", A3, "Open",,"B"),TEXT(RTD("cqg.rtd", ,"ContractData", A3, "Open",,"T"),R3)),"")</f>
        <v>1.13125</v>
      </c>
      <c r="L3" s="1" t="str">
        <f>IFERROR(IF(P3="B",RTD("cqg.rtd", ,"ContractData", A3, "High",,"B"),TEXT(RTD("cqg.rtd", ,"ContractData", A3, "High",,"T"),R3)),"")</f>
        <v>1.13665</v>
      </c>
      <c r="M3" s="1" t="str">
        <f>IFERROR(IF(P3="B",RTD("cqg.rtd", ,"ContractData", A3, "Low",,"B"),TEXT(RTD("cqg.rtd", ,"ContractData", A3, "Low",,"T"),R3)),"")</f>
        <v>1.13100</v>
      </c>
      <c r="N3" s="1" t="str">
        <f>RTD("cqg.rtd", ,"ContractData", A3, "LongDescription",, "T")</f>
        <v>Euro FX (Globex), Mar 22</v>
      </c>
      <c r="O3" s="1">
        <f>RTD("cqg.rtd",,"ContractData",A3,"TickSize",, "T")</f>
        <v>5.0000000000000002E-5</v>
      </c>
      <c r="P3" s="1" t="str">
        <f t="shared" ref="P3:P11" si="0">IF(OR(O3=0.00390625,O3=0.0078125,O3=0.015625,O3=0.03125),"B","T")</f>
        <v>T</v>
      </c>
      <c r="Q3" s="1">
        <f t="shared" ref="Q3:Q11" si="1">IF(P3="B","",IF(O3=1,2,IF(O3=0.1,2,IF(O3=0.5,2,IF(O3=5,0,LEN(O3)-2)))))</f>
        <v>5</v>
      </c>
      <c r="R3" s="1" t="str">
        <f t="shared" ref="R3:R11" si="2">IF(P3="B","",IF(Q3=0,"#",IF(Q3=1,"#.0",IF(Q3=2,"#.00",IF(Q3=3,"#.000",IF(Q3=4,"#.0000",IF(Q3=5,"#.00000",IF(Q3=6,"#.000000",IF(Q3=7,"#.0000000",IF(Q3=8,"#.0000000"))))))))))</f>
        <v>#.00000</v>
      </c>
    </row>
    <row r="4" spans="1:18" x14ac:dyDescent="0.3">
      <c r="A4" s="1" t="s">
        <v>14</v>
      </c>
      <c r="B4" s="1" t="str">
        <f>IFERROR(IF(P4="B",RTD("cqg.rtd", ,"ContractData", A4, "TradeorTodaySettlement",,"B"),TEXT(RTD("cqg.rtd", ,"ContractData", A4, "TradeorTodaySettlement",,"T"),R4)),"")</f>
        <v>.0086370</v>
      </c>
      <c r="C4" s="1" t="str">
        <f>IFERROR(IF(P4="B",RTD("cqg.rtd", ,"ContractData", A4, "LastQuoteToday",,"B"),TEXT(RTD("cqg.rtd", ,"ContractData", A4, "LastQuoteToday",,"T"),R4)),"")</f>
        <v>.0086375</v>
      </c>
      <c r="D4" s="1" t="str">
        <f>IFERROR(IF(P4="B",RTD("cqg.rtd", ,"ContractData", A4, "NetLastQuoteToday",,"B"),TEXT(RTD("cqg.rtd", ,"ContractData", A4, "NetLastQuoteToday",,"T"),R4)),"")</f>
        <v>-.0000110</v>
      </c>
      <c r="E4" s="2">
        <f>IFERROR(RTD("cqg.rtd", ,"ContractData", A4, "PerCentNetLastTrade",, "T")/100,"")</f>
        <v>-1.3297103543967162E-3</v>
      </c>
      <c r="F4" s="2">
        <f>IFERROR(RTD("cqg.rtd", ,"ContractData", A4, "PerCentNetLastTrade",, "T")/100,"")</f>
        <v>-1.3297103543967162E-3</v>
      </c>
      <c r="G4" s="1">
        <f>RTD("cqg.rtd", ,"ContractData", A4, "MT_LastBidVolume",, "T")</f>
        <v>13</v>
      </c>
      <c r="H4" s="1" t="str">
        <f>IFERROR(IF(P4="B",RTD("cqg.rtd", ,"ContractData", A4, "Bid",,"B"),TEXT(RTD("cqg.rtd", ,"ContractData", A4, "Bid",,"T"),R4)),"")</f>
        <v>.0086370</v>
      </c>
      <c r="I4" s="1" t="str">
        <f>IFERROR(IF(P4="B",RTD("cqg.rtd", ,"ContractData", A4, "Ask",,"B"),TEXT(RTD("cqg.rtd", ,"ContractData", A4, "Ask",,"T"),R4)),"")</f>
        <v>.0086375</v>
      </c>
      <c r="J4" s="1">
        <f>RTD("cqg.rtd", ,"ContractData", A4, "MT_LastAskVolume",, "T")</f>
        <v>53</v>
      </c>
      <c r="K4" s="1" t="str">
        <f>IFERROR(IF(P4="B",RTD("cqg.rtd", ,"ContractData", A4, "Open",,"B"),TEXT(RTD("cqg.rtd", ,"ContractData", A4, "Open",,"T"),R4)),"")</f>
        <v>.0086580</v>
      </c>
      <c r="L4" s="1" t="str">
        <f>IFERROR(IF(P4="B",RTD("cqg.rtd", ,"ContractData", A4, "High",,"B"),TEXT(RTD("cqg.rtd", ,"ContractData", A4, "High",,"T"),R4)),"")</f>
        <v>.0086780</v>
      </c>
      <c r="M4" s="1" t="str">
        <f>IFERROR(IF(P4="B",RTD("cqg.rtd", ,"ContractData", A4, "Low",,"B"),TEXT(RTD("cqg.rtd", ,"ContractData", A4, "Low",,"T"),R4)),"")</f>
        <v>.0086335</v>
      </c>
      <c r="N4" s="1" t="str">
        <f>RTD("cqg.rtd", ,"ContractData", A4, "LongDescription",, "T")</f>
        <v>Japanese Yen (Globex), Mar 22</v>
      </c>
      <c r="O4" s="1">
        <f>RTD("cqg.rtd",,"ContractData",A4,"TickSize",, "T")</f>
        <v>4.9999999999999998E-7</v>
      </c>
      <c r="P4" s="1" t="str">
        <f t="shared" si="0"/>
        <v>T</v>
      </c>
      <c r="Q4" s="1">
        <f t="shared" si="1"/>
        <v>7</v>
      </c>
      <c r="R4" s="1" t="str">
        <f t="shared" si="2"/>
        <v>#.0000000</v>
      </c>
    </row>
    <row r="5" spans="1:18" x14ac:dyDescent="0.3">
      <c r="A5" s="1" t="s">
        <v>15</v>
      </c>
      <c r="B5" s="1" t="str">
        <f>IFERROR(IF(P5="B",RTD("cqg.rtd", ,"ContractData", A5, "TradeorTodaySettlement",,"B"),TEXT(RTD("cqg.rtd", ,"ContractData", A5, "TradeorTodaySettlement",,"T"),R5)),"")</f>
        <v>1.3492</v>
      </c>
      <c r="C5" s="1" t="str">
        <f>IFERROR(IF(P5="B",RTD("cqg.rtd", ,"ContractData", A5, "LastQuoteToday",,"B"),TEXT(RTD("cqg.rtd", ,"ContractData", A5, "LastQuoteToday",,"T"),R5)),"")</f>
        <v>1.3493</v>
      </c>
      <c r="D5" s="1" t="str">
        <f>IFERROR(IF(P5="B",RTD("cqg.rtd", ,"ContractData", A5, "NetLastQuoteToday",,"B"),TEXT(RTD("cqg.rtd", ,"ContractData", A5, "NetLastQuoteToday",,"T"),R5)),"")</f>
        <v>-.0025</v>
      </c>
      <c r="E5" s="2">
        <f>IFERROR(RTD("cqg.rtd", ,"ContractData", A5, "PerCentNetLastTrade",, "T")/100,"")</f>
        <v>-1.9233614440005917E-3</v>
      </c>
      <c r="F5" s="2">
        <f>IFERROR(RTD("cqg.rtd", ,"ContractData", A5, "PerCentNetLastTrade",, "T")/100,"")</f>
        <v>-1.9233614440005917E-3</v>
      </c>
      <c r="G5" s="1">
        <f>RTD("cqg.rtd", ,"ContractData", A5, "MT_LastBidVolume",, "T")</f>
        <v>39</v>
      </c>
      <c r="H5" s="1" t="str">
        <f>IFERROR(IF(P5="B",RTD("cqg.rtd", ,"ContractData", A5, "Bid",,"B"),TEXT(RTD("cqg.rtd", ,"ContractData", A5, "Bid",,"T"),R5)),"")</f>
        <v>1.3492</v>
      </c>
      <c r="I5" s="1" t="str">
        <f>IFERROR(IF(P5="B",RTD("cqg.rtd", ,"ContractData", A5, "Ask",,"B"),TEXT(RTD("cqg.rtd", ,"ContractData", A5, "Ask",,"T"),R5)),"")</f>
        <v>1.3493</v>
      </c>
      <c r="J5" s="1">
        <f>RTD("cqg.rtd", ,"ContractData", A5, "MT_LastAskVolume",, "T")</f>
        <v>16</v>
      </c>
      <c r="K5" s="1" t="str">
        <f>IFERROR(IF(P5="B",RTD("cqg.rtd", ,"ContractData", A5, "Open",,"B"),TEXT(RTD("cqg.rtd", ,"ContractData", A5, "Open",,"T"),R5)),"")</f>
        <v>1.3529</v>
      </c>
      <c r="L5" s="1" t="str">
        <f>IFERROR(IF(P5="B",RTD("cqg.rtd", ,"ContractData", A5, "High",,"B"),TEXT(RTD("cqg.rtd", ,"ContractData", A5, "High",,"T"),R5)),"")</f>
        <v>1.3565</v>
      </c>
      <c r="M5" s="1" t="str">
        <f>IFERROR(IF(P5="B",RTD("cqg.rtd", ,"ContractData", A5, "Low",,"B"),TEXT(RTD("cqg.rtd", ,"ContractData", A5, "Low",,"T"),R5)),"")</f>
        <v>1.3484</v>
      </c>
      <c r="N5" s="1" t="str">
        <f>RTD("cqg.rtd", ,"ContractData", A5, "LongDescription",, "T")</f>
        <v>British Pound (Globex), Mar 22</v>
      </c>
      <c r="O5" s="1">
        <f>RTD("cqg.rtd",,"ContractData",A5,"TickSize",, "T")</f>
        <v>1E-4</v>
      </c>
      <c r="P5" s="1" t="str">
        <f t="shared" si="0"/>
        <v>T</v>
      </c>
      <c r="Q5" s="1">
        <f t="shared" si="1"/>
        <v>4</v>
      </c>
      <c r="R5" s="1" t="str">
        <f t="shared" si="2"/>
        <v>#.0000</v>
      </c>
    </row>
    <row r="6" spans="1:18" x14ac:dyDescent="0.3">
      <c r="A6" s="1" t="s">
        <v>16</v>
      </c>
      <c r="B6" s="1" t="str">
        <f>IFERROR(IF(P6="B",RTD("cqg.rtd", ,"ContractData", A6, "TradeorTodaySettlement",,"B"),TEXT(RTD("cqg.rtd", ,"ContractData", A6, "TradeorTodaySettlement",,"T"),R6)),"")</f>
        <v>.78300</v>
      </c>
      <c r="C6" s="1" t="str">
        <f>IFERROR(IF(P6="B",RTD("cqg.rtd", ,"ContractData", A6, "LastQuoteToday",,"B"),TEXT(RTD("cqg.rtd", ,"ContractData", A6, "LastQuoteToday",,"T"),R6)),"")</f>
        <v>.78305</v>
      </c>
      <c r="D6" s="1" t="str">
        <f>IFERROR(IF(P6="B",RTD("cqg.rtd", ,"ContractData", A6, "NetLastQuoteToday",,"B"),TEXT(RTD("cqg.rtd", ,"ContractData", A6, "NetLastQuoteToday",,"T"),R6)),"")</f>
        <v>-.00215</v>
      </c>
      <c r="E6" s="2">
        <f>IFERROR(RTD("cqg.rtd", ,"ContractData", A6, "PerCentNetLastTrade",, "T")/100,"")</f>
        <v>-2.8018339276617422E-3</v>
      </c>
      <c r="F6" s="2">
        <f>IFERROR(RTD("cqg.rtd", ,"ContractData", A6, "PerCentNetLastTrade",, "T")/100,"")</f>
        <v>-2.8018339276617422E-3</v>
      </c>
      <c r="G6" s="1">
        <f>RTD("cqg.rtd", ,"ContractData", A6, "MT_LastBidVolume",, "T")</f>
        <v>10</v>
      </c>
      <c r="H6" s="1" t="str">
        <f>IFERROR(IF(P6="B",RTD("cqg.rtd", ,"ContractData", A6, "Bid",,"B"),TEXT(RTD("cqg.rtd", ,"ContractData", A6, "Bid",,"T"),R6)),"")</f>
        <v>.78300</v>
      </c>
      <c r="I6" s="1" t="str">
        <f>IFERROR(IF(P6="B",RTD("cqg.rtd", ,"ContractData", A6, "Ask",,"B"),TEXT(RTD("cqg.rtd", ,"ContractData", A6, "Ask",,"T"),R6)),"")</f>
        <v>.78305</v>
      </c>
      <c r="J6" s="1">
        <f>RTD("cqg.rtd", ,"ContractData", A6, "MT_LastAskVolume",, "T")</f>
        <v>10</v>
      </c>
      <c r="K6" s="1" t="str">
        <f>IFERROR(IF(P6="B",RTD("cqg.rtd", ,"ContractData", A6, "Open",,"B"),TEXT(RTD("cqg.rtd", ,"ContractData", A6, "Open",,"T"),R6)),"")</f>
        <v>.78570</v>
      </c>
      <c r="L6" s="1" t="str">
        <f>IFERROR(IF(P6="B",RTD("cqg.rtd", ,"ContractData", A6, "High",,"B"),TEXT(RTD("cqg.rtd", ,"ContractData", A6, "High",,"T"),R6)),"")</f>
        <v>.78730</v>
      </c>
      <c r="M6" s="1" t="str">
        <f>IFERROR(IF(P6="B",RTD("cqg.rtd", ,"ContractData", A6, "Low",,"B"),TEXT(RTD("cqg.rtd", ,"ContractData", A6, "Low",,"T"),R6)),"")</f>
        <v>.78275</v>
      </c>
      <c r="N6" s="1" t="str">
        <f>RTD("cqg.rtd", ,"ContractData", A6, "LongDescription",, "T")</f>
        <v>Canadian Dollar (Globex), Mar 22</v>
      </c>
      <c r="O6" s="1">
        <f>RTD("cqg.rtd",,"ContractData",A6,"TickSize",, "T")</f>
        <v>5.0000000000000002E-5</v>
      </c>
      <c r="P6" s="1" t="str">
        <f t="shared" si="0"/>
        <v>T</v>
      </c>
      <c r="Q6" s="1">
        <f t="shared" si="1"/>
        <v>5</v>
      </c>
      <c r="R6" s="1" t="str">
        <f t="shared" si="2"/>
        <v>#.00000</v>
      </c>
    </row>
    <row r="7" spans="1:18" x14ac:dyDescent="0.3">
      <c r="A7" s="1" t="s">
        <v>17</v>
      </c>
      <c r="B7" s="1" t="str">
        <f>IFERROR(IF(P7="B",RTD("cqg.rtd", ,"ContractData", A7, "TradeorTodaySettlement",,"B"),TEXT(RTD("cqg.rtd", ,"ContractData", A7, "TradeorTodaySettlement",,"T"),R7)),"")</f>
        <v>1.0794</v>
      </c>
      <c r="C7" s="1" t="str">
        <f>IFERROR(IF(P7="B",RTD("cqg.rtd", ,"ContractData", A7, "LastQuoteToday",,"B"),TEXT(RTD("cqg.rtd", ,"ContractData", A7, "LastQuoteToday",,"T"),R7)),"")</f>
        <v>1.0794</v>
      </c>
      <c r="D7" s="1" t="str">
        <f>IFERROR(IF(P7="B",RTD("cqg.rtd", ,"ContractData", A7, "NetLastQuoteToday",,"B"),TEXT(RTD("cqg.rtd", ,"ContractData", A7, "NetLastQuoteToday",,"T"),R7)),"")</f>
        <v>-.0017</v>
      </c>
      <c r="E7" s="2">
        <f>IFERROR(RTD("cqg.rtd", ,"ContractData", A7, "PerCentNetLastTrade",, "T")/100,"")</f>
        <v>-1.5724724817315697E-3</v>
      </c>
      <c r="F7" s="2">
        <f>IFERROR(RTD("cqg.rtd", ,"ContractData", A7, "PerCentNetLastTrade",, "T")/100,"")</f>
        <v>-1.5724724817315697E-3</v>
      </c>
      <c r="G7" s="1">
        <f>RTD("cqg.rtd", ,"ContractData", A7, "MT_LastBidVolume",, "T")</f>
        <v>40</v>
      </c>
      <c r="H7" s="1" t="str">
        <f>IFERROR(IF(P7="B",RTD("cqg.rtd", ,"ContractData", A7, "Bid",,"B"),TEXT(RTD("cqg.rtd", ,"ContractData", A7, "Bid",,"T"),R7)),"")</f>
        <v>1.0793</v>
      </c>
      <c r="I7" s="1" t="str">
        <f>IFERROR(IF(P7="B",RTD("cqg.rtd", ,"ContractData", A7, "Ask",,"B"),TEXT(RTD("cqg.rtd", ,"ContractData", A7, "Ask",,"T"),R7)),"")</f>
        <v>1.0794</v>
      </c>
      <c r="J7" s="1">
        <f>RTD("cqg.rtd", ,"ContractData", A7, "MT_LastAskVolume",, "T")</f>
        <v>3</v>
      </c>
      <c r="K7" s="1" t="str">
        <f>IFERROR(IF(P7="B",RTD("cqg.rtd", ,"ContractData", A7, "Open",,"B"),TEXT(RTD("cqg.rtd", ,"ContractData", A7, "Open",,"T"),R7)),"")</f>
        <v>1.0822</v>
      </c>
      <c r="L7" s="1" t="str">
        <f>IFERROR(IF(P7="B",RTD("cqg.rtd", ,"ContractData", A7, "High",,"B"),TEXT(RTD("cqg.rtd", ,"ContractData", A7, "High",,"T"),R7)),"")</f>
        <v>1.0845</v>
      </c>
      <c r="M7" s="1" t="str">
        <f>IFERROR(IF(P7="B",RTD("cqg.rtd", ,"ContractData", A7, "Low",,"B"),TEXT(RTD("cqg.rtd", ,"ContractData", A7, "Low",,"T"),R7)),"")</f>
        <v>1.0789</v>
      </c>
      <c r="N7" s="1" t="str">
        <f>RTD("cqg.rtd", ,"ContractData", A7, "LongDescription",, "T")</f>
        <v>Swiss Franc (Globex), Mar 22</v>
      </c>
      <c r="O7" s="1">
        <f>RTD("cqg.rtd",,"ContractData",A7,"TickSize",, "T")</f>
        <v>1E-4</v>
      </c>
      <c r="P7" s="1" t="str">
        <f t="shared" si="0"/>
        <v>T</v>
      </c>
      <c r="Q7" s="1">
        <f t="shared" si="1"/>
        <v>4</v>
      </c>
      <c r="R7" s="1" t="str">
        <f t="shared" si="2"/>
        <v>#.0000</v>
      </c>
    </row>
    <row r="8" spans="1:18" x14ac:dyDescent="0.3">
      <c r="A8" s="1" t="s">
        <v>18</v>
      </c>
      <c r="B8" s="1" t="str">
        <f>IFERROR(IF(P8="B",RTD("cqg.rtd", ,"ContractData", A8, "TradeorTodaySettlement",,"B"),TEXT(RTD("cqg.rtd", ,"ContractData", A8, "TradeorTodaySettlement",,"T"),R8)),"")</f>
        <v>.71215</v>
      </c>
      <c r="C8" s="1" t="str">
        <f>IFERROR(IF(P8="B",RTD("cqg.rtd", ,"ContractData", A8, "LastQuoteToday",,"B"),TEXT(RTD("cqg.rtd", ,"ContractData", A8, "LastQuoteToday",,"T"),R8)),"")</f>
        <v>.71210</v>
      </c>
      <c r="D8" s="1" t="str">
        <f>IFERROR(IF(P8="B",RTD("cqg.rtd", ,"ContractData", A8, "NetLastQuoteToday",,"B"),TEXT(RTD("cqg.rtd", ,"ContractData", A8, "NetLastQuoteToday",,"T"),R8)),"")</f>
        <v>-.00015</v>
      </c>
      <c r="E8" s="2">
        <f>IFERROR(RTD("cqg.rtd", ,"ContractData", A8, "PerCentNetLastTrade",, "T")/100,"")</f>
        <v>-1.404001404001404E-4</v>
      </c>
      <c r="F8" s="2">
        <f>IFERROR(RTD("cqg.rtd", ,"ContractData", A8, "PerCentNetLastTrade",, "T")/100,"")</f>
        <v>-1.404001404001404E-4</v>
      </c>
      <c r="G8" s="1">
        <f>RTD("cqg.rtd", ,"ContractData", A8, "MT_LastBidVolume",, "T")</f>
        <v>38</v>
      </c>
      <c r="H8" s="1" t="str">
        <f>IFERROR(IF(P8="B",RTD("cqg.rtd", ,"ContractData", A8, "Bid",,"B"),TEXT(RTD("cqg.rtd", ,"ContractData", A8, "Bid",,"T"),R8)),"")</f>
        <v>.71210</v>
      </c>
      <c r="I8" s="1" t="str">
        <f>IFERROR(IF(P8="B",RTD("cqg.rtd", ,"ContractData", A8, "Ask",,"B"),TEXT(RTD("cqg.rtd", ,"ContractData", A8, "Ask",,"T"),R8)),"")</f>
        <v>.71220</v>
      </c>
      <c r="J8" s="1">
        <f>RTD("cqg.rtd", ,"ContractData", A8, "MT_LastAskVolume",, "T")</f>
        <v>59</v>
      </c>
      <c r="K8" s="1" t="str">
        <f>IFERROR(IF(P8="B",RTD("cqg.rtd", ,"ContractData", A8, "Open",,"B"),TEXT(RTD("cqg.rtd", ,"ContractData", A8, "Open",,"T"),R8)),"")</f>
        <v>.71275</v>
      </c>
      <c r="L8" s="1" t="str">
        <f>IFERROR(IF(P8="B",RTD("cqg.rtd", ,"ContractData", A8, "High",,"B"),TEXT(RTD("cqg.rtd", ,"ContractData", A8, "High",,"T"),R8)),"")</f>
        <v>.71575</v>
      </c>
      <c r="M8" s="1" t="str">
        <f>IFERROR(IF(P8="B",RTD("cqg.rtd", ,"ContractData", A8, "Low",,"B"),TEXT(RTD("cqg.rtd", ,"ContractData", A8, "Low",,"T"),R8)),"")</f>
        <v>.71025</v>
      </c>
      <c r="N8" s="1" t="str">
        <f>RTD("cqg.rtd", ,"ContractData", A8, "LongDescription",, "T")</f>
        <v>Australian Dollar (Globex), Mar 22</v>
      </c>
      <c r="O8" s="1">
        <f>RTD("cqg.rtd",,"ContractData",A8,"TickSize",, "T")</f>
        <v>5.0000000000000002E-5</v>
      </c>
      <c r="P8" s="1" t="str">
        <f t="shared" si="0"/>
        <v>T</v>
      </c>
      <c r="Q8" s="1">
        <f t="shared" si="1"/>
        <v>5</v>
      </c>
      <c r="R8" s="1" t="str">
        <f t="shared" si="2"/>
        <v>#.00000</v>
      </c>
    </row>
    <row r="9" spans="1:18" x14ac:dyDescent="0.3">
      <c r="A9" s="1" t="s">
        <v>19</v>
      </c>
      <c r="B9" s="1" t="str">
        <f>IFERROR(IF(P9="B",RTD("cqg.rtd", ,"ContractData", A9, "TradeorTodaySettlement",,"B"),TEXT(RTD("cqg.rtd", ,"ContractData", A9, "TradeorTodaySettlement",,"T"),R9)),"")</f>
        <v>.66020</v>
      </c>
      <c r="C9" s="1" t="str">
        <f>IFERROR(IF(P9="B",RTD("cqg.rtd", ,"ContractData", A9, "LastQuoteToday",,"B"),TEXT(RTD("cqg.rtd", ,"ContractData", A9, "LastQuoteToday",,"T"),R9)),"")</f>
        <v>.66015</v>
      </c>
      <c r="D9" s="1" t="str">
        <f>IFERROR(IF(P9="B",RTD("cqg.rtd", ,"ContractData", A9, "NetLastQuoteToday",,"B"),TEXT(RTD("cqg.rtd", ,"ContractData", A9, "NetLastQuoteToday",,"T"),R9)),"")</f>
        <v>-.00080</v>
      </c>
      <c r="E9" s="2">
        <f>IFERROR(RTD("cqg.rtd", ,"ContractData", A9, "PerCentNetLastTrade",, "T")/100,"")</f>
        <v>-1.1347303124290794E-3</v>
      </c>
      <c r="F9" s="2">
        <f>IFERROR(RTD("cqg.rtd", ,"ContractData", A9, "PerCentNetLastTrade",, "T")/100,"")</f>
        <v>-1.1347303124290794E-3</v>
      </c>
      <c r="G9" s="1">
        <f>RTD("cqg.rtd", ,"ContractData", A9, "MT_LastBidVolume",, "T")</f>
        <v>20</v>
      </c>
      <c r="H9" s="1" t="str">
        <f>IFERROR(IF(P9="B",RTD("cqg.rtd", ,"ContractData", A9, "Bid",,"B"),TEXT(RTD("cqg.rtd", ,"ContractData", A9, "Bid",,"T"),R9)),"")</f>
        <v>.66015</v>
      </c>
      <c r="I9" s="1" t="str">
        <f>IFERROR(IF(P9="B",RTD("cqg.rtd", ,"ContractData", A9, "Ask",,"B"),TEXT(RTD("cqg.rtd", ,"ContractData", A9, "Ask",,"T"),R9)),"")</f>
        <v>.66025</v>
      </c>
      <c r="J9" s="1">
        <f>RTD("cqg.rtd", ,"ContractData", A9, "MT_LastAskVolume",, "T")</f>
        <v>9</v>
      </c>
      <c r="K9" s="1" t="str">
        <f>IFERROR(IF(P9="B",RTD("cqg.rtd", ,"ContractData", A9, "Open",,"B"),TEXT(RTD("cqg.rtd", ,"ContractData", A9, "Open",,"T"),R9)),"")</f>
        <v>.66110</v>
      </c>
      <c r="L9" s="1" t="str">
        <f>IFERROR(IF(P9="B",RTD("cqg.rtd", ,"ContractData", A9, "High",,"B"),TEXT(RTD("cqg.rtd", ,"ContractData", A9, "High",,"T"),R9)),"")</f>
        <v>.66450</v>
      </c>
      <c r="M9" s="1" t="str">
        <f>IFERROR(IF(P9="B",RTD("cqg.rtd", ,"ContractData", A9, "Low",,"B"),TEXT(RTD("cqg.rtd", ,"ContractData", A9, "Low",,"T"),R9)),"")</f>
        <v>.65985</v>
      </c>
      <c r="N9" s="1" t="str">
        <f>RTD("cqg.rtd", ,"ContractData", A9, "LongDescription",, "T")</f>
        <v>New Zealand Dollar (Globex), Mar 22</v>
      </c>
      <c r="O9" s="1">
        <f>RTD("cqg.rtd",,"ContractData",A9,"TickSize",, "T")</f>
        <v>5.0000000000000002E-5</v>
      </c>
      <c r="P9" s="1" t="str">
        <f t="shared" si="0"/>
        <v>T</v>
      </c>
      <c r="Q9" s="1">
        <f t="shared" si="1"/>
        <v>5</v>
      </c>
      <c r="R9" s="1" t="str">
        <f t="shared" si="2"/>
        <v>#.00000</v>
      </c>
    </row>
    <row r="10" spans="1:18" x14ac:dyDescent="0.3">
      <c r="A10" s="1" t="s">
        <v>20</v>
      </c>
      <c r="B10" s="1" t="str">
        <f>IFERROR(IF(P10="B",RTD("cqg.rtd", ,"ContractData", A10, "TradeorTodaySettlement",,"B"),TEXT(RTD("cqg.rtd", ,"ContractData", A10, "TradeorTodaySettlement",,"T"),R10)),"")</f>
        <v>.04869</v>
      </c>
      <c r="C10" s="1" t="str">
        <f>IFERROR(IF(P10="B",RTD("cqg.rtd", ,"ContractData", A10, "LastQuoteToday",,"B"),TEXT(RTD("cqg.rtd", ,"ContractData", A10, "LastQuoteToday",,"T"),R10)),"")</f>
        <v>.04870</v>
      </c>
      <c r="D10" s="1" t="str">
        <f>IFERROR(IF(P10="B",RTD("cqg.rtd", ,"ContractData", A10, "NetLastQuoteToday",,"B"),TEXT(RTD("cqg.rtd", ,"ContractData", A10, "NetLastQuoteToday",,"T"),R10)),"")</f>
        <v>.00004</v>
      </c>
      <c r="E10" s="2">
        <f>IFERROR(RTD("cqg.rtd", ,"ContractData", A10, "PerCentNetLastTrade",, "T")/100,"")</f>
        <v>6.1652281134401974E-4</v>
      </c>
      <c r="F10" s="2">
        <f>IFERROR(RTD("cqg.rtd", ,"ContractData", A10, "PerCentNetLastTrade",, "T")/100,"")</f>
        <v>6.1652281134401974E-4</v>
      </c>
      <c r="G10" s="1">
        <f>RTD("cqg.rtd", ,"ContractData", A10, "MT_LastBidVolume",, "T")</f>
        <v>67</v>
      </c>
      <c r="H10" s="1" t="str">
        <f>IFERROR(IF(P10="B",RTD("cqg.rtd", ,"ContractData", A10, "Bid",,"B"),TEXT(RTD("cqg.rtd", ,"ContractData", A10, "Bid",,"T"),R10)),"")</f>
        <v>.04869</v>
      </c>
      <c r="I10" s="1" t="str">
        <f>IFERROR(IF(P10="B",RTD("cqg.rtd", ,"ContractData", A10, "Ask",,"B"),TEXT(RTD("cqg.rtd", ,"ContractData", A10, "Ask",,"T"),R10)),"")</f>
        <v>.04870</v>
      </c>
      <c r="J10" s="1">
        <f>RTD("cqg.rtd", ,"ContractData", A10, "MT_LastAskVolume",, "T")</f>
        <v>21</v>
      </c>
      <c r="K10" s="1" t="str">
        <f>IFERROR(IF(P10="B",RTD("cqg.rtd", ,"ContractData", A10, "Open",,"B"),TEXT(RTD("cqg.rtd", ,"ContractData", A10, "Open",,"T"),R10)),"")</f>
        <v>.04873</v>
      </c>
      <c r="L10" s="1" t="str">
        <f>IFERROR(IF(P10="B",RTD("cqg.rtd", ,"ContractData", A10, "High",,"B"),TEXT(RTD("cqg.rtd", ,"ContractData", A10, "High",,"T"),R10)),"")</f>
        <v>.04893</v>
      </c>
      <c r="M10" s="1" t="str">
        <f>IFERROR(IF(P10="B",RTD("cqg.rtd", ,"ContractData", A10, "Low",,"B"),TEXT(RTD("cqg.rtd", ,"ContractData", A10, "Low",,"T"),R10)),"")</f>
        <v>.04869</v>
      </c>
      <c r="N10" s="1" t="str">
        <f>RTD("cqg.rtd", ,"ContractData", A10, "LongDescription",, "T")</f>
        <v>Mexican Peso (Globex), Mar 22</v>
      </c>
      <c r="O10" s="1">
        <f>RTD("cqg.rtd",,"ContractData",A10,"TickSize",, "T")</f>
        <v>1.0000000000000001E-5</v>
      </c>
      <c r="P10" s="1" t="str">
        <f t="shared" si="0"/>
        <v>T</v>
      </c>
      <c r="Q10" s="1">
        <f t="shared" si="1"/>
        <v>5</v>
      </c>
      <c r="R10" s="1" t="str">
        <f t="shared" si="2"/>
        <v>#.00000</v>
      </c>
    </row>
    <row r="11" spans="1:18" x14ac:dyDescent="0.3">
      <c r="A11" s="1" t="s">
        <v>21</v>
      </c>
      <c r="B11" s="1" t="str">
        <f>IFERROR(IF(P11="B",RTD("cqg.rtd", ,"ContractData", A11, "TradeorTodaySettlement",,"B"),TEXT(RTD("cqg.rtd", ,"ContractData", A11, "TradeorTodaySettlement",,"T"),R11)),"")</f>
        <v>.83990</v>
      </c>
      <c r="C11" s="1" t="str">
        <f>IFERROR(IF(P11="B",RTD("cqg.rtd", ,"ContractData", A11, "LastQuoteToday",,"B"),TEXT(RTD("cqg.rtd", ,"ContractData", A11, "LastQuoteToday",,"T"),R11)),"")</f>
        <v>.84005</v>
      </c>
      <c r="D11" s="1" t="str">
        <f>IFERROR(IF(P11="B",RTD("cqg.rtd", ,"ContractData", A11, "NetLastQuoteToday",,"B"),TEXT(RTD("cqg.rtd", ,"ContractData", A11, "NetLastQuoteToday",,"T"),R11)),"")</f>
        <v>.00395</v>
      </c>
      <c r="E11" s="2">
        <f>IFERROR(RTD("cqg.rtd", ,"ContractData", A11, "PerCentNetLastTrade",, "T")/100,"")</f>
        <v>4.544910895825858E-3</v>
      </c>
      <c r="F11" s="2">
        <f>IFERROR(RTD("cqg.rtd", ,"ContractData", A11, "PerCentNetLastTrade",, "T")/100,"")</f>
        <v>4.544910895825858E-3</v>
      </c>
      <c r="G11" s="1">
        <f>RTD("cqg.rtd", ,"ContractData", A11, "MT_LastBidVolume",, "T")</f>
        <v>17</v>
      </c>
      <c r="H11" s="1" t="str">
        <f>IFERROR(IF(P11="B",RTD("cqg.rtd", ,"ContractData", A11, "Bid",,"B"),TEXT(RTD("cqg.rtd", ,"ContractData", A11, "Bid",,"T"),R11)),"")</f>
        <v>.84005</v>
      </c>
      <c r="I11" s="1" t="str">
        <f>IFERROR(IF(P11="B",RTD("cqg.rtd", ,"ContractData", A11, "Ask",,"B"),TEXT(RTD("cqg.rtd", ,"ContractData", A11, "Ask",,"T"),R11)),"")</f>
        <v>.84020</v>
      </c>
      <c r="J11" s="1">
        <f>RTD("cqg.rtd", ,"ContractData", A11, "MT_LastAskVolume",, "T")</f>
        <v>28</v>
      </c>
      <c r="K11" s="1" t="str">
        <f>IFERROR(IF(P11="B",RTD("cqg.rtd", ,"ContractData", A11, "Open",,"B"),TEXT(RTD("cqg.rtd", ,"ContractData", A11, "Open",,"T"),R11)),"")</f>
        <v>.83595</v>
      </c>
      <c r="L11" s="1" t="str">
        <f>IFERROR(IF(P11="B",RTD("cqg.rtd", ,"ContractData", A11, "High",,"B"),TEXT(RTD("cqg.rtd", ,"ContractData", A11, "High",,"T"),R11)),"")</f>
        <v>.84020</v>
      </c>
      <c r="M11" s="1" t="str">
        <f>IFERROR(IF(P11="B",RTD("cqg.rtd", ,"ContractData", A11, "Low",,"B"),TEXT(RTD("cqg.rtd", ,"ContractData", A11, "Low",,"T"),R11)),"")</f>
        <v>.83585</v>
      </c>
      <c r="N11" s="1" t="str">
        <f>RTD("cqg.rtd", ,"ContractData", A11, "LongDescription",, "T")</f>
        <v>Euro/British Pound (Globex), Mar 22</v>
      </c>
      <c r="O11" s="1">
        <f>RTD("cqg.rtd",,"ContractData",A11,"TickSize",, "T")</f>
        <v>5.0000000000000002E-5</v>
      </c>
      <c r="P11" s="1" t="str">
        <f t="shared" si="0"/>
        <v>T</v>
      </c>
      <c r="Q11" s="1">
        <f t="shared" si="1"/>
        <v>5</v>
      </c>
      <c r="R11" s="1" t="str">
        <f t="shared" si="2"/>
        <v>#.00000</v>
      </c>
    </row>
    <row r="12" spans="1:18" x14ac:dyDescent="0.3">
      <c r="M12" s="3"/>
    </row>
    <row r="13" spans="1:18" x14ac:dyDescent="0.3">
      <c r="M13" s="3"/>
    </row>
  </sheetData>
  <conditionalFormatting sqref="F2: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{B2B9FF9A-8839-4AA8-81C2-CBC90DB2DE49}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B9FF9A-8839-4AA8-81C2-CBC90DB2DE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C21" sqref="C21"/>
    </sheetView>
  </sheetViews>
  <sheetFormatPr defaultRowHeight="17.25" x14ac:dyDescent="0.3"/>
  <cols>
    <col min="5" max="6" width="8.88671875" style="14"/>
    <col min="14" max="14" width="44.5546875" customWidth="1"/>
  </cols>
  <sheetData>
    <row r="1" spans="1:18" x14ac:dyDescent="0.3">
      <c r="A1" s="1" t="s">
        <v>0</v>
      </c>
      <c r="B1" s="1" t="s">
        <v>59</v>
      </c>
      <c r="C1" s="1" t="s">
        <v>1</v>
      </c>
      <c r="D1" s="1" t="s">
        <v>2</v>
      </c>
      <c r="E1" s="2" t="s">
        <v>3</v>
      </c>
      <c r="F1" s="2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/>
      <c r="P1" s="1"/>
      <c r="Q1" s="1"/>
      <c r="R1" s="1"/>
    </row>
    <row r="2" spans="1:18" x14ac:dyDescent="0.3">
      <c r="A2" t="s">
        <v>42</v>
      </c>
      <c r="B2" s="1" t="str">
        <f>IFERROR(IF(P2="B",RTD("cqg.rtd", ,"ContractData", A2, "TradeorTodaySettlement",,"B"),TEXT(RTD("cqg.rtd", ,"ContractData", A2, "TradeorTodaySettlement",,"T"),R2)),"")</f>
        <v>91.15</v>
      </c>
      <c r="C2" s="1" t="str">
        <f>IFERROR(IF(P2="B",RTD("cqg.rtd", ,"ContractData", A2, "LastQuoteToday",,"B"),TEXT(RTD("cqg.rtd", ,"ContractData", A2, "LastQuoteToday",,"T"),R2)),"")</f>
        <v>91.14</v>
      </c>
      <c r="D2" s="1" t="str">
        <f>IFERROR(IF(P2="B",RTD("cqg.rtd", ,"ContractData", A2, "NetLastQuoteToday",,"B"),TEXT(RTD("cqg.rtd", ,"ContractData", A2, "NetLastQuoteToday",,"T"),R2)),"")</f>
        <v>-4.32</v>
      </c>
      <c r="E2" s="2">
        <f>IFERROR(RTD("cqg.rtd", ,"ContractData", A2, "PerCentNetLastTrade",, "T")/100,"")</f>
        <v>-4.5149800963754448E-2</v>
      </c>
      <c r="F2" s="2">
        <f>IFERROR(RTD("cqg.rtd", ,"ContractData", A2, "PerCentNetLastTrade",, "T")/100,"")</f>
        <v>-4.5149800963754448E-2</v>
      </c>
      <c r="G2" s="1">
        <f>RTD("cqg.rtd", ,"ContractData", A2, "MT_LastBidVolume",, "T")</f>
        <v>5</v>
      </c>
      <c r="H2" s="1" t="str">
        <f>IFERROR(IF(P2="B",RTD("cqg.rtd", ,"ContractData", A2, "Bid",,"B"),TEXT(RTD("cqg.rtd", ,"ContractData", A2, "Bid",,"T"),R2)),"")</f>
        <v>91.14</v>
      </c>
      <c r="I2" s="1" t="str">
        <f>IFERROR(IF(P2="B",RTD("cqg.rtd", ,"ContractData", A2, "Ask",,"B"),TEXT(RTD("cqg.rtd", ,"ContractData", A2, "Ask",,"T"),R2)),"")</f>
        <v>91.16</v>
      </c>
      <c r="J2" s="1">
        <f>RTD("cqg.rtd", ,"ContractData", A2, "MT_LastAskVolume",, "T")</f>
        <v>9</v>
      </c>
      <c r="K2" s="1" t="str">
        <f>IFERROR(IF(P2="B",RTD("cqg.rtd", ,"ContractData", A2, "Open",,"B"),TEXT(RTD("cqg.rtd", ,"ContractData", A2, "Open",,"T"),R2)),"")</f>
        <v>94.83</v>
      </c>
      <c r="L2" s="1" t="str">
        <f>IFERROR(IF(P2="B",RTD("cqg.rtd", ,"ContractData", A2, "High",,"B"),TEXT(RTD("cqg.rtd", ,"ContractData", A2, "High",,"T"),R2)),"")</f>
        <v>95.17</v>
      </c>
      <c r="M2" s="1" t="str">
        <f>IFERROR(IF(P2="B",RTD("cqg.rtd", ,"ContractData", A2, "Low",,"B"),TEXT(RTD("cqg.rtd", ,"ContractData", A2, "Low",,"T"),R2)),"")</f>
        <v>90.66</v>
      </c>
      <c r="N2" s="1" t="str">
        <f>RTD("cqg.rtd", ,"ContractData", A2, "LongDescription",, "T")</f>
        <v>Crude Light (Globex), Mar 22</v>
      </c>
      <c r="O2" s="1">
        <f>RTD("cqg.rtd",,"ContractData",A2,"TickSize",, "T")</f>
        <v>0.01</v>
      </c>
      <c r="P2" s="1" t="str">
        <f>IF(OR(O2=0.00390625,O2=0.0078125,O2=0.015625,O2=0.03125),"B","T")</f>
        <v>T</v>
      </c>
      <c r="Q2" s="1">
        <f>IF(P2="B","",IF(O2=1,2,IF(O2=0.1,2,IF(O2=0.5,2,IF(O2=5,0,LEN(O2)-2)))))</f>
        <v>2</v>
      </c>
      <c r="R2" s="1" t="str">
        <f>IF(P2="B","",IF(Q2=0,"#",IF(Q2=1,"#.0",IF(Q2=2,"#.00",IF(Q2=3,"#.000",IF(Q2=4,"#.0000",IF(Q2=5,"#.00000",IF(Q2=6,"#.000000",IF(Q2=7,"#.0000000",IF(Q2=8,"#.0000000"))))))))))</f>
        <v>#.00</v>
      </c>
    </row>
    <row r="3" spans="1:18" x14ac:dyDescent="0.3">
      <c r="A3" t="s">
        <v>43</v>
      </c>
      <c r="B3" s="1" t="str">
        <f>IFERROR(IF(P3="B",RTD("cqg.rtd", ,"ContractData", A3, "TradeorTodaySettlement",,"B"),TEXT(RTD("cqg.rtd", ,"ContractData", A3, "TradeorTodaySettlement",,"T"),R3)),"")</f>
        <v>2.8337</v>
      </c>
      <c r="C3" s="1" t="str">
        <f>IFERROR(IF(P3="B",RTD("cqg.rtd", ,"ContractData", A3, "LastQuoteToday",,"B"),TEXT(RTD("cqg.rtd", ,"ContractData", A3, "LastQuoteToday",,"T"),R3)),"")</f>
        <v>2.8333</v>
      </c>
      <c r="D3" s="1" t="str">
        <f>IFERROR(IF(P3="B",RTD("cqg.rtd", ,"ContractData", A3, "NetLastQuoteToday",,"B"),TEXT(RTD("cqg.rtd", ,"ContractData", A3, "NetLastQuoteToday",,"T"),R3)),"")</f>
        <v>-.1285</v>
      </c>
      <c r="E3" s="2">
        <f>IFERROR(RTD("cqg.rtd", ,"ContractData", A3, "PerCentNetLastTrade",, "T")/100,"")</f>
        <v>-4.3250725909919643E-2</v>
      </c>
      <c r="F3" s="2">
        <f>IFERROR(RTD("cqg.rtd", ,"ContractData", A3, "PerCentNetLastTrade",, "T")/100,"")</f>
        <v>-4.3250725909919643E-2</v>
      </c>
      <c r="G3" s="1">
        <f>RTD("cqg.rtd", ,"ContractData", A3, "MT_LastBidVolume",, "T")</f>
        <v>2</v>
      </c>
      <c r="H3" s="1" t="str">
        <f>IFERROR(IF(P3="B",RTD("cqg.rtd", ,"ContractData", A3, "Bid",,"B"),TEXT(RTD("cqg.rtd", ,"ContractData", A3, "Bid",,"T"),R3)),"")</f>
        <v>2.8333</v>
      </c>
      <c r="I3" s="1" t="str">
        <f>IFERROR(IF(P3="B",RTD("cqg.rtd", ,"ContractData", A3, "Ask",,"B"),TEXT(RTD("cqg.rtd", ,"ContractData", A3, "Ask",,"T"),R3)),"")</f>
        <v>2.8339</v>
      </c>
      <c r="J3" s="1">
        <f>RTD("cqg.rtd", ,"ContractData", A3, "MT_LastAskVolume",, "T")</f>
        <v>1</v>
      </c>
      <c r="K3" s="1" t="str">
        <f>IFERROR(IF(P3="B",RTD("cqg.rtd", ,"ContractData", A3, "Open",,"B"),TEXT(RTD("cqg.rtd", ,"ContractData", A3, "Open",,"T"),R3)),"")</f>
        <v>2.9370</v>
      </c>
      <c r="L3" s="1" t="str">
        <f>IFERROR(IF(P3="B",RTD("cqg.rtd", ,"ContractData", A3, "High",,"B"),TEXT(RTD("cqg.rtd", ,"ContractData", A3, "High",,"T"),R3)),"")</f>
        <v>2.9533</v>
      </c>
      <c r="M3" s="1" t="str">
        <f>IFERROR(IF(P3="B",RTD("cqg.rtd", ,"ContractData", A3, "Low",,"B"),TEXT(RTD("cqg.rtd", ,"ContractData", A3, "Low",,"T"),R3)),"")</f>
        <v>2.8245</v>
      </c>
      <c r="N3" s="1" t="str">
        <f>RTD("cqg.rtd", ,"ContractData", A3, "LongDescription",, "T")</f>
        <v>NY Harbor ULSD, Mar 22</v>
      </c>
      <c r="O3" s="1">
        <f>RTD("cqg.rtd",,"ContractData",A3,"TickSize",, "T")</f>
        <v>1E-4</v>
      </c>
      <c r="P3" s="1" t="str">
        <f t="shared" ref="P3:P8" si="0">IF(OR(O3=0.00390625,O3=0.0078125,O3=0.015625,O3=0.03125),"B","T")</f>
        <v>T</v>
      </c>
      <c r="Q3" s="1">
        <f t="shared" ref="Q3:Q8" si="1">IF(P3="B","",IF(O3=1,2,IF(O3=0.1,2,IF(O3=0.5,2,IF(O3=5,0,LEN(O3)-2)))))</f>
        <v>4</v>
      </c>
      <c r="R3" s="1" t="str">
        <f t="shared" ref="R3:R8" si="2">IF(P3="B","",IF(Q3=0,"#",IF(Q3=1,"#.0",IF(Q3=2,"#.00",IF(Q3=3,"#.000",IF(Q3=4,"#.0000",IF(Q3=5,"#.00000",IF(Q3=6,"#.000000",IF(Q3=7,"#.0000000",IF(Q3=8,"#.0000000"))))))))))</f>
        <v>#.0000</v>
      </c>
    </row>
    <row r="4" spans="1:18" x14ac:dyDescent="0.3">
      <c r="A4" t="s">
        <v>44</v>
      </c>
      <c r="B4" s="1" t="str">
        <f>IFERROR(IF(P4="B",RTD("cqg.rtd", ,"ContractData", A4, "TradeorTodaySettlement",,"B"),TEXT(RTD("cqg.rtd", ,"ContractData", A4, "TradeorTodaySettlement",,"T"),R4)),"")</f>
        <v>2.6603</v>
      </c>
      <c r="C4" s="1" t="str">
        <f>IFERROR(IF(P4="B",RTD("cqg.rtd", ,"ContractData", A4, "LastQuoteToday",,"B"),TEXT(RTD("cqg.rtd", ,"ContractData", A4, "LastQuoteToday",,"T"),R4)),"")</f>
        <v>2.6601</v>
      </c>
      <c r="D4" s="1" t="str">
        <f>IFERROR(IF(P4="B",RTD("cqg.rtd", ,"ContractData", A4, "NetLastQuoteToday",,"B"),TEXT(RTD("cqg.rtd", ,"ContractData", A4, "NetLastQuoteToday",,"T"),R4)),"")</f>
        <v>-.1193</v>
      </c>
      <c r="E4" s="2">
        <f>IFERROR(RTD("cqg.rtd", ,"ContractData", A4, "PerCentNetLastTrade",, "T")/100,"")</f>
        <v>-4.285097503058214E-2</v>
      </c>
      <c r="F4" s="2">
        <f>IFERROR(RTD("cqg.rtd", ,"ContractData", A4, "PerCentNetLastTrade",, "T")/100,"")</f>
        <v>-4.285097503058214E-2</v>
      </c>
      <c r="G4" s="1">
        <f>RTD("cqg.rtd", ,"ContractData", A4, "MT_LastBidVolume",, "T")</f>
        <v>2</v>
      </c>
      <c r="H4" s="1" t="str">
        <f>IFERROR(IF(P4="B",RTD("cqg.rtd", ,"ContractData", A4, "Bid",,"B"),TEXT(RTD("cqg.rtd", ,"ContractData", A4, "Bid",,"T"),R4)),"")</f>
        <v>2.6601</v>
      </c>
      <c r="I4" s="1" t="str">
        <f>IFERROR(IF(P4="B",RTD("cqg.rtd", ,"ContractData", A4, "Ask",,"B"),TEXT(RTD("cqg.rtd", ,"ContractData", A4, "Ask",,"T"),R4)),"")</f>
        <v>2.6606</v>
      </c>
      <c r="J4" s="1">
        <f>RTD("cqg.rtd", ,"ContractData", A4, "MT_LastAskVolume",, "T")</f>
        <v>1</v>
      </c>
      <c r="K4" s="1" t="str">
        <f>IFERROR(IF(P4="B",RTD("cqg.rtd", ,"ContractData", A4, "Open",,"B"),TEXT(RTD("cqg.rtd", ,"ContractData", A4, "Open",,"T"),R4)),"")</f>
        <v>2.7675</v>
      </c>
      <c r="L4" s="1" t="str">
        <f>IFERROR(IF(P4="B",RTD("cqg.rtd", ,"ContractData", A4, "High",,"B"),TEXT(RTD("cqg.rtd", ,"ContractData", A4, "High",,"T"),R4)),"")</f>
        <v>2.7735</v>
      </c>
      <c r="M4" s="1" t="str">
        <f>IFERROR(IF(P4="B",RTD("cqg.rtd", ,"ContractData", A4, "Low",,"B"),TEXT(RTD("cqg.rtd", ,"ContractData", A4, "Low",,"T"),R4)),"")</f>
        <v>2.6533</v>
      </c>
      <c r="N4" s="1" t="str">
        <f>RTD("cqg.rtd", ,"ContractData", A4, "LongDescription",, "T")</f>
        <v>RBOB Gasoline (Globex), Mar 22</v>
      </c>
      <c r="O4" s="1">
        <f>RTD("cqg.rtd",,"ContractData",A4,"TickSize",, "T")</f>
        <v>1E-4</v>
      </c>
      <c r="P4" s="1" t="str">
        <f t="shared" si="0"/>
        <v>T</v>
      </c>
      <c r="Q4" s="1">
        <f t="shared" si="1"/>
        <v>4</v>
      </c>
      <c r="R4" s="1" t="str">
        <f t="shared" si="2"/>
        <v>#.0000</v>
      </c>
    </row>
    <row r="5" spans="1:18" x14ac:dyDescent="0.3">
      <c r="A5" t="s">
        <v>45</v>
      </c>
      <c r="B5" s="1" t="str">
        <f>IFERROR(IF(P5="B",RTD("cqg.rtd", ,"ContractData", A5, "TradeorTodaySettlement",,"B"),TEXT(RTD("cqg.rtd", ,"ContractData", A5, "TradeorTodaySettlement",,"T"),R5)),"")</f>
        <v>4.272</v>
      </c>
      <c r="C5" s="1" t="str">
        <f>IFERROR(IF(P5="B",RTD("cqg.rtd", ,"ContractData", A5, "LastQuoteToday",,"B"),TEXT(RTD("cqg.rtd", ,"ContractData", A5, "LastQuoteToday",,"T"),R5)),"")</f>
        <v>4.272</v>
      </c>
      <c r="D5" s="1" t="str">
        <f>IFERROR(IF(P5="B",RTD("cqg.rtd", ,"ContractData", A5, "NetLastQuoteToday",,"B"),TEXT(RTD("cqg.rtd", ,"ContractData", A5, "NetLastQuoteToday",,"T"),R5)),"")</f>
        <v>.077</v>
      </c>
      <c r="E5" s="2">
        <f>IFERROR(RTD("cqg.rtd", ,"ContractData", A5, "PerCentNetLastTrade",, "T")/100,"")</f>
        <v>1.835518474374255E-2</v>
      </c>
      <c r="F5" s="2">
        <f>IFERROR(RTD("cqg.rtd", ,"ContractData", A5, "PerCentNetLastTrade",, "T")/100,"")</f>
        <v>1.835518474374255E-2</v>
      </c>
      <c r="G5" s="1">
        <f>RTD("cqg.rtd", ,"ContractData", A5, "MT_LastBidVolume",, "T")</f>
        <v>5</v>
      </c>
      <c r="H5" s="1" t="str">
        <f>IFERROR(IF(P5="B",RTD("cqg.rtd", ,"ContractData", A5, "Bid",,"B"),TEXT(RTD("cqg.rtd", ,"ContractData", A5, "Bid",,"T"),R5)),"")</f>
        <v>4.272</v>
      </c>
      <c r="I5" s="1" t="str">
        <f>IFERROR(IF(P5="B",RTD("cqg.rtd", ,"ContractData", A5, "Ask",,"B"),TEXT(RTD("cqg.rtd", ,"ContractData", A5, "Ask",,"T"),R5)),"")</f>
        <v>4.274</v>
      </c>
      <c r="J5" s="1">
        <f>RTD("cqg.rtd", ,"ContractData", A5, "MT_LastAskVolume",, "T")</f>
        <v>4</v>
      </c>
      <c r="K5" s="1" t="str">
        <f>IFERROR(IF(P5="B",RTD("cqg.rtd", ,"ContractData", A5, "Open",,"B"),TEXT(RTD("cqg.rtd", ,"ContractData", A5, "Open",,"T"),R5)),"")</f>
        <v>4.183</v>
      </c>
      <c r="L5" s="1" t="str">
        <f>IFERROR(IF(P5="B",RTD("cqg.rtd", ,"ContractData", A5, "High",,"B"),TEXT(RTD("cqg.rtd", ,"ContractData", A5, "High",,"T"),R5)),"")</f>
        <v>4.428</v>
      </c>
      <c r="M5" s="1" t="str">
        <f>IFERROR(IF(P5="B",RTD("cqg.rtd", ,"ContractData", A5, "Low",,"B"),TEXT(RTD("cqg.rtd", ,"ContractData", A5, "Low",,"T"),R5)),"")</f>
        <v>4.157</v>
      </c>
      <c r="N5" s="1" t="str">
        <f>RTD("cqg.rtd", ,"ContractData", A5, "LongDescription",, "T")</f>
        <v>Natural Gas (Globex), Mar 22</v>
      </c>
      <c r="O5" s="1">
        <f>RTD("cqg.rtd",,"ContractData",A5,"TickSize",, "T")</f>
        <v>1E-3</v>
      </c>
      <c r="P5" s="1" t="str">
        <f t="shared" si="0"/>
        <v>T</v>
      </c>
      <c r="Q5" s="1">
        <f t="shared" si="1"/>
        <v>3</v>
      </c>
      <c r="R5" s="1" t="str">
        <f t="shared" si="2"/>
        <v>#.000</v>
      </c>
    </row>
    <row r="6" spans="1:18" x14ac:dyDescent="0.3">
      <c r="A6" t="s">
        <v>39</v>
      </c>
      <c r="B6" s="1" t="str">
        <f>IFERROR(IF(P6="B",RTD("cqg.rtd", ,"ContractData", A6, "TradeorTodaySettlement",,"B"),TEXT(RTD("cqg.rtd", ,"ContractData", A6, "TradeorTodaySettlement",,"T"),R6)),"")</f>
        <v>1850.00</v>
      </c>
      <c r="C6" s="1" t="str">
        <f>IFERROR(IF(P6="B",RTD("cqg.rtd", ,"ContractData", A6, "LastQuoteToday",,"B"),TEXT(RTD("cqg.rtd", ,"ContractData", A6, "LastQuoteToday",,"T"),R6)),"")</f>
        <v>1850.10</v>
      </c>
      <c r="D6" s="1" t="str">
        <f>IFERROR(IF(P6="B",RTD("cqg.rtd", ,"ContractData", A6, "NetLastQuoteToday",,"B"),TEXT(RTD("cqg.rtd", ,"ContractData", A6, "NetLastQuoteToday",,"T"),R6)),"")</f>
        <v>-19.30</v>
      </c>
      <c r="E6" s="2">
        <f>IFERROR(RTD("cqg.rtd", ,"ContractData", A6, "PerCentNetLastTrade",, "T")/100,"")</f>
        <v>-1.037766128169466E-2</v>
      </c>
      <c r="F6" s="2">
        <f>IFERROR(RTD("cqg.rtd", ,"ContractData", A6, "PerCentNetLastTrade",, "T")/100,"")</f>
        <v>-1.037766128169466E-2</v>
      </c>
      <c r="G6" s="1">
        <f>RTD("cqg.rtd", ,"ContractData", A6, "MT_LastBidVolume",, "T")</f>
        <v>3</v>
      </c>
      <c r="H6" s="1" t="str">
        <f>IFERROR(IF(P6="B",RTD("cqg.rtd", ,"ContractData", A6, "Bid",,"B"),TEXT(RTD("cqg.rtd", ,"ContractData", A6, "Bid",,"T"),R6)),"")</f>
        <v>1850.00</v>
      </c>
      <c r="I6" s="1" t="str">
        <f>IFERROR(IF(P6="B",RTD("cqg.rtd", ,"ContractData", A6, "Ask",,"B"),TEXT(RTD("cqg.rtd", ,"ContractData", A6, "Ask",,"T"),R6)),"")</f>
        <v>1850.10</v>
      </c>
      <c r="J6" s="1">
        <f>RTD("cqg.rtd", ,"ContractData", A6, "MT_LastAskVolume",, "T")</f>
        <v>7</v>
      </c>
      <c r="K6" s="1" t="str">
        <f>IFERROR(IF(P6="B",RTD("cqg.rtd", ,"ContractData", A6, "Open",,"B"),TEXT(RTD("cqg.rtd", ,"ContractData", A6, "Open",,"T"),R6)),"")</f>
        <v>1873.80</v>
      </c>
      <c r="L6" s="1" t="str">
        <f>IFERROR(IF(P6="B",RTD("cqg.rtd", ,"ContractData", A6, "High",,"B"),TEXT(RTD("cqg.rtd", ,"ContractData", A6, "High",,"T"),R6)),"")</f>
        <v>1881.60</v>
      </c>
      <c r="M6" s="1" t="str">
        <f>IFERROR(IF(P6="B",RTD("cqg.rtd", ,"ContractData", A6, "Low",,"B"),TEXT(RTD("cqg.rtd", ,"ContractData", A6, "Low",,"T"),R6)),"")</f>
        <v>1845.40</v>
      </c>
      <c r="N6" s="1" t="str">
        <f>RTD("cqg.rtd", ,"ContractData", A6, "LongDescription",, "T")</f>
        <v>Gold (Globex), Apr 22</v>
      </c>
      <c r="O6" s="1">
        <f>RTD("cqg.rtd",,"ContractData",A6,"TickSize",, "T")</f>
        <v>0.1</v>
      </c>
      <c r="P6" s="1" t="str">
        <f t="shared" si="0"/>
        <v>T</v>
      </c>
      <c r="Q6" s="1">
        <f t="shared" si="1"/>
        <v>2</v>
      </c>
      <c r="R6" s="1" t="str">
        <f t="shared" si="2"/>
        <v>#.00</v>
      </c>
    </row>
    <row r="7" spans="1:18" x14ac:dyDescent="0.3">
      <c r="A7" t="s">
        <v>40</v>
      </c>
      <c r="B7" s="1" t="str">
        <f>IFERROR(IF(P7="B",RTD("cqg.rtd", ,"ContractData", A7, "TradeorTodaySettlement",,"B"),TEXT(RTD("cqg.rtd", ,"ContractData", A7, "TradeorTodaySettlement",,"T"),R7)),"")</f>
        <v>23.115</v>
      </c>
      <c r="C7" s="1" t="str">
        <f>IFERROR(IF(P7="B",RTD("cqg.rtd", ,"ContractData", A7, "LastQuoteToday",,"B"),TEXT(RTD("cqg.rtd", ,"ContractData", A7, "LastQuoteToday",,"T"),R7)),"")</f>
        <v>23.115</v>
      </c>
      <c r="D7" s="1" t="str">
        <f>IFERROR(IF(P7="B",RTD("cqg.rtd", ,"ContractData", A7, "NetLastQuoteToday",,"B"),TEXT(RTD("cqg.rtd", ,"ContractData", A7, "NetLastQuoteToday",,"T"),R7)),"")</f>
        <v>-.733</v>
      </c>
      <c r="E7" s="2">
        <f>IFERROR(RTD("cqg.rtd", ,"ContractData", A7, "PerCentNetLastTrade",, "T")/100,"")</f>
        <v>-3.0736330090573635E-2</v>
      </c>
      <c r="F7" s="2">
        <f>IFERROR(RTD("cqg.rtd", ,"ContractData", A7, "PerCentNetLastTrade",, "T")/100,"")</f>
        <v>-3.0736330090573635E-2</v>
      </c>
      <c r="G7" s="1">
        <f>RTD("cqg.rtd", ,"ContractData", A7, "MT_LastBidVolume",, "T")</f>
        <v>12</v>
      </c>
      <c r="H7" s="1" t="str">
        <f>IFERROR(IF(P7="B",RTD("cqg.rtd", ,"ContractData", A7, "Bid",,"B"),TEXT(RTD("cqg.rtd", ,"ContractData", A7, "Bid",,"T"),R7)),"")</f>
        <v>23.110</v>
      </c>
      <c r="I7" s="1" t="str">
        <f>IFERROR(IF(P7="B",RTD("cqg.rtd", ,"ContractData", A7, "Ask",,"B"),TEXT(RTD("cqg.rtd", ,"ContractData", A7, "Ask",,"T"),R7)),"")</f>
        <v>23.115</v>
      </c>
      <c r="J7" s="1">
        <f>RTD("cqg.rtd", ,"ContractData", A7, "MT_LastAskVolume",, "T")</f>
        <v>6</v>
      </c>
      <c r="K7" s="1" t="str">
        <f>IFERROR(IF(P7="B",RTD("cqg.rtd", ,"ContractData", A7, "Open",,"B"),TEXT(RTD("cqg.rtd", ,"ContractData", A7, "Open",,"T"),R7)),"")</f>
        <v>23.885</v>
      </c>
      <c r="L7" s="1" t="str">
        <f>IFERROR(IF(P7="B",RTD("cqg.rtd", ,"ContractData", A7, "High",,"B"),TEXT(RTD("cqg.rtd", ,"ContractData", A7, "High",,"T"),R7)),"")</f>
        <v>24.015</v>
      </c>
      <c r="M7" s="1" t="str">
        <f>IFERROR(IF(P7="B",RTD("cqg.rtd", ,"ContractData", A7, "Low",,"B"),TEXT(RTD("cqg.rtd", ,"ContractData", A7, "Low",,"T"),R7)),"")</f>
        <v>23.070</v>
      </c>
      <c r="N7" s="1" t="str">
        <f>RTD("cqg.rtd", ,"ContractData", A7, "LongDescription",, "T")</f>
        <v>Silver (Globex), Mar 22</v>
      </c>
      <c r="O7" s="1">
        <f>RTD("cqg.rtd",,"ContractData",A7,"TickSize",, "T")</f>
        <v>5.0000000000000001E-3</v>
      </c>
      <c r="P7" s="1" t="str">
        <f t="shared" si="0"/>
        <v>T</v>
      </c>
      <c r="Q7" s="1">
        <f t="shared" si="1"/>
        <v>3</v>
      </c>
      <c r="R7" s="1" t="str">
        <f t="shared" si="2"/>
        <v>#.000</v>
      </c>
    </row>
    <row r="8" spans="1:18" x14ac:dyDescent="0.3">
      <c r="A8" t="s">
        <v>41</v>
      </c>
      <c r="B8" s="1" t="str">
        <f>IFERROR(IF(P8="B",RTD("cqg.rtd", ,"ContractData", A8, "TradeorTodaySettlement",,"B"),TEXT(RTD("cqg.rtd", ,"ContractData", A8, "TradeorTodaySettlement",,"T"),R8)),"")</f>
        <v>1007.20</v>
      </c>
      <c r="C8" s="1" t="str">
        <f>IFERROR(IF(P8="B",RTD("cqg.rtd", ,"ContractData", A8, "LastQuoteToday",,"B"),TEXT(RTD("cqg.rtd", ,"ContractData", A8, "LastQuoteToday",,"T"),R8)),"")</f>
        <v>1007.10</v>
      </c>
      <c r="D8" s="1" t="str">
        <f>IFERROR(IF(P8="B",RTD("cqg.rtd", ,"ContractData", A8, "NetLastQuoteToday",,"B"),TEXT(RTD("cqg.rtd", ,"ContractData", A8, "NetLastQuoteToday",,"T"),R8)),"")</f>
        <v>-20.90</v>
      </c>
      <c r="E8" s="2">
        <f>IFERROR(RTD("cqg.rtd", ,"ContractData", A8, "PerCentNetLastTrade",, "T")/100,"")</f>
        <v>-2.0233463035019453E-2</v>
      </c>
      <c r="F8" s="2">
        <f>IFERROR(RTD("cqg.rtd", ,"ContractData", A8, "PerCentNetLastTrade",, "T")/100,"")</f>
        <v>-2.0233463035019453E-2</v>
      </c>
      <c r="G8" s="1">
        <f>RTD("cqg.rtd", ,"ContractData", A8, "MT_LastBidVolume",, "T")</f>
        <v>3</v>
      </c>
      <c r="H8" s="1" t="str">
        <f>IFERROR(IF(P8="B",RTD("cqg.rtd", ,"ContractData", A8, "Bid",,"B"),TEXT(RTD("cqg.rtd", ,"ContractData", A8, "Bid",,"T"),R8)),"")</f>
        <v>1007.10</v>
      </c>
      <c r="I8" s="1" t="str">
        <f>IFERROR(IF(P8="B",RTD("cqg.rtd", ,"ContractData", A8, "Ask",,"B"),TEXT(RTD("cqg.rtd", ,"ContractData", A8, "Ask",,"T"),R8)),"")</f>
        <v>1007.40</v>
      </c>
      <c r="J8" s="1">
        <f>RTD("cqg.rtd", ,"ContractData", A8, "MT_LastAskVolume",, "T")</f>
        <v>3</v>
      </c>
      <c r="K8" s="1" t="str">
        <f>IFERROR(IF(P8="B",RTD("cqg.rtd", ,"ContractData", A8, "Open",,"B"),TEXT(RTD("cqg.rtd", ,"ContractData", A8, "Open",,"T"),R8)),"")</f>
        <v>1029.00</v>
      </c>
      <c r="L8" s="1" t="str">
        <f>IFERROR(IF(P8="B",RTD("cqg.rtd", ,"ContractData", A8, "High",,"B"),TEXT(RTD("cqg.rtd", ,"ContractData", A8, "High",,"T"),R8)),"")</f>
        <v>1035.00</v>
      </c>
      <c r="M8" s="1" t="str">
        <f>IFERROR(IF(P8="B",RTD("cqg.rtd", ,"ContractData", A8, "Low",,"B"),TEXT(RTD("cqg.rtd", ,"ContractData", A8, "Low",,"T"),R8)),"")</f>
        <v>1005.50</v>
      </c>
      <c r="N8" s="1" t="str">
        <f>RTD("cqg.rtd", ,"ContractData", A8, "LongDescription",, "T")</f>
        <v>Platinum (Globex), Apr 22</v>
      </c>
      <c r="O8" s="1">
        <f>RTD("cqg.rtd",,"ContractData",A8,"TickSize",, "T")</f>
        <v>0.1</v>
      </c>
      <c r="P8" s="1" t="str">
        <f t="shared" si="0"/>
        <v>T</v>
      </c>
      <c r="Q8" s="1">
        <f t="shared" si="1"/>
        <v>2</v>
      </c>
      <c r="R8" s="1" t="str">
        <f t="shared" si="2"/>
        <v>#.00</v>
      </c>
    </row>
    <row r="9" spans="1:18" x14ac:dyDescent="0.3">
      <c r="A9" s="1"/>
      <c r="B9" s="1"/>
      <c r="C9" s="1"/>
      <c r="D9" s="1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3">
      <c r="A10" s="1"/>
      <c r="B10" s="1"/>
      <c r="C10" s="1"/>
      <c r="D10" s="1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3">
      <c r="A11" s="1"/>
      <c r="B11" s="1"/>
      <c r="C11" s="1"/>
      <c r="D11" s="1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</sheetData>
  <conditionalFormatting sqref="F2: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{7ACE8570-E917-40CA-AC17-8975A0786498}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ACE8570-E917-40CA-AC17-8975A07864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B13" sqref="B13"/>
    </sheetView>
  </sheetViews>
  <sheetFormatPr defaultRowHeight="17.25" x14ac:dyDescent="0.3"/>
  <cols>
    <col min="5" max="6" width="8.88671875" style="14"/>
    <col min="14" max="14" width="44.5546875" customWidth="1"/>
  </cols>
  <sheetData>
    <row r="1" spans="1:18" x14ac:dyDescent="0.3">
      <c r="A1" s="1" t="s">
        <v>0</v>
      </c>
      <c r="B1" s="1" t="s">
        <v>59</v>
      </c>
      <c r="C1" s="1" t="s">
        <v>1</v>
      </c>
      <c r="D1" s="1" t="s">
        <v>2</v>
      </c>
      <c r="E1" s="2" t="s">
        <v>3</v>
      </c>
      <c r="F1" s="2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/>
      <c r="P1" s="1"/>
      <c r="Q1" s="1"/>
      <c r="R1" s="1"/>
    </row>
    <row r="2" spans="1:18" x14ac:dyDescent="0.3">
      <c r="A2" t="s">
        <v>52</v>
      </c>
      <c r="B2" s="1" t="str">
        <f>IFERROR(IF(P2="B",RTD("cqg.rtd", ,"ContractData", A2, "TradeorTodaySettlement",,"B"),TEXT(RTD("cqg.rtd", ,"ContractData", A2, "TradeorTodaySettlement",,"T"),R2)),"")</f>
        <v>641.75</v>
      </c>
      <c r="C2" s="1" t="str">
        <f>IFERROR(IF(P2="B",RTD("cqg.rtd", ,"ContractData", A2, "LastQuoteToday",,"B"),TEXT(RTD("cqg.rtd", ,"ContractData", A2, "LastQuoteToday",,"T"),R2)),"")</f>
        <v>641.75</v>
      </c>
      <c r="D2" s="1" t="str">
        <f>IFERROR(IF(P2="B",RTD("cqg.rtd", ,"ContractData", A2, "NetLastQuoteToday",,"B"),TEXT(RTD("cqg.rtd", ,"ContractData", A2, "NetLastQuoteToday",,"T"),R2)),"")</f>
        <v>-14.00</v>
      </c>
      <c r="E2" s="2">
        <f>IFERROR(RTD("cqg.rtd", ,"ContractData", A2, "PerCentNetLastTrade",, "T")/100,"")</f>
        <v>-2.1349599695005717E-2</v>
      </c>
      <c r="F2" s="2">
        <f>IFERROR(RTD("cqg.rtd", ,"ContractData", A2, "PerCentNetLastTrade",, "T")/100,"")</f>
        <v>-2.1349599695005717E-2</v>
      </c>
      <c r="G2" s="1">
        <f>RTD("cqg.rtd", ,"ContractData", A2, "MT_LastBidVolume",, "T")</f>
        <v>32</v>
      </c>
      <c r="H2" s="1" t="str">
        <f>IFERROR(IF(P2="B",RTD("cqg.rtd", ,"ContractData", A2, "Bid",,"B"),TEXT(RTD("cqg.rtd", ,"ContractData", A2, "Bid",,"T"),R2)),"")</f>
        <v>641.75</v>
      </c>
      <c r="I2" s="1" t="str">
        <f>IFERROR(IF(P2="B",RTD("cqg.rtd", ,"ContractData", A2, "Ask",,"B"),TEXT(RTD("cqg.rtd", ,"ContractData", A2, "Ask",,"T"),R2)),"")</f>
        <v>642.00</v>
      </c>
      <c r="J2" s="1">
        <f>RTD("cqg.rtd", ,"ContractData", A2, "MT_LastAskVolume",, "T")</f>
        <v>33</v>
      </c>
      <c r="K2" s="1" t="str">
        <f>IFERROR(IF(P2="B",RTD("cqg.rtd", ,"ContractData", A2, "Open",,"B"),TEXT(RTD("cqg.rtd", ,"ContractData", A2, "Open",,"T"),R2)),"")</f>
        <v>655.00</v>
      </c>
      <c r="L2" s="1" t="str">
        <f>IFERROR(IF(P2="B",RTD("cqg.rtd", ,"ContractData", A2, "High",,"B"),TEXT(RTD("cqg.rtd", ,"ContractData", A2, "High",,"T"),R2)),"")</f>
        <v>655.50</v>
      </c>
      <c r="M2" s="1" t="str">
        <f>IFERROR(IF(P2="B",RTD("cqg.rtd", ,"ContractData", A2, "Low",,"B"),TEXT(RTD("cqg.rtd", ,"ContractData", A2, "Low",,"T"),R2)),"")</f>
        <v>640.50</v>
      </c>
      <c r="N2" s="1" t="str">
        <f>RTD("cqg.rtd", ,"ContractData", A2, "LongDescription",, "T")</f>
        <v>Corn (Globex), Mar 22</v>
      </c>
      <c r="O2" s="1">
        <f>RTD("cqg.rtd",,"ContractData",A2,"TickSize",, "T")</f>
        <v>0.25</v>
      </c>
      <c r="P2" s="1" t="str">
        <f>IF(OR(O2=0.00390625,O2=0.0078125,O2=0.015625,O2=0.03125),"B","T")</f>
        <v>T</v>
      </c>
      <c r="Q2" s="1">
        <f>IF(P2="B","",IF(O2=1,2,IF(O2=0.1,2,IF(O2=0.5,2,IF(O2=5,0,LEN(O2)-2)))))</f>
        <v>2</v>
      </c>
      <c r="R2" s="1" t="str">
        <f>IF(P2="B","",IF(Q2=0,"#",IF(Q2=1,"#.0",IF(Q2=2,"#.00",IF(Q2=3,"#.000",IF(Q2=4,"#.0000",IF(Q2=5,"#.00000",IF(Q2=6,"#.000000",IF(Q2=7,"#.0000000",IF(Q2=8,"#.0000000"))))))))))</f>
        <v>#.00</v>
      </c>
    </row>
    <row r="3" spans="1:18" x14ac:dyDescent="0.3">
      <c r="A3" t="s">
        <v>53</v>
      </c>
      <c r="B3" s="1" t="str">
        <f>IFERROR(IF(P3="B",RTD("cqg.rtd", ,"ContractData", A3, "TradeorTodaySettlement",,"B"),TEXT(RTD("cqg.rtd", ,"ContractData", A3, "TradeorTodaySettlement",,"T"),R3)),"")</f>
        <v>779.00</v>
      </c>
      <c r="C3" s="1" t="str">
        <f>IFERROR(IF(P3="B",RTD("cqg.rtd", ,"ContractData", A3, "LastQuoteToday",,"B"),TEXT(RTD("cqg.rtd", ,"ContractData", A3, "LastQuoteToday",,"T"),R3)),"")</f>
        <v>779.25</v>
      </c>
      <c r="D3" s="1" t="str">
        <f>IFERROR(IF(P3="B",RTD("cqg.rtd", ,"ContractData", A3, "NetLastQuoteToday",,"B"),TEXT(RTD("cqg.rtd", ,"ContractData", A3, "NetLastQuoteToday",,"T"),R3)),"")</f>
        <v>-20.00</v>
      </c>
      <c r="E3" s="2">
        <f>IFERROR(RTD("cqg.rtd", ,"ContractData", A3, "PerCentNetLastTrade",, "T")/100,"")</f>
        <v>-2.533625273694088E-2</v>
      </c>
      <c r="F3" s="2">
        <f>IFERROR(RTD("cqg.rtd", ,"ContractData", A3, "PerCentNetLastTrade",, "T")/100,"")</f>
        <v>-2.533625273694088E-2</v>
      </c>
      <c r="G3" s="1">
        <f>RTD("cqg.rtd", ,"ContractData", A3, "MT_LastBidVolume",, "T")</f>
        <v>3</v>
      </c>
      <c r="H3" s="1" t="str">
        <f>IFERROR(IF(P3="B",RTD("cqg.rtd", ,"ContractData", A3, "Bid",,"B"),TEXT(RTD("cqg.rtd", ,"ContractData", A3, "Bid",,"T"),R3)),"")</f>
        <v>779.00</v>
      </c>
      <c r="I3" s="1" t="str">
        <f>IFERROR(IF(P3="B",RTD("cqg.rtd", ,"ContractData", A3, "Ask",,"B"),TEXT(RTD("cqg.rtd", ,"ContractData", A3, "Ask",,"T"),R3)),"")</f>
        <v>779.25</v>
      </c>
      <c r="J3" s="1">
        <f>RTD("cqg.rtd", ,"ContractData", A3, "MT_LastAskVolume",, "T")</f>
        <v>11</v>
      </c>
      <c r="K3" s="1" t="str">
        <f>IFERROR(IF(P3="B",RTD("cqg.rtd", ,"ContractData", A3, "Open",,"B"),TEXT(RTD("cqg.rtd", ,"ContractData", A3, "Open",,"T"),R3)),"")</f>
        <v>801.25</v>
      </c>
      <c r="L3" s="1" t="str">
        <f>IFERROR(IF(P3="B",RTD("cqg.rtd", ,"ContractData", A3, "High",,"B"),TEXT(RTD("cqg.rtd", ,"ContractData", A3, "High",,"T"),R3)),"")</f>
        <v>801.75</v>
      </c>
      <c r="M3" s="1" t="str">
        <f>IFERROR(IF(P3="B",RTD("cqg.rtd", ,"ContractData", A3, "Low",,"B"),TEXT(RTD("cqg.rtd", ,"ContractData", A3, "Low",,"T"),R3)),"")</f>
        <v>775.75</v>
      </c>
      <c r="N3" s="1" t="str">
        <f>RTD("cqg.rtd", ,"ContractData", A3, "LongDescription",, "T")</f>
        <v>Wheat (Globex), Mar 22</v>
      </c>
      <c r="O3" s="1">
        <f>RTD("cqg.rtd",,"ContractData",A3,"TickSize",, "T")</f>
        <v>0.25</v>
      </c>
      <c r="P3" s="1" t="str">
        <f t="shared" ref="P3:P8" si="0">IF(OR(O3=0.00390625,O3=0.0078125,O3=0.015625,O3=0.03125),"B","T")</f>
        <v>T</v>
      </c>
      <c r="Q3" s="1">
        <f t="shared" ref="Q3:Q8" si="1">IF(P3="B","",IF(O3=1,2,IF(O3=0.1,2,IF(O3=0.5,2,IF(O3=5,0,LEN(O3)-2)))))</f>
        <v>2</v>
      </c>
      <c r="R3" s="1" t="str">
        <f t="shared" ref="R3:R8" si="2">IF(P3="B","",IF(Q3=0,"#",IF(Q3=1,"#.0",IF(Q3=2,"#.00",IF(Q3=3,"#.000",IF(Q3=4,"#.0000",IF(Q3=5,"#.00000",IF(Q3=6,"#.000000",IF(Q3=7,"#.0000000",IF(Q3=8,"#.0000000"))))))))))</f>
        <v>#.00</v>
      </c>
    </row>
    <row r="4" spans="1:18" x14ac:dyDescent="0.3">
      <c r="A4" t="s">
        <v>54</v>
      </c>
      <c r="B4" s="1" t="str">
        <f>IFERROR(IF(P4="B",RTD("cqg.rtd", ,"ContractData", A4, "TradeorTodaySettlement",,"B"),TEXT(RTD("cqg.rtd", ,"ContractData", A4, "TradeorTodaySettlement",,"T"),R4)),"")</f>
        <v>1546.25</v>
      </c>
      <c r="C4" s="1" t="str">
        <f>IFERROR(IF(P4="B",RTD("cqg.rtd", ,"ContractData", A4, "LastQuoteToday",,"B"),TEXT(RTD("cqg.rtd", ,"ContractData", A4, "LastQuoteToday",,"T"),R4)),"")</f>
        <v>1546.25</v>
      </c>
      <c r="D4" s="1" t="str">
        <f>IFERROR(IF(P4="B",RTD("cqg.rtd", ,"ContractData", A4, "NetLastQuoteToday",,"B"),TEXT(RTD("cqg.rtd", ,"ContractData", A4, "NetLastQuoteToday",,"T"),R4)),"")</f>
        <v>-23.75</v>
      </c>
      <c r="E4" s="2">
        <f>IFERROR(RTD("cqg.rtd", ,"ContractData", A4, "PerCentNetLastTrade",, "T")/100,"")</f>
        <v>-1.5127388535031847E-2</v>
      </c>
      <c r="F4" s="2">
        <f>IFERROR(RTD("cqg.rtd", ,"ContractData", A4, "PerCentNetLastTrade",, "T")/100,"")</f>
        <v>-1.5127388535031847E-2</v>
      </c>
      <c r="G4" s="1">
        <f>RTD("cqg.rtd", ,"ContractData", A4, "MT_LastBidVolume",, "T")</f>
        <v>15</v>
      </c>
      <c r="H4" s="1" t="str">
        <f>IFERROR(IF(P4="B",RTD("cqg.rtd", ,"ContractData", A4, "Bid",,"B"),TEXT(RTD("cqg.rtd", ,"ContractData", A4, "Bid",,"T"),R4)),"")</f>
        <v>1546.00</v>
      </c>
      <c r="I4" s="1" t="str">
        <f>IFERROR(IF(P4="B",RTD("cqg.rtd", ,"ContractData", A4, "Ask",,"B"),TEXT(RTD("cqg.rtd", ,"ContractData", A4, "Ask",,"T"),R4)),"")</f>
        <v>1546.25</v>
      </c>
      <c r="J4" s="1">
        <f>RTD("cqg.rtd", ,"ContractData", A4, "MT_LastAskVolume",, "T")</f>
        <v>6</v>
      </c>
      <c r="K4" s="1" t="str">
        <f>IFERROR(IF(P4="B",RTD("cqg.rtd", ,"ContractData", A4, "Open",,"B"),TEXT(RTD("cqg.rtd", ,"ContractData", A4, "Open",,"T"),R4)),"")</f>
        <v>1569.25</v>
      </c>
      <c r="L4" s="1" t="str">
        <f>IFERROR(IF(P4="B",RTD("cqg.rtd", ,"ContractData", A4, "High",,"B"),TEXT(RTD("cqg.rtd", ,"ContractData", A4, "High",,"T"),R4)),"")</f>
        <v>1577.00</v>
      </c>
      <c r="M4" s="1" t="str">
        <f>IFERROR(IF(P4="B",RTD("cqg.rtd", ,"ContractData", A4, "Low",,"B"),TEXT(RTD("cqg.rtd", ,"ContractData", A4, "Low",,"T"),R4)),"")</f>
        <v>1542.25</v>
      </c>
      <c r="N4" s="1" t="str">
        <f>RTD("cqg.rtd", ,"ContractData", A4, "LongDescription",, "T")</f>
        <v>Soybeans (Globex), Mar 22</v>
      </c>
      <c r="O4" s="1">
        <f>RTD("cqg.rtd",,"ContractData",A4,"TickSize",, "T")</f>
        <v>0.25</v>
      </c>
      <c r="P4" s="1" t="str">
        <f t="shared" si="0"/>
        <v>T</v>
      </c>
      <c r="Q4" s="1">
        <f t="shared" si="1"/>
        <v>2</v>
      </c>
      <c r="R4" s="1" t="str">
        <f t="shared" si="2"/>
        <v>#.00</v>
      </c>
    </row>
    <row r="5" spans="1:18" x14ac:dyDescent="0.3">
      <c r="A5" t="s">
        <v>55</v>
      </c>
      <c r="B5" s="1" t="str">
        <f>IFERROR(IF(P5="B",RTD("cqg.rtd", ,"ContractData", A5, "TradeorTodaySettlement",,"B"),TEXT(RTD("cqg.rtd", ,"ContractData", A5, "TradeorTodaySettlement",,"T"),R5)),"")</f>
        <v>442.00</v>
      </c>
      <c r="C5" s="1" t="str">
        <f>IFERROR(IF(P5="B",RTD("cqg.rtd", ,"ContractData", A5, "LastQuoteToday",,"B"),TEXT(RTD("cqg.rtd", ,"ContractData", A5, "LastQuoteToday",,"T"),R5)),"")</f>
        <v>441.90</v>
      </c>
      <c r="D5" s="1" t="str">
        <f>IFERROR(IF(P5="B",RTD("cqg.rtd", ,"ContractData", A5, "NetLastQuoteToday",,"B"),TEXT(RTD("cqg.rtd", ,"ContractData", A5, "NetLastQuoteToday",,"T"),R5)),"")</f>
        <v>-6.50</v>
      </c>
      <c r="E5" s="2">
        <f>IFERROR(RTD("cqg.rtd", ,"ContractData", A5, "PerCentNetLastTrade",, "T")/100,"")</f>
        <v>-1.4272970561998215E-2</v>
      </c>
      <c r="F5" s="2">
        <f>IFERROR(RTD("cqg.rtd", ,"ContractData", A5, "PerCentNetLastTrade",, "T")/100,"")</f>
        <v>-1.4272970561998215E-2</v>
      </c>
      <c r="G5" s="1">
        <f>RTD("cqg.rtd", ,"ContractData", A5, "MT_LastBidVolume",, "T")</f>
        <v>23</v>
      </c>
      <c r="H5" s="1" t="str">
        <f>IFERROR(IF(P5="B",RTD("cqg.rtd", ,"ContractData", A5, "Bid",,"B"),TEXT(RTD("cqg.rtd", ,"ContractData", A5, "Bid",,"T"),R5)),"")</f>
        <v>441.90</v>
      </c>
      <c r="I5" s="1" t="str">
        <f>IFERROR(IF(P5="B",RTD("cqg.rtd", ,"ContractData", A5, "Ask",,"B"),TEXT(RTD("cqg.rtd", ,"ContractData", A5, "Ask",,"T"),R5)),"")</f>
        <v>442.10</v>
      </c>
      <c r="J5" s="1">
        <f>RTD("cqg.rtd", ,"ContractData", A5, "MT_LastAskVolume",, "T")</f>
        <v>10</v>
      </c>
      <c r="K5" s="1" t="str">
        <f>IFERROR(IF(P5="B",RTD("cqg.rtd", ,"ContractData", A5, "Open",,"B"),TEXT(RTD("cqg.rtd", ,"ContractData", A5, "Open",,"T"),R5)),"")</f>
        <v>448.50</v>
      </c>
      <c r="L5" s="1" t="str">
        <f>IFERROR(IF(P5="B",RTD("cqg.rtd", ,"ContractData", A5, "High",,"B"),TEXT(RTD("cqg.rtd", ,"ContractData", A5, "High",,"T"),R5)),"")</f>
        <v>451.00</v>
      </c>
      <c r="M5" s="1" t="str">
        <f>IFERROR(IF(P5="B",RTD("cqg.rtd", ,"ContractData", A5, "Low",,"B"),TEXT(RTD("cqg.rtd", ,"ContractData", A5, "Low",,"T"),R5)),"")</f>
        <v>440.90</v>
      </c>
      <c r="N5" s="1" t="str">
        <f>RTD("cqg.rtd", ,"ContractData", A5, "LongDescription",, "T")</f>
        <v>Soybean Meal (Globex), Mar 22</v>
      </c>
      <c r="O5" s="1">
        <f>RTD("cqg.rtd",,"ContractData",A5,"TickSize",, "T")</f>
        <v>0.1</v>
      </c>
      <c r="P5" s="1" t="str">
        <f t="shared" si="0"/>
        <v>T</v>
      </c>
      <c r="Q5" s="1">
        <f t="shared" si="1"/>
        <v>2</v>
      </c>
      <c r="R5" s="1" t="str">
        <f t="shared" si="2"/>
        <v>#.00</v>
      </c>
    </row>
    <row r="6" spans="1:18" x14ac:dyDescent="0.3">
      <c r="A6" t="s">
        <v>56</v>
      </c>
      <c r="B6" s="1" t="str">
        <f>IFERROR(IF(P6="B",RTD("cqg.rtd", ,"ContractData", A6, "TradeorTodaySettlement",,"B"),TEXT(RTD("cqg.rtd", ,"ContractData", A6, "TradeorTodaySettlement",,"T"),R6)),"")</f>
        <v>64.56</v>
      </c>
      <c r="C6" s="1" t="str">
        <f>IFERROR(IF(P6="B",RTD("cqg.rtd", ,"ContractData", A6, "LastQuoteToday",,"B"),TEXT(RTD("cqg.rtd", ,"ContractData", A6, "LastQuoteToday",,"T"),R6)),"")</f>
        <v>64.56</v>
      </c>
      <c r="D6" s="1" t="str">
        <f>IFERROR(IF(P6="B",RTD("cqg.rtd", ,"ContractData", A6, "NetLastQuoteToday",,"B"),TEXT(RTD("cqg.rtd", ,"ContractData", A6, "NetLastQuoteToday",,"T"),R6)),"")</f>
        <v>-1.25</v>
      </c>
      <c r="E6" s="2">
        <f>IFERROR(RTD("cqg.rtd", ,"ContractData", A6, "PerCentNetLastTrade",, "T")/100,"")</f>
        <v>-1.8994073848959125E-2</v>
      </c>
      <c r="F6" s="2">
        <f>IFERROR(RTD("cqg.rtd", ,"ContractData", A6, "PerCentNetLastTrade",, "T")/100,"")</f>
        <v>-1.8994073848959125E-2</v>
      </c>
      <c r="G6" s="1">
        <f>RTD("cqg.rtd", ,"ContractData", A6, "MT_LastBidVolume",, "T")</f>
        <v>1</v>
      </c>
      <c r="H6" s="1" t="str">
        <f>IFERROR(IF(P6="B",RTD("cqg.rtd", ,"ContractData", A6, "Bid",,"B"),TEXT(RTD("cqg.rtd", ,"ContractData", A6, "Bid",,"T"),R6)),"")</f>
        <v>64.56</v>
      </c>
      <c r="I6" s="1" t="str">
        <f>IFERROR(IF(P6="B",RTD("cqg.rtd", ,"ContractData", A6, "Ask",,"B"),TEXT(RTD("cqg.rtd", ,"ContractData", A6, "Ask",,"T"),R6)),"")</f>
        <v>64.57</v>
      </c>
      <c r="J6" s="1">
        <f>RTD("cqg.rtd", ,"ContractData", A6, "MT_LastAskVolume",, "T")</f>
        <v>2</v>
      </c>
      <c r="K6" s="1" t="str">
        <f>IFERROR(IF(P6="B",RTD("cqg.rtd", ,"ContractData", A6, "Open",,"B"),TEXT(RTD("cqg.rtd", ,"ContractData", A6, "Open",,"T"),R6)),"")</f>
        <v>65.77</v>
      </c>
      <c r="L6" s="1" t="str">
        <f>IFERROR(IF(P6="B",RTD("cqg.rtd", ,"ContractData", A6, "High",,"B"),TEXT(RTD("cqg.rtd", ,"ContractData", A6, "High",,"T"),R6)),"")</f>
        <v>65.77</v>
      </c>
      <c r="M6" s="1" t="str">
        <f>IFERROR(IF(P6="B",RTD("cqg.rtd", ,"ContractData", A6, "Low",,"B"),TEXT(RTD("cqg.rtd", ,"ContractData", A6, "Low",,"T"),R6)),"")</f>
        <v>64.40</v>
      </c>
      <c r="N6" s="1" t="str">
        <f>RTD("cqg.rtd", ,"ContractData", A6, "LongDescription",, "T")</f>
        <v>Soybean Oil (Globex), Mar 22</v>
      </c>
      <c r="O6" s="1">
        <f>RTD("cqg.rtd",,"ContractData",A6,"TickSize",, "T")</f>
        <v>0.01</v>
      </c>
      <c r="P6" s="1" t="str">
        <f t="shared" si="0"/>
        <v>T</v>
      </c>
      <c r="Q6" s="1">
        <f t="shared" si="1"/>
        <v>2</v>
      </c>
      <c r="R6" s="1" t="str">
        <f t="shared" si="2"/>
        <v>#.00</v>
      </c>
    </row>
    <row r="7" spans="1:18" x14ac:dyDescent="0.3">
      <c r="A7" t="s">
        <v>57</v>
      </c>
      <c r="B7" s="1" t="str">
        <f>IFERROR(IF(P7="B",RTD("cqg.rtd", ,"ContractData", A7, "TradeorTodaySettlement",,"B"),TEXT(RTD("cqg.rtd", ,"ContractData", A7, "TradeorTodaySettlement",,"T"),R7)),"")</f>
        <v>147.100</v>
      </c>
      <c r="C7" s="1" t="str">
        <f>IFERROR(IF(P7="B",RTD("cqg.rtd", ,"ContractData", A7, "LastQuoteToday",,"B"),TEXT(RTD("cqg.rtd", ,"ContractData", A7, "LastQuoteToday",,"T"),R7)),"")</f>
        <v>147.125</v>
      </c>
      <c r="D7" s="1" t="str">
        <f>IFERROR(IF(P7="B",RTD("cqg.rtd", ,"ContractData", A7, "NetLastQuoteToday",,"B"),TEXT(RTD("cqg.rtd", ,"ContractData", A7, "NetLastQuoteToday",,"T"),R7)),"")</f>
        <v>.775</v>
      </c>
      <c r="E7" s="2">
        <f>IFERROR(RTD("cqg.rtd", ,"ContractData", A7, "PerCentNetLastTrade",, "T")/100,"")</f>
        <v>5.1247010591048857E-3</v>
      </c>
      <c r="F7" s="2">
        <f>IFERROR(RTD("cqg.rtd", ,"ContractData", A7, "PerCentNetLastTrade",, "T")/100,"")</f>
        <v>5.1247010591048857E-3</v>
      </c>
      <c r="G7" s="1">
        <f>RTD("cqg.rtd", ,"ContractData", A7, "MT_LastBidVolume",, "T")</f>
        <v>3</v>
      </c>
      <c r="H7" s="1" t="str">
        <f>IFERROR(IF(P7="B",RTD("cqg.rtd", ,"ContractData", A7, "Bid",,"B"),TEXT(RTD("cqg.rtd", ,"ContractData", A7, "Bid",,"T"),R7)),"")</f>
        <v>147.075</v>
      </c>
      <c r="I7" s="1" t="str">
        <f>IFERROR(IF(P7="B",RTD("cqg.rtd", ,"ContractData", A7, "Ask",,"B"),TEXT(RTD("cqg.rtd", ,"ContractData", A7, "Ask",,"T"),R7)),"")</f>
        <v>147.125</v>
      </c>
      <c r="J7" s="1">
        <f>RTD("cqg.rtd", ,"ContractData", A7, "MT_LastAskVolume",, "T")</f>
        <v>12</v>
      </c>
      <c r="K7" s="1" t="str">
        <f>IFERROR(IF(P7="B",RTD("cqg.rtd", ,"ContractData", A7, "Open",,"B"),TEXT(RTD("cqg.rtd", ,"ContractData", A7, "Open",,"T"),R7)),"")</f>
        <v>146.350</v>
      </c>
      <c r="L7" s="1" t="str">
        <f>IFERROR(IF(P7="B",RTD("cqg.rtd", ,"ContractData", A7, "High",,"B"),TEXT(RTD("cqg.rtd", ,"ContractData", A7, "High",,"T"),R7)),"")</f>
        <v>147.475</v>
      </c>
      <c r="M7" s="1" t="str">
        <f>IFERROR(IF(P7="B",RTD("cqg.rtd", ,"ContractData", A7, "Low",,"B"),TEXT(RTD("cqg.rtd", ,"ContractData", A7, "Low",,"T"),R7)),"")</f>
        <v>146.350</v>
      </c>
      <c r="N7" s="1" t="str">
        <f>RTD("cqg.rtd", ,"ContractData", A7, "LongDescription",, "T")</f>
        <v>Live Cattle (Globex), Apr 22</v>
      </c>
      <c r="O7" s="1">
        <f>RTD("cqg.rtd",,"ContractData",A7,"TickSize",, "T")</f>
        <v>2.5000000000000001E-2</v>
      </c>
      <c r="P7" s="1" t="str">
        <f t="shared" si="0"/>
        <v>T</v>
      </c>
      <c r="Q7" s="1">
        <f t="shared" si="1"/>
        <v>3</v>
      </c>
      <c r="R7" s="1" t="str">
        <f t="shared" si="2"/>
        <v>#.000</v>
      </c>
    </row>
    <row r="8" spans="1:18" x14ac:dyDescent="0.3">
      <c r="A8" t="s">
        <v>58</v>
      </c>
      <c r="B8" s="1" t="str">
        <f>IFERROR(IF(P8="B",RTD("cqg.rtd", ,"ContractData", A8, "TradeorTodaySettlement",,"B"),TEXT(RTD("cqg.rtd", ,"ContractData", A8, "TradeorTodaySettlement",,"T"),R8)),"")</f>
        <v>103.075</v>
      </c>
      <c r="C8" s="1" t="str">
        <f>IFERROR(IF(P8="B",RTD("cqg.rtd", ,"ContractData", A8, "LastQuoteToday",,"B"),TEXT(RTD("cqg.rtd", ,"ContractData", A8, "LastQuoteToday",,"T"),R8)),"")</f>
        <v>103.075</v>
      </c>
      <c r="D8" s="1" t="str">
        <f>IFERROR(IF(P8="B",RTD("cqg.rtd", ,"ContractData", A8, "NetLastQuoteToday",,"B"),TEXT(RTD("cqg.rtd", ,"ContractData", A8, "NetLastQuoteToday",,"T"),R8)),"")</f>
        <v>.750</v>
      </c>
      <c r="E8" s="2">
        <f>IFERROR(RTD("cqg.rtd", ,"ContractData", A8, "PerCentNetLastTrade",, "T")/100,"")</f>
        <v>7.3299452697419866E-3</v>
      </c>
      <c r="F8" s="2">
        <f>IFERROR(RTD("cqg.rtd", ,"ContractData", A8, "PerCentNetLastTrade",, "T")/100,"")</f>
        <v>7.3299452697419866E-3</v>
      </c>
      <c r="G8" s="1">
        <f>RTD("cqg.rtd", ,"ContractData", A8, "MT_LastBidVolume",, "T")</f>
        <v>3</v>
      </c>
      <c r="H8" s="1" t="str">
        <f>IFERROR(IF(P8="B",RTD("cqg.rtd", ,"ContractData", A8, "Bid",,"B"),TEXT(RTD("cqg.rtd", ,"ContractData", A8, "Bid",,"T"),R8)),"")</f>
        <v>103.050</v>
      </c>
      <c r="I8" s="1" t="str">
        <f>IFERROR(IF(P8="B",RTD("cqg.rtd", ,"ContractData", A8, "Ask",,"B"),TEXT(RTD("cqg.rtd", ,"ContractData", A8, "Ask",,"T"),R8)),"")</f>
        <v>103.075</v>
      </c>
      <c r="J8" s="1">
        <f>RTD("cqg.rtd", ,"ContractData", A8, "MT_LastAskVolume",, "T")</f>
        <v>1</v>
      </c>
      <c r="K8" s="1" t="str">
        <f>IFERROR(IF(P8="B",RTD("cqg.rtd", ,"ContractData", A8, "Open",,"B"),TEXT(RTD("cqg.rtd", ,"ContractData", A8, "Open",,"T"),R8)),"")</f>
        <v>102.600</v>
      </c>
      <c r="L8" s="1" t="str">
        <f>IFERROR(IF(P8="B",RTD("cqg.rtd", ,"ContractData", A8, "High",,"B"),TEXT(RTD("cqg.rtd", ,"ContractData", A8, "High",,"T"),R8)),"")</f>
        <v>103.425</v>
      </c>
      <c r="M8" s="1" t="str">
        <f>IFERROR(IF(P8="B",RTD("cqg.rtd", ,"ContractData", A8, "Low",,"B"),TEXT(RTD("cqg.rtd", ,"ContractData", A8, "Low",,"T"),R8)),"")</f>
        <v>102.075</v>
      </c>
      <c r="N8" s="1" t="str">
        <f>RTD("cqg.rtd", ,"ContractData", A8, "LongDescription",, "T")</f>
        <v>Lean Hogs (Globex), Apr 22</v>
      </c>
      <c r="O8" s="1">
        <f>RTD("cqg.rtd",,"ContractData",A8,"TickSize",, "T")</f>
        <v>2.5000000000000001E-2</v>
      </c>
      <c r="P8" s="1" t="str">
        <f t="shared" si="0"/>
        <v>T</v>
      </c>
      <c r="Q8" s="1">
        <f t="shared" si="1"/>
        <v>3</v>
      </c>
      <c r="R8" s="1" t="str">
        <f t="shared" si="2"/>
        <v>#.000</v>
      </c>
    </row>
    <row r="9" spans="1:18" x14ac:dyDescent="0.3">
      <c r="A9" s="1"/>
      <c r="B9" s="1"/>
      <c r="C9" s="1"/>
      <c r="D9" s="1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3">
      <c r="A10" s="1"/>
      <c r="B10" s="1"/>
      <c r="C10" s="1"/>
      <c r="D10" s="1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3">
      <c r="A11" s="1"/>
      <c r="B11" s="1"/>
      <c r="C11" s="1"/>
      <c r="D11" s="1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</sheetData>
  <conditionalFormatting sqref="F2: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{68547766-354C-432B-9AA1-920ACCF9BDFF}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547766-354C-432B-9AA1-920ACCF9BD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MainDisplay</vt:lpstr>
      <vt:lpstr>EquityIndexes</vt:lpstr>
      <vt:lpstr>FixedIncome</vt:lpstr>
      <vt:lpstr>Forex</vt:lpstr>
      <vt:lpstr>EnergyMetals</vt:lpstr>
      <vt:lpstr>Agriculture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2022-02-07T17:20:30Z</dcterms:created>
  <dcterms:modified xsi:type="dcterms:W3CDTF">2022-02-15T15:02:57Z</dcterms:modified>
</cp:coreProperties>
</file>