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xWindow="0" yWindow="0" windowWidth="28800" windowHeight="14865"/>
  </bookViews>
  <sheets>
    <sheet name="Treemap Chart" sheetId="5" r:id="rId1"/>
    <sheet name="Data" sheetId="3" r:id="rId2"/>
  </sheets>
  <definedNames>
    <definedName name="_xlchart.v1.0" hidden="1">Data!$J$2:$J$31</definedName>
    <definedName name="_xlchart.v1.1" hidden="1">Data!$K$2:$K$31</definedName>
    <definedName name="_xlchart.v1.2" hidden="1">Data!$J$2:$J$31</definedName>
    <definedName name="_xlchart.v1.3" hidden="1">Data!$K$2</definedName>
    <definedName name="_xlchart.v1.4" hidden="1">Data!$K$2:$K$31</definedName>
  </definedNames>
  <calcPr calcId="162913"/>
</workbook>
</file>

<file path=xl/calcChain.xml><?xml version="1.0" encoding="utf-8"?>
<calcChain xmlns="http://schemas.openxmlformats.org/spreadsheetml/2006/main">
  <c r="G2" i="3" l="1"/>
  <c r="J31" i="3" l="1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L3" i="3"/>
  <c r="L4" i="3" s="1"/>
  <c r="L5" i="3" s="1"/>
  <c r="L6" i="3" s="1"/>
  <c r="L7" i="3" s="1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F23" i="3"/>
  <c r="F19" i="3"/>
  <c r="F28" i="3"/>
  <c r="F17" i="3"/>
  <c r="D23" i="3"/>
  <c r="E21" i="3"/>
  <c r="E17" i="3"/>
  <c r="D15" i="3"/>
  <c r="D22" i="3"/>
  <c r="C29" i="3"/>
  <c r="B8" i="3"/>
  <c r="B29" i="3"/>
  <c r="B18" i="3"/>
  <c r="E27" i="3"/>
  <c r="B19" i="3"/>
  <c r="D21" i="3"/>
  <c r="C13" i="3"/>
  <c r="E12" i="3"/>
  <c r="C24" i="3"/>
  <c r="C19" i="3"/>
  <c r="F15" i="3"/>
  <c r="F8" i="3"/>
  <c r="F20" i="3"/>
  <c r="F9" i="3"/>
  <c r="B16" i="3"/>
  <c r="E16" i="3"/>
  <c r="E20" i="3"/>
  <c r="C1" i="3"/>
  <c r="E2" i="3"/>
  <c r="D14" i="3"/>
  <c r="B28" i="3"/>
  <c r="D18" i="3"/>
  <c r="C14" i="3"/>
  <c r="D17" i="3"/>
  <c r="C28" i="3"/>
  <c r="E8" i="3"/>
  <c r="B22" i="3"/>
  <c r="B24" i="3"/>
  <c r="D20" i="3"/>
  <c r="B6" i="3"/>
  <c r="F7" i="3"/>
  <c r="F29" i="3"/>
  <c r="F12" i="3"/>
  <c r="F24" i="3"/>
  <c r="D13" i="3"/>
  <c r="C20" i="3"/>
  <c r="C21" i="3"/>
  <c r="C6" i="3"/>
  <c r="E9" i="3"/>
  <c r="D29" i="3"/>
  <c r="B30" i="3"/>
  <c r="B17" i="3"/>
  <c r="D26" i="3"/>
  <c r="B4" i="3"/>
  <c r="D4" i="3"/>
  <c r="D28" i="3"/>
  <c r="D8" i="3"/>
  <c r="B14" i="3"/>
  <c r="C5" i="3"/>
  <c r="D30" i="3"/>
  <c r="F27" i="3"/>
  <c r="F21" i="3"/>
  <c r="F11" i="3"/>
  <c r="F16" i="3"/>
  <c r="C17" i="3"/>
  <c r="E30" i="3"/>
  <c r="B26" i="3"/>
  <c r="B25" i="3"/>
  <c r="D11" i="3"/>
  <c r="D7" i="3"/>
  <c r="D12" i="3"/>
  <c r="C27" i="3"/>
  <c r="D31" i="3"/>
  <c r="D27" i="3"/>
  <c r="E13" i="3"/>
  <c r="C12" i="3"/>
  <c r="E19" i="3"/>
  <c r="E28" i="3"/>
  <c r="C30" i="3"/>
  <c r="D24" i="3"/>
  <c r="F30" i="3"/>
  <c r="F13" i="3"/>
  <c r="F26" i="3"/>
  <c r="F2" i="3"/>
  <c r="E24" i="3"/>
  <c r="E11" i="3"/>
  <c r="C10" i="3"/>
  <c r="D10" i="3"/>
  <c r="C2" i="3"/>
  <c r="B21" i="3"/>
  <c r="C16" i="3"/>
  <c r="B20" i="3"/>
  <c r="D1" i="3"/>
  <c r="C9" i="3"/>
  <c r="E22" i="3"/>
  <c r="B5" i="3"/>
  <c r="E6" i="3"/>
  <c r="C7" i="3"/>
  <c r="E25" i="3"/>
  <c r="E5" i="3"/>
  <c r="F22" i="3"/>
  <c r="F5" i="3"/>
  <c r="F18" i="3"/>
  <c r="B31" i="3"/>
  <c r="E10" i="3"/>
  <c r="B13" i="3"/>
  <c r="E3" i="3"/>
  <c r="E18" i="3"/>
  <c r="E4" i="3"/>
  <c r="B11" i="3"/>
  <c r="C15" i="3"/>
  <c r="D6" i="3"/>
  <c r="C18" i="3"/>
  <c r="B12" i="3"/>
  <c r="B23" i="3"/>
  <c r="E1" i="3"/>
  <c r="D5" i="3"/>
  <c r="B3" i="3"/>
  <c r="F14" i="3"/>
  <c r="F4" i="3"/>
  <c r="F10" i="3"/>
  <c r="E29" i="3"/>
  <c r="C8" i="3"/>
  <c r="C11" i="3"/>
  <c r="C26" i="3"/>
  <c r="B1" i="3"/>
  <c r="C31" i="3"/>
  <c r="E31" i="3"/>
  <c r="D3" i="3"/>
  <c r="D25" i="3"/>
  <c r="D9" i="3"/>
  <c r="B7" i="3"/>
  <c r="B15" i="3"/>
  <c r="B10" i="3"/>
  <c r="F31" i="3"/>
  <c r="F6" i="3"/>
  <c r="F3" i="3"/>
  <c r="F25" i="3"/>
  <c r="D19" i="3"/>
  <c r="D2" i="3"/>
  <c r="E15" i="3"/>
  <c r="C23" i="3"/>
  <c r="C22" i="3"/>
  <c r="E23" i="3"/>
  <c r="C25" i="3"/>
  <c r="E7" i="3"/>
  <c r="D16" i="3"/>
  <c r="E14" i="3"/>
  <c r="E26" i="3"/>
  <c r="B9" i="3"/>
  <c r="C3" i="3"/>
  <c r="C4" i="3"/>
  <c r="B27" i="3"/>
  <c r="H2" i="3" l="1"/>
  <c r="G8" i="3"/>
  <c r="H8" i="3" s="1"/>
  <c r="K8" i="3" s="1"/>
  <c r="G16" i="3"/>
  <c r="H16" i="3" s="1"/>
  <c r="K16" i="3" s="1"/>
  <c r="G24" i="3"/>
  <c r="H24" i="3" s="1"/>
  <c r="K24" i="3" s="1"/>
  <c r="G23" i="3"/>
  <c r="H23" i="3" s="1"/>
  <c r="K23" i="3" s="1"/>
  <c r="G6" i="3"/>
  <c r="H6" i="3" s="1"/>
  <c r="K6" i="3" s="1"/>
  <c r="G14" i="3"/>
  <c r="H14" i="3" s="1"/>
  <c r="K14" i="3" s="1"/>
  <c r="G22" i="3"/>
  <c r="H22" i="3" s="1"/>
  <c r="G30" i="3"/>
  <c r="H30" i="3" s="1"/>
  <c r="K30" i="3" s="1"/>
  <c r="G5" i="3"/>
  <c r="H5" i="3" s="1"/>
  <c r="K5" i="3" s="1"/>
  <c r="G13" i="3"/>
  <c r="H13" i="3" s="1"/>
  <c r="K13" i="3" s="1"/>
  <c r="G21" i="3"/>
  <c r="H21" i="3" s="1"/>
  <c r="K21" i="3" s="1"/>
  <c r="G29" i="3"/>
  <c r="H29" i="3" s="1"/>
  <c r="K29" i="3" s="1"/>
  <c r="G31" i="3"/>
  <c r="H31" i="3" s="1"/>
  <c r="K31" i="3" s="1"/>
  <c r="G4" i="3"/>
  <c r="H4" i="3" s="1"/>
  <c r="K4" i="3" s="1"/>
  <c r="G12" i="3"/>
  <c r="H12" i="3" s="1"/>
  <c r="K12" i="3" s="1"/>
  <c r="G20" i="3"/>
  <c r="H20" i="3" s="1"/>
  <c r="K20" i="3" s="1"/>
  <c r="G28" i="3"/>
  <c r="H28" i="3" s="1"/>
  <c r="K28" i="3" s="1"/>
  <c r="G15" i="3"/>
  <c r="H15" i="3" s="1"/>
  <c r="K15" i="3" s="1"/>
  <c r="G3" i="3"/>
  <c r="H3" i="3" s="1"/>
  <c r="K3" i="3" s="1"/>
  <c r="G11" i="3"/>
  <c r="H11" i="3" s="1"/>
  <c r="K11" i="3" s="1"/>
  <c r="G19" i="3"/>
  <c r="H19" i="3" s="1"/>
  <c r="K19" i="3" s="1"/>
  <c r="G27" i="3"/>
  <c r="H27" i="3" s="1"/>
  <c r="K27" i="3" s="1"/>
  <c r="G10" i="3"/>
  <c r="H10" i="3" s="1"/>
  <c r="K10" i="3" s="1"/>
  <c r="G18" i="3"/>
  <c r="H18" i="3" s="1"/>
  <c r="K18" i="3" s="1"/>
  <c r="G26" i="3"/>
  <c r="H26" i="3" s="1"/>
  <c r="K26" i="3" s="1"/>
  <c r="G7" i="3"/>
  <c r="H7" i="3" s="1"/>
  <c r="K7" i="3" s="1"/>
  <c r="G9" i="3"/>
  <c r="H9" i="3" s="1"/>
  <c r="K9" i="3" s="1"/>
  <c r="G17" i="3"/>
  <c r="H17" i="3" s="1"/>
  <c r="K17" i="3" s="1"/>
  <c r="G25" i="3"/>
  <c r="H25" i="3" s="1"/>
  <c r="K25" i="3" s="1"/>
  <c r="K22" i="3" l="1"/>
  <c r="B2" i="3"/>
  <c r="K2" i="3" l="1"/>
  <c r="I28" i="3"/>
  <c r="I10" i="3"/>
  <c r="I21" i="3"/>
  <c r="I30" i="3"/>
  <c r="I29" i="3"/>
  <c r="I11" i="3"/>
  <c r="I20" i="3"/>
  <c r="I2" i="3"/>
  <c r="I19" i="3"/>
  <c r="I22" i="3"/>
  <c r="I27" i="3"/>
  <c r="I13" i="3"/>
  <c r="I12" i="3"/>
  <c r="I25" i="3"/>
  <c r="I9" i="3"/>
  <c r="I14" i="3"/>
  <c r="I24" i="3"/>
  <c r="I18" i="3"/>
  <c r="I4" i="3"/>
  <c r="I17" i="3"/>
  <c r="I31" i="3"/>
  <c r="I6" i="3"/>
  <c r="I23" i="3"/>
  <c r="I7" i="3"/>
  <c r="I16" i="3"/>
  <c r="I15" i="3"/>
  <c r="I5" i="3"/>
  <c r="I26" i="3"/>
  <c r="I8" i="3"/>
  <c r="I3" i="3"/>
  <c r="M2" i="3" l="1"/>
  <c r="N30" i="3"/>
  <c r="N28" i="3"/>
  <c r="N25" i="3"/>
  <c r="N31" i="3"/>
  <c r="M16" i="3"/>
  <c r="M14" i="3"/>
  <c r="M12" i="3"/>
  <c r="M18" i="3"/>
  <c r="N2" i="3"/>
  <c r="N8" i="3"/>
  <c r="N3" i="3"/>
  <c r="M26" i="3"/>
  <c r="N14" i="3"/>
  <c r="N20" i="3"/>
  <c r="N26" i="3"/>
  <c r="N23" i="3"/>
  <c r="M8" i="3"/>
  <c r="M6" i="3"/>
  <c r="M4" i="3"/>
  <c r="M10" i="3"/>
  <c r="N27" i="3"/>
  <c r="M13" i="3"/>
  <c r="N16" i="3"/>
  <c r="M22" i="3"/>
  <c r="N29" i="3"/>
  <c r="N4" i="3"/>
  <c r="N18" i="3"/>
  <c r="N15" i="3"/>
  <c r="M31" i="3"/>
  <c r="M29" i="3"/>
  <c r="M27" i="3"/>
  <c r="M25" i="3"/>
  <c r="N13" i="3"/>
  <c r="M15" i="3"/>
  <c r="M17" i="3"/>
  <c r="M24" i="3"/>
  <c r="N21" i="3"/>
  <c r="N10" i="3"/>
  <c r="N7" i="3"/>
  <c r="M23" i="3"/>
  <c r="M21" i="3"/>
  <c r="M19" i="3"/>
  <c r="M9" i="3"/>
  <c r="N22" i="3"/>
  <c r="M11" i="3"/>
  <c r="M28" i="3"/>
  <c r="N24" i="3"/>
  <c r="N5" i="3"/>
  <c r="N19" i="3"/>
  <c r="N17" i="3"/>
  <c r="N6" i="3"/>
  <c r="M7" i="3"/>
  <c r="M5" i="3"/>
  <c r="M3" i="3"/>
  <c r="N12" i="3"/>
  <c r="N11" i="3"/>
  <c r="N9" i="3"/>
  <c r="M30" i="3"/>
  <c r="M20" i="3"/>
  <c r="O2" i="3" l="1"/>
</calcChain>
</file>

<file path=xl/sharedStrings.xml><?xml version="1.0" encoding="utf-8"?>
<sst xmlns="http://schemas.openxmlformats.org/spreadsheetml/2006/main" count="39" uniqueCount="38">
  <si>
    <t>Symbol</t>
  </si>
  <si>
    <t>S.AAPL</t>
  </si>
  <si>
    <t>S.AMGN</t>
  </si>
  <si>
    <t>S.AXP</t>
  </si>
  <si>
    <t>S.BA</t>
  </si>
  <si>
    <t>S.CAT</t>
  </si>
  <si>
    <t>S.CRM</t>
  </si>
  <si>
    <t>S.CSCO</t>
  </si>
  <si>
    <t>S.CVX</t>
  </si>
  <si>
    <t>S.DIS</t>
  </si>
  <si>
    <t>S.DOW</t>
  </si>
  <si>
    <t>S.GS</t>
  </si>
  <si>
    <t>S.HD</t>
  </si>
  <si>
    <t>S.HON</t>
  </si>
  <si>
    <t>S.IBM</t>
  </si>
  <si>
    <t>S.INTC</t>
  </si>
  <si>
    <t>S.JNJ</t>
  </si>
  <si>
    <t>S.JPM</t>
  </si>
  <si>
    <t>S.KO</t>
  </si>
  <si>
    <t>S.MCD</t>
  </si>
  <si>
    <t>S.MMM</t>
  </si>
  <si>
    <t>S.MRK</t>
  </si>
  <si>
    <t>S.MSFT</t>
  </si>
  <si>
    <t>S.NKE</t>
  </si>
  <si>
    <t>S.PG</t>
  </si>
  <si>
    <t>S.TRV</t>
  </si>
  <si>
    <t>S.UNH</t>
  </si>
  <si>
    <t>S.V</t>
  </si>
  <si>
    <t>S.VZ</t>
  </si>
  <si>
    <t>S.WBA</t>
  </si>
  <si>
    <t>S.WMT</t>
  </si>
  <si>
    <t>Today</t>
  </si>
  <si>
    <t>Minimum</t>
  </si>
  <si>
    <t>%</t>
  </si>
  <si>
    <t>Rank</t>
  </si>
  <si>
    <t>Data</t>
  </si>
  <si>
    <t>Count</t>
  </si>
  <si>
    <t>Vlookup Ranked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</si>
</sst>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Century Gothic"/>
      <family val="2"/>
    </font>
    <font>
      <b/>
      <sz val="12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/>
    <xf numFmtId="0" fontId="0" fillId="0" borderId="0" xfId="0" applyNumberFormat="1"/>
    <xf numFmtId="2" fontId="0" fillId="0" borderId="0" xfId="0" applyNumberFormat="1"/>
    <xf numFmtId="0" fontId="0" fillId="0" borderId="0" xfId="0" quotePrefix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239.84</v>
        <stp/>
        <stp>StudyData</stp>
        <stp>S.CAT</stp>
        <stp>Bar</stp>
        <stp/>
        <stp>Close</stp>
        <stp>D</stp>
        <stp>0</stp>
        <stp/>
        <stp/>
        <stp/>
        <stp/>
        <stp>T</stp>
        <tr r="F6" s="3"/>
        <tr r="F6" s="3"/>
      </tp>
      <tp>
        <v>59.22</v>
        <stp/>
        <stp>StudyData</stp>
        <stp>S.AAPL</stp>
        <stp>Bar</stp>
        <stp/>
        <stp>Low</stp>
        <stp>Q</stp>
        <stp>-4</stp>
        <stp/>
        <stp/>
        <stp/>
        <stp/>
        <stp>T</stp>
        <tr r="E2" s="3"/>
      </tp>
      <tp>
        <v>233.47</v>
        <stp/>
        <stp>StudyData</stp>
        <stp>S.MCD</stp>
        <stp>Bar</stp>
        <stp/>
        <stp>Close</stp>
        <stp>D</stp>
        <stp>0</stp>
        <stp/>
        <stp/>
        <stp/>
        <stp/>
        <stp>T</stp>
        <tr r="F20" s="3"/>
        <tr r="F20" s="3"/>
      </tp>
      <tp>
        <v>54.91</v>
        <stp/>
        <stp>StudyData</stp>
        <stp>S.WBA</stp>
        <stp>Bar</stp>
        <stp/>
        <stp>Close</stp>
        <stp>D</stp>
        <stp>0</stp>
        <stp/>
        <stp/>
        <stp/>
        <stp/>
        <stp>T</stp>
        <tr r="F30" s="3"/>
        <tr r="F30" s="3"/>
      </tp>
      <tp>
        <v>147.37</v>
        <stp/>
        <stp>StudyData</stp>
        <stp>S.IBM</stp>
        <stp>Bar</stp>
        <stp/>
        <stp>Close</stp>
        <stp>D</stp>
        <stp>0</stp>
        <stp/>
        <stp/>
        <stp/>
        <stp/>
        <stp>T</stp>
        <tr r="F15" s="3"/>
        <tr r="F15" s="3"/>
      </tp>
      <tp>
        <v>116.21</v>
        <stp/>
        <stp>StudyData</stp>
        <stp>S.AAPL</stp>
        <stp>Bar</stp>
        <stp/>
        <stp>Low</stp>
        <stp>Q</stp>
        <stp>-1</stp>
        <stp/>
        <stp/>
        <stp/>
        <stp/>
        <stp>T</stp>
        <tr r="C2" s="3"/>
      </tp>
      <tp>
        <v>89.14</v>
        <stp/>
        <stp>StudyData</stp>
        <stp>S.AAPL</stp>
        <stp>Bar</stp>
        <stp/>
        <stp>Low</stp>
        <stp>Q</stp>
        <stp>-3</stp>
        <stp/>
        <stp/>
        <stp/>
        <stp/>
        <stp>T</stp>
        <tr r="D2" s="3"/>
      </tp>
      <tp>
        <v>177.06</v>
        <stp/>
        <stp>StudyData</stp>
        <stp>S.DIS</stp>
        <stp>Bar</stp>
        <stp/>
        <stp>Close</stp>
        <stp>D</stp>
        <stp>0</stp>
        <stp/>
        <stp/>
        <stp/>
        <stp/>
        <stp>T</stp>
        <tr r="F10" s="3"/>
        <tr r="F10" s="3"/>
      </tp>
      <tp>
        <v>46.97</v>
        <stp/>
        <stp>StudyData</stp>
        <stp>S.INTC</stp>
        <stp>Bar</stp>
        <stp/>
        <stp>Low</stp>
        <stp>Q</stp>
        <stp>-3</stp>
        <stp/>
        <stp/>
        <stp/>
        <stp/>
        <stp>T</stp>
        <tr r="D16" s="3"/>
      </tp>
      <tp>
        <v>220.25</v>
        <stp/>
        <stp>StudyData</stp>
        <stp>S.AMGN</stp>
        <stp>Bar</stp>
        <stp/>
        <stp>Low</stp>
        <stp>Q</stp>
        <stp>-1</stp>
        <stp/>
        <stp/>
        <stp/>
        <stp/>
        <stp>T</stp>
        <tr r="C3" s="3"/>
      </tp>
      <tp>
        <v>133.91</v>
        <stp/>
        <stp>StudyData</stp>
        <stp>S.NKE</stp>
        <stp>Bar</stp>
        <stp/>
        <stp>Close</stp>
        <stp>D</stp>
        <stp>0</stp>
        <stp/>
        <stp/>
        <stp/>
        <stp/>
        <stp>T</stp>
        <tr r="F24" s="3"/>
        <tr r="F24" s="3"/>
      </tp>
      <tp>
        <v>49.33</v>
        <stp/>
        <stp>StudyData</stp>
        <stp>S.INTC</stp>
        <stp>Bar</stp>
        <stp/>
        <stp>Low</stp>
        <stp>Q</stp>
        <stp>-1</stp>
        <stp/>
        <stp/>
        <stp/>
        <stp/>
        <stp>T</stp>
        <tr r="C16" s="3"/>
      </tp>
      <tp>
        <v>232.58</v>
        <stp/>
        <stp>StudyData</stp>
        <stp>S.AMGN</stp>
        <stp>Bar</stp>
        <stp/>
        <stp>Low</stp>
        <stp>Q</stp>
        <stp>-3</stp>
        <stp/>
        <stp/>
        <stp/>
        <stp/>
        <stp>T</stp>
        <tr r="D3" s="3"/>
      </tp>
      <tp>
        <v>140.80000000000001</v>
        <stp/>
        <stp>StudyData</stp>
        <stp>S.WMT</stp>
        <stp>Bar</stp>
        <stp/>
        <stp>Close</stp>
        <stp>D</stp>
        <stp>0</stp>
        <stp/>
        <stp/>
        <stp/>
        <stp/>
        <stp>T</stp>
        <tr r="F31" s="3"/>
        <tr r="F31" s="3"/>
      </tp>
      <tp>
        <v>204.76</v>
        <stp/>
        <stp>StudyData</stp>
        <stp>S.MMM</stp>
        <stp>Bar</stp>
        <stp/>
        <stp>Close</stp>
        <stp>D</stp>
        <stp>0</stp>
        <stp/>
        <stp/>
        <stp/>
        <stp/>
        <stp>T</stp>
        <tr r="F21" s="3"/>
        <tr r="F21" s="3"/>
      </tp>
      <tp>
        <v>194.21</v>
        <stp/>
        <stp>StudyData</stp>
        <stp>S.AMGN</stp>
        <stp>Bar</stp>
        <stp/>
        <stp>Low</stp>
        <stp>Q</stp>
        <stp>-4</stp>
        <stp/>
        <stp/>
        <stp/>
        <stp/>
        <stp>T</stp>
        <tr r="E3" s="3"/>
      </tp>
      <tp>
        <v>69.069999999999993</v>
        <stp/>
        <stp>StudyData</stp>
        <stp>S.DOW</stp>
        <stp>Bar</stp>
        <stp/>
        <stp>Close</stp>
        <stp>D</stp>
        <stp>0</stp>
        <stp/>
        <stp/>
        <stp/>
        <stp/>
        <stp>T</stp>
        <tr r="F11" s="3"/>
        <tr r="F11" s="3"/>
      </tp>
      <tp>
        <v>227.95</v>
        <stp/>
        <stp>StudyData</stp>
        <stp>S.HON</stp>
        <stp>Bar</stp>
        <stp/>
        <stp>Close</stp>
        <stp>D</stp>
        <stp>0</stp>
        <stp/>
        <stp/>
        <stp/>
        <stp/>
        <stp>T</stp>
        <tr r="F14" s="3"/>
        <tr r="F14" s="3"/>
      </tp>
      <tp>
        <v>403.2</v>
        <stp/>
        <stp>StudyData</stp>
        <stp>S.UNH</stp>
        <stp>Bar</stp>
        <stp/>
        <stp>Close</stp>
        <stp>D</stp>
        <stp>0</stp>
        <stp/>
        <stp/>
        <stp/>
        <stp/>
        <stp>T</stp>
        <tr r="F27" s="3"/>
        <tr r="F27" s="3"/>
      </tp>
      <tp>
        <v>165.56</v>
        <stp/>
        <stp>StudyData</stp>
        <stp>S.JNJ</stp>
        <stp>Bar</stp>
        <stp/>
        <stp>Close</stp>
        <stp>D</stp>
        <stp>0</stp>
        <stp/>
        <stp/>
        <stp/>
        <stp/>
        <stp>T</stp>
        <tr r="F17" s="3"/>
        <tr r="F17" s="3"/>
      </tp>
      <tp>
        <v>51.22</v>
        <stp/>
        <stp>StudyData</stp>
        <stp>S.INTC</stp>
        <stp>Bar</stp>
        <stp/>
        <stp>Low</stp>
        <stp>Q</stp>
        <stp>-4</stp>
        <stp/>
        <stp/>
        <stp/>
        <stp/>
        <stp>T</stp>
        <tr r="E16" s="3"/>
      </tp>
      <tp>
        <v>165.39</v>
        <stp/>
        <stp>StudyData</stp>
        <stp>S.JPM</stp>
        <stp>Bar</stp>
        <stp/>
        <stp>Close</stp>
        <stp>D</stp>
        <stp>0</stp>
        <stp/>
        <stp/>
        <stp/>
        <stp/>
        <stp>T</stp>
        <tr r="F18" s="3"/>
        <tr r="F18" s="3"/>
      </tp>
      <tp>
        <v>37.47</v>
        <stp/>
        <stp>StudyData</stp>
        <stp>S.CSCO</stp>
        <stp>Bar</stp>
        <stp/>
        <stp>Low</stp>
        <stp>Q</stp>
        <stp>-4</stp>
        <stp/>
        <stp/>
        <stp/>
        <stp/>
        <stp>T</stp>
        <tr r="E8" s="3"/>
      </tp>
      <tp>
        <v>150.36000000000001</v>
        <stp/>
        <stp>StudyData</stp>
        <stp>S.MSFT</stp>
        <stp>Bar</stp>
        <stp/>
        <stp>Low</stp>
        <stp>Q</stp>
        <stp>-4</stp>
        <stp/>
        <stp/>
        <stp/>
        <stp/>
        <stp>T</stp>
        <tr r="E23" s="3"/>
      </tp>
      <tp>
        <v>158.32</v>
        <stp/>
        <stp>StudyData</stp>
        <stp>S.TRV</stp>
        <stp>Bar</stp>
        <stp/>
        <stp>Close</stp>
        <stp>D</stp>
        <stp>0</stp>
        <stp/>
        <stp/>
        <stp/>
        <stp/>
        <stp>T</stp>
        <tr r="F26" s="3"/>
        <tr r="F26" s="3"/>
      </tp>
      <tp>
        <v>73.19</v>
        <stp/>
        <stp>StudyData</stp>
        <stp>S.MRK</stp>
        <stp>Bar</stp>
        <stp/>
        <stp>Close</stp>
        <stp>D</stp>
        <stp>0</stp>
        <stp/>
        <stp/>
        <stp/>
        <stp/>
        <stp>T</stp>
        <tr r="F22" s="3"/>
        <tr r="F22" s="3"/>
      </tp>
      <tp>
        <v>238.56</v>
        <stp/>
        <stp>StudyData</stp>
        <stp>S.CRM</stp>
        <stp>Bar</stp>
        <stp/>
        <stp>Close</stp>
        <stp>D</stp>
        <stp>0</stp>
        <stp/>
        <stp/>
        <stp/>
        <stp/>
        <stp>T</stp>
        <tr r="F7" s="3"/>
        <tr r="F7" s="3"/>
      </tp>
      <tp>
        <v>37.6</v>
        <stp/>
        <stp>StudyData</stp>
        <stp>S.CSCO</stp>
        <stp>Bar</stp>
        <stp/>
        <stp>Low</stp>
        <stp>Q</stp>
        <stp>-3</stp>
        <stp/>
        <stp/>
        <stp/>
        <stp/>
        <stp>T</stp>
        <tr r="D8" s="3"/>
      </tp>
      <tp>
        <v>196.25</v>
        <stp/>
        <stp>StudyData</stp>
        <stp>S.MSFT</stp>
        <stp>Bar</stp>
        <stp/>
        <stp>Low</stp>
        <stp>Q</stp>
        <stp>-3</stp>
        <stp/>
        <stp/>
        <stp/>
        <stp/>
        <stp>T</stp>
        <tr r="D23" s="3"/>
      </tp>
      <tp>
        <v>107.75</v>
        <stp/>
        <stp>StudyData</stp>
        <stp>S.CVX</stp>
        <stp>Bar</stp>
        <stp/>
        <stp>Close</stp>
        <stp>D</stp>
        <stp>0</stp>
        <stp/>
        <stp/>
        <stp/>
        <stp/>
        <stp>T</stp>
        <tr r="F9" s="3"/>
        <tr r="F9" s="3"/>
      </tp>
      <tp>
        <v>43.35</v>
        <stp/>
        <stp>StudyData</stp>
        <stp>S.CSCO</stp>
        <stp>Bar</stp>
        <stp/>
        <stp>Low</stp>
        <stp>Q</stp>
        <stp>-1</stp>
        <stp/>
        <stp/>
        <stp/>
        <stp/>
        <stp>T</stp>
        <tr r="C8" s="3"/>
      </tp>
      <tp>
        <v>211.94</v>
        <stp/>
        <stp>StudyData</stp>
        <stp>S.MSFT</stp>
        <stp>Bar</stp>
        <stp/>
        <stp>Low</stp>
        <stp>Q</stp>
        <stp>-1</stp>
        <stp/>
        <stp/>
        <stp/>
        <stp/>
        <stp>T</stp>
        <tr r="C23" s="3"/>
      </tp>
      <tp>
        <v>166.3</v>
        <stp/>
        <stp>StudyData</stp>
        <stp>S.AXP</stp>
        <stp>Bar</stp>
        <stp/>
        <stp>Close</stp>
        <stp>D</stp>
        <stp>0</stp>
        <stp/>
        <stp/>
        <stp/>
        <stp/>
        <stp>T</stp>
        <tr r="F4" s="3"/>
        <tr r="F4" s="3"/>
      </tp>
      <tp>
        <v>150.6</v>
        <stp/>
        <stp>StudyData</stp>
        <stp>S.V</stp>
        <stp>Bar</stp>
        <stp/>
        <stp>Low</stp>
        <stp>Q</stp>
        <stp>-4</stp>
        <stp/>
        <stp/>
        <stp/>
        <stp/>
        <stp>T</stp>
        <tr r="E28" s="3"/>
      </tp>
      <tp>
        <v>187.18</v>
        <stp/>
        <stp>StudyData</stp>
        <stp>S.V</stp>
        <stp>Bar</stp>
        <stp/>
        <stp>Low</stp>
        <stp>Q</stp>
        <stp>-3</stp>
        <stp/>
        <stp/>
        <stp/>
        <stp/>
        <stp>T</stp>
        <tr r="D28" s="3"/>
      </tp>
      <tp>
        <v>192.81</v>
        <stp/>
        <stp>StudyData</stp>
        <stp>S.V</stp>
        <stp>Bar</stp>
        <stp/>
        <stp>Low</stp>
        <stp>Q</stp>
        <stp>-1</stp>
        <stp/>
        <stp/>
        <stp/>
        <stp/>
        <stp>T</stp>
        <tr r="C28" s="3"/>
      </tp>
      <tp>
        <v>322.95999999999998</v>
        <stp/>
        <stp>StudyData</stp>
        <stp>S.GS</stp>
        <stp>Bar</stp>
        <stp/>
        <stp>Low</stp>
        <stp>Q</stp>
        <stp>0</stp>
        <stp/>
        <stp/>
        <stp/>
        <stp/>
        <stp>T</stp>
        <tr r="B12" s="3"/>
      </tp>
      <tp>
        <v>219.07</v>
        <stp/>
        <stp>StudyData</stp>
        <stp>S.BA</stp>
        <stp>Bar</stp>
        <stp/>
        <stp>Low</stp>
        <stp>Q</stp>
        <stp>0</stp>
        <stp/>
        <stp/>
        <stp/>
        <stp/>
        <stp>T</stp>
        <tr r="B5" s="3"/>
      </tp>
      <tp>
        <v>52.29</v>
        <stp/>
        <stp>StudyData</stp>
        <stp>S.KO</stp>
        <stp>Bar</stp>
        <stp/>
        <stp>Low</stp>
        <stp>Q</stp>
        <stp>0</stp>
        <stp/>
        <stp/>
        <stp/>
        <stp/>
        <stp>T</stp>
        <tr r="B19" s="3"/>
      </tp>
      <tp>
        <v>303.89</v>
        <stp/>
        <stp>StudyData</stp>
        <stp>S.HD</stp>
        <stp>Bar</stp>
        <stp/>
        <stp>Low</stp>
        <stp>Q</stp>
        <stp>0</stp>
        <stp/>
        <stp/>
        <stp/>
        <stp/>
        <stp>T</stp>
        <tr r="B13" s="3"/>
      </tp>
      <tp>
        <v>56.02</v>
        <stp/>
        <stp>StudyData</stp>
        <stp>S.VZ</stp>
        <stp>Bar</stp>
        <stp/>
        <stp>Low</stp>
        <stp>Q</stp>
        <stp>0</stp>
        <stp/>
        <stp/>
        <stp/>
        <stp/>
        <stp>T</stp>
        <tr r="B29" s="3"/>
      </tp>
      <tp>
        <v>130.29</v>
        <stp/>
        <stp>StudyData</stp>
        <stp>S.PG</stp>
        <stp>Bar</stp>
        <stp/>
        <stp>Low</stp>
        <stp>Q</stp>
        <stp>0</stp>
        <stp/>
        <stp/>
        <stp/>
        <stp/>
        <stp>T</stp>
        <tr r="B25" s="3"/>
      </tp>
      <tp>
        <v>44105</v>
        <stp/>
        <stp>StudyData</stp>
        <stp>S.AAPL</stp>
        <stp>Bar</stp>
        <stp/>
        <stp>Time</stp>
        <stp>Q</stp>
        <stp>-2</stp>
        <stp/>
        <stp/>
        <stp/>
        <stp/>
        <stp>T</stp>
        <tr r="D1" s="3"/>
      </tp>
      <tp>
        <v>44013</v>
        <stp/>
        <stp>StudyData</stp>
        <stp>S.AAPL</stp>
        <stp>Bar</stp>
        <stp/>
        <stp>Time</stp>
        <stp>Q</stp>
        <stp>-3</stp>
        <stp/>
        <stp/>
        <stp/>
        <stp/>
        <stp>T</stp>
        <tr r="E1" s="3"/>
      </tp>
      <tp>
        <v>44200</v>
        <stp/>
        <stp>StudyData</stp>
        <stp>S.AAPL</stp>
        <stp>Bar</stp>
        <stp/>
        <stp>Time</stp>
        <stp>Q</stp>
        <stp>-1</stp>
        <stp/>
        <stp/>
        <stp/>
        <stp/>
        <stp>T</stp>
        <tr r="C1" s="3"/>
      </tp>
      <tp>
        <v>53.42</v>
        <stp/>
        <stp>StudyData</stp>
        <stp>S.INTC</stp>
        <stp>Bar</stp>
        <stp/>
        <stp>Low</stp>
        <stp>Q</stp>
        <stp>0</stp>
        <stp/>
        <stp/>
        <stp/>
        <stp/>
        <stp>T</stp>
        <tr r="B16" s="3"/>
      </tp>
      <tp>
        <v>236.85</v>
        <stp/>
        <stp>StudyData</stp>
        <stp>S.AMGN</stp>
        <stp>Bar</stp>
        <stp/>
        <stp>Close</stp>
        <stp>D</stp>
        <stp>-1</stp>
        <stp/>
        <stp/>
        <stp/>
        <stp/>
        <stp>T</stp>
        <tr r="F3" s="3"/>
      </tp>
      <tp>
        <v>54.07</v>
        <stp/>
        <stp>StudyData</stp>
        <stp>S.CSCO</stp>
        <stp>Bar</stp>
        <stp/>
        <stp>Close</stp>
        <stp>D</stp>
        <stp>-1</stp>
        <stp/>
        <stp/>
        <stp/>
        <stp/>
        <stp>T</stp>
        <tr r="F8" s="3"/>
      </tp>
      <tp>
        <v>238.05</v>
        <stp/>
        <stp>StudyData</stp>
        <stp>S.MSFT</stp>
        <stp>Bar</stp>
        <stp/>
        <stp>Low</stp>
        <stp>Q</stp>
        <stp>0</stp>
        <stp/>
        <stp/>
        <stp/>
        <stp/>
        <stp>T</stp>
        <tr r="B23" s="3"/>
      </tp>
      <tp>
        <v>50.1</v>
        <stp/>
        <stp>StudyData</stp>
        <stp>S.CSCO</stp>
        <stp>Bar</stp>
        <stp/>
        <stp>Low</stp>
        <stp>Q</stp>
        <stp>0</stp>
        <stp/>
        <stp/>
        <stp/>
        <stp/>
        <stp>T</stp>
        <tr r="B8" s="3"/>
      </tp>
      <tp>
        <v>124.99</v>
        <stp/>
        <stp>StudyData</stp>
        <stp>S.AAPL</stp>
        <stp>Bar</stp>
        <stp/>
        <stp>Close</stp>
        <stp>D</stp>
        <stp>0</stp>
        <stp/>
        <stp/>
        <stp/>
        <stp/>
        <stp>T</stp>
        <tr r="F2" s="3"/>
        <tr r="F2" s="3"/>
      </tp>
      <tp>
        <v>57.37</v>
        <stp/>
        <stp>StudyData</stp>
        <stp>S.INTC</stp>
        <stp>Bar</stp>
        <stp/>
        <stp>Close</stp>
        <stp>D</stp>
        <stp>-1</stp>
        <stp/>
        <stp/>
        <stp/>
        <stp/>
        <stp>T</stp>
        <tr r="F16" s="3"/>
      </tp>
      <tp>
        <v>122.25</v>
        <stp/>
        <stp>StudyData</stp>
        <stp>S.AAPL</stp>
        <stp>Bar</stp>
        <stp/>
        <stp>Low</stp>
        <stp>Q</stp>
        <stp>0</stp>
        <stp/>
        <stp/>
        <stp/>
        <stp/>
        <stp>T</stp>
        <tr r="B2" s="3"/>
      </tp>
      <tp>
        <v>231.03</v>
        <stp/>
        <stp>StudyData</stp>
        <stp>S.AMGN</stp>
        <stp>Bar</stp>
        <stp/>
        <stp>Low</stp>
        <stp>Q</stp>
        <stp>0</stp>
        <stp/>
        <stp/>
        <stp/>
        <stp/>
        <stp>T</stp>
        <tr r="B3" s="3"/>
      </tp>
      <tp t="s">
        <v/>
        <stp/>
        <stp>StudyData</stp>
        <stp>S.INTC</stp>
        <stp>Bar</stp>
        <stp/>
        <stp>Close</stp>
        <stp>D</stp>
        <stp>0</stp>
        <stp/>
        <stp/>
        <stp/>
        <stp/>
        <stp>T</stp>
        <tr r="F16" s="3"/>
      </tp>
      <tp>
        <v>231.07</v>
        <stp/>
        <stp>StudyData</stp>
        <stp>S.V</stp>
        <stp>Bar</stp>
        <stp/>
        <stp>Close</stp>
        <stp>D</stp>
        <stp>0</stp>
        <stp/>
        <stp/>
        <stp/>
        <stp/>
        <stp>T</stp>
        <tr r="F28" s="3"/>
        <tr r="F28" s="3"/>
      </tp>
      <tp>
        <v>107</v>
        <stp/>
        <stp>StudyData</stp>
        <stp>S.PG</stp>
        <stp>Bar</stp>
        <stp/>
        <stp>Low</stp>
        <stp>Q</stp>
        <stp>-4</stp>
        <stp/>
        <stp/>
        <stp/>
        <stp/>
        <stp>T</stp>
        <tr r="E25" s="3"/>
      </tp>
      <tp>
        <v>52.16</v>
        <stp/>
        <stp>StudyData</stp>
        <stp>S.VZ</stp>
        <stp>Bar</stp>
        <stp/>
        <stp>Low</stp>
        <stp>Q</stp>
        <stp>-4</stp>
        <stp/>
        <stp/>
        <stp/>
        <stp/>
        <stp>T</stp>
        <tr r="E29" s="3"/>
      </tp>
      <tp>
        <v>113.89</v>
        <stp/>
        <stp>StudyData</stp>
        <stp>S.BA</stp>
        <stp>Bar</stp>
        <stp/>
        <stp>Low</stp>
        <stp>Q</stp>
        <stp>-4</stp>
        <stp/>
        <stp/>
        <stp/>
        <stp/>
        <stp>T</stp>
        <tr r="E5" s="3"/>
      </tp>
      <tp>
        <v>141.66999999999999</v>
        <stp/>
        <stp>StudyData</stp>
        <stp>S.GS</stp>
        <stp>Bar</stp>
        <stp/>
        <stp>Low</stp>
        <stp>Q</stp>
        <stp>-4</stp>
        <stp/>
        <stp/>
        <stp/>
        <stp/>
        <stp>T</stp>
        <tr r="E12" s="3"/>
      </tp>
      <tp>
        <v>41.8</v>
        <stp/>
        <stp>StudyData</stp>
        <stp>S.KO</stp>
        <stp>Bar</stp>
        <stp/>
        <stp>Low</stp>
        <stp>Q</stp>
        <stp>-4</stp>
        <stp/>
        <stp/>
        <stp/>
        <stp/>
        <stp>T</stp>
        <tr r="E19" s="3"/>
      </tp>
      <tp>
        <v>174</v>
        <stp/>
        <stp>StudyData</stp>
        <stp>S.HD</stp>
        <stp>Bar</stp>
        <stp/>
        <stp>Low</stp>
        <stp>Q</stp>
        <stp>-4</stp>
        <stp/>
        <stp/>
        <stp/>
        <stp/>
        <stp>T</stp>
        <tr r="E13" s="3"/>
      </tp>
      <tp>
        <v>118.9</v>
        <stp/>
        <stp>StudyData</stp>
        <stp>S.PG</stp>
        <stp>Bar</stp>
        <stp/>
        <stp>Low</stp>
        <stp>Q</stp>
        <stp>-3</stp>
        <stp/>
        <stp/>
        <stp/>
        <stp/>
        <stp>T</stp>
        <tr r="D25" s="3"/>
      </tp>
      <tp>
        <v>53.75</v>
        <stp/>
        <stp>StudyData</stp>
        <stp>S.VZ</stp>
        <stp>Bar</stp>
        <stp/>
        <stp>Low</stp>
        <stp>Q</stp>
        <stp>-3</stp>
        <stp/>
        <stp/>
        <stp/>
        <stp/>
        <stp>T</stp>
        <tr r="D29" s="3"/>
      </tp>
      <tp>
        <v>145.02000000000001</v>
        <stp/>
        <stp>StudyData</stp>
        <stp>S.BA</stp>
        <stp>Bar</stp>
        <stp/>
        <stp>Low</stp>
        <stp>Q</stp>
        <stp>-3</stp>
        <stp/>
        <stp/>
        <stp/>
        <stp/>
        <stp>T</stp>
        <tr r="D5" s="3"/>
      </tp>
      <tp>
        <v>185.86</v>
        <stp/>
        <stp>StudyData</stp>
        <stp>S.GS</stp>
        <stp>Bar</stp>
        <stp/>
        <stp>Low</stp>
        <stp>Q</stp>
        <stp>-3</stp>
        <stp/>
        <stp/>
        <stp/>
        <stp/>
        <stp>T</stp>
        <tr r="D12" s="3"/>
      </tp>
      <tp>
        <v>43.82</v>
        <stp/>
        <stp>StudyData</stp>
        <stp>S.KO</stp>
        <stp>Bar</stp>
        <stp/>
        <stp>Low</stp>
        <stp>Q</stp>
        <stp>-3</stp>
        <stp/>
        <stp/>
        <stp/>
        <stp/>
        <stp>T</stp>
        <tr r="D19" s="3"/>
      </tp>
      <tp>
        <v>246.22</v>
        <stp/>
        <stp>StudyData</stp>
        <stp>S.HD</stp>
        <stp>Bar</stp>
        <stp/>
        <stp>Low</stp>
        <stp>Q</stp>
        <stp>-3</stp>
        <stp/>
        <stp/>
        <stp/>
        <stp/>
        <stp>T</stp>
        <tr r="D13" s="3"/>
      </tp>
      <tp>
        <v>121.54</v>
        <stp/>
        <stp>StudyData</stp>
        <stp>S.PG</stp>
        <stp>Bar</stp>
        <stp/>
        <stp>Low</stp>
        <stp>Q</stp>
        <stp>-1</stp>
        <stp/>
        <stp/>
        <stp/>
        <stp/>
        <stp>T</stp>
        <tr r="C25" s="3"/>
      </tp>
      <tp>
        <v>53.83</v>
        <stp/>
        <stp>StudyData</stp>
        <stp>S.VZ</stp>
        <stp>Bar</stp>
        <stp/>
        <stp>Low</stp>
        <stp>Q</stp>
        <stp>-1</stp>
        <stp/>
        <stp/>
        <stp/>
        <stp/>
        <stp>T</stp>
        <tr r="C29" s="3"/>
      </tp>
      <tp>
        <v>191.85</v>
        <stp/>
        <stp>StudyData</stp>
        <stp>S.BA</stp>
        <stp>Bar</stp>
        <stp/>
        <stp>Low</stp>
        <stp>Q</stp>
        <stp>-1</stp>
        <stp/>
        <stp/>
        <stp/>
        <stp/>
        <stp>T</stp>
        <tr r="C5" s="3"/>
      </tp>
      <tp>
        <v>260.16000000000003</v>
        <stp/>
        <stp>StudyData</stp>
        <stp>S.GS</stp>
        <stp>Bar</stp>
        <stp/>
        <stp>Low</stp>
        <stp>Q</stp>
        <stp>-1</stp>
        <stp/>
        <stp/>
        <stp/>
        <stp/>
        <stp>T</stp>
        <tr r="C12" s="3"/>
      </tp>
      <tp>
        <v>48.11</v>
        <stp/>
        <stp>StudyData</stp>
        <stp>S.KO</stp>
        <stp>Bar</stp>
        <stp/>
        <stp>Low</stp>
        <stp>Q</stp>
        <stp>-1</stp>
        <stp/>
        <stp/>
        <stp/>
        <stp/>
        <stp>T</stp>
        <tr r="C19" s="3"/>
      </tp>
      <tp>
        <v>246.59</v>
        <stp/>
        <stp>StudyData</stp>
        <stp>S.HD</stp>
        <stp>Bar</stp>
        <stp/>
        <stp>Low</stp>
        <stp>Q</stp>
        <stp>-1</stp>
        <stp/>
        <stp/>
        <stp/>
        <stp/>
        <stp>T</stp>
        <tr r="C13" s="3"/>
      </tp>
      <tp t="s">
        <v/>
        <stp/>
        <stp>StudyData</stp>
        <stp>S.CSCO</stp>
        <stp>Bar</stp>
        <stp/>
        <stp>Close</stp>
        <stp>D</stp>
        <stp>0</stp>
        <stp/>
        <stp/>
        <stp/>
        <stp/>
        <stp>T</stp>
        <tr r="F8" s="3"/>
      </tp>
      <tp t="s">
        <v/>
        <stp/>
        <stp>StudyData</stp>
        <stp>S.AMGN</stp>
        <stp>Bar</stp>
        <stp/>
        <stp>Close</stp>
        <stp>D</stp>
        <stp>0</stp>
        <stp/>
        <stp/>
        <stp/>
        <stp/>
        <stp>T</stp>
        <tr r="F3" s="3"/>
      </tp>
      <tp>
        <v>252.66</v>
        <stp/>
        <stp>StudyData</stp>
        <stp>S.MSFT</stp>
        <stp>Bar</stp>
        <stp/>
        <stp>Close</stp>
        <stp>D</stp>
        <stp>0</stp>
        <stp/>
        <stp/>
        <stp/>
        <stp/>
        <stp>T</stp>
        <tr r="F23" s="3"/>
        <tr r="F23" s="3"/>
      </tp>
      <tp>
        <v>125.7</v>
        <stp/>
        <stp>StudyData</stp>
        <stp>S.NKE</stp>
        <stp>Bar</stp>
        <stp/>
        <stp>Low</stp>
        <stp>Q</stp>
        <stp>0</stp>
        <stp/>
        <stp/>
        <stp/>
        <stp/>
        <stp>T</stp>
        <tr r="B24" s="3"/>
      </tp>
      <tp>
        <v>72.849999999999994</v>
        <stp/>
        <stp>StudyData</stp>
        <stp>S.MRK</stp>
        <stp>Bar</stp>
        <stp/>
        <stp>Low</stp>
        <stp>Q</stp>
        <stp>0</stp>
        <stp/>
        <stp/>
        <stp/>
        <stp/>
        <stp>T</stp>
        <tr r="B22" s="3"/>
      </tp>
      <tp>
        <v>188.63</v>
        <stp/>
        <stp>StudyData</stp>
        <stp>S.MMM</stp>
        <stp>Bar</stp>
        <stp/>
        <stp>Low</stp>
        <stp>Q</stp>
        <stp>0</stp>
        <stp/>
        <stp/>
        <stp/>
        <stp/>
        <stp>T</stp>
        <tr r="B21" s="3"/>
      </tp>
      <tp>
        <v>223.27</v>
        <stp/>
        <stp>StudyData</stp>
        <stp>S.MCD</stp>
        <stp>Bar</stp>
        <stp/>
        <stp>Low</stp>
        <stp>Q</stp>
        <stp>0</stp>
        <stp/>
        <stp/>
        <stp/>
        <stp/>
        <stp>T</stp>
        <tr r="B20" s="3"/>
      </tp>
      <tp>
        <v>146.68</v>
        <stp/>
        <stp>StudyData</stp>
        <stp>S.JPM</stp>
        <stp>Bar</stp>
        <stp/>
        <stp>Low</stp>
        <stp>Q</stp>
        <stp>0</stp>
        <stp/>
        <stp/>
        <stp/>
        <stp/>
        <stp>T</stp>
        <tr r="B18" s="3"/>
      </tp>
      <tp>
        <v>156.53</v>
        <stp/>
        <stp>StudyData</stp>
        <stp>S.JNJ</stp>
        <stp>Bar</stp>
        <stp/>
        <stp>Low</stp>
        <stp>Q</stp>
        <stp>0</stp>
        <stp/>
        <stp/>
        <stp/>
        <stp/>
        <stp>T</stp>
        <tr r="B17" s="3"/>
      </tp>
      <tp>
        <v>130.38</v>
        <stp/>
        <stp>StudyData</stp>
        <stp>S.IBM</stp>
        <stp>Bar</stp>
        <stp/>
        <stp>Low</stp>
        <stp>Q</stp>
        <stp>0</stp>
        <stp/>
        <stp/>
        <stp/>
        <stp/>
        <stp>T</stp>
        <tr r="B15" s="3"/>
      </tp>
      <tp>
        <v>215.49</v>
        <stp/>
        <stp>StudyData</stp>
        <stp>S.HON</stp>
        <stp>Bar</stp>
        <stp/>
        <stp>Low</stp>
        <stp>Q</stp>
        <stp>0</stp>
        <stp/>
        <stp/>
        <stp/>
        <stp/>
        <stp>T</stp>
        <tr r="B14" s="3"/>
      </tp>
      <tp>
        <v>60.45</v>
        <stp/>
        <stp>StudyData</stp>
        <stp>S.DOW</stp>
        <stp>Bar</stp>
        <stp/>
        <stp>Low</stp>
        <stp>Q</stp>
        <stp>0</stp>
        <stp/>
        <stp/>
        <stp/>
        <stp/>
        <stp>T</stp>
        <tr r="B11" s="3"/>
      </tp>
      <tp>
        <v>167.09</v>
        <stp/>
        <stp>StudyData</stp>
        <stp>S.DIS</stp>
        <stp>Bar</stp>
        <stp/>
        <stp>Low</stp>
        <stp>Q</stp>
        <stp>0</stp>
        <stp/>
        <stp/>
        <stp/>
        <stp/>
        <stp>T</stp>
        <tr r="B10" s="3"/>
      </tp>
      <tp>
        <v>100.14</v>
        <stp/>
        <stp>StudyData</stp>
        <stp>S.CVX</stp>
        <stp>Bar</stp>
        <stp/>
        <stp>Low</stp>
        <stp>Q</stp>
        <stp>0</stp>
        <stp/>
        <stp/>
        <stp/>
        <stp/>
        <stp>T</stp>
        <tr r="B9" s="3"/>
      </tp>
      <tp>
        <v>208.91</v>
        <stp/>
        <stp>StudyData</stp>
        <stp>S.CRM</stp>
        <stp>Bar</stp>
        <stp/>
        <stp>Low</stp>
        <stp>Q</stp>
        <stp>0</stp>
        <stp/>
        <stp/>
        <stp/>
        <stp/>
        <stp>T</stp>
        <tr r="B7" s="3"/>
      </tp>
      <tp>
        <v>223.2</v>
        <stp/>
        <stp>StudyData</stp>
        <stp>S.CAT</stp>
        <stp>Bar</stp>
        <stp/>
        <stp>Low</stp>
        <stp>Q</stp>
        <stp>0</stp>
        <stp/>
        <stp/>
        <stp/>
        <stp/>
        <stp>T</stp>
        <tr r="B6" s="3"/>
      </tp>
      <tp>
        <v>140.68</v>
        <stp/>
        <stp>StudyData</stp>
        <stp>S.AXP</stp>
        <stp>Bar</stp>
        <stp/>
        <stp>Low</stp>
        <stp>Q</stp>
        <stp>0</stp>
        <stp/>
        <stp/>
        <stp/>
        <stp/>
        <stp>T</stp>
        <tr r="B4" s="3"/>
      </tp>
      <tp>
        <v>135.33000000000001</v>
        <stp/>
        <stp>StudyData</stp>
        <stp>S.WMT</stp>
        <stp>Bar</stp>
        <stp/>
        <stp>Low</stp>
        <stp>Q</stp>
        <stp>0</stp>
        <stp/>
        <stp/>
        <stp/>
        <stp/>
        <stp>T</stp>
        <tr r="B31" s="3"/>
      </tp>
      <tp>
        <v>51.12</v>
        <stp/>
        <stp>StudyData</stp>
        <stp>S.WBA</stp>
        <stp>Bar</stp>
        <stp/>
        <stp>Low</stp>
        <stp>Q</stp>
        <stp>0</stp>
        <stp/>
        <stp/>
        <stp/>
        <stp/>
        <stp>T</stp>
        <tr r="B30" s="3"/>
      </tp>
      <tp>
        <v>360.55</v>
        <stp/>
        <stp>StudyData</stp>
        <stp>S.UNH</stp>
        <stp>Bar</stp>
        <stp/>
        <stp>Low</stp>
        <stp>Q</stp>
        <stp>0</stp>
        <stp/>
        <stp/>
        <stp/>
        <stp/>
        <stp>T</stp>
        <tr r="B27" s="3"/>
      </tp>
      <tp>
        <v>149.46</v>
        <stp/>
        <stp>StudyData</stp>
        <stp>S.TRV</stp>
        <stp>Bar</stp>
        <stp/>
        <stp>Low</stp>
        <stp>Q</stp>
        <stp>0</stp>
        <stp/>
        <stp/>
        <stp/>
        <stp/>
        <stp>T</stp>
        <tr r="B26" s="3"/>
      </tp>
      <tp>
        <v>44287</v>
        <stp/>
        <stp>StudyData</stp>
        <stp>S.AAPL</stp>
        <stp>Bar</stp>
        <stp/>
        <stp>Time</stp>
        <stp>Q</stp>
        <stp>0</stp>
        <stp/>
        <stp/>
        <stp/>
        <stp/>
        <stp>T</stp>
        <tr r="B1" s="3"/>
      </tp>
      <tp>
        <v>287.10000000000002</v>
        <stp/>
        <stp>StudyData</stp>
        <stp>S.UNH</stp>
        <stp>Bar</stp>
        <stp/>
        <stp>Low</stp>
        <stp>Q</stp>
        <stp>-3</stp>
        <stp/>
        <stp/>
        <stp/>
        <stp/>
        <stp>T</stp>
        <tr r="D27" s="3"/>
      </tp>
      <tp>
        <v>126.28</v>
        <stp/>
        <stp>StudyData</stp>
        <stp>S.WMT</stp>
        <stp>Bar</stp>
        <stp/>
        <stp>Low</stp>
        <stp>Q</stp>
        <stp>-1</stp>
        <stp/>
        <stp/>
        <stp/>
        <stp/>
        <stp>T</stp>
        <tr r="C31" s="3"/>
      </tp>
      <tp>
        <v>39.94</v>
        <stp/>
        <stp>StudyData</stp>
        <stp>S.WBA</stp>
        <stp>Bar</stp>
        <stp/>
        <stp>Low</stp>
        <stp>Q</stp>
        <stp>-1</stp>
        <stp/>
        <stp/>
        <stp/>
        <stp/>
        <stp>T</stp>
        <tr r="C30" s="3"/>
      </tp>
      <tp>
        <v>105.67</v>
        <stp/>
        <stp>StudyData</stp>
        <stp>S.TRV</stp>
        <stp>Bar</stp>
        <stp/>
        <stp>Low</stp>
        <stp>Q</stp>
        <stp>-3</stp>
        <stp/>
        <stp/>
        <stp/>
        <stp/>
        <stp>T</stp>
        <tr r="D26" s="3"/>
      </tp>
      <tp>
        <v>135.87</v>
        <stp/>
        <stp>StudyData</stp>
        <stp>S.PG</stp>
        <stp>Bar</stp>
        <stp/>
        <stp>Close</stp>
        <stp>D</stp>
        <stp>0</stp>
        <stp/>
        <stp/>
        <stp/>
        <stp/>
        <stp>T</stp>
        <tr r="F25" s="3"/>
        <tr r="F25" s="3"/>
      </tp>
      <tp>
        <v>320.35000000000002</v>
        <stp/>
        <stp>StudyData</stp>
        <stp>S.UNH</stp>
        <stp>Bar</stp>
        <stp/>
        <stp>Low</stp>
        <stp>Q</stp>
        <stp>-1</stp>
        <stp/>
        <stp/>
        <stp/>
        <stp/>
        <stp>T</stp>
        <tr r="C27" s="3"/>
      </tp>
      <tp>
        <v>118.22</v>
        <stp/>
        <stp>StudyData</stp>
        <stp>S.WMT</stp>
        <stp>Bar</stp>
        <stp/>
        <stp>Low</stp>
        <stp>Q</stp>
        <stp>-3</stp>
        <stp/>
        <stp/>
        <stp/>
        <stp/>
        <stp>T</stp>
        <tr r="D31" s="3"/>
      </tp>
      <tp>
        <v>33.880000000000003</v>
        <stp/>
        <stp>StudyData</stp>
        <stp>S.WBA</stp>
        <stp>Bar</stp>
        <stp/>
        <stp>Low</stp>
        <stp>Q</stp>
        <stp>-3</stp>
        <stp/>
        <stp/>
        <stp/>
        <stp/>
        <stp>T</stp>
        <tr r="D30" s="3"/>
      </tp>
      <tp>
        <v>133.12</v>
        <stp/>
        <stp>StudyData</stp>
        <stp>S.TRV</stp>
        <stp>Bar</stp>
        <stp/>
        <stp>Low</stp>
        <stp>Q</stp>
        <stp>-1</stp>
        <stp/>
        <stp/>
        <stp/>
        <stp/>
        <stp>T</stp>
        <tr r="C26" s="3"/>
      </tp>
      <tp>
        <v>111.8</v>
        <stp/>
        <stp>StudyData</stp>
        <stp>S.WMT</stp>
        <stp>Bar</stp>
        <stp/>
        <stp>Low</stp>
        <stp>Q</stp>
        <stp>-4</stp>
        <stp/>
        <stp/>
        <stp/>
        <stp/>
        <stp>T</stp>
        <tr r="E31" s="3"/>
      </tp>
      <tp>
        <v>36.65</v>
        <stp/>
        <stp>StudyData</stp>
        <stp>S.WBA</stp>
        <stp>Bar</stp>
        <stp/>
        <stp>Low</stp>
        <stp>Q</stp>
        <stp>-4</stp>
        <stp/>
        <stp/>
        <stp/>
        <stp/>
        <stp>T</stp>
        <tr r="E30" s="3"/>
      </tp>
      <tp>
        <v>85.1</v>
        <stp/>
        <stp>StudyData</stp>
        <stp>S.TRV</stp>
        <stp>Bar</stp>
        <stp/>
        <stp>Low</stp>
        <stp>Q</stp>
        <stp>-4</stp>
        <stp/>
        <stp/>
        <stp/>
        <stp/>
        <stp>T</stp>
        <tr r="E26" s="3"/>
      </tp>
      <tp>
        <v>226.03</v>
        <stp/>
        <stp>StudyData</stp>
        <stp>S.UNH</stp>
        <stp>Bar</stp>
        <stp/>
        <stp>Low</stp>
        <stp>Q</stp>
        <stp>-4</stp>
        <stp/>
        <stp/>
        <stp/>
        <stp/>
        <stp>T</stp>
        <tr r="E27" s="3"/>
      </tp>
      <tp>
        <v>57.12</v>
        <stp/>
        <stp>StudyData</stp>
        <stp>S.VZ</stp>
        <stp>Bar</stp>
        <stp/>
        <stp>Close</stp>
        <stp>D</stp>
        <stp>0</stp>
        <stp/>
        <stp/>
        <stp/>
        <stp/>
        <stp>T</stp>
        <tr r="F29" s="3"/>
        <tr r="F29" s="3"/>
      </tp>
      <tp>
        <v>125.5</v>
        <stp/>
        <stp>StudyData</stp>
        <stp>S.JNJ</stp>
        <stp>Bar</stp>
        <stp/>
        <stp>Low</stp>
        <stp>Q</stp>
        <stp>-4</stp>
        <stp/>
        <stp/>
        <stp/>
        <stp/>
        <stp>T</stp>
        <tr r="E17" s="3"/>
      </tp>
      <tp>
        <v>148.80000000000001</v>
        <stp/>
        <stp>StudyData</stp>
        <stp>S.MMM</stp>
        <stp>Bar</stp>
        <stp/>
        <stp>Low</stp>
        <stp>Q</stp>
        <stp>-3</stp>
        <stp/>
        <stp/>
        <stp/>
        <stp/>
        <stp>T</stp>
        <tr r="D21" s="3"/>
      </tp>
      <tp>
        <v>182.62</v>
        <stp/>
        <stp>StudyData</stp>
        <stp>S.MCD</stp>
        <stp>Bar</stp>
        <stp/>
        <stp>Low</stp>
        <stp>Q</stp>
        <stp>-3</stp>
        <stp/>
        <stp/>
        <stp/>
        <stp/>
        <stp>T</stp>
        <tr r="D20" s="3"/>
      </tp>
      <tp>
        <v>76.040000000000006</v>
        <stp/>
        <stp>StudyData</stp>
        <stp>S.MRK</stp>
        <stp>Bar</stp>
        <stp/>
        <stp>Low</stp>
        <stp>Q</stp>
        <stp>-3</stp>
        <stp/>
        <stp/>
        <stp/>
        <stp/>
        <stp>T</stp>
        <tr r="D22" s="3"/>
      </tp>
      <tp>
        <v>82.4</v>
        <stp/>
        <stp>StudyData</stp>
        <stp>S.JPM</stp>
        <stp>Bar</stp>
        <stp/>
        <stp>Low</stp>
        <stp>Q</stp>
        <stp>-4</stp>
        <stp/>
        <stp/>
        <stp/>
        <stp/>
        <stp>T</stp>
        <tr r="E18" s="3"/>
      </tp>
      <tp>
        <v>125.44</v>
        <stp/>
        <stp>StudyData</stp>
        <stp>S.NKE</stp>
        <stp>Bar</stp>
        <stp/>
        <stp>Low</stp>
        <stp>Q</stp>
        <stp>-1</stp>
        <stp/>
        <stp/>
        <stp/>
        <stp/>
        <stp>T</stp>
        <tr r="C24" s="3"/>
      </tp>
      <tp>
        <v>308.57</v>
        <stp/>
        <stp>StudyData</stp>
        <stp>S.HD</stp>
        <stp>Bar</stp>
        <stp/>
        <stp>Close</stp>
        <stp>D</stp>
        <stp>0</stp>
        <stp/>
        <stp/>
        <stp/>
        <stp/>
        <stp>T</stp>
        <tr r="F13" s="3"/>
        <tr r="F13" s="3"/>
      </tp>
      <tp>
        <v>117.11</v>
        <stp/>
        <stp>StudyData</stp>
        <stp>S.HON</stp>
        <stp>Bar</stp>
        <stp/>
        <stp>Low</stp>
        <stp>Q</stp>
        <stp>-4</stp>
        <stp/>
        <stp/>
        <stp/>
        <stp/>
        <stp>T</stp>
        <tr r="E14" s="3"/>
      </tp>
      <tp>
        <v>163.38</v>
        <stp/>
        <stp>StudyData</stp>
        <stp>S.MMM</stp>
        <stp>Bar</stp>
        <stp/>
        <stp>Low</stp>
        <stp>Q</stp>
        <stp>-1</stp>
        <stp/>
        <stp/>
        <stp/>
        <stp/>
        <stp>T</stp>
        <tr r="C21" s="3"/>
      </tp>
      <tp>
        <v>202.73</v>
        <stp/>
        <stp>StudyData</stp>
        <stp>S.MCD</stp>
        <stp>Bar</stp>
        <stp/>
        <stp>Low</stp>
        <stp>Q</stp>
        <stp>-1</stp>
        <stp/>
        <stp/>
        <stp/>
        <stp/>
        <stp>T</stp>
        <tr r="C20" s="3"/>
      </tp>
      <tp>
        <v>71.709999999999994</v>
        <stp/>
        <stp>StudyData</stp>
        <stp>S.MRK</stp>
        <stp>Bar</stp>
        <stp/>
        <stp>Low</stp>
        <stp>Q</stp>
        <stp>-1</stp>
        <stp/>
        <stp/>
        <stp/>
        <stp/>
        <stp>T</stp>
        <tr r="C22" s="3"/>
      </tp>
      <tp>
        <v>55.96</v>
        <stp/>
        <stp>StudyData</stp>
        <stp>S.KO</stp>
        <stp>Bar</stp>
        <stp/>
        <stp>Close</stp>
        <stp>D</stp>
        <stp>0</stp>
        <stp/>
        <stp/>
        <stp/>
        <stp/>
        <stp>T</stp>
        <tr r="F19" s="3"/>
        <tr r="F19" s="3"/>
      </tp>
      <tp>
        <v>95.11</v>
        <stp/>
        <stp>StudyData</stp>
        <stp>S.NKE</stp>
        <stp>Bar</stp>
        <stp/>
        <stp>Low</stp>
        <stp>Q</stp>
        <stp>-3</stp>
        <stp/>
        <stp/>
        <stp/>
        <stp/>
        <stp>T</stp>
        <tr r="D24" s="3"/>
      </tp>
      <tp>
        <v>104.52</v>
        <stp/>
        <stp>StudyData</stp>
        <stp>S.IBM</stp>
        <stp>Bar</stp>
        <stp/>
        <stp>Low</stp>
        <stp>Q</stp>
        <stp>-4</stp>
        <stp/>
        <stp/>
        <stp/>
        <stp/>
        <stp>T</stp>
        <tr r="E15" s="3"/>
      </tp>
      <tp>
        <v>77.16</v>
        <stp/>
        <stp>StudyData</stp>
        <stp>S.NKE</stp>
        <stp>Bar</stp>
        <stp/>
        <stp>Low</stp>
        <stp>Q</stp>
        <stp>-4</stp>
        <stp/>
        <stp/>
        <stp/>
        <stp/>
        <stp>T</stp>
        <tr r="E24" s="3"/>
      </tp>
      <tp>
        <v>115.2</v>
        <stp/>
        <stp>StudyData</stp>
        <stp>S.IBM</stp>
        <stp>Bar</stp>
        <stp/>
        <stp>Low</stp>
        <stp>Q</stp>
        <stp>-3</stp>
        <stp/>
        <stp/>
        <stp/>
        <stp/>
        <stp>T</stp>
        <tr r="D15" s="3"/>
      </tp>
      <tp>
        <v>212.3</v>
        <stp/>
        <stp>StudyData</stp>
        <stp>S.V</stp>
        <stp>Bar</stp>
        <stp/>
        <stp>Low</stp>
        <stp>Q</stp>
        <stp>0</stp>
        <stp/>
        <stp/>
        <stp/>
        <stp/>
        <stp>T</stp>
        <tr r="B28" s="3"/>
      </tp>
      <tp>
        <v>140.9</v>
        <stp/>
        <stp>StudyData</stp>
        <stp>S.HON</stp>
        <stp>Bar</stp>
        <stp/>
        <stp>Low</stp>
        <stp>Q</stp>
        <stp>-3</stp>
        <stp/>
        <stp/>
        <stp/>
        <stp/>
        <stp>T</stp>
        <tr r="D14" s="3"/>
      </tp>
      <tp>
        <v>151.47</v>
        <stp/>
        <stp>StudyData</stp>
        <stp>S.JNJ</stp>
        <stp>Bar</stp>
        <stp/>
        <stp>Low</stp>
        <stp>Q</stp>
        <stp>-1</stp>
        <stp/>
        <stp/>
        <stp/>
        <stp/>
        <stp>T</stp>
        <tr r="C17" s="3"/>
      </tp>
      <tp>
        <v>123.77</v>
        <stp/>
        <stp>StudyData</stp>
        <stp>S.JPM</stp>
        <stp>Bar</stp>
        <stp/>
        <stp>Low</stp>
        <stp>Q</stp>
        <stp>-1</stp>
        <stp/>
        <stp/>
        <stp/>
        <stp/>
        <stp>T</stp>
        <tr r="C18" s="3"/>
      </tp>
      <tp>
        <v>117.36</v>
        <stp/>
        <stp>StudyData</stp>
        <stp>S.IBM</stp>
        <stp>Bar</stp>
        <stp/>
        <stp>Low</stp>
        <stp>Q</stp>
        <stp>-1</stp>
        <stp/>
        <stp/>
        <stp/>
        <stp/>
        <stp>T</stp>
        <tr r="C15" s="3"/>
      </tp>
      <tp>
        <v>194.55</v>
        <stp/>
        <stp>StudyData</stp>
        <stp>S.HON</stp>
        <stp>Bar</stp>
        <stp/>
        <stp>Low</stp>
        <stp>Q</stp>
        <stp>-1</stp>
        <stp/>
        <stp/>
        <stp/>
        <stp/>
        <stp>T</stp>
        <tr r="C14" s="3"/>
      </tp>
      <tp>
        <v>140.06</v>
        <stp/>
        <stp>StudyData</stp>
        <stp>S.JNJ</stp>
        <stp>Bar</stp>
        <stp/>
        <stp>Low</stp>
        <stp>Q</stp>
        <stp>-3</stp>
        <stp/>
        <stp/>
        <stp/>
        <stp/>
        <stp>T</stp>
        <tr r="D17" s="3"/>
      </tp>
      <tp>
        <v>131.01</v>
        <stp/>
        <stp>StudyData</stp>
        <stp>S.MMM</stp>
        <stp>Bar</stp>
        <stp/>
        <stp>Low</stp>
        <stp>Q</stp>
        <stp>-4</stp>
        <stp/>
        <stp/>
        <stp/>
        <stp/>
        <stp>T</stp>
        <tr r="E21" s="3"/>
      </tp>
      <tp>
        <v>155</v>
        <stp/>
        <stp>StudyData</stp>
        <stp>S.MCD</stp>
        <stp>Bar</stp>
        <stp/>
        <stp>Low</stp>
        <stp>Q</stp>
        <stp>-4</stp>
        <stp/>
        <stp/>
        <stp/>
        <stp/>
        <stp>T</stp>
        <tr r="E20" s="3"/>
      </tp>
      <tp>
        <v>72.989999999999995</v>
        <stp/>
        <stp>StudyData</stp>
        <stp>S.MRK</stp>
        <stp>Bar</stp>
        <stp/>
        <stp>Low</stp>
        <stp>Q</stp>
        <stp>-4</stp>
        <stp/>
        <stp/>
        <stp/>
        <stp/>
        <stp>T</stp>
        <tr r="E22" s="3"/>
      </tp>
      <tp>
        <v>90.77</v>
        <stp/>
        <stp>StudyData</stp>
        <stp>S.JPM</stp>
        <stp>Bar</stp>
        <stp/>
        <stp>Low</stp>
        <stp>Q</stp>
        <stp>-3</stp>
        <stp/>
        <stp/>
        <stp/>
        <stp/>
        <stp>T</stp>
        <tr r="D18" s="3"/>
      </tp>
      <tp>
        <v>112</v>
        <stp/>
        <stp>StudyData</stp>
        <stp>S.DIS</stp>
        <stp>Bar</stp>
        <stp/>
        <stp>Low</stp>
        <stp>Q</stp>
        <stp>-3</stp>
        <stp/>
        <stp/>
        <stp/>
        <stp/>
        <stp>T</stp>
        <tr r="D10" s="3"/>
      </tp>
      <tp>
        <v>39.17</v>
        <stp/>
        <stp>StudyData</stp>
        <stp>S.DOW</stp>
        <stp>Bar</stp>
        <stp/>
        <stp>Low</stp>
        <stp>Q</stp>
        <stp>-3</stp>
        <stp/>
        <stp/>
        <stp/>
        <stp/>
        <stp>T</stp>
        <tr r="D11" s="3"/>
      </tp>
      <tp>
        <v>100.22</v>
        <stp/>
        <stp>StudyData</stp>
        <stp>S.CAT</stp>
        <stp>Bar</stp>
        <stp/>
        <stp>Low</stp>
        <stp>Q</stp>
        <stp>-4</stp>
        <stp/>
        <stp/>
        <stp/>
        <stp/>
        <stp>T</stp>
        <tr r="E6" s="3"/>
      </tp>
      <tp>
        <v>130.03</v>
        <stp/>
        <stp>StudyData</stp>
        <stp>S.CRM</stp>
        <stp>Bar</stp>
        <stp/>
        <stp>Low</stp>
        <stp>Q</stp>
        <stp>-4</stp>
        <stp/>
        <stp/>
        <stp/>
        <stp/>
        <stp>T</stp>
        <tr r="E7" s="3"/>
      </tp>
      <tp>
        <v>67.61</v>
        <stp/>
        <stp>StudyData</stp>
        <stp>S.CVX</stp>
        <stp>Bar</stp>
        <stp/>
        <stp>Low</stp>
        <stp>Q</stp>
        <stp>-4</stp>
        <stp/>
        <stp/>
        <stp/>
        <stp/>
        <stp>T</stp>
        <tr r="E9" s="3"/>
      </tp>
      <tp>
        <v>160.52000000000001</v>
        <stp/>
        <stp>StudyData</stp>
        <stp>S.DIS</stp>
        <stp>Bar</stp>
        <stp/>
        <stp>Low</stp>
        <stp>Q</stp>
        <stp>-1</stp>
        <stp/>
        <stp/>
        <stp/>
        <stp/>
        <stp>T</stp>
        <tr r="C10" s="3"/>
      </tp>
      <tp>
        <v>51.33</v>
        <stp/>
        <stp>StudyData</stp>
        <stp>S.DOW</stp>
        <stp>Bar</stp>
        <stp/>
        <stp>Low</stp>
        <stp>Q</stp>
        <stp>-1</stp>
        <stp/>
        <stp/>
        <stp/>
        <stp/>
        <stp>T</stp>
        <tr r="C11" s="3"/>
      </tp>
      <tp>
        <v>72.61</v>
        <stp/>
        <stp>StudyData</stp>
        <stp>S.AXP</stp>
        <stp>Bar</stp>
        <stp/>
        <stp>Low</stp>
        <stp>Q</stp>
        <stp>-4</stp>
        <stp/>
        <stp/>
        <stp/>
        <stp/>
        <stp>T</stp>
        <tr r="E4" s="3"/>
      </tp>
      <tp>
        <v>249.41</v>
        <stp/>
        <stp>StudyData</stp>
        <stp>S.BA</stp>
        <stp>Bar</stp>
        <stp/>
        <stp>Close</stp>
        <stp>D</stp>
        <stp>0</stp>
        <stp/>
        <stp/>
        <stp/>
        <stp/>
        <stp>T</stp>
        <tr r="F5" s="3"/>
        <tr r="F5" s="3"/>
      </tp>
      <tp>
        <v>179.34</v>
        <stp/>
        <stp>StudyData</stp>
        <stp>S.CAT</stp>
        <stp>Bar</stp>
        <stp/>
        <stp>Low</stp>
        <stp>Q</stp>
        <stp>-1</stp>
        <stp/>
        <stp/>
        <stp/>
        <stp/>
        <stp>T</stp>
        <tr r="C6" s="3"/>
      </tp>
      <tp>
        <v>89.58</v>
        <stp/>
        <stp>StudyData</stp>
        <stp>S.AXP</stp>
        <stp>Bar</stp>
        <stp/>
        <stp>Low</stp>
        <stp>Q</stp>
        <stp>-3</stp>
        <stp/>
        <stp/>
        <stp/>
        <stp/>
        <stp>T</stp>
        <tr r="D4" s="3"/>
      </tp>
      <tp>
        <v>201.51</v>
        <stp/>
        <stp>StudyData</stp>
        <stp>S.CRM</stp>
        <stp>Bar</stp>
        <stp/>
        <stp>Low</stp>
        <stp>Q</stp>
        <stp>-1</stp>
        <stp/>
        <stp/>
        <stp/>
        <stp/>
        <stp>T</stp>
        <tr r="C7" s="3"/>
      </tp>
      <tp>
        <v>83.89</v>
        <stp/>
        <stp>StudyData</stp>
        <stp>S.CVX</stp>
        <stp>Bar</stp>
        <stp/>
        <stp>Low</stp>
        <stp>Q</stp>
        <stp>-1</stp>
        <stp/>
        <stp/>
        <stp/>
        <stp/>
        <stp>T</stp>
        <tr r="C9" s="3"/>
      </tp>
      <tp>
        <v>92.56</v>
        <stp/>
        <stp>StudyData</stp>
        <stp>S.DIS</stp>
        <stp>Bar</stp>
        <stp/>
        <stp>Low</stp>
        <stp>Q</stp>
        <stp>-4</stp>
        <stp/>
        <stp/>
        <stp/>
        <stp/>
        <stp>T</stp>
        <tr r="E10" s="3"/>
      </tp>
      <tp>
        <v>26.92</v>
        <stp/>
        <stp>StudyData</stp>
        <stp>S.DOW</stp>
        <stp>Bar</stp>
        <stp/>
        <stp>Low</stp>
        <stp>Q</stp>
        <stp>-4</stp>
        <stp/>
        <stp/>
        <stp/>
        <stp/>
        <stp>T</stp>
        <tr r="E11" s="3"/>
      </tp>
      <tp>
        <v>125.11</v>
        <stp/>
        <stp>StudyData</stp>
        <stp>S.CAT</stp>
        <stp>Bar</stp>
        <stp/>
        <stp>Low</stp>
        <stp>Q</stp>
        <stp>-3</stp>
        <stp/>
        <stp/>
        <stp/>
        <stp/>
        <stp>T</stp>
        <tr r="D6" s="3"/>
      </tp>
      <tp>
        <v>112.09</v>
        <stp/>
        <stp>StudyData</stp>
        <stp>S.AXP</stp>
        <stp>Bar</stp>
        <stp/>
        <stp>Low</stp>
        <stp>Q</stp>
        <stp>-1</stp>
        <stp/>
        <stp/>
        <stp/>
        <stp/>
        <stp>T</stp>
        <tr r="C4" s="3"/>
      </tp>
      <tp>
        <v>181.93</v>
        <stp/>
        <stp>StudyData</stp>
        <stp>S.CRM</stp>
        <stp>Bar</stp>
        <stp/>
        <stp>Low</stp>
        <stp>Q</stp>
        <stp>-3</stp>
        <stp/>
        <stp/>
        <stp/>
        <stp/>
        <stp>T</stp>
        <tr r="D7" s="3"/>
      </tp>
      <tp>
        <v>70.5</v>
        <stp/>
        <stp>StudyData</stp>
        <stp>S.CVX</stp>
        <stp>Bar</stp>
        <stp/>
        <stp>Low</stp>
        <stp>Q</stp>
        <stp>-3</stp>
        <stp/>
        <stp/>
        <stp/>
        <stp/>
        <stp>T</stp>
        <tr r="D9" s="3"/>
      </tp>
      <tp>
        <v>388.77</v>
        <stp/>
        <stp>StudyData</stp>
        <stp>S.GS</stp>
        <stp>Bar</stp>
        <stp/>
        <stp>Close</stp>
        <stp>D</stp>
        <stp>0</stp>
        <stp/>
        <stp/>
        <stp/>
        <stp/>
        <stp>T</stp>
        <tr r="F12" s="3"/>
        <tr r="F12" s="3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plotArea>
      <cx:plotAreaRegion>
        <cx:series layoutId="treemap" uniqueId="{4515090C-2ABF-45DC-80BF-7D91F68B35DC}">
          <cx:dataLabels pos="inEnd"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baseline="0">
                    <a:latin typeface="Century Gothic" panose="020B0502020202020204" pitchFamily="34" charset="0"/>
                  </a:defRPr>
                </a:pPr>
                <a:endParaRPr lang="en-US" baseline="0">
                  <a:latin typeface="Century Gothic" panose="020B0502020202020204" pitchFamily="34" charset="0"/>
                </a:endParaRPr>
              </a:p>
            </cx:txPr>
            <cx:visibility seriesName="0" categoryName="1" value="1"/>
            <cx:separator>, </cx:separator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5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>
        <a:solidFill>
          <a:schemeClr val="tx1"/>
        </a:solidFill>
      </a:ln>
    </cs:spPr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lt1">
        <a:lumMod val="95000"/>
      </a:schemeClr>
    </cs:fontRef>
    <cs:spPr>
      <a:solidFill>
        <a:schemeClr val="lt1"/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tx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114301</xdr:rowOff>
    </xdr:from>
    <xdr:to>
      <xdr:col>23</xdr:col>
      <xdr:colOff>28575</xdr:colOff>
      <xdr:row>38</xdr:row>
      <xdr:rowOff>66675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0</xdr:col>
      <xdr:colOff>523875</xdr:colOff>
      <xdr:row>2</xdr:row>
      <xdr:rowOff>123824</xdr:rowOff>
    </xdr:from>
    <xdr:to>
      <xdr:col>3</xdr:col>
      <xdr:colOff>152400</xdr:colOff>
      <xdr:row>4</xdr:row>
      <xdr:rowOff>209549</xdr:rowOff>
    </xdr:to>
    <xdr:sp macro="" textlink="Data!$O$2">
      <xdr:nvSpPr>
        <xdr:cNvPr id="3" name="Rectangle 2"/>
        <xdr:cNvSpPr/>
      </xdr:nvSpPr>
      <xdr:spPr>
        <a:xfrm>
          <a:off x="523875" y="561974"/>
          <a:ext cx="1914525" cy="5238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288DF852-B3AC-4E19-B6A7-59A43B9C818E}" type="TxLink">
            <a:rPr lang="en-US" sz="1200" b="0" i="0" u="none" strike="noStrike">
              <a:solidFill>
                <a:schemeClr val="bg1"/>
              </a:solidFill>
              <a:latin typeface="Century Gothic"/>
            </a:rPr>
            <a:t>Maximum: GS 174.42%, Minimum: MRK 2.06%</a:t>
          </a:fld>
          <a:endParaRPr lang="en-US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workbookViewId="0">
      <selection activeCell="A40" sqref="A40"/>
    </sheetView>
  </sheetViews>
  <sheetFormatPr defaultRowHeight="17.25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workbookViewId="0">
      <selection activeCell="K2" sqref="K2"/>
    </sheetView>
  </sheetViews>
  <sheetFormatPr defaultRowHeight="17.25" x14ac:dyDescent="0.3"/>
  <cols>
    <col min="1" max="1" width="11.77734375" style="1" customWidth="1"/>
    <col min="2" max="2" width="13.21875" style="1" customWidth="1"/>
    <col min="3" max="3" width="8.88671875" style="1" customWidth="1"/>
    <col min="4" max="4" width="9.88671875" style="1" customWidth="1"/>
    <col min="5" max="6" width="8.88671875" style="1"/>
  </cols>
  <sheetData>
    <row r="1" spans="1:19" x14ac:dyDescent="0.3">
      <c r="A1" s="7" t="s">
        <v>0</v>
      </c>
      <c r="B1" s="8">
        <f xml:space="preserve"> RTD("cqg.rtd",,"StudyData",A2, "Bar", "", "Time","Q","0",,,,,"T")</f>
        <v>44287</v>
      </c>
      <c r="C1" s="8">
        <f xml:space="preserve"> RTD("cqg.rtd",,"StudyData",A2, "Bar", "", "Time","Q","-1",,,,,"T")</f>
        <v>44200</v>
      </c>
      <c r="D1" s="8">
        <f xml:space="preserve"> RTD("cqg.rtd",,"StudyData",A2, "Bar", "", "Time","Q","-2",,,,,"T")</f>
        <v>44105</v>
      </c>
      <c r="E1" s="8">
        <f xml:space="preserve"> RTD("cqg.rtd",,"StudyData",A2, "Bar", "", "Time","Q","-3",,,,,"T")</f>
        <v>44013</v>
      </c>
      <c r="F1" s="7" t="s">
        <v>31</v>
      </c>
      <c r="G1" s="7" t="s">
        <v>32</v>
      </c>
      <c r="H1" s="7" t="s">
        <v>33</v>
      </c>
      <c r="I1" s="7" t="s">
        <v>34</v>
      </c>
      <c r="J1" s="7" t="s">
        <v>0</v>
      </c>
      <c r="K1" s="7" t="s">
        <v>35</v>
      </c>
      <c r="L1" s="7" t="s">
        <v>36</v>
      </c>
      <c r="M1" s="9" t="s">
        <v>37</v>
      </c>
      <c r="N1" s="9"/>
    </row>
    <row r="2" spans="1:19" x14ac:dyDescent="0.3">
      <c r="A2" t="s">
        <v>1</v>
      </c>
      <c r="B2" s="2">
        <f xml:space="preserve"> RTD("cqg.rtd",,"StudyData",A2, "Bar", "", "Low","Q","0",,,,,"T")</f>
        <v>122.25</v>
      </c>
      <c r="C2" s="2">
        <f xml:space="preserve"> RTD("cqg.rtd",,"StudyData",A2, "Bar", "", "Low","Q","-1",,,,,"T")</f>
        <v>116.21</v>
      </c>
      <c r="D2" s="2">
        <f xml:space="preserve"> RTD("cqg.rtd",,"StudyData",A2, "Bar", "", "Low","Q","-3",,,,,"T")</f>
        <v>89.14</v>
      </c>
      <c r="E2" s="2">
        <f xml:space="preserve"> RTD("cqg.rtd",,"StudyData",A2, "Bar", "", "Low","Q","-4",,,,,"T")</f>
        <v>59.22</v>
      </c>
      <c r="F2" s="1">
        <f>IF( RTD("cqg.rtd",,"StudyData",A2, "Bar", "", "Close","D","0",,,,,"T")="", RTD("cqg.rtd",,"StudyData",A2, "Bar", "", "Close","D","-1",,,,,"T"), RTD("cqg.rtd",,"StudyData",A2, "Bar", "", "Close","D","0",,,,,"T"))</f>
        <v>124.99</v>
      </c>
      <c r="G2" s="5">
        <f>MIN(B2:E2)</f>
        <v>59.22</v>
      </c>
      <c r="H2" s="3">
        <f>(F2-G2)/G2</f>
        <v>1.1106045254981425</v>
      </c>
      <c r="I2" s="4">
        <f>RANK($H2,$H$2:H$31)+COUNTIF($H$2:H2,H2)-1</f>
        <v>6</v>
      </c>
      <c r="J2" t="str">
        <f>RIGHT(A2,LEN(A2)-2)</f>
        <v>AAPL</v>
      </c>
      <c r="K2" s="3">
        <f>H2</f>
        <v>1.1106045254981425</v>
      </c>
      <c r="L2">
        <v>1</v>
      </c>
      <c r="M2" t="str">
        <f>VLOOKUP(L2,$I$2:$K$31,2,FALSE)</f>
        <v>GS</v>
      </c>
      <c r="N2" s="3">
        <f>VLOOKUP(L2,$I$2:$K$31,3,FALSE)</f>
        <v>1.7441942542528412</v>
      </c>
      <c r="O2" s="6" t="str">
        <f>"Maximum: "&amp;M2&amp;" "&amp;TEXT(N2,"0.00%")&amp;", Minimum: "&amp;M31 &amp;" "&amp;TEXT(N31,"0.00%")</f>
        <v>Maximum: GS 174.42%, Minimum: MRK 2.06%</v>
      </c>
      <c r="P2" s="6"/>
      <c r="Q2" s="6"/>
      <c r="R2" s="6"/>
      <c r="S2" s="6"/>
    </row>
    <row r="3" spans="1:19" x14ac:dyDescent="0.3">
      <c r="A3" t="s">
        <v>2</v>
      </c>
      <c r="B3" s="2">
        <f xml:space="preserve"> RTD("cqg.rtd",,"StudyData",A3, "Bar", "", "Low","Q","0",,,,,"T")</f>
        <v>231.03</v>
      </c>
      <c r="C3" s="2">
        <f xml:space="preserve"> RTD("cqg.rtd",,"StudyData",A3, "Bar", "", "Low","Q","-1",,,,,"T")</f>
        <v>220.25</v>
      </c>
      <c r="D3" s="2">
        <f xml:space="preserve"> RTD("cqg.rtd",,"StudyData",A3, "Bar", "", "Low","Q","-3",,,,,"T")</f>
        <v>232.58</v>
      </c>
      <c r="E3" s="2">
        <f xml:space="preserve"> RTD("cqg.rtd",,"StudyData",A3, "Bar", "", "Low","Q","-4",,,,,"T")</f>
        <v>194.21</v>
      </c>
      <c r="F3" s="1">
        <f>IF( RTD("cqg.rtd",,"StudyData",A3, "Bar", "", "Close","D","0",,,,,"T")="", RTD("cqg.rtd",,"StudyData",A3, "Bar", "", "Close","D","-1",,,,,"T"), RTD("cqg.rtd",,"StudyData",A3, "Bar", "", "Close","D","0",,,,,"T"))</f>
        <v>236.85</v>
      </c>
      <c r="G3" s="5">
        <f t="shared" ref="G3:G31" si="0">MIN(B3:E3)</f>
        <v>194.21</v>
      </c>
      <c r="H3" s="3">
        <f t="shared" ref="H3:H31" si="1">(F3-G3)/G3</f>
        <v>0.21955615055867353</v>
      </c>
      <c r="I3" s="4">
        <f>RANK($H3,$H$2:H$31)+COUNTIF($H$2:H3,H3)-1</f>
        <v>28</v>
      </c>
      <c r="J3" t="str">
        <f t="shared" ref="J3:J31" si="2">RIGHT(A3,LEN(A3)-2)</f>
        <v>AMGN</v>
      </c>
      <c r="K3" s="3">
        <f t="shared" ref="K3:K31" si="3">H3</f>
        <v>0.21955615055867353</v>
      </c>
      <c r="L3">
        <f>L2+1</f>
        <v>2</v>
      </c>
      <c r="M3" t="str">
        <f t="shared" ref="M3:M31" si="4">VLOOKUP(L3,$I$2:$K$31,2,FALSE)</f>
        <v>DOW</v>
      </c>
      <c r="N3" s="3">
        <f t="shared" ref="N3:N31" si="5">VLOOKUP(L3,$I$2:$K$31,3,FALSE)</f>
        <v>1.5657503714710248</v>
      </c>
    </row>
    <row r="4" spans="1:19" x14ac:dyDescent="0.3">
      <c r="A4" t="s">
        <v>3</v>
      </c>
      <c r="B4" s="2">
        <f xml:space="preserve"> RTD("cqg.rtd",,"StudyData",A4, "Bar", "", "Low","Q","0",,,,,"T")</f>
        <v>140.68</v>
      </c>
      <c r="C4" s="2">
        <f xml:space="preserve"> RTD("cqg.rtd",,"StudyData",A4, "Bar", "", "Low","Q","-1",,,,,"T")</f>
        <v>112.09</v>
      </c>
      <c r="D4" s="2">
        <f xml:space="preserve"> RTD("cqg.rtd",,"StudyData",A4, "Bar", "", "Low","Q","-3",,,,,"T")</f>
        <v>89.58</v>
      </c>
      <c r="E4" s="2">
        <f xml:space="preserve"> RTD("cqg.rtd",,"StudyData",A4, "Bar", "", "Low","Q","-4",,,,,"T")</f>
        <v>72.61</v>
      </c>
      <c r="F4" s="1">
        <f>IF( RTD("cqg.rtd",,"StudyData",A4, "Bar", "", "Close","D","0",,,,,"T")="", RTD("cqg.rtd",,"StudyData",A4, "Bar", "", "Close","D","-1",,,,,"T"), RTD("cqg.rtd",,"StudyData",A4, "Bar", "", "Close","D","0",,,,,"T"))</f>
        <v>166.3</v>
      </c>
      <c r="G4" s="5">
        <f t="shared" si="0"/>
        <v>72.61</v>
      </c>
      <c r="H4" s="3">
        <f t="shared" si="1"/>
        <v>1.2903181379975213</v>
      </c>
      <c r="I4" s="4">
        <f>RANK($H4,$H$2:H$31)+COUNTIF($H$2:H4,H4)-1</f>
        <v>4</v>
      </c>
      <c r="J4" t="str">
        <f t="shared" si="2"/>
        <v>AXP</v>
      </c>
      <c r="K4" s="3">
        <f t="shared" si="3"/>
        <v>1.2903181379975213</v>
      </c>
      <c r="L4">
        <f t="shared" ref="L4:L31" si="6">L3+1</f>
        <v>3</v>
      </c>
      <c r="M4" t="str">
        <f t="shared" si="4"/>
        <v>CAT</v>
      </c>
      <c r="N4" s="3">
        <f t="shared" si="5"/>
        <v>1.3931351027738974</v>
      </c>
    </row>
    <row r="5" spans="1:19" x14ac:dyDescent="0.3">
      <c r="A5" t="s">
        <v>4</v>
      </c>
      <c r="B5" s="2">
        <f xml:space="preserve"> RTD("cqg.rtd",,"StudyData",A5, "Bar", "", "Low","Q","0",,,,,"T")</f>
        <v>219.07</v>
      </c>
      <c r="C5" s="2">
        <f xml:space="preserve"> RTD("cqg.rtd",,"StudyData",A5, "Bar", "", "Low","Q","-1",,,,,"T")</f>
        <v>191.85</v>
      </c>
      <c r="D5" s="2">
        <f xml:space="preserve"> RTD("cqg.rtd",,"StudyData",A5, "Bar", "", "Low","Q","-3",,,,,"T")</f>
        <v>145.02000000000001</v>
      </c>
      <c r="E5" s="2">
        <f xml:space="preserve"> RTD("cqg.rtd",,"StudyData",A5, "Bar", "", "Low","Q","-4",,,,,"T")</f>
        <v>113.89</v>
      </c>
      <c r="F5" s="1">
        <f>IF( RTD("cqg.rtd",,"StudyData",A5, "Bar", "", "Close","D","0",,,,,"T")="", RTD("cqg.rtd",,"StudyData",A5, "Bar", "", "Close","D","-1",,,,,"T"), RTD("cqg.rtd",,"StudyData",A5, "Bar", "", "Close","D","0",,,,,"T"))</f>
        <v>249.41</v>
      </c>
      <c r="G5" s="5">
        <f t="shared" si="0"/>
        <v>113.89</v>
      </c>
      <c r="H5" s="3">
        <f t="shared" si="1"/>
        <v>1.1899200983405038</v>
      </c>
      <c r="I5" s="4">
        <f>RANK($H5,$H$2:H$31)+COUNTIF($H$2:H5,H5)-1</f>
        <v>5</v>
      </c>
      <c r="J5" t="str">
        <f t="shared" si="2"/>
        <v>BA</v>
      </c>
      <c r="K5" s="3">
        <f t="shared" si="3"/>
        <v>1.1899200983405038</v>
      </c>
      <c r="L5">
        <f t="shared" si="6"/>
        <v>4</v>
      </c>
      <c r="M5" t="str">
        <f t="shared" si="4"/>
        <v>AXP</v>
      </c>
      <c r="N5" s="3">
        <f t="shared" si="5"/>
        <v>1.2903181379975213</v>
      </c>
    </row>
    <row r="6" spans="1:19" x14ac:dyDescent="0.3">
      <c r="A6" t="s">
        <v>5</v>
      </c>
      <c r="B6" s="2">
        <f xml:space="preserve"> RTD("cqg.rtd",,"StudyData",A6, "Bar", "", "Low","Q","0",,,,,"T")</f>
        <v>223.2</v>
      </c>
      <c r="C6" s="2">
        <f xml:space="preserve"> RTD("cqg.rtd",,"StudyData",A6, "Bar", "", "Low","Q","-1",,,,,"T")</f>
        <v>179.34</v>
      </c>
      <c r="D6" s="2">
        <f xml:space="preserve"> RTD("cqg.rtd",,"StudyData",A6, "Bar", "", "Low","Q","-3",,,,,"T")</f>
        <v>125.11</v>
      </c>
      <c r="E6" s="2">
        <f xml:space="preserve"> RTD("cqg.rtd",,"StudyData",A6, "Bar", "", "Low","Q","-4",,,,,"T")</f>
        <v>100.22</v>
      </c>
      <c r="F6" s="1">
        <f>IF( RTD("cqg.rtd",,"StudyData",A6, "Bar", "", "Close","D","0",,,,,"T")="", RTD("cqg.rtd",,"StudyData",A6, "Bar", "", "Close","D","-1",,,,,"T"), RTD("cqg.rtd",,"StudyData",A6, "Bar", "", "Close","D","0",,,,,"T"))</f>
        <v>239.84</v>
      </c>
      <c r="G6" s="5">
        <f t="shared" si="0"/>
        <v>100.22</v>
      </c>
      <c r="H6" s="3">
        <f t="shared" si="1"/>
        <v>1.3931351027738974</v>
      </c>
      <c r="I6" s="4">
        <f>RANK($H6,$H$2:H$31)+COUNTIF($H$2:H6,H6)-1</f>
        <v>3</v>
      </c>
      <c r="J6" t="str">
        <f t="shared" si="2"/>
        <v>CAT</v>
      </c>
      <c r="K6" s="3">
        <f t="shared" si="3"/>
        <v>1.3931351027738974</v>
      </c>
      <c r="L6">
        <f t="shared" si="6"/>
        <v>5</v>
      </c>
      <c r="M6" t="str">
        <f t="shared" si="4"/>
        <v>BA</v>
      </c>
      <c r="N6" s="3">
        <f t="shared" si="5"/>
        <v>1.1899200983405038</v>
      </c>
    </row>
    <row r="7" spans="1:19" x14ac:dyDescent="0.3">
      <c r="A7" t="s">
        <v>6</v>
      </c>
      <c r="B7" s="2">
        <f xml:space="preserve"> RTD("cqg.rtd",,"StudyData",A7, "Bar", "", "Low","Q","0",,,,,"T")</f>
        <v>208.91</v>
      </c>
      <c r="C7" s="2">
        <f xml:space="preserve"> RTD("cqg.rtd",,"StudyData",A7, "Bar", "", "Low","Q","-1",,,,,"T")</f>
        <v>201.51</v>
      </c>
      <c r="D7" s="2">
        <f xml:space="preserve"> RTD("cqg.rtd",,"StudyData",A7, "Bar", "", "Low","Q","-3",,,,,"T")</f>
        <v>181.93</v>
      </c>
      <c r="E7" s="2">
        <f xml:space="preserve"> RTD("cqg.rtd",,"StudyData",A7, "Bar", "", "Low","Q","-4",,,,,"T")</f>
        <v>130.03</v>
      </c>
      <c r="F7" s="1">
        <f>IF( RTD("cqg.rtd",,"StudyData",A7, "Bar", "", "Close","D","0",,,,,"T")="", RTD("cqg.rtd",,"StudyData",A7, "Bar", "", "Close","D","-1",,,,,"T"), RTD("cqg.rtd",,"StudyData",A7, "Bar", "", "Close","D","0",,,,,"T"))</f>
        <v>238.56</v>
      </c>
      <c r="G7" s="5">
        <f t="shared" si="0"/>
        <v>130.03</v>
      </c>
      <c r="H7" s="3">
        <f t="shared" si="1"/>
        <v>0.83465354149042525</v>
      </c>
      <c r="I7" s="4">
        <f>RANK($H7,$H$2:H$31)+COUNTIF($H$2:H7,H7)-1</f>
        <v>11</v>
      </c>
      <c r="J7" t="str">
        <f t="shared" si="2"/>
        <v>CRM</v>
      </c>
      <c r="K7" s="3">
        <f t="shared" si="3"/>
        <v>0.83465354149042525</v>
      </c>
      <c r="L7">
        <f t="shared" si="6"/>
        <v>6</v>
      </c>
      <c r="M7" t="str">
        <f t="shared" si="4"/>
        <v>AAPL</v>
      </c>
      <c r="N7" s="3">
        <f t="shared" si="5"/>
        <v>1.1106045254981425</v>
      </c>
    </row>
    <row r="8" spans="1:19" x14ac:dyDescent="0.3">
      <c r="A8" t="s">
        <v>7</v>
      </c>
      <c r="B8" s="2">
        <f xml:space="preserve"> RTD("cqg.rtd",,"StudyData",A8, "Bar", "", "Low","Q","0",,,,,"T")</f>
        <v>50.1</v>
      </c>
      <c r="C8" s="2">
        <f xml:space="preserve"> RTD("cqg.rtd",,"StudyData",A8, "Bar", "", "Low","Q","-1",,,,,"T")</f>
        <v>43.35</v>
      </c>
      <c r="D8" s="2">
        <f xml:space="preserve"> RTD("cqg.rtd",,"StudyData",A8, "Bar", "", "Low","Q","-3",,,,,"T")</f>
        <v>37.6</v>
      </c>
      <c r="E8" s="2">
        <f xml:space="preserve"> RTD("cqg.rtd",,"StudyData",A8, "Bar", "", "Low","Q","-4",,,,,"T")</f>
        <v>37.47</v>
      </c>
      <c r="F8" s="1">
        <f>IF( RTD("cqg.rtd",,"StudyData",A8, "Bar", "", "Close","D","0",,,,,"T")="", RTD("cqg.rtd",,"StudyData",A8, "Bar", "", "Close","D","-1",,,,,"T"), RTD("cqg.rtd",,"StudyData",A8, "Bar", "", "Close","D","0",,,,,"T"))</f>
        <v>54.07</v>
      </c>
      <c r="G8" s="5">
        <f t="shared" si="0"/>
        <v>37.47</v>
      </c>
      <c r="H8" s="3">
        <f t="shared" si="1"/>
        <v>0.44302108353349351</v>
      </c>
      <c r="I8" s="4">
        <f>RANK($H8,$H$2:H$31)+COUNTIF($H$2:H8,H8)-1</f>
        <v>21</v>
      </c>
      <c r="J8" t="str">
        <f t="shared" si="2"/>
        <v>CSCO</v>
      </c>
      <c r="K8" s="3">
        <f t="shared" si="3"/>
        <v>0.44302108353349351</v>
      </c>
      <c r="L8">
        <f t="shared" si="6"/>
        <v>7</v>
      </c>
      <c r="M8" t="str">
        <f t="shared" si="4"/>
        <v>JPM</v>
      </c>
      <c r="N8" s="3">
        <f t="shared" si="5"/>
        <v>1.007160194174757</v>
      </c>
    </row>
    <row r="9" spans="1:19" x14ac:dyDescent="0.3">
      <c r="A9" t="s">
        <v>8</v>
      </c>
      <c r="B9" s="2">
        <f xml:space="preserve"> RTD("cqg.rtd",,"StudyData",A9, "Bar", "", "Low","Q","0",,,,,"T")</f>
        <v>100.14</v>
      </c>
      <c r="C9" s="2">
        <f xml:space="preserve"> RTD("cqg.rtd",,"StudyData",A9, "Bar", "", "Low","Q","-1",,,,,"T")</f>
        <v>83.89</v>
      </c>
      <c r="D9" s="2">
        <f xml:space="preserve"> RTD("cqg.rtd",,"StudyData",A9, "Bar", "", "Low","Q","-3",,,,,"T")</f>
        <v>70.5</v>
      </c>
      <c r="E9" s="2">
        <f xml:space="preserve"> RTD("cqg.rtd",,"StudyData",A9, "Bar", "", "Low","Q","-4",,,,,"T")</f>
        <v>67.61</v>
      </c>
      <c r="F9" s="1">
        <f>IF( RTD("cqg.rtd",,"StudyData",A9, "Bar", "", "Close","D","0",,,,,"T")="", RTD("cqg.rtd",,"StudyData",A9, "Bar", "", "Close","D","-1",,,,,"T"), RTD("cqg.rtd",,"StudyData",A9, "Bar", "", "Close","D","0",,,,,"T"))</f>
        <v>107.75</v>
      </c>
      <c r="G9" s="5">
        <f t="shared" si="0"/>
        <v>67.61</v>
      </c>
      <c r="H9" s="3">
        <f t="shared" si="1"/>
        <v>0.5936991569294483</v>
      </c>
      <c r="I9" s="4">
        <f>RANK($H9,$H$2:H$31)+COUNTIF($H$2:H9,H9)-1</f>
        <v>17</v>
      </c>
      <c r="J9" t="str">
        <f t="shared" si="2"/>
        <v>CVX</v>
      </c>
      <c r="K9" s="3">
        <f t="shared" si="3"/>
        <v>0.5936991569294483</v>
      </c>
      <c r="L9">
        <f t="shared" si="6"/>
        <v>8</v>
      </c>
      <c r="M9" t="str">
        <f t="shared" si="4"/>
        <v>HON</v>
      </c>
      <c r="N9" s="3">
        <f t="shared" si="5"/>
        <v>0.94646059260524285</v>
      </c>
    </row>
    <row r="10" spans="1:19" x14ac:dyDescent="0.3">
      <c r="A10" t="s">
        <v>9</v>
      </c>
      <c r="B10" s="2">
        <f xml:space="preserve"> RTD("cqg.rtd",,"StudyData",A10, "Bar", "", "Low","Q","0",,,,,"T")</f>
        <v>167.09</v>
      </c>
      <c r="C10" s="2">
        <f xml:space="preserve"> RTD("cqg.rtd",,"StudyData",A10, "Bar", "", "Low","Q","-1",,,,,"T")</f>
        <v>160.52000000000001</v>
      </c>
      <c r="D10" s="2">
        <f xml:space="preserve"> RTD("cqg.rtd",,"StudyData",A10, "Bar", "", "Low","Q","-3",,,,,"T")</f>
        <v>112</v>
      </c>
      <c r="E10" s="2">
        <f xml:space="preserve"> RTD("cqg.rtd",,"StudyData",A10, "Bar", "", "Low","Q","-4",,,,,"T")</f>
        <v>92.56</v>
      </c>
      <c r="F10" s="1">
        <f>IF( RTD("cqg.rtd",,"StudyData",A10, "Bar", "", "Close","D","0",,,,,"T")="", RTD("cqg.rtd",,"StudyData",A10, "Bar", "", "Close","D","-1",,,,,"T"), RTD("cqg.rtd",,"StudyData",A10, "Bar", "", "Close","D","0",,,,,"T"))</f>
        <v>177.06</v>
      </c>
      <c r="G10" s="5">
        <f t="shared" si="0"/>
        <v>92.56</v>
      </c>
      <c r="H10" s="3">
        <f t="shared" si="1"/>
        <v>0.9129213483146067</v>
      </c>
      <c r="I10" s="4">
        <f>RANK($H10,$H$2:H$31)+COUNTIF($H$2:H10,H10)-1</f>
        <v>9</v>
      </c>
      <c r="J10" t="str">
        <f t="shared" si="2"/>
        <v>DIS</v>
      </c>
      <c r="K10" s="3">
        <f t="shared" si="3"/>
        <v>0.9129213483146067</v>
      </c>
      <c r="L10">
        <f t="shared" si="6"/>
        <v>9</v>
      </c>
      <c r="M10" t="str">
        <f t="shared" si="4"/>
        <v>DIS</v>
      </c>
      <c r="N10" s="3">
        <f t="shared" si="5"/>
        <v>0.9129213483146067</v>
      </c>
    </row>
    <row r="11" spans="1:19" x14ac:dyDescent="0.3">
      <c r="A11" t="s">
        <v>10</v>
      </c>
      <c r="B11" s="2">
        <f xml:space="preserve"> RTD("cqg.rtd",,"StudyData",A11, "Bar", "", "Low","Q","0",,,,,"T")</f>
        <v>60.45</v>
      </c>
      <c r="C11" s="2">
        <f xml:space="preserve"> RTD("cqg.rtd",,"StudyData",A11, "Bar", "", "Low","Q","-1",,,,,"T")</f>
        <v>51.33</v>
      </c>
      <c r="D11" s="2">
        <f xml:space="preserve"> RTD("cqg.rtd",,"StudyData",A11, "Bar", "", "Low","Q","-3",,,,,"T")</f>
        <v>39.17</v>
      </c>
      <c r="E11" s="2">
        <f xml:space="preserve"> RTD("cqg.rtd",,"StudyData",A11, "Bar", "", "Low","Q","-4",,,,,"T")</f>
        <v>26.92</v>
      </c>
      <c r="F11" s="1">
        <f>IF( RTD("cqg.rtd",,"StudyData",A11, "Bar", "", "Close","D","0",,,,,"T")="", RTD("cqg.rtd",,"StudyData",A11, "Bar", "", "Close","D","-1",,,,,"T"), RTD("cqg.rtd",,"StudyData",A11, "Bar", "", "Close","D","0",,,,,"T"))</f>
        <v>69.069999999999993</v>
      </c>
      <c r="G11" s="5">
        <f t="shared" si="0"/>
        <v>26.92</v>
      </c>
      <c r="H11" s="3">
        <f t="shared" si="1"/>
        <v>1.5657503714710248</v>
      </c>
      <c r="I11" s="4">
        <f>RANK($H11,$H$2:H$31)+COUNTIF($H$2:H11,H11)-1</f>
        <v>2</v>
      </c>
      <c r="J11" t="str">
        <f t="shared" si="2"/>
        <v>DOW</v>
      </c>
      <c r="K11" s="3">
        <f t="shared" si="3"/>
        <v>1.5657503714710248</v>
      </c>
      <c r="L11">
        <f t="shared" si="6"/>
        <v>10</v>
      </c>
      <c r="M11" t="str">
        <f t="shared" si="4"/>
        <v>TRV</v>
      </c>
      <c r="N11" s="3">
        <f t="shared" si="5"/>
        <v>0.86039952996474744</v>
      </c>
    </row>
    <row r="12" spans="1:19" x14ac:dyDescent="0.3">
      <c r="A12" t="s">
        <v>11</v>
      </c>
      <c r="B12" s="2">
        <f xml:space="preserve"> RTD("cqg.rtd",,"StudyData",A12, "Bar", "", "Low","Q","0",,,,,"T")</f>
        <v>322.95999999999998</v>
      </c>
      <c r="C12" s="2">
        <f xml:space="preserve"> RTD("cqg.rtd",,"StudyData",A12, "Bar", "", "Low","Q","-1",,,,,"T")</f>
        <v>260.16000000000003</v>
      </c>
      <c r="D12" s="2">
        <f xml:space="preserve"> RTD("cqg.rtd",,"StudyData",A12, "Bar", "", "Low","Q","-3",,,,,"T")</f>
        <v>185.86</v>
      </c>
      <c r="E12" s="2">
        <f xml:space="preserve"> RTD("cqg.rtd",,"StudyData",A12, "Bar", "", "Low","Q","-4",,,,,"T")</f>
        <v>141.66999999999999</v>
      </c>
      <c r="F12" s="1">
        <f>IF( RTD("cqg.rtd",,"StudyData",A12, "Bar", "", "Close","D","0",,,,,"T")="", RTD("cqg.rtd",,"StudyData",A12, "Bar", "", "Close","D","-1",,,,,"T"), RTD("cqg.rtd",,"StudyData",A12, "Bar", "", "Close","D","0",,,,,"T"))</f>
        <v>388.77</v>
      </c>
      <c r="G12" s="5">
        <f t="shared" si="0"/>
        <v>141.66999999999999</v>
      </c>
      <c r="H12" s="3">
        <f t="shared" si="1"/>
        <v>1.7441942542528412</v>
      </c>
      <c r="I12" s="4">
        <f>RANK($H12,$H$2:H$31)+COUNTIF($H$2:H12,H12)-1</f>
        <v>1</v>
      </c>
      <c r="J12" t="str">
        <f t="shared" si="2"/>
        <v>GS</v>
      </c>
      <c r="K12" s="3">
        <f t="shared" si="3"/>
        <v>1.7441942542528412</v>
      </c>
      <c r="L12">
        <f t="shared" si="6"/>
        <v>11</v>
      </c>
      <c r="M12" t="str">
        <f t="shared" si="4"/>
        <v>CRM</v>
      </c>
      <c r="N12" s="3">
        <f t="shared" si="5"/>
        <v>0.83465354149042525</v>
      </c>
    </row>
    <row r="13" spans="1:19" x14ac:dyDescent="0.3">
      <c r="A13" t="s">
        <v>12</v>
      </c>
      <c r="B13" s="2">
        <f xml:space="preserve"> RTD("cqg.rtd",,"StudyData",A13, "Bar", "", "Low","Q","0",,,,,"T")</f>
        <v>303.89</v>
      </c>
      <c r="C13" s="2">
        <f xml:space="preserve"> RTD("cqg.rtd",,"StudyData",A13, "Bar", "", "Low","Q","-1",,,,,"T")</f>
        <v>246.59</v>
      </c>
      <c r="D13" s="2">
        <f xml:space="preserve"> RTD("cqg.rtd",,"StudyData",A13, "Bar", "", "Low","Q","-3",,,,,"T")</f>
        <v>246.22</v>
      </c>
      <c r="E13" s="2">
        <f xml:space="preserve"> RTD("cqg.rtd",,"StudyData",A13, "Bar", "", "Low","Q","-4",,,,,"T")</f>
        <v>174</v>
      </c>
      <c r="F13" s="1">
        <f>IF( RTD("cqg.rtd",,"StudyData",A13, "Bar", "", "Close","D","0",,,,,"T")="", RTD("cqg.rtd",,"StudyData",A13, "Bar", "", "Close","D","-1",,,,,"T"), RTD("cqg.rtd",,"StudyData",A13, "Bar", "", "Close","D","0",,,,,"T"))</f>
        <v>308.57</v>
      </c>
      <c r="G13" s="5">
        <f t="shared" si="0"/>
        <v>174</v>
      </c>
      <c r="H13" s="3">
        <f t="shared" si="1"/>
        <v>0.77339080459770115</v>
      </c>
      <c r="I13" s="4">
        <f>RANK($H13,$H$2:H$31)+COUNTIF($H$2:H13,H13)-1</f>
        <v>13</v>
      </c>
      <c r="J13" t="str">
        <f t="shared" si="2"/>
        <v>HD</v>
      </c>
      <c r="K13" s="3">
        <f t="shared" si="3"/>
        <v>0.77339080459770115</v>
      </c>
      <c r="L13">
        <f t="shared" si="6"/>
        <v>12</v>
      </c>
      <c r="M13" t="str">
        <f t="shared" si="4"/>
        <v>UNH</v>
      </c>
      <c r="N13" s="3">
        <f t="shared" si="5"/>
        <v>0.7838340043357076</v>
      </c>
    </row>
    <row r="14" spans="1:19" x14ac:dyDescent="0.3">
      <c r="A14" t="s">
        <v>13</v>
      </c>
      <c r="B14" s="2">
        <f xml:space="preserve"> RTD("cqg.rtd",,"StudyData",A14, "Bar", "", "Low","Q","0",,,,,"T")</f>
        <v>215.49</v>
      </c>
      <c r="C14" s="2">
        <f xml:space="preserve"> RTD("cqg.rtd",,"StudyData",A14, "Bar", "", "Low","Q","-1",,,,,"T")</f>
        <v>194.55</v>
      </c>
      <c r="D14" s="2">
        <f xml:space="preserve"> RTD("cqg.rtd",,"StudyData",A14, "Bar", "", "Low","Q","-3",,,,,"T")</f>
        <v>140.9</v>
      </c>
      <c r="E14" s="2">
        <f xml:space="preserve"> RTD("cqg.rtd",,"StudyData",A14, "Bar", "", "Low","Q","-4",,,,,"T")</f>
        <v>117.11</v>
      </c>
      <c r="F14" s="1">
        <f>IF( RTD("cqg.rtd",,"StudyData",A14, "Bar", "", "Close","D","0",,,,,"T")="", RTD("cqg.rtd",,"StudyData",A14, "Bar", "", "Close","D","-1",,,,,"T"), RTD("cqg.rtd",,"StudyData",A14, "Bar", "", "Close","D","0",,,,,"T"))</f>
        <v>227.95</v>
      </c>
      <c r="G14" s="5">
        <f t="shared" si="0"/>
        <v>117.11</v>
      </c>
      <c r="H14" s="3">
        <f t="shared" si="1"/>
        <v>0.94646059260524285</v>
      </c>
      <c r="I14" s="4">
        <f>RANK($H14,$H$2:H$31)+COUNTIF($H$2:H14,H14)-1</f>
        <v>8</v>
      </c>
      <c r="J14" t="str">
        <f t="shared" si="2"/>
        <v>HON</v>
      </c>
      <c r="K14" s="3">
        <f t="shared" si="3"/>
        <v>0.94646059260524285</v>
      </c>
      <c r="L14">
        <f t="shared" si="6"/>
        <v>13</v>
      </c>
      <c r="M14" t="str">
        <f t="shared" si="4"/>
        <v>HD</v>
      </c>
      <c r="N14" s="3">
        <f t="shared" si="5"/>
        <v>0.77339080459770115</v>
      </c>
    </row>
    <row r="15" spans="1:19" x14ac:dyDescent="0.3">
      <c r="A15" t="s">
        <v>14</v>
      </c>
      <c r="B15" s="2">
        <f xml:space="preserve"> RTD("cqg.rtd",,"StudyData",A15, "Bar", "", "Low","Q","0",,,,,"T")</f>
        <v>130.38</v>
      </c>
      <c r="C15" s="2">
        <f xml:space="preserve"> RTD("cqg.rtd",,"StudyData",A15, "Bar", "", "Low","Q","-1",,,,,"T")</f>
        <v>117.36</v>
      </c>
      <c r="D15" s="2">
        <f xml:space="preserve"> RTD("cqg.rtd",,"StudyData",A15, "Bar", "", "Low","Q","-3",,,,,"T")</f>
        <v>115.2</v>
      </c>
      <c r="E15" s="2">
        <f xml:space="preserve"> RTD("cqg.rtd",,"StudyData",A15, "Bar", "", "Low","Q","-4",,,,,"T")</f>
        <v>104.52</v>
      </c>
      <c r="F15" s="1">
        <f>IF( RTD("cqg.rtd",,"StudyData",A15, "Bar", "", "Close","D","0",,,,,"T")="", RTD("cqg.rtd",,"StudyData",A15, "Bar", "", "Close","D","-1",,,,,"T"), RTD("cqg.rtd",,"StudyData",A15, "Bar", "", "Close","D","0",,,,,"T"))</f>
        <v>147.37</v>
      </c>
      <c r="G15" s="5">
        <f t="shared" si="0"/>
        <v>104.52</v>
      </c>
      <c r="H15" s="3">
        <f t="shared" si="1"/>
        <v>0.40996938384998094</v>
      </c>
      <c r="I15" s="4">
        <f>RANK($H15,$H$2:H$31)+COUNTIF($H$2:H15,H15)-1</f>
        <v>22</v>
      </c>
      <c r="J15" t="str">
        <f t="shared" si="2"/>
        <v>IBM</v>
      </c>
      <c r="K15" s="3">
        <f t="shared" si="3"/>
        <v>0.40996938384998094</v>
      </c>
      <c r="L15">
        <f t="shared" si="6"/>
        <v>14</v>
      </c>
      <c r="M15" t="str">
        <f t="shared" si="4"/>
        <v>NKE</v>
      </c>
      <c r="N15" s="3">
        <f t="shared" si="5"/>
        <v>0.73548470710212543</v>
      </c>
    </row>
    <row r="16" spans="1:19" x14ac:dyDescent="0.3">
      <c r="A16" t="s">
        <v>15</v>
      </c>
      <c r="B16" s="2">
        <f xml:space="preserve"> RTD("cqg.rtd",,"StudyData",A16, "Bar", "", "Low","Q","0",,,,,"T")</f>
        <v>53.42</v>
      </c>
      <c r="C16" s="2">
        <f xml:space="preserve"> RTD("cqg.rtd",,"StudyData",A16, "Bar", "", "Low","Q","-1",,,,,"T")</f>
        <v>49.33</v>
      </c>
      <c r="D16" s="2">
        <f xml:space="preserve"> RTD("cqg.rtd",,"StudyData",A16, "Bar", "", "Low","Q","-3",,,,,"T")</f>
        <v>46.97</v>
      </c>
      <c r="E16" s="2">
        <f xml:space="preserve"> RTD("cqg.rtd",,"StudyData",A16, "Bar", "", "Low","Q","-4",,,,,"T")</f>
        <v>51.22</v>
      </c>
      <c r="F16" s="1">
        <f>IF( RTD("cqg.rtd",,"StudyData",A16, "Bar", "", "Close","D","0",,,,,"T")="", RTD("cqg.rtd",,"StudyData",A16, "Bar", "", "Close","D","-1",,,,,"T"), RTD("cqg.rtd",,"StudyData",A16, "Bar", "", "Close","D","0",,,,,"T"))</f>
        <v>57.37</v>
      </c>
      <c r="G16" s="5">
        <f t="shared" si="0"/>
        <v>46.97</v>
      </c>
      <c r="H16" s="3">
        <f t="shared" si="1"/>
        <v>0.22141792633595911</v>
      </c>
      <c r="I16" s="4">
        <f>RANK($H16,$H$2:H$31)+COUNTIF($H$2:H16,H16)-1</f>
        <v>27</v>
      </c>
      <c r="J16" t="str">
        <f t="shared" si="2"/>
        <v>INTC</v>
      </c>
      <c r="K16" s="3">
        <f t="shared" si="3"/>
        <v>0.22141792633595911</v>
      </c>
      <c r="L16">
        <f t="shared" si="6"/>
        <v>15</v>
      </c>
      <c r="M16" t="str">
        <f t="shared" si="4"/>
        <v>MSFT</v>
      </c>
      <c r="N16" s="3">
        <f t="shared" si="5"/>
        <v>0.68036711891460477</v>
      </c>
    </row>
    <row r="17" spans="1:14" x14ac:dyDescent="0.3">
      <c r="A17" t="s">
        <v>16</v>
      </c>
      <c r="B17" s="2">
        <f xml:space="preserve"> RTD("cqg.rtd",,"StudyData",A17, "Bar", "", "Low","Q","0",,,,,"T")</f>
        <v>156.53</v>
      </c>
      <c r="C17" s="2">
        <f xml:space="preserve"> RTD("cqg.rtd",,"StudyData",A17, "Bar", "", "Low","Q","-1",,,,,"T")</f>
        <v>151.47</v>
      </c>
      <c r="D17" s="2">
        <f xml:space="preserve"> RTD("cqg.rtd",,"StudyData",A17, "Bar", "", "Low","Q","-3",,,,,"T")</f>
        <v>140.06</v>
      </c>
      <c r="E17" s="2">
        <f xml:space="preserve"> RTD("cqg.rtd",,"StudyData",A17, "Bar", "", "Low","Q","-4",,,,,"T")</f>
        <v>125.5</v>
      </c>
      <c r="F17" s="1">
        <f>IF( RTD("cqg.rtd",,"StudyData",A17, "Bar", "", "Close","D","0",,,,,"T")="", RTD("cqg.rtd",,"StudyData",A17, "Bar", "", "Close","D","-1",,,,,"T"), RTD("cqg.rtd",,"StudyData",A17, "Bar", "", "Close","D","0",,,,,"T"))</f>
        <v>165.56</v>
      </c>
      <c r="G17" s="5">
        <f t="shared" si="0"/>
        <v>125.5</v>
      </c>
      <c r="H17" s="3">
        <f t="shared" si="1"/>
        <v>0.31920318725099606</v>
      </c>
      <c r="I17" s="4">
        <f>RANK($H17,$H$2:H$31)+COUNTIF($H$2:H17,H17)-1</f>
        <v>24</v>
      </c>
      <c r="J17" t="str">
        <f t="shared" si="2"/>
        <v>JNJ</v>
      </c>
      <c r="K17" s="3">
        <f t="shared" si="3"/>
        <v>0.31920318725099606</v>
      </c>
      <c r="L17">
        <f t="shared" si="6"/>
        <v>16</v>
      </c>
      <c r="M17" t="str">
        <f t="shared" si="4"/>
        <v>WBA</v>
      </c>
      <c r="N17" s="3">
        <f t="shared" si="5"/>
        <v>0.62072018890200686</v>
      </c>
    </row>
    <row r="18" spans="1:14" x14ac:dyDescent="0.3">
      <c r="A18" t="s">
        <v>17</v>
      </c>
      <c r="B18" s="2">
        <f xml:space="preserve"> RTD("cqg.rtd",,"StudyData",A18, "Bar", "", "Low","Q","0",,,,,"T")</f>
        <v>146.68</v>
      </c>
      <c r="C18" s="2">
        <f xml:space="preserve"> RTD("cqg.rtd",,"StudyData",A18, "Bar", "", "Low","Q","-1",,,,,"T")</f>
        <v>123.77</v>
      </c>
      <c r="D18" s="2">
        <f xml:space="preserve"> RTD("cqg.rtd",,"StudyData",A18, "Bar", "", "Low","Q","-3",,,,,"T")</f>
        <v>90.77</v>
      </c>
      <c r="E18" s="2">
        <f xml:space="preserve"> RTD("cqg.rtd",,"StudyData",A18, "Bar", "", "Low","Q","-4",,,,,"T")</f>
        <v>82.4</v>
      </c>
      <c r="F18" s="1">
        <f>IF( RTD("cqg.rtd",,"StudyData",A18, "Bar", "", "Close","D","0",,,,,"T")="", RTD("cqg.rtd",,"StudyData",A18, "Bar", "", "Close","D","-1",,,,,"T"), RTD("cqg.rtd",,"StudyData",A18, "Bar", "", "Close","D","0",,,,,"T"))</f>
        <v>165.39</v>
      </c>
      <c r="G18" s="5">
        <f t="shared" si="0"/>
        <v>82.4</v>
      </c>
      <c r="H18" s="3">
        <f t="shared" si="1"/>
        <v>1.007160194174757</v>
      </c>
      <c r="I18" s="4">
        <f>RANK($H18,$H$2:H$31)+COUNTIF($H$2:H18,H18)-1</f>
        <v>7</v>
      </c>
      <c r="J18" t="str">
        <f t="shared" si="2"/>
        <v>JPM</v>
      </c>
      <c r="K18" s="3">
        <f t="shared" si="3"/>
        <v>1.007160194174757</v>
      </c>
      <c r="L18">
        <f t="shared" si="6"/>
        <v>17</v>
      </c>
      <c r="M18" t="str">
        <f t="shared" si="4"/>
        <v>CVX</v>
      </c>
      <c r="N18" s="3">
        <f t="shared" si="5"/>
        <v>0.5936991569294483</v>
      </c>
    </row>
    <row r="19" spans="1:14" x14ac:dyDescent="0.3">
      <c r="A19" t="s">
        <v>18</v>
      </c>
      <c r="B19" s="2">
        <f xml:space="preserve"> RTD("cqg.rtd",,"StudyData",A19, "Bar", "", "Low","Q","0",,,,,"T")</f>
        <v>52.29</v>
      </c>
      <c r="C19" s="2">
        <f xml:space="preserve"> RTD("cqg.rtd",,"StudyData",A19, "Bar", "", "Low","Q","-1",,,,,"T")</f>
        <v>48.11</v>
      </c>
      <c r="D19" s="2">
        <f xml:space="preserve"> RTD("cqg.rtd",,"StudyData",A19, "Bar", "", "Low","Q","-3",,,,,"T")</f>
        <v>43.82</v>
      </c>
      <c r="E19" s="2">
        <f xml:space="preserve"> RTD("cqg.rtd",,"StudyData",A19, "Bar", "", "Low","Q","-4",,,,,"T")</f>
        <v>41.8</v>
      </c>
      <c r="F19" s="1">
        <f>IF( RTD("cqg.rtd",,"StudyData",A19, "Bar", "", "Close","D","0",,,,,"T")="", RTD("cqg.rtd",,"StudyData",A19, "Bar", "", "Close","D","-1",,,,,"T"), RTD("cqg.rtd",,"StudyData",A19, "Bar", "", "Close","D","0",,,,,"T"))</f>
        <v>55.96</v>
      </c>
      <c r="G19" s="5">
        <f t="shared" si="0"/>
        <v>41.8</v>
      </c>
      <c r="H19" s="3">
        <f t="shared" si="1"/>
        <v>0.33875598086124414</v>
      </c>
      <c r="I19" s="4">
        <f>RANK($H19,$H$2:H$31)+COUNTIF($H$2:H19,H19)-1</f>
        <v>23</v>
      </c>
      <c r="J19" t="str">
        <f t="shared" si="2"/>
        <v>KO</v>
      </c>
      <c r="K19" s="3">
        <f t="shared" si="3"/>
        <v>0.33875598086124414</v>
      </c>
      <c r="L19">
        <f t="shared" si="6"/>
        <v>18</v>
      </c>
      <c r="M19" t="str">
        <f t="shared" si="4"/>
        <v>MMM</v>
      </c>
      <c r="N19" s="3">
        <f t="shared" si="5"/>
        <v>0.56293412716586522</v>
      </c>
    </row>
    <row r="20" spans="1:14" x14ac:dyDescent="0.3">
      <c r="A20" t="s">
        <v>19</v>
      </c>
      <c r="B20" s="2">
        <f xml:space="preserve"> RTD("cqg.rtd",,"StudyData",A20, "Bar", "", "Low","Q","0",,,,,"T")</f>
        <v>223.27</v>
      </c>
      <c r="C20" s="2">
        <f xml:space="preserve"> RTD("cqg.rtd",,"StudyData",A20, "Bar", "", "Low","Q","-1",,,,,"T")</f>
        <v>202.73</v>
      </c>
      <c r="D20" s="2">
        <f xml:space="preserve"> RTD("cqg.rtd",,"StudyData",A20, "Bar", "", "Low","Q","-3",,,,,"T")</f>
        <v>182.62</v>
      </c>
      <c r="E20" s="2">
        <f xml:space="preserve"> RTD("cqg.rtd",,"StudyData",A20, "Bar", "", "Low","Q","-4",,,,,"T")</f>
        <v>155</v>
      </c>
      <c r="F20" s="1">
        <f>IF( RTD("cqg.rtd",,"StudyData",A20, "Bar", "", "Close","D","0",,,,,"T")="", RTD("cqg.rtd",,"StudyData",A20, "Bar", "", "Close","D","-1",,,,,"T"), RTD("cqg.rtd",,"StudyData",A20, "Bar", "", "Close","D","0",,,,,"T"))</f>
        <v>233.47</v>
      </c>
      <c r="G20" s="5">
        <f t="shared" si="0"/>
        <v>155</v>
      </c>
      <c r="H20" s="3">
        <f t="shared" si="1"/>
        <v>0.50625806451612898</v>
      </c>
      <c r="I20" s="4">
        <f>RANK($H20,$H$2:H$31)+COUNTIF($H$2:H20,H20)-1</f>
        <v>20</v>
      </c>
      <c r="J20" t="str">
        <f t="shared" si="2"/>
        <v>MCD</v>
      </c>
      <c r="K20" s="3">
        <f t="shared" si="3"/>
        <v>0.50625806451612898</v>
      </c>
      <c r="L20">
        <f t="shared" si="6"/>
        <v>19</v>
      </c>
      <c r="M20" t="str">
        <f t="shared" si="4"/>
        <v>V</v>
      </c>
      <c r="N20" s="3">
        <f t="shared" si="5"/>
        <v>0.53432934926958831</v>
      </c>
    </row>
    <row r="21" spans="1:14" x14ac:dyDescent="0.3">
      <c r="A21" t="s">
        <v>20</v>
      </c>
      <c r="B21" s="2">
        <f xml:space="preserve"> RTD("cqg.rtd",,"StudyData",A21, "Bar", "", "Low","Q","0",,,,,"T")</f>
        <v>188.63</v>
      </c>
      <c r="C21" s="2">
        <f xml:space="preserve"> RTD("cqg.rtd",,"StudyData",A21, "Bar", "", "Low","Q","-1",,,,,"T")</f>
        <v>163.38</v>
      </c>
      <c r="D21" s="2">
        <f xml:space="preserve"> RTD("cqg.rtd",,"StudyData",A21, "Bar", "", "Low","Q","-3",,,,,"T")</f>
        <v>148.80000000000001</v>
      </c>
      <c r="E21" s="2">
        <f xml:space="preserve"> RTD("cqg.rtd",,"StudyData",A21, "Bar", "", "Low","Q","-4",,,,,"T")</f>
        <v>131.01</v>
      </c>
      <c r="F21" s="1">
        <f>IF( RTD("cqg.rtd",,"StudyData",A21, "Bar", "", "Close","D","0",,,,,"T")="", RTD("cqg.rtd",,"StudyData",A21, "Bar", "", "Close","D","-1",,,,,"T"), RTD("cqg.rtd",,"StudyData",A21, "Bar", "", "Close","D","0",,,,,"T"))</f>
        <v>204.76</v>
      </c>
      <c r="G21" s="5">
        <f t="shared" si="0"/>
        <v>131.01</v>
      </c>
      <c r="H21" s="3">
        <f t="shared" si="1"/>
        <v>0.56293412716586522</v>
      </c>
      <c r="I21" s="4">
        <f>RANK($H21,$H$2:H$31)+COUNTIF($H$2:H21,H21)-1</f>
        <v>18</v>
      </c>
      <c r="J21" t="str">
        <f t="shared" si="2"/>
        <v>MMM</v>
      </c>
      <c r="K21" s="3">
        <f t="shared" si="3"/>
        <v>0.56293412716586522</v>
      </c>
      <c r="L21">
        <f t="shared" si="6"/>
        <v>20</v>
      </c>
      <c r="M21" t="str">
        <f t="shared" si="4"/>
        <v>MCD</v>
      </c>
      <c r="N21" s="3">
        <f t="shared" si="5"/>
        <v>0.50625806451612898</v>
      </c>
    </row>
    <row r="22" spans="1:14" x14ac:dyDescent="0.3">
      <c r="A22" t="s">
        <v>21</v>
      </c>
      <c r="B22" s="2">
        <f xml:space="preserve"> RTD("cqg.rtd",,"StudyData",A22, "Bar", "", "Low","Q","0",,,,,"T")</f>
        <v>72.849999999999994</v>
      </c>
      <c r="C22" s="2">
        <f xml:space="preserve"> RTD("cqg.rtd",,"StudyData",A22, "Bar", "", "Low","Q","-1",,,,,"T")</f>
        <v>71.709999999999994</v>
      </c>
      <c r="D22" s="2">
        <f xml:space="preserve"> RTD("cqg.rtd",,"StudyData",A22, "Bar", "", "Low","Q","-3",,,,,"T")</f>
        <v>76.040000000000006</v>
      </c>
      <c r="E22" s="2">
        <f xml:space="preserve"> RTD("cqg.rtd",,"StudyData",A22, "Bar", "", "Low","Q","-4",,,,,"T")</f>
        <v>72.989999999999995</v>
      </c>
      <c r="F22" s="1">
        <f>IF( RTD("cqg.rtd",,"StudyData",A22, "Bar", "", "Close","D","0",,,,,"T")="", RTD("cqg.rtd",,"StudyData",A22, "Bar", "", "Close","D","-1",,,,,"T"), RTD("cqg.rtd",,"StudyData",A22, "Bar", "", "Close","D","0",,,,,"T"))</f>
        <v>73.19</v>
      </c>
      <c r="G22" s="5">
        <f t="shared" si="0"/>
        <v>71.709999999999994</v>
      </c>
      <c r="H22" s="3">
        <f t="shared" si="1"/>
        <v>2.0638683586668583E-2</v>
      </c>
      <c r="I22" s="4">
        <f>RANK($H22,$H$2:H$31)+COUNTIF($H$2:H22,H22)-1</f>
        <v>30</v>
      </c>
      <c r="J22" t="str">
        <f t="shared" si="2"/>
        <v>MRK</v>
      </c>
      <c r="K22" s="3">
        <f t="shared" si="3"/>
        <v>2.0638683586668583E-2</v>
      </c>
      <c r="L22">
        <f t="shared" si="6"/>
        <v>21</v>
      </c>
      <c r="M22" t="str">
        <f t="shared" si="4"/>
        <v>CSCO</v>
      </c>
      <c r="N22" s="3">
        <f t="shared" si="5"/>
        <v>0.44302108353349351</v>
      </c>
    </row>
    <row r="23" spans="1:14" x14ac:dyDescent="0.3">
      <c r="A23" t="s">
        <v>22</v>
      </c>
      <c r="B23" s="2">
        <f xml:space="preserve"> RTD("cqg.rtd",,"StudyData",A23, "Bar", "", "Low","Q","0",,,,,"T")</f>
        <v>238.05</v>
      </c>
      <c r="C23" s="2">
        <f xml:space="preserve"> RTD("cqg.rtd",,"StudyData",A23, "Bar", "", "Low","Q","-1",,,,,"T")</f>
        <v>211.94</v>
      </c>
      <c r="D23" s="2">
        <f xml:space="preserve"> RTD("cqg.rtd",,"StudyData",A23, "Bar", "", "Low","Q","-3",,,,,"T")</f>
        <v>196.25</v>
      </c>
      <c r="E23" s="2">
        <f xml:space="preserve"> RTD("cqg.rtd",,"StudyData",A23, "Bar", "", "Low","Q","-4",,,,,"T")</f>
        <v>150.36000000000001</v>
      </c>
      <c r="F23" s="1">
        <f>IF( RTD("cqg.rtd",,"StudyData",A23, "Bar", "", "Close","D","0",,,,,"T")="", RTD("cqg.rtd",,"StudyData",A23, "Bar", "", "Close","D","-1",,,,,"T"), RTD("cqg.rtd",,"StudyData",A23, "Bar", "", "Close","D","0",,,,,"T"))</f>
        <v>252.66</v>
      </c>
      <c r="G23" s="5">
        <f t="shared" si="0"/>
        <v>150.36000000000001</v>
      </c>
      <c r="H23" s="3">
        <f t="shared" si="1"/>
        <v>0.68036711891460477</v>
      </c>
      <c r="I23" s="4">
        <f>RANK($H23,$H$2:H$31)+COUNTIF($H$2:H23,H23)-1</f>
        <v>15</v>
      </c>
      <c r="J23" t="str">
        <f t="shared" si="2"/>
        <v>MSFT</v>
      </c>
      <c r="K23" s="3">
        <f t="shared" si="3"/>
        <v>0.68036711891460477</v>
      </c>
      <c r="L23">
        <f t="shared" si="6"/>
        <v>22</v>
      </c>
      <c r="M23" t="str">
        <f t="shared" si="4"/>
        <v>IBM</v>
      </c>
      <c r="N23" s="3">
        <f t="shared" si="5"/>
        <v>0.40996938384998094</v>
      </c>
    </row>
    <row r="24" spans="1:14" x14ac:dyDescent="0.3">
      <c r="A24" t="s">
        <v>23</v>
      </c>
      <c r="B24" s="2">
        <f xml:space="preserve"> RTD("cqg.rtd",,"StudyData",A24, "Bar", "", "Low","Q","0",,,,,"T")</f>
        <v>125.7</v>
      </c>
      <c r="C24" s="2">
        <f xml:space="preserve"> RTD("cqg.rtd",,"StudyData",A24, "Bar", "", "Low","Q","-1",,,,,"T")</f>
        <v>125.44</v>
      </c>
      <c r="D24" s="2">
        <f xml:space="preserve"> RTD("cqg.rtd",,"StudyData",A24, "Bar", "", "Low","Q","-3",,,,,"T")</f>
        <v>95.11</v>
      </c>
      <c r="E24" s="2">
        <f xml:space="preserve"> RTD("cqg.rtd",,"StudyData",A24, "Bar", "", "Low","Q","-4",,,,,"T")</f>
        <v>77.16</v>
      </c>
      <c r="F24" s="1">
        <f>IF( RTD("cqg.rtd",,"StudyData",A24, "Bar", "", "Close","D","0",,,,,"T")="", RTD("cqg.rtd",,"StudyData",A24, "Bar", "", "Close","D","-1",,,,,"T"), RTD("cqg.rtd",,"StudyData",A24, "Bar", "", "Close","D","0",,,,,"T"))</f>
        <v>133.91</v>
      </c>
      <c r="G24" s="5">
        <f t="shared" si="0"/>
        <v>77.16</v>
      </c>
      <c r="H24" s="3">
        <f t="shared" si="1"/>
        <v>0.73548470710212543</v>
      </c>
      <c r="I24" s="4">
        <f>RANK($H24,$H$2:H$31)+COUNTIF($H$2:H24,H24)-1</f>
        <v>14</v>
      </c>
      <c r="J24" t="str">
        <f t="shared" si="2"/>
        <v>NKE</v>
      </c>
      <c r="K24" s="3">
        <f t="shared" si="3"/>
        <v>0.73548470710212543</v>
      </c>
      <c r="L24">
        <f t="shared" si="6"/>
        <v>23</v>
      </c>
      <c r="M24" t="str">
        <f t="shared" si="4"/>
        <v>KO</v>
      </c>
      <c r="N24" s="3">
        <f t="shared" si="5"/>
        <v>0.33875598086124414</v>
      </c>
    </row>
    <row r="25" spans="1:14" x14ac:dyDescent="0.3">
      <c r="A25" t="s">
        <v>24</v>
      </c>
      <c r="B25" s="2">
        <f xml:space="preserve"> RTD("cqg.rtd",,"StudyData",A25, "Bar", "", "Low","Q","0",,,,,"T")</f>
        <v>130.29</v>
      </c>
      <c r="C25" s="2">
        <f xml:space="preserve"> RTD("cqg.rtd",,"StudyData",A25, "Bar", "", "Low","Q","-1",,,,,"T")</f>
        <v>121.54</v>
      </c>
      <c r="D25" s="2">
        <f xml:space="preserve"> RTD("cqg.rtd",,"StudyData",A25, "Bar", "", "Low","Q","-3",,,,,"T")</f>
        <v>118.9</v>
      </c>
      <c r="E25" s="2">
        <f xml:space="preserve"> RTD("cqg.rtd",,"StudyData",A25, "Bar", "", "Low","Q","-4",,,,,"T")</f>
        <v>107</v>
      </c>
      <c r="F25" s="1">
        <f>IF( RTD("cqg.rtd",,"StudyData",A25, "Bar", "", "Close","D","0",,,,,"T")="", RTD("cqg.rtd",,"StudyData",A25, "Bar", "", "Close","D","-1",,,,,"T"), RTD("cqg.rtd",,"StudyData",A25, "Bar", "", "Close","D","0",,,,,"T"))</f>
        <v>135.87</v>
      </c>
      <c r="G25" s="5">
        <f t="shared" si="0"/>
        <v>107</v>
      </c>
      <c r="H25" s="3">
        <f t="shared" si="1"/>
        <v>0.26981308411214955</v>
      </c>
      <c r="I25" s="4">
        <f>RANK($H25,$H$2:H$31)+COUNTIF($H$2:H25,H25)-1</f>
        <v>25</v>
      </c>
      <c r="J25" t="str">
        <f t="shared" si="2"/>
        <v>PG</v>
      </c>
      <c r="K25" s="3">
        <f t="shared" si="3"/>
        <v>0.26981308411214955</v>
      </c>
      <c r="L25">
        <f t="shared" si="6"/>
        <v>24</v>
      </c>
      <c r="M25" t="str">
        <f t="shared" si="4"/>
        <v>JNJ</v>
      </c>
      <c r="N25" s="3">
        <f t="shared" si="5"/>
        <v>0.31920318725099606</v>
      </c>
    </row>
    <row r="26" spans="1:14" x14ac:dyDescent="0.3">
      <c r="A26" t="s">
        <v>25</v>
      </c>
      <c r="B26" s="2">
        <f xml:space="preserve"> RTD("cqg.rtd",,"StudyData",A26, "Bar", "", "Low","Q","0",,,,,"T")</f>
        <v>149.46</v>
      </c>
      <c r="C26" s="2">
        <f xml:space="preserve"> RTD("cqg.rtd",,"StudyData",A26, "Bar", "", "Low","Q","-1",,,,,"T")</f>
        <v>133.12</v>
      </c>
      <c r="D26" s="2">
        <f xml:space="preserve"> RTD("cqg.rtd",,"StudyData",A26, "Bar", "", "Low","Q","-3",,,,,"T")</f>
        <v>105.67</v>
      </c>
      <c r="E26" s="2">
        <f xml:space="preserve"> RTD("cqg.rtd",,"StudyData",A26, "Bar", "", "Low","Q","-4",,,,,"T")</f>
        <v>85.1</v>
      </c>
      <c r="F26" s="1">
        <f>IF( RTD("cqg.rtd",,"StudyData",A26, "Bar", "", "Close","D","0",,,,,"T")="", RTD("cqg.rtd",,"StudyData",A26, "Bar", "", "Close","D","-1",,,,,"T"), RTD("cqg.rtd",,"StudyData",A26, "Bar", "", "Close","D","0",,,,,"T"))</f>
        <v>158.32</v>
      </c>
      <c r="G26" s="5">
        <f t="shared" si="0"/>
        <v>85.1</v>
      </c>
      <c r="H26" s="3">
        <f t="shared" si="1"/>
        <v>0.86039952996474744</v>
      </c>
      <c r="I26" s="4">
        <f>RANK($H26,$H$2:H$31)+COUNTIF($H$2:H26,H26)-1</f>
        <v>10</v>
      </c>
      <c r="J26" t="str">
        <f t="shared" si="2"/>
        <v>TRV</v>
      </c>
      <c r="K26" s="3">
        <f t="shared" si="3"/>
        <v>0.86039952996474744</v>
      </c>
      <c r="L26">
        <f t="shared" si="6"/>
        <v>25</v>
      </c>
      <c r="M26" t="str">
        <f t="shared" si="4"/>
        <v>PG</v>
      </c>
      <c r="N26" s="3">
        <f t="shared" si="5"/>
        <v>0.26981308411214955</v>
      </c>
    </row>
    <row r="27" spans="1:14" x14ac:dyDescent="0.3">
      <c r="A27" t="s">
        <v>26</v>
      </c>
      <c r="B27" s="2">
        <f xml:space="preserve"> RTD("cqg.rtd",,"StudyData",A27, "Bar", "", "Low","Q","0",,,,,"T")</f>
        <v>360.55</v>
      </c>
      <c r="C27" s="2">
        <f xml:space="preserve"> RTD("cqg.rtd",,"StudyData",A27, "Bar", "", "Low","Q","-1",,,,,"T")</f>
        <v>320.35000000000002</v>
      </c>
      <c r="D27" s="2">
        <f xml:space="preserve"> RTD("cqg.rtd",,"StudyData",A27, "Bar", "", "Low","Q","-3",,,,,"T")</f>
        <v>287.10000000000002</v>
      </c>
      <c r="E27" s="2">
        <f xml:space="preserve"> RTD("cqg.rtd",,"StudyData",A27, "Bar", "", "Low","Q","-4",,,,,"T")</f>
        <v>226.03</v>
      </c>
      <c r="F27" s="1">
        <f>IF( RTD("cqg.rtd",,"StudyData",A27, "Bar", "", "Close","D","0",,,,,"T")="", RTD("cqg.rtd",,"StudyData",A27, "Bar", "", "Close","D","-1",,,,,"T"), RTD("cqg.rtd",,"StudyData",A27, "Bar", "", "Close","D","0",,,,,"T"))</f>
        <v>403.2</v>
      </c>
      <c r="G27" s="5">
        <f t="shared" si="0"/>
        <v>226.03</v>
      </c>
      <c r="H27" s="3">
        <f t="shared" si="1"/>
        <v>0.7838340043357076</v>
      </c>
      <c r="I27" s="4">
        <f>RANK($H27,$H$2:H$31)+COUNTIF($H$2:H27,H27)-1</f>
        <v>12</v>
      </c>
      <c r="J27" t="str">
        <f t="shared" si="2"/>
        <v>UNH</v>
      </c>
      <c r="K27" s="3">
        <f t="shared" si="3"/>
        <v>0.7838340043357076</v>
      </c>
      <c r="L27">
        <f t="shared" si="6"/>
        <v>26</v>
      </c>
      <c r="M27" t="str">
        <f t="shared" si="4"/>
        <v>WMT</v>
      </c>
      <c r="N27" s="3">
        <f t="shared" si="5"/>
        <v>0.25939177101967814</v>
      </c>
    </row>
    <row r="28" spans="1:14" x14ac:dyDescent="0.3">
      <c r="A28" t="s">
        <v>27</v>
      </c>
      <c r="B28" s="2">
        <f xml:space="preserve"> RTD("cqg.rtd",,"StudyData",A28, "Bar", "", "Low","Q","0",,,,,"T")</f>
        <v>212.3</v>
      </c>
      <c r="C28" s="2">
        <f xml:space="preserve"> RTD("cqg.rtd",,"StudyData",A28, "Bar", "", "Low","Q","-1",,,,,"T")</f>
        <v>192.81</v>
      </c>
      <c r="D28" s="2">
        <f xml:space="preserve"> RTD("cqg.rtd",,"StudyData",A28, "Bar", "", "Low","Q","-3",,,,,"T")</f>
        <v>187.18</v>
      </c>
      <c r="E28" s="2">
        <f xml:space="preserve"> RTD("cqg.rtd",,"StudyData",A28, "Bar", "", "Low","Q","-4",,,,,"T")</f>
        <v>150.6</v>
      </c>
      <c r="F28" s="1">
        <f>IF( RTD("cqg.rtd",,"StudyData",A28, "Bar", "", "Close","D","0",,,,,"T")="", RTD("cqg.rtd",,"StudyData",A28, "Bar", "", "Close","D","-1",,,,,"T"), RTD("cqg.rtd",,"StudyData",A28, "Bar", "", "Close","D","0",,,,,"T"))</f>
        <v>231.07</v>
      </c>
      <c r="G28" s="5">
        <f t="shared" si="0"/>
        <v>150.6</v>
      </c>
      <c r="H28" s="3">
        <f t="shared" si="1"/>
        <v>0.53432934926958831</v>
      </c>
      <c r="I28" s="4">
        <f>RANK($H28,$H$2:H$31)+COUNTIF($H$2:H28,H28)-1</f>
        <v>19</v>
      </c>
      <c r="J28" t="str">
        <f t="shared" si="2"/>
        <v>V</v>
      </c>
      <c r="K28" s="3">
        <f t="shared" si="3"/>
        <v>0.53432934926958831</v>
      </c>
      <c r="L28">
        <f t="shared" si="6"/>
        <v>27</v>
      </c>
      <c r="M28" t="str">
        <f t="shared" si="4"/>
        <v>INTC</v>
      </c>
      <c r="N28" s="3">
        <f t="shared" si="5"/>
        <v>0.22141792633595911</v>
      </c>
    </row>
    <row r="29" spans="1:14" x14ac:dyDescent="0.3">
      <c r="A29" t="s">
        <v>28</v>
      </c>
      <c r="B29" s="2">
        <f xml:space="preserve"> RTD("cqg.rtd",,"StudyData",A29, "Bar", "", "Low","Q","0",,,,,"T")</f>
        <v>56.02</v>
      </c>
      <c r="C29" s="2">
        <f xml:space="preserve"> RTD("cqg.rtd",,"StudyData",A29, "Bar", "", "Low","Q","-1",,,,,"T")</f>
        <v>53.83</v>
      </c>
      <c r="D29" s="2">
        <f xml:space="preserve"> RTD("cqg.rtd",,"StudyData",A29, "Bar", "", "Low","Q","-3",,,,,"T")</f>
        <v>53.75</v>
      </c>
      <c r="E29" s="2">
        <f xml:space="preserve"> RTD("cqg.rtd",,"StudyData",A29, "Bar", "", "Low","Q","-4",,,,,"T")</f>
        <v>52.16</v>
      </c>
      <c r="F29" s="1">
        <f>IF( RTD("cqg.rtd",,"StudyData",A29, "Bar", "", "Close","D","0",,,,,"T")="", RTD("cqg.rtd",,"StudyData",A29, "Bar", "", "Close","D","-1",,,,,"T"), RTD("cqg.rtd",,"StudyData",A29, "Bar", "", "Close","D","0",,,,,"T"))</f>
        <v>57.12</v>
      </c>
      <c r="G29" s="5">
        <f t="shared" si="0"/>
        <v>52.16</v>
      </c>
      <c r="H29" s="3">
        <f t="shared" si="1"/>
        <v>9.5092024539877321E-2</v>
      </c>
      <c r="I29" s="4">
        <f>RANK($H29,$H$2:H$31)+COUNTIF($H$2:H29,H29)-1</f>
        <v>29</v>
      </c>
      <c r="J29" t="str">
        <f t="shared" si="2"/>
        <v>VZ</v>
      </c>
      <c r="K29" s="3">
        <f t="shared" si="3"/>
        <v>9.5092024539877321E-2</v>
      </c>
      <c r="L29">
        <f t="shared" si="6"/>
        <v>28</v>
      </c>
      <c r="M29" t="str">
        <f t="shared" si="4"/>
        <v>AMGN</v>
      </c>
      <c r="N29" s="3">
        <f t="shared" si="5"/>
        <v>0.21955615055867353</v>
      </c>
    </row>
    <row r="30" spans="1:14" x14ac:dyDescent="0.3">
      <c r="A30" t="s">
        <v>29</v>
      </c>
      <c r="B30" s="2">
        <f xml:space="preserve"> RTD("cqg.rtd",,"StudyData",A30, "Bar", "", "Low","Q","0",,,,,"T")</f>
        <v>51.12</v>
      </c>
      <c r="C30" s="2">
        <f xml:space="preserve"> RTD("cqg.rtd",,"StudyData",A30, "Bar", "", "Low","Q","-1",,,,,"T")</f>
        <v>39.94</v>
      </c>
      <c r="D30" s="2">
        <f xml:space="preserve"> RTD("cqg.rtd",,"StudyData",A30, "Bar", "", "Low","Q","-3",,,,,"T")</f>
        <v>33.880000000000003</v>
      </c>
      <c r="E30" s="2">
        <f xml:space="preserve"> RTD("cqg.rtd",,"StudyData",A30, "Bar", "", "Low","Q","-4",,,,,"T")</f>
        <v>36.65</v>
      </c>
      <c r="F30" s="1">
        <f>IF( RTD("cqg.rtd",,"StudyData",A30, "Bar", "", "Close","D","0",,,,,"T")="", RTD("cqg.rtd",,"StudyData",A30, "Bar", "", "Close","D","-1",,,,,"T"), RTD("cqg.rtd",,"StudyData",A30, "Bar", "", "Close","D","0",,,,,"T"))</f>
        <v>54.91</v>
      </c>
      <c r="G30" s="5">
        <f t="shared" si="0"/>
        <v>33.880000000000003</v>
      </c>
      <c r="H30" s="3">
        <f t="shared" si="1"/>
        <v>0.62072018890200686</v>
      </c>
      <c r="I30" s="4">
        <f>RANK($H30,$H$2:H$31)+COUNTIF($H$2:H30,H30)-1</f>
        <v>16</v>
      </c>
      <c r="J30" t="str">
        <f t="shared" si="2"/>
        <v>WBA</v>
      </c>
      <c r="K30" s="3">
        <f t="shared" si="3"/>
        <v>0.62072018890200686</v>
      </c>
      <c r="L30">
        <f t="shared" si="6"/>
        <v>29</v>
      </c>
      <c r="M30" t="str">
        <f t="shared" si="4"/>
        <v>VZ</v>
      </c>
      <c r="N30" s="3">
        <f t="shared" si="5"/>
        <v>9.5092024539877321E-2</v>
      </c>
    </row>
    <row r="31" spans="1:14" x14ac:dyDescent="0.3">
      <c r="A31" t="s">
        <v>30</v>
      </c>
      <c r="B31" s="2">
        <f xml:space="preserve"> RTD("cqg.rtd",,"StudyData",A31, "Bar", "", "Low","Q","0",,,,,"T")</f>
        <v>135.33000000000001</v>
      </c>
      <c r="C31" s="2">
        <f xml:space="preserve"> RTD("cqg.rtd",,"StudyData",A31, "Bar", "", "Low","Q","-1",,,,,"T")</f>
        <v>126.28</v>
      </c>
      <c r="D31" s="2">
        <f xml:space="preserve"> RTD("cqg.rtd",,"StudyData",A31, "Bar", "", "Low","Q","-3",,,,,"T")</f>
        <v>118.22</v>
      </c>
      <c r="E31" s="2">
        <f xml:space="preserve"> RTD("cqg.rtd",,"StudyData",A31, "Bar", "", "Low","Q","-4",,,,,"T")</f>
        <v>111.8</v>
      </c>
      <c r="F31" s="1">
        <f>IF( RTD("cqg.rtd",,"StudyData",A31, "Bar", "", "Close","D","0",,,,,"T")="", RTD("cqg.rtd",,"StudyData",A31, "Bar", "", "Close","D","-1",,,,,"T"), RTD("cqg.rtd",,"StudyData",A31, "Bar", "", "Close","D","0",,,,,"T"))</f>
        <v>140.80000000000001</v>
      </c>
      <c r="G31" s="5">
        <f t="shared" si="0"/>
        <v>111.8</v>
      </c>
      <c r="H31" s="3">
        <f t="shared" si="1"/>
        <v>0.25939177101967814</v>
      </c>
      <c r="I31" s="4">
        <f>RANK($H31,$H$2:H$31)+COUNTIF($H$2:H31,H31)-1</f>
        <v>26</v>
      </c>
      <c r="J31" t="str">
        <f t="shared" si="2"/>
        <v>WMT</v>
      </c>
      <c r="K31" s="3">
        <f t="shared" si="3"/>
        <v>0.25939177101967814</v>
      </c>
      <c r="L31">
        <f t="shared" si="6"/>
        <v>30</v>
      </c>
      <c r="M31" t="str">
        <f t="shared" si="4"/>
        <v>MRK</v>
      </c>
      <c r="N31" s="3">
        <f t="shared" si="5"/>
        <v>2.0638683586668583E-2</v>
      </c>
    </row>
  </sheetData>
  <mergeCells count="2">
    <mergeCell ref="O2:S2"/>
    <mergeCell ref="M1:N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Treemap Chart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2021-06-02T18:28:59Z</dcterms:created>
  <dcterms:modified xsi:type="dcterms:W3CDTF">2021-06-07T15:45:51Z</dcterms:modified>
</cp:coreProperties>
</file>