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130"/>
  </bookViews>
  <sheets>
    <sheet name="MainDisplay" sheetId="2" r:id="rId1"/>
    <sheet name="Data" sheetId="1" r:id="rId2"/>
  </sheets>
  <calcPr calcId="162913"/>
</workbook>
</file>

<file path=xl/calcChain.xml><?xml version="1.0" encoding="utf-8"?>
<calcChain xmlns="http://schemas.openxmlformats.org/spreadsheetml/2006/main">
  <c r="R3" i="2" l="1"/>
  <c r="J27" i="2"/>
  <c r="J3" i="2"/>
  <c r="B27" i="2"/>
  <c r="Q4" i="1"/>
  <c r="R6" i="1"/>
  <c r="K3" i="2"/>
  <c r="Q6" i="1"/>
  <c r="Q3" i="1"/>
  <c r="B11" i="1"/>
  <c r="R4" i="1"/>
  <c r="K27" i="2"/>
  <c r="S3" i="2"/>
  <c r="R2" i="1"/>
  <c r="Q5" i="1"/>
  <c r="Q2" i="1"/>
  <c r="R5" i="1"/>
  <c r="R3" i="1"/>
  <c r="C27" i="2"/>
  <c r="S1" i="2"/>
  <c r="S2" i="2" l="1"/>
  <c r="K26" i="2"/>
  <c r="C26" i="2"/>
  <c r="K2" i="2"/>
  <c r="C2" i="2"/>
  <c r="B3" i="2"/>
  <c r="C7" i="1"/>
  <c r="C80" i="1"/>
  <c r="B109" i="1"/>
  <c r="B107" i="1"/>
  <c r="C54" i="1"/>
  <c r="C19" i="1"/>
  <c r="D13" i="1"/>
  <c r="B56" i="1"/>
  <c r="D48" i="1"/>
  <c r="B16" i="1"/>
  <c r="B106" i="1"/>
  <c r="D15" i="1"/>
  <c r="C16" i="1"/>
  <c r="B25" i="1"/>
  <c r="D85" i="1"/>
  <c r="D29" i="1"/>
  <c r="C87" i="1"/>
  <c r="B91" i="1"/>
  <c r="D28" i="1"/>
  <c r="C105" i="1"/>
  <c r="D50" i="1"/>
  <c r="C21" i="1"/>
  <c r="D27" i="1"/>
  <c r="B70" i="1"/>
  <c r="D73" i="1"/>
  <c r="D100" i="1"/>
  <c r="B84" i="1"/>
  <c r="C41" i="1"/>
  <c r="D55" i="1"/>
  <c r="C104" i="1"/>
  <c r="B86" i="1"/>
  <c r="B99" i="1"/>
  <c r="D37" i="1"/>
  <c r="D98" i="1"/>
  <c r="B73" i="1"/>
  <c r="D39" i="1"/>
  <c r="C76" i="1"/>
  <c r="C39" i="1"/>
  <c r="D74" i="1"/>
  <c r="C43" i="1"/>
  <c r="C5" i="1"/>
  <c r="C60" i="1"/>
  <c r="D87" i="1"/>
  <c r="C73" i="1"/>
  <c r="C101" i="1"/>
  <c r="B12" i="1"/>
  <c r="C36" i="1"/>
  <c r="D12" i="1"/>
  <c r="B40" i="1"/>
  <c r="C58" i="1"/>
  <c r="B27" i="1"/>
  <c r="D102" i="1"/>
  <c r="B36" i="1"/>
  <c r="B47" i="1"/>
  <c r="C6" i="1"/>
  <c r="B35" i="1"/>
  <c r="D18" i="1"/>
  <c r="D35" i="1"/>
  <c r="D4" i="1"/>
  <c r="C94" i="1"/>
  <c r="D70" i="1"/>
  <c r="D96" i="1"/>
  <c r="D21" i="1"/>
  <c r="D79" i="1"/>
  <c r="B104" i="1"/>
  <c r="C33" i="1"/>
  <c r="D103" i="1"/>
  <c r="B98" i="1"/>
  <c r="C72" i="1"/>
  <c r="D75" i="1"/>
  <c r="D94" i="1"/>
  <c r="B96" i="1"/>
  <c r="C3" i="1"/>
  <c r="D101" i="1"/>
  <c r="C42" i="1"/>
  <c r="D9" i="1"/>
  <c r="B74" i="1"/>
  <c r="D31" i="1"/>
  <c r="C93" i="1"/>
  <c r="C51" i="1"/>
  <c r="B3" i="1"/>
  <c r="C29" i="1"/>
  <c r="D99" i="1"/>
  <c r="C55" i="1"/>
  <c r="C86" i="1"/>
  <c r="C52" i="1"/>
  <c r="C85" i="1"/>
  <c r="C62" i="1"/>
  <c r="C107" i="1"/>
  <c r="B59" i="1"/>
  <c r="B105" i="1"/>
  <c r="B42" i="1"/>
  <c r="C15" i="1"/>
  <c r="B57" i="1"/>
  <c r="B102" i="1"/>
  <c r="D105" i="1"/>
  <c r="C91" i="1"/>
  <c r="B63" i="1"/>
  <c r="C20" i="1"/>
  <c r="D106" i="1"/>
  <c r="C64" i="1"/>
  <c r="C40" i="1"/>
  <c r="D95" i="1"/>
  <c r="D65" i="1"/>
  <c r="C53" i="1"/>
  <c r="B26" i="1"/>
  <c r="B77" i="1"/>
  <c r="B38" i="1"/>
  <c r="C11" i="1"/>
  <c r="B41" i="1"/>
  <c r="C30" i="1"/>
  <c r="B34" i="1"/>
  <c r="B90" i="1"/>
  <c r="B7" i="1"/>
  <c r="D2" i="1"/>
  <c r="C102" i="1"/>
  <c r="B87" i="1"/>
  <c r="D5" i="1"/>
  <c r="C49" i="1"/>
  <c r="D33" i="1"/>
  <c r="B13" i="1"/>
  <c r="B97" i="1"/>
  <c r="C65" i="1"/>
  <c r="C32" i="1"/>
  <c r="D34" i="1"/>
  <c r="B24" i="1"/>
  <c r="C56" i="1"/>
  <c r="D52" i="1"/>
  <c r="D97" i="1"/>
  <c r="C57" i="1"/>
  <c r="B83" i="1"/>
  <c r="B53" i="1"/>
  <c r="C46" i="1"/>
  <c r="C77" i="1"/>
  <c r="B55" i="1"/>
  <c r="C31" i="1"/>
  <c r="D71" i="1"/>
  <c r="D108" i="1"/>
  <c r="D56" i="1"/>
  <c r="D69" i="1"/>
  <c r="B93" i="1"/>
  <c r="C3" i="2"/>
  <c r="C79" i="1"/>
  <c r="B19" i="1"/>
  <c r="D78" i="1"/>
  <c r="C99" i="1"/>
  <c r="C9" i="1"/>
  <c r="B51" i="1"/>
  <c r="D109" i="1"/>
  <c r="B43" i="1"/>
  <c r="D107" i="1"/>
  <c r="C84" i="1"/>
  <c r="B75" i="1"/>
  <c r="D62" i="1"/>
  <c r="B4" i="1"/>
  <c r="D10" i="1"/>
  <c r="B15" i="1"/>
  <c r="D90" i="1"/>
  <c r="C10" i="1"/>
  <c r="D8" i="1"/>
  <c r="C2" i="1"/>
  <c r="C106" i="1"/>
  <c r="B52" i="1"/>
  <c r="B9" i="1"/>
  <c r="C90" i="1"/>
  <c r="B46" i="1"/>
  <c r="D59" i="1"/>
  <c r="D7" i="1"/>
  <c r="C70" i="1"/>
  <c r="D26" i="1"/>
  <c r="D38" i="1"/>
  <c r="C82" i="1"/>
  <c r="B32" i="1"/>
  <c r="D77" i="1"/>
  <c r="C4" i="1"/>
  <c r="B49" i="1"/>
  <c r="D43" i="1"/>
  <c r="D42" i="1"/>
  <c r="D57" i="1"/>
  <c r="D104" i="1"/>
  <c r="B29" i="1"/>
  <c r="D68" i="1"/>
  <c r="C28" i="1"/>
  <c r="C103" i="1"/>
  <c r="D47" i="1"/>
  <c r="B18" i="1"/>
  <c r="B21" i="1"/>
  <c r="B65" i="1"/>
  <c r="B68" i="1"/>
  <c r="C95" i="1"/>
  <c r="B8" i="1"/>
  <c r="B64" i="1"/>
  <c r="C8" i="1"/>
  <c r="C24" i="1"/>
  <c r="D40" i="1"/>
  <c r="C78" i="1"/>
  <c r="C12" i="1"/>
  <c r="D61" i="1"/>
  <c r="C17" i="1"/>
  <c r="C13" i="1"/>
  <c r="B14" i="1"/>
  <c r="D54" i="1"/>
  <c r="D93" i="1"/>
  <c r="B50" i="1"/>
  <c r="C37" i="1"/>
  <c r="C48" i="1"/>
  <c r="C25" i="1"/>
  <c r="C68" i="1"/>
  <c r="C74" i="1"/>
  <c r="D49" i="1"/>
  <c r="D25" i="1"/>
  <c r="B82" i="1"/>
  <c r="D83" i="1"/>
  <c r="C69" i="1"/>
  <c r="B39" i="1"/>
  <c r="B37" i="1"/>
  <c r="D76" i="1"/>
  <c r="B48" i="1"/>
  <c r="D14" i="1"/>
  <c r="B20" i="1"/>
  <c r="B80" i="1"/>
  <c r="C61" i="1"/>
  <c r="B17" i="1"/>
  <c r="B92" i="1"/>
  <c r="C34" i="1"/>
  <c r="B71" i="1"/>
  <c r="B2" i="1"/>
  <c r="B103" i="1"/>
  <c r="D6" i="1"/>
  <c r="B6" i="1"/>
  <c r="D84" i="1"/>
  <c r="C98" i="1"/>
  <c r="B78" i="1"/>
  <c r="C75" i="1"/>
  <c r="B79" i="1"/>
  <c r="D81" i="1"/>
  <c r="B54" i="1"/>
  <c r="C47" i="1"/>
  <c r="D32" i="1"/>
  <c r="C92" i="1"/>
  <c r="D20" i="1"/>
  <c r="D58" i="1"/>
  <c r="D16" i="1"/>
  <c r="B95" i="1"/>
  <c r="C26" i="1"/>
  <c r="D17" i="1"/>
  <c r="D41" i="1"/>
  <c r="C81" i="1"/>
  <c r="B28" i="1"/>
  <c r="B62" i="1"/>
  <c r="C50" i="1"/>
  <c r="B58" i="1"/>
  <c r="D53" i="1"/>
  <c r="D80" i="1"/>
  <c r="D86" i="1"/>
  <c r="D82" i="1"/>
  <c r="D63" i="1"/>
  <c r="B108" i="1"/>
  <c r="C71" i="1"/>
  <c r="C100" i="1"/>
  <c r="C27" i="1"/>
  <c r="D36" i="1"/>
  <c r="D19" i="1"/>
  <c r="C96" i="1"/>
  <c r="B30" i="1"/>
  <c r="B94" i="1"/>
  <c r="C18" i="1"/>
  <c r="D46" i="1"/>
  <c r="C109" i="1"/>
  <c r="B61" i="1"/>
  <c r="B60" i="1"/>
  <c r="B100" i="1"/>
  <c r="B10" i="1"/>
  <c r="C97" i="1"/>
  <c r="B33" i="1"/>
  <c r="B85" i="1"/>
  <c r="D24" i="1"/>
  <c r="B5" i="1"/>
  <c r="C59" i="1"/>
  <c r="B31" i="1"/>
  <c r="D60" i="1"/>
  <c r="C38" i="1"/>
  <c r="D11" i="1"/>
  <c r="C35" i="1"/>
  <c r="B69" i="1"/>
  <c r="D92" i="1"/>
  <c r="D30" i="1"/>
  <c r="C14" i="1"/>
  <c r="B72" i="1"/>
  <c r="B76" i="1"/>
  <c r="C83" i="1"/>
  <c r="B101" i="1"/>
  <c r="B81" i="1"/>
  <c r="D91" i="1"/>
  <c r="C108" i="1"/>
  <c r="D51" i="1"/>
  <c r="D72" i="1"/>
  <c r="D64" i="1"/>
  <c r="D3" i="1"/>
  <c r="C63" i="1"/>
  <c r="F10" i="2" l="1"/>
  <c r="F12" i="2"/>
  <c r="F20" i="2"/>
  <c r="F8" i="2"/>
  <c r="F11" i="2"/>
  <c r="F19" i="2"/>
  <c r="F23" i="2"/>
  <c r="F13" i="2"/>
  <c r="F14" i="2"/>
  <c r="F6" i="2"/>
  <c r="F24" i="2"/>
  <c r="F7" i="2"/>
  <c r="F9" i="2"/>
  <c r="F18" i="2"/>
  <c r="F21" i="2"/>
  <c r="F16" i="2"/>
  <c r="F22" i="2"/>
  <c r="F17" i="2"/>
  <c r="F15" i="2"/>
  <c r="F24" i="1"/>
  <c r="G24" i="1" s="1"/>
  <c r="V11" i="2"/>
  <c r="V6" i="2"/>
  <c r="T9" i="2"/>
  <c r="V14" i="2"/>
  <c r="T17" i="2"/>
  <c r="V22" i="2"/>
  <c r="V9" i="2"/>
  <c r="T12" i="2"/>
  <c r="V17" i="2"/>
  <c r="T20" i="2"/>
  <c r="T22" i="2"/>
  <c r="V15" i="2"/>
  <c r="V23" i="2"/>
  <c r="T6" i="2"/>
  <c r="T14" i="2"/>
  <c r="T23" i="2"/>
  <c r="T10" i="2"/>
  <c r="T18" i="2"/>
  <c r="V10" i="2"/>
  <c r="T13" i="2"/>
  <c r="V18" i="2"/>
  <c r="T21" i="2"/>
  <c r="V19" i="2"/>
  <c r="T7" i="2"/>
  <c r="T15" i="2"/>
  <c r="V21" i="2"/>
  <c r="T24" i="2"/>
  <c r="V12" i="2"/>
  <c r="V20" i="2"/>
  <c r="V7" i="2"/>
  <c r="T8" i="2"/>
  <c r="V13" i="2"/>
  <c r="T16" i="2"/>
  <c r="V8" i="2"/>
  <c r="T11" i="2"/>
  <c r="V16" i="2"/>
  <c r="T19" i="2"/>
  <c r="V24" i="2"/>
  <c r="V5" i="2"/>
  <c r="T5" i="2"/>
  <c r="L35" i="2"/>
  <c r="N40" i="2"/>
  <c r="L43" i="2"/>
  <c r="L30" i="2"/>
  <c r="N35" i="2"/>
  <c r="L38" i="2"/>
  <c r="N43" i="2"/>
  <c r="L46" i="2"/>
  <c r="N30" i="2"/>
  <c r="L41" i="2"/>
  <c r="N46" i="2"/>
  <c r="N33" i="2"/>
  <c r="L36" i="2"/>
  <c r="N41" i="2"/>
  <c r="L44" i="2"/>
  <c r="L33" i="2"/>
  <c r="N38" i="2"/>
  <c r="L31" i="2"/>
  <c r="N36" i="2"/>
  <c r="L39" i="2"/>
  <c r="N44" i="2"/>
  <c r="L47" i="2"/>
  <c r="N39" i="2"/>
  <c r="N47" i="2"/>
  <c r="L34" i="2"/>
  <c r="N34" i="2"/>
  <c r="L37" i="2"/>
  <c r="N42" i="2"/>
  <c r="L45" i="2"/>
  <c r="N31" i="2"/>
  <c r="L42" i="2"/>
  <c r="L32" i="2"/>
  <c r="N37" i="2"/>
  <c r="L40" i="2"/>
  <c r="N45" i="2"/>
  <c r="L48" i="2"/>
  <c r="N32" i="2"/>
  <c r="N48" i="2"/>
  <c r="N29" i="2"/>
  <c r="L29" i="2"/>
  <c r="L6" i="2"/>
  <c r="N22" i="2"/>
  <c r="N9" i="2"/>
  <c r="L12" i="2"/>
  <c r="N17" i="2"/>
  <c r="L20" i="2"/>
  <c r="L22" i="2"/>
  <c r="L9" i="2"/>
  <c r="L7" i="2"/>
  <c r="N20" i="2"/>
  <c r="L23" i="2"/>
  <c r="L14" i="2"/>
  <c r="N6" i="2"/>
  <c r="N7" i="2"/>
  <c r="L10" i="2"/>
  <c r="N15" i="2"/>
  <c r="L18" i="2"/>
  <c r="N23" i="2"/>
  <c r="N11" i="2"/>
  <c r="N14" i="2"/>
  <c r="L15" i="2"/>
  <c r="N10" i="2"/>
  <c r="L13" i="2"/>
  <c r="N18" i="2"/>
  <c r="L21" i="2"/>
  <c r="N19" i="2"/>
  <c r="L17" i="2"/>
  <c r="N12" i="2"/>
  <c r="L8" i="2"/>
  <c r="N13" i="2"/>
  <c r="L16" i="2"/>
  <c r="N21" i="2"/>
  <c r="L24" i="2"/>
  <c r="N8" i="2"/>
  <c r="L11" i="2"/>
  <c r="N16" i="2"/>
  <c r="L19" i="2"/>
  <c r="N24" i="2"/>
  <c r="N5" i="2"/>
  <c r="L5" i="2"/>
  <c r="D39" i="2"/>
  <c r="D38" i="2"/>
  <c r="D37" i="2"/>
  <c r="F38" i="2"/>
  <c r="F40" i="2"/>
  <c r="D40" i="2"/>
  <c r="F37" i="2"/>
  <c r="F39" i="2"/>
  <c r="D43" i="2"/>
  <c r="D33" i="2"/>
  <c r="D42" i="2"/>
  <c r="D36" i="2"/>
  <c r="F41" i="2"/>
  <c r="F43" i="2"/>
  <c r="D35" i="2"/>
  <c r="F33" i="2"/>
  <c r="D34" i="2"/>
  <c r="F35" i="2"/>
  <c r="D41" i="2"/>
  <c r="F36" i="2"/>
  <c r="D44" i="2"/>
  <c r="F44" i="2"/>
  <c r="F42" i="2"/>
  <c r="F34" i="2"/>
  <c r="D45" i="2"/>
  <c r="F46" i="2"/>
  <c r="F47" i="2"/>
  <c r="F30" i="2"/>
  <c r="D30" i="2"/>
  <c r="F48" i="2"/>
  <c r="F32" i="2"/>
  <c r="D46" i="2"/>
  <c r="F31" i="2"/>
  <c r="F45" i="2"/>
  <c r="D48" i="2"/>
  <c r="D31" i="2"/>
  <c r="D47" i="2"/>
  <c r="D32" i="2"/>
  <c r="F29" i="2"/>
  <c r="D29" i="2"/>
  <c r="F5" i="2"/>
  <c r="D14" i="2"/>
  <c r="D20" i="2"/>
  <c r="D11" i="2"/>
  <c r="D17" i="2"/>
  <c r="D12" i="2"/>
  <c r="D7" i="2"/>
  <c r="D15" i="2"/>
  <c r="D23" i="2"/>
  <c r="D19" i="2"/>
  <c r="D6" i="2"/>
  <c r="D9" i="2"/>
  <c r="D18" i="2"/>
  <c r="D13" i="2"/>
  <c r="D21" i="2"/>
  <c r="D22" i="2"/>
  <c r="D10" i="2"/>
  <c r="D8" i="2"/>
  <c r="D16" i="2"/>
  <c r="D24" i="2"/>
  <c r="D5" i="2"/>
  <c r="F90" i="1"/>
  <c r="F92" i="1"/>
  <c r="F94" i="1"/>
  <c r="F96" i="1"/>
  <c r="F98" i="1"/>
  <c r="F100" i="1"/>
  <c r="F102" i="1"/>
  <c r="F104" i="1"/>
  <c r="F106" i="1"/>
  <c r="F108" i="1"/>
  <c r="F91" i="1"/>
  <c r="F93" i="1"/>
  <c r="F95" i="1"/>
  <c r="F97" i="1"/>
  <c r="F99" i="1"/>
  <c r="F101" i="1"/>
  <c r="F103" i="1"/>
  <c r="F105" i="1"/>
  <c r="F107" i="1"/>
  <c r="F109" i="1"/>
  <c r="F68" i="1"/>
  <c r="F70" i="1"/>
  <c r="F72" i="1"/>
  <c r="F74" i="1"/>
  <c r="F76" i="1"/>
  <c r="F78" i="1"/>
  <c r="F80" i="1"/>
  <c r="F82" i="1"/>
  <c r="F84" i="1"/>
  <c r="F86" i="1"/>
  <c r="F69" i="1"/>
  <c r="F71" i="1"/>
  <c r="F73" i="1"/>
  <c r="F75" i="1"/>
  <c r="F77" i="1"/>
  <c r="F79" i="1"/>
  <c r="F81" i="1"/>
  <c r="F83" i="1"/>
  <c r="F85" i="1"/>
  <c r="F87" i="1"/>
  <c r="F52" i="1"/>
  <c r="F58" i="1"/>
  <c r="F64" i="1"/>
  <c r="F56" i="1"/>
  <c r="F60" i="1"/>
  <c r="F49" i="1"/>
  <c r="F55" i="1"/>
  <c r="F57" i="1"/>
  <c r="F59" i="1"/>
  <c r="F61" i="1"/>
  <c r="F63" i="1"/>
  <c r="F65" i="1"/>
  <c r="F46" i="1"/>
  <c r="F53" i="1"/>
  <c r="F48" i="1"/>
  <c r="F51" i="1"/>
  <c r="F50" i="1"/>
  <c r="F54" i="1"/>
  <c r="F62" i="1"/>
  <c r="F47" i="1"/>
  <c r="F2" i="1"/>
  <c r="F14" i="1"/>
  <c r="F16" i="1"/>
  <c r="F6" i="1"/>
  <c r="F12" i="1"/>
  <c r="F3" i="1"/>
  <c r="F5" i="1"/>
  <c r="F7" i="1"/>
  <c r="F9" i="1"/>
  <c r="F11" i="1"/>
  <c r="F13" i="1"/>
  <c r="F15" i="1"/>
  <c r="F17" i="1"/>
  <c r="F19" i="1"/>
  <c r="F21" i="1"/>
  <c r="F4" i="1"/>
  <c r="F10" i="1"/>
  <c r="F18" i="1"/>
  <c r="F8" i="1"/>
  <c r="F20" i="1"/>
  <c r="F39" i="1"/>
  <c r="G39" i="1" s="1"/>
  <c r="F40" i="1"/>
  <c r="G40" i="1" s="1"/>
  <c r="F41" i="1"/>
  <c r="F42" i="1"/>
  <c r="F43" i="1"/>
  <c r="G43" i="1" s="1"/>
  <c r="F25" i="1"/>
  <c r="G25" i="1" s="1"/>
  <c r="F27" i="1"/>
  <c r="G27" i="1" s="1"/>
  <c r="F28" i="1"/>
  <c r="F26" i="1"/>
  <c r="F33" i="1"/>
  <c r="G33" i="1" s="1"/>
  <c r="F34" i="1"/>
  <c r="G34" i="1" s="1"/>
  <c r="F36" i="1"/>
  <c r="G36" i="1" s="1"/>
  <c r="F31" i="1"/>
  <c r="G31" i="1" s="1"/>
  <c r="F30" i="1"/>
  <c r="G30" i="1" s="1"/>
  <c r="F35" i="1"/>
  <c r="G35" i="1" s="1"/>
  <c r="F32" i="1"/>
  <c r="G32" i="1" s="1"/>
  <c r="F38" i="1"/>
  <c r="G38" i="1" s="1"/>
  <c r="F37" i="1"/>
  <c r="G37" i="1" s="1"/>
  <c r="F29" i="1"/>
  <c r="G29" i="1" s="1"/>
  <c r="G108" i="1" l="1"/>
  <c r="G106" i="1"/>
  <c r="G101" i="1"/>
  <c r="H101" i="1" s="1"/>
  <c r="L101" i="1" s="1"/>
  <c r="M101" i="1" s="1"/>
  <c r="G104" i="1"/>
  <c r="G92" i="1"/>
  <c r="G103" i="1"/>
  <c r="H103" i="1" s="1"/>
  <c r="L103" i="1" s="1"/>
  <c r="M103" i="1" s="1"/>
  <c r="G90" i="1"/>
  <c r="H90" i="1" s="1"/>
  <c r="L90" i="1" s="1"/>
  <c r="M90" i="1" s="1"/>
  <c r="G99" i="1"/>
  <c r="G102" i="1"/>
  <c r="G105" i="1"/>
  <c r="G97" i="1"/>
  <c r="H97" i="1" s="1"/>
  <c r="L97" i="1" s="1"/>
  <c r="M97" i="1" s="1"/>
  <c r="G100" i="1"/>
  <c r="G95" i="1"/>
  <c r="G98" i="1"/>
  <c r="G109" i="1"/>
  <c r="G93" i="1"/>
  <c r="G96" i="1"/>
  <c r="G107" i="1"/>
  <c r="H107" i="1" s="1"/>
  <c r="L107" i="1" s="1"/>
  <c r="M107" i="1" s="1"/>
  <c r="G91" i="1"/>
  <c r="H91" i="1" s="1"/>
  <c r="L91" i="1" s="1"/>
  <c r="M91" i="1" s="1"/>
  <c r="G94" i="1"/>
  <c r="G80" i="1"/>
  <c r="G79" i="1"/>
  <c r="G82" i="1"/>
  <c r="G75" i="1"/>
  <c r="H75" i="1" s="1"/>
  <c r="L75" i="1" s="1"/>
  <c r="M75" i="1" s="1"/>
  <c r="G78" i="1"/>
  <c r="G73" i="1"/>
  <c r="G76" i="1"/>
  <c r="G87" i="1"/>
  <c r="H87" i="1" s="1"/>
  <c r="L87" i="1" s="1"/>
  <c r="M87" i="1" s="1"/>
  <c r="G71" i="1"/>
  <c r="G74" i="1"/>
  <c r="G77" i="1"/>
  <c r="G85" i="1"/>
  <c r="H85" i="1" s="1"/>
  <c r="L85" i="1" s="1"/>
  <c r="M85" i="1" s="1"/>
  <c r="G69" i="1"/>
  <c r="G72" i="1"/>
  <c r="G83" i="1"/>
  <c r="H83" i="1" s="1"/>
  <c r="L83" i="1" s="1"/>
  <c r="M83" i="1" s="1"/>
  <c r="G86" i="1"/>
  <c r="G70" i="1"/>
  <c r="G81" i="1"/>
  <c r="G84" i="1"/>
  <c r="H84" i="1" s="1"/>
  <c r="L84" i="1" s="1"/>
  <c r="M84" i="1" s="1"/>
  <c r="G68" i="1"/>
  <c r="G54" i="1"/>
  <c r="H54" i="1" s="1"/>
  <c r="L54" i="1" s="1"/>
  <c r="M54" i="1" s="1"/>
  <c r="G61" i="1"/>
  <c r="H61" i="1" s="1"/>
  <c r="L61" i="1" s="1"/>
  <c r="M61" i="1" s="1"/>
  <c r="G58" i="1"/>
  <c r="H58" i="1" s="1"/>
  <c r="L58" i="1" s="1"/>
  <c r="M58" i="1" s="1"/>
  <c r="G50" i="1"/>
  <c r="G59" i="1"/>
  <c r="H59" i="1" s="1"/>
  <c r="L59" i="1" s="1"/>
  <c r="M59" i="1" s="1"/>
  <c r="G52" i="1"/>
  <c r="G51" i="1"/>
  <c r="H51" i="1" s="1"/>
  <c r="L51" i="1" s="1"/>
  <c r="M51" i="1" s="1"/>
  <c r="G57" i="1"/>
  <c r="G48" i="1"/>
  <c r="G55" i="1"/>
  <c r="H55" i="1" s="1"/>
  <c r="L55" i="1" s="1"/>
  <c r="M55" i="1" s="1"/>
  <c r="G53" i="1"/>
  <c r="H53" i="1" s="1"/>
  <c r="L53" i="1" s="1"/>
  <c r="M53" i="1" s="1"/>
  <c r="G49" i="1"/>
  <c r="G46" i="1"/>
  <c r="G60" i="1"/>
  <c r="G47" i="1"/>
  <c r="H47" i="1" s="1"/>
  <c r="L47" i="1" s="1"/>
  <c r="M47" i="1" s="1"/>
  <c r="G65" i="1"/>
  <c r="H65" i="1" s="1"/>
  <c r="L65" i="1" s="1"/>
  <c r="M65" i="1" s="1"/>
  <c r="G56" i="1"/>
  <c r="H56" i="1" s="1"/>
  <c r="L56" i="1" s="1"/>
  <c r="M56" i="1" s="1"/>
  <c r="G62" i="1"/>
  <c r="G63" i="1"/>
  <c r="H63" i="1" s="1"/>
  <c r="L63" i="1" s="1"/>
  <c r="M63" i="1" s="1"/>
  <c r="G64" i="1"/>
  <c r="G4" i="1"/>
  <c r="G3" i="1"/>
  <c r="G5" i="1"/>
  <c r="H5" i="1" s="1"/>
  <c r="L5" i="1" s="1"/>
  <c r="M5" i="1" s="1"/>
  <c r="G12" i="1"/>
  <c r="G20" i="1"/>
  <c r="G15" i="1"/>
  <c r="H15" i="1" s="1"/>
  <c r="L15" i="1" s="1"/>
  <c r="M15" i="1" s="1"/>
  <c r="G6" i="1"/>
  <c r="H6" i="1" s="1"/>
  <c r="L6" i="1" s="1"/>
  <c r="M6" i="1" s="1"/>
  <c r="G16" i="1"/>
  <c r="G7" i="1"/>
  <c r="G19" i="1"/>
  <c r="H19" i="1" s="1"/>
  <c r="L19" i="1" s="1"/>
  <c r="M19" i="1" s="1"/>
  <c r="G8" i="1"/>
  <c r="G18" i="1"/>
  <c r="G11" i="1"/>
  <c r="H11" i="1" s="1"/>
  <c r="L11" i="1" s="1"/>
  <c r="M11" i="1" s="1"/>
  <c r="G14" i="1"/>
  <c r="G21" i="1"/>
  <c r="H21" i="1" s="1"/>
  <c r="L21" i="1" s="1"/>
  <c r="M21" i="1" s="1"/>
  <c r="G17" i="1"/>
  <c r="H17" i="1" s="1"/>
  <c r="L17" i="1" s="1"/>
  <c r="M17" i="1" s="1"/>
  <c r="G13" i="1"/>
  <c r="H13" i="1" s="1"/>
  <c r="L13" i="1" s="1"/>
  <c r="M13" i="1" s="1"/>
  <c r="G10" i="1"/>
  <c r="G9" i="1"/>
  <c r="G2" i="1"/>
  <c r="G28" i="1"/>
  <c r="H28" i="1" s="1"/>
  <c r="G42" i="1"/>
  <c r="H42" i="1" s="1"/>
  <c r="G41" i="1"/>
  <c r="H41" i="1" s="1"/>
  <c r="G26" i="1"/>
  <c r="H26" i="1" s="1"/>
  <c r="H24" i="1"/>
  <c r="H43" i="1"/>
  <c r="H40" i="1"/>
  <c r="H39" i="1"/>
  <c r="H25" i="1"/>
  <c r="H38" i="1"/>
  <c r="H32" i="1"/>
  <c r="L32" i="1" s="1"/>
  <c r="M32" i="1" s="1"/>
  <c r="H35" i="1"/>
  <c r="L35" i="1" s="1"/>
  <c r="M35" i="1" s="1"/>
  <c r="H30" i="1"/>
  <c r="H31" i="1"/>
  <c r="L31" i="1" s="1"/>
  <c r="M31" i="1" s="1"/>
  <c r="H36" i="1"/>
  <c r="L36" i="1" s="1"/>
  <c r="M36" i="1" s="1"/>
  <c r="H34" i="1"/>
  <c r="L34" i="1" s="1"/>
  <c r="M34" i="1" s="1"/>
  <c r="H37" i="1"/>
  <c r="H33" i="1"/>
  <c r="L33" i="1" s="1"/>
  <c r="M33" i="1" s="1"/>
  <c r="H29" i="1"/>
  <c r="L40" i="1" l="1"/>
  <c r="M40" i="1" s="1"/>
  <c r="L43" i="1"/>
  <c r="M43" i="1" s="1"/>
  <c r="L30" i="1"/>
  <c r="M30" i="1" s="1"/>
  <c r="L24" i="1"/>
  <c r="M24" i="1" s="1"/>
  <c r="L25" i="1"/>
  <c r="M25" i="1" s="1"/>
  <c r="L39" i="1"/>
  <c r="M39" i="1" s="1"/>
  <c r="L26" i="1"/>
  <c r="M26" i="1" s="1"/>
  <c r="L37" i="1"/>
  <c r="M37" i="1" s="1"/>
  <c r="L41" i="1"/>
  <c r="M41" i="1" s="1"/>
  <c r="L29" i="1"/>
  <c r="M29" i="1" s="1"/>
  <c r="L38" i="1"/>
  <c r="M38" i="1" s="1"/>
  <c r="L42" i="1"/>
  <c r="M42" i="1" s="1"/>
  <c r="L28" i="1"/>
  <c r="M28" i="1" s="1"/>
  <c r="I91" i="1"/>
  <c r="I101" i="1"/>
  <c r="H94" i="1"/>
  <c r="L94" i="1" s="1"/>
  <c r="M94" i="1" s="1"/>
  <c r="H93" i="1"/>
  <c r="L93" i="1" s="1"/>
  <c r="M93" i="1" s="1"/>
  <c r="H100" i="1"/>
  <c r="L100" i="1" s="1"/>
  <c r="M100" i="1" s="1"/>
  <c r="H99" i="1"/>
  <c r="L99" i="1" s="1"/>
  <c r="M99" i="1" s="1"/>
  <c r="H104" i="1"/>
  <c r="L104" i="1" s="1"/>
  <c r="M104" i="1" s="1"/>
  <c r="H109" i="1"/>
  <c r="L109" i="1" s="1"/>
  <c r="M109" i="1" s="1"/>
  <c r="I97" i="1"/>
  <c r="I90" i="1"/>
  <c r="I107" i="1"/>
  <c r="I103" i="1"/>
  <c r="H98" i="1"/>
  <c r="L98" i="1" s="1"/>
  <c r="M98" i="1" s="1"/>
  <c r="H105" i="1"/>
  <c r="L105" i="1" s="1"/>
  <c r="M105" i="1" s="1"/>
  <c r="H106" i="1"/>
  <c r="L106" i="1" s="1"/>
  <c r="M106" i="1" s="1"/>
  <c r="H96" i="1"/>
  <c r="L96" i="1" s="1"/>
  <c r="M96" i="1" s="1"/>
  <c r="H95" i="1"/>
  <c r="L95" i="1" s="1"/>
  <c r="M95" i="1" s="1"/>
  <c r="H102" i="1"/>
  <c r="L102" i="1" s="1"/>
  <c r="M102" i="1" s="1"/>
  <c r="H92" i="1"/>
  <c r="L92" i="1" s="1"/>
  <c r="M92" i="1" s="1"/>
  <c r="H108" i="1"/>
  <c r="L108" i="1" s="1"/>
  <c r="M108" i="1" s="1"/>
  <c r="I84" i="1"/>
  <c r="I83" i="1"/>
  <c r="I87" i="1"/>
  <c r="H77" i="1"/>
  <c r="L77" i="1" s="1"/>
  <c r="M77" i="1" s="1"/>
  <c r="H76" i="1"/>
  <c r="L76" i="1" s="1"/>
  <c r="M76" i="1" s="1"/>
  <c r="H82" i="1"/>
  <c r="L82" i="1" s="1"/>
  <c r="M82" i="1" s="1"/>
  <c r="I75" i="1"/>
  <c r="I85" i="1"/>
  <c r="H81" i="1"/>
  <c r="L81" i="1" s="1"/>
  <c r="M81" i="1" s="1"/>
  <c r="H72" i="1"/>
  <c r="L72" i="1" s="1"/>
  <c r="M72" i="1" s="1"/>
  <c r="H74" i="1"/>
  <c r="L74" i="1" s="1"/>
  <c r="M74" i="1" s="1"/>
  <c r="H73" i="1"/>
  <c r="L73" i="1" s="1"/>
  <c r="M73" i="1" s="1"/>
  <c r="H79" i="1"/>
  <c r="L79" i="1" s="1"/>
  <c r="M79" i="1" s="1"/>
  <c r="H68" i="1"/>
  <c r="L68" i="1" s="1"/>
  <c r="M68" i="1" s="1"/>
  <c r="H86" i="1"/>
  <c r="L86" i="1" s="1"/>
  <c r="M86" i="1" s="1"/>
  <c r="H70" i="1"/>
  <c r="L70" i="1" s="1"/>
  <c r="M70" i="1" s="1"/>
  <c r="H69" i="1"/>
  <c r="L69" i="1" s="1"/>
  <c r="M69" i="1" s="1"/>
  <c r="H71" i="1"/>
  <c r="L71" i="1" s="1"/>
  <c r="M71" i="1" s="1"/>
  <c r="H78" i="1"/>
  <c r="L78" i="1" s="1"/>
  <c r="M78" i="1" s="1"/>
  <c r="H80" i="1"/>
  <c r="L80" i="1" s="1"/>
  <c r="M80" i="1" s="1"/>
  <c r="I56" i="1"/>
  <c r="J56" i="1" s="1"/>
  <c r="I59" i="1"/>
  <c r="J59" i="1" s="1"/>
  <c r="I63" i="1"/>
  <c r="J63" i="1" s="1"/>
  <c r="I54" i="1"/>
  <c r="J54" i="1" s="1"/>
  <c r="I65" i="1"/>
  <c r="J65" i="1" s="1"/>
  <c r="H48" i="1"/>
  <c r="L48" i="1" s="1"/>
  <c r="M48" i="1" s="1"/>
  <c r="H46" i="1"/>
  <c r="L46" i="1" s="1"/>
  <c r="M46" i="1" s="1"/>
  <c r="H64" i="1"/>
  <c r="L64" i="1" s="1"/>
  <c r="M64" i="1" s="1"/>
  <c r="H49" i="1"/>
  <c r="L49" i="1" s="1"/>
  <c r="M49" i="1" s="1"/>
  <c r="H57" i="1"/>
  <c r="L57" i="1" s="1"/>
  <c r="M57" i="1" s="1"/>
  <c r="H50" i="1"/>
  <c r="L50" i="1" s="1"/>
  <c r="M50" i="1" s="1"/>
  <c r="I47" i="1"/>
  <c r="J47" i="1" s="1"/>
  <c r="I53" i="1"/>
  <c r="J53" i="1" s="1"/>
  <c r="I51" i="1"/>
  <c r="J51" i="1" s="1"/>
  <c r="I58" i="1"/>
  <c r="J58" i="1" s="1"/>
  <c r="I55" i="1"/>
  <c r="J55" i="1" s="1"/>
  <c r="I61" i="1"/>
  <c r="J61" i="1" s="1"/>
  <c r="H62" i="1"/>
  <c r="L62" i="1" s="1"/>
  <c r="M62" i="1" s="1"/>
  <c r="H60" i="1"/>
  <c r="L60" i="1" s="1"/>
  <c r="M60" i="1" s="1"/>
  <c r="H52" i="1"/>
  <c r="L52" i="1" s="1"/>
  <c r="M52" i="1" s="1"/>
  <c r="I19" i="1"/>
  <c r="J19" i="1" s="1"/>
  <c r="I5" i="1"/>
  <c r="J5" i="1" s="1"/>
  <c r="I21" i="1"/>
  <c r="J21" i="1" s="1"/>
  <c r="I17" i="1"/>
  <c r="J17" i="1" s="1"/>
  <c r="H2" i="1"/>
  <c r="L2" i="1" s="1"/>
  <c r="M2" i="1" s="1"/>
  <c r="H18" i="1"/>
  <c r="L18" i="1" s="1"/>
  <c r="M18" i="1" s="1"/>
  <c r="H16" i="1"/>
  <c r="L16" i="1" s="1"/>
  <c r="M16" i="1" s="1"/>
  <c r="H12" i="1"/>
  <c r="L12" i="1" s="1"/>
  <c r="M12" i="1" s="1"/>
  <c r="I13" i="1"/>
  <c r="J13" i="1" s="1"/>
  <c r="H9" i="1"/>
  <c r="L9" i="1" s="1"/>
  <c r="M9" i="1" s="1"/>
  <c r="H8" i="1"/>
  <c r="L8" i="1" s="1"/>
  <c r="M8" i="1" s="1"/>
  <c r="I6" i="1"/>
  <c r="J6" i="1" s="1"/>
  <c r="I15" i="1"/>
  <c r="J15" i="1" s="1"/>
  <c r="H10" i="1"/>
  <c r="L10" i="1" s="1"/>
  <c r="M10" i="1" s="1"/>
  <c r="H14" i="1"/>
  <c r="L14" i="1" s="1"/>
  <c r="M14" i="1" s="1"/>
  <c r="H3" i="1"/>
  <c r="L3" i="1" s="1"/>
  <c r="M3" i="1" s="1"/>
  <c r="I11" i="1"/>
  <c r="J11" i="1" s="1"/>
  <c r="H7" i="1"/>
  <c r="L7" i="1" s="1"/>
  <c r="M7" i="1" s="1"/>
  <c r="H20" i="1"/>
  <c r="L20" i="1" s="1"/>
  <c r="M20" i="1" s="1"/>
  <c r="H4" i="1"/>
  <c r="L4" i="1" s="1"/>
  <c r="M4" i="1" s="1"/>
  <c r="I34" i="1"/>
  <c r="J34" i="1" s="1"/>
  <c r="I33" i="1"/>
  <c r="J33" i="1" s="1"/>
  <c r="I29" i="1"/>
  <c r="J29" i="1" s="1"/>
  <c r="I36" i="1"/>
  <c r="J36" i="1" s="1"/>
  <c r="I40" i="1"/>
  <c r="J40" i="1" s="1"/>
  <c r="I30" i="1"/>
  <c r="J30" i="1" s="1"/>
  <c r="I39" i="1"/>
  <c r="J39" i="1" s="1"/>
  <c r="I31" i="1"/>
  <c r="J31" i="1" s="1"/>
  <c r="I43" i="1"/>
  <c r="J43" i="1" s="1"/>
  <c r="I26" i="1"/>
  <c r="J26" i="1" s="1"/>
  <c r="I41" i="1"/>
  <c r="J41" i="1" s="1"/>
  <c r="I35" i="1"/>
  <c r="J35" i="1" s="1"/>
  <c r="I38" i="1"/>
  <c r="J38" i="1" s="1"/>
  <c r="I42" i="1"/>
  <c r="J42" i="1" s="1"/>
  <c r="I32" i="1"/>
  <c r="J32" i="1" s="1"/>
  <c r="I37" i="1"/>
  <c r="J37" i="1" s="1"/>
  <c r="I25" i="1"/>
  <c r="J25" i="1" s="1"/>
  <c r="I28" i="1"/>
  <c r="J28" i="1" s="1"/>
  <c r="I24" i="1"/>
  <c r="J24" i="1" s="1"/>
  <c r="H27" i="1"/>
  <c r="L27" i="1" l="1"/>
  <c r="M27" i="1" s="1"/>
  <c r="J107" i="1"/>
  <c r="K107" i="1" s="1"/>
  <c r="N107" i="1" s="1"/>
  <c r="R22" i="2" s="1"/>
  <c r="J101" i="1"/>
  <c r="K101" i="1" s="1"/>
  <c r="N101" i="1" s="1"/>
  <c r="R16" i="2" s="1"/>
  <c r="J97" i="1"/>
  <c r="K97" i="1" s="1"/>
  <c r="N97" i="1" s="1"/>
  <c r="R12" i="2" s="1"/>
  <c r="J91" i="1"/>
  <c r="K91" i="1" s="1"/>
  <c r="N91" i="1" s="1"/>
  <c r="R6" i="2" s="1"/>
  <c r="J103" i="1"/>
  <c r="K103" i="1" s="1"/>
  <c r="N103" i="1" s="1"/>
  <c r="R18" i="2" s="1"/>
  <c r="J90" i="1"/>
  <c r="K90" i="1" s="1"/>
  <c r="N90" i="1" s="1"/>
  <c r="R5" i="2" s="1"/>
  <c r="J87" i="1"/>
  <c r="K87" i="1" s="1"/>
  <c r="N87" i="1" s="1"/>
  <c r="J48" i="2" s="1"/>
  <c r="J85" i="1"/>
  <c r="K85" i="1" s="1"/>
  <c r="N85" i="1" s="1"/>
  <c r="J46" i="2" s="1"/>
  <c r="J83" i="1"/>
  <c r="K83" i="1" s="1"/>
  <c r="N83" i="1" s="1"/>
  <c r="J44" i="2" s="1"/>
  <c r="J75" i="1"/>
  <c r="K75" i="1" s="1"/>
  <c r="N75" i="1" s="1"/>
  <c r="J36" i="2" s="1"/>
  <c r="J84" i="1"/>
  <c r="K84" i="1" s="1"/>
  <c r="N84" i="1" s="1"/>
  <c r="J45" i="2" s="1"/>
  <c r="K54" i="1"/>
  <c r="K63" i="1"/>
  <c r="K53" i="1"/>
  <c r="K61" i="1"/>
  <c r="K59" i="1"/>
  <c r="K55" i="1"/>
  <c r="K56" i="1"/>
  <c r="K47" i="1"/>
  <c r="K58" i="1"/>
  <c r="K65" i="1"/>
  <c r="K51" i="1"/>
  <c r="K13" i="1"/>
  <c r="K5" i="1"/>
  <c r="N5" i="1" s="1"/>
  <c r="B8" i="2" s="1"/>
  <c r="K21" i="1"/>
  <c r="K6" i="1"/>
  <c r="K19" i="1"/>
  <c r="N19" i="1" s="1"/>
  <c r="B22" i="2" s="1"/>
  <c r="K15" i="1"/>
  <c r="K11" i="1"/>
  <c r="K17" i="1"/>
  <c r="I104" i="1"/>
  <c r="I99" i="1"/>
  <c r="I95" i="1"/>
  <c r="I100" i="1"/>
  <c r="I108" i="1"/>
  <c r="I92" i="1"/>
  <c r="I106" i="1"/>
  <c r="I109" i="1"/>
  <c r="I93" i="1"/>
  <c r="I105" i="1"/>
  <c r="I102" i="1"/>
  <c r="I94" i="1"/>
  <c r="I96" i="1"/>
  <c r="I98" i="1"/>
  <c r="I74" i="1"/>
  <c r="I76" i="1"/>
  <c r="I79" i="1"/>
  <c r="I77" i="1"/>
  <c r="I73" i="1"/>
  <c r="I80" i="1"/>
  <c r="I86" i="1"/>
  <c r="I72" i="1"/>
  <c r="I81" i="1"/>
  <c r="I78" i="1"/>
  <c r="I68" i="1"/>
  <c r="I71" i="1"/>
  <c r="I69" i="1"/>
  <c r="I82" i="1"/>
  <c r="I70" i="1"/>
  <c r="I52" i="1"/>
  <c r="J52" i="1" s="1"/>
  <c r="I46" i="1"/>
  <c r="J46" i="1" s="1"/>
  <c r="I62" i="1"/>
  <c r="J62" i="1" s="1"/>
  <c r="I49" i="1"/>
  <c r="J49" i="1" s="1"/>
  <c r="I50" i="1"/>
  <c r="J50" i="1" s="1"/>
  <c r="I48" i="1"/>
  <c r="J48" i="1" s="1"/>
  <c r="I64" i="1"/>
  <c r="J64" i="1" s="1"/>
  <c r="I60" i="1"/>
  <c r="J60" i="1" s="1"/>
  <c r="I57" i="1"/>
  <c r="J57" i="1" s="1"/>
  <c r="I4" i="1"/>
  <c r="J4" i="1" s="1"/>
  <c r="I18" i="1"/>
  <c r="J18" i="1" s="1"/>
  <c r="I20" i="1"/>
  <c r="J20" i="1" s="1"/>
  <c r="I2" i="1"/>
  <c r="J2" i="1" s="1"/>
  <c r="I14" i="1"/>
  <c r="J14" i="1" s="1"/>
  <c r="I8" i="1"/>
  <c r="J8" i="1" s="1"/>
  <c r="I10" i="1"/>
  <c r="J10" i="1" s="1"/>
  <c r="I7" i="1"/>
  <c r="J7" i="1" s="1"/>
  <c r="I3" i="1"/>
  <c r="J3" i="1" s="1"/>
  <c r="I9" i="1"/>
  <c r="J9" i="1" s="1"/>
  <c r="I12" i="1"/>
  <c r="J12" i="1" s="1"/>
  <c r="I16" i="1"/>
  <c r="J16" i="1" s="1"/>
  <c r="K31" i="1"/>
  <c r="K39" i="1"/>
  <c r="K37" i="1"/>
  <c r="K42" i="1"/>
  <c r="K30" i="1"/>
  <c r="K40" i="1"/>
  <c r="K36" i="1"/>
  <c r="K41" i="1"/>
  <c r="K29" i="1"/>
  <c r="K38" i="1"/>
  <c r="K28" i="1"/>
  <c r="K26" i="1"/>
  <c r="K25" i="1"/>
  <c r="K43" i="1"/>
  <c r="K32" i="1"/>
  <c r="K35" i="1"/>
  <c r="K33" i="1"/>
  <c r="K34" i="1"/>
  <c r="I27" i="1"/>
  <c r="J27" i="1" s="1"/>
  <c r="K24" i="1"/>
  <c r="J99" i="1" l="1"/>
  <c r="K99" i="1" s="1"/>
  <c r="N99" i="1" s="1"/>
  <c r="R14" i="2" s="1"/>
  <c r="J92" i="1"/>
  <c r="K92" i="1" s="1"/>
  <c r="N92" i="1" s="1"/>
  <c r="R7" i="2" s="1"/>
  <c r="J94" i="1"/>
  <c r="K94" i="1" s="1"/>
  <c r="N94" i="1" s="1"/>
  <c r="R9" i="2" s="1"/>
  <c r="J108" i="1"/>
  <c r="K108" i="1" s="1"/>
  <c r="N108" i="1" s="1"/>
  <c r="R23" i="2" s="1"/>
  <c r="J93" i="1"/>
  <c r="K93" i="1" s="1"/>
  <c r="N93" i="1" s="1"/>
  <c r="R8" i="2" s="1"/>
  <c r="J109" i="1"/>
  <c r="K109" i="1" s="1"/>
  <c r="N109" i="1" s="1"/>
  <c r="R24" i="2" s="1"/>
  <c r="J104" i="1"/>
  <c r="K104" i="1" s="1"/>
  <c r="N104" i="1" s="1"/>
  <c r="R19" i="2" s="1"/>
  <c r="J96" i="1"/>
  <c r="K96" i="1" s="1"/>
  <c r="N96" i="1" s="1"/>
  <c r="R11" i="2" s="1"/>
  <c r="J100" i="1"/>
  <c r="K100" i="1" s="1"/>
  <c r="N100" i="1" s="1"/>
  <c r="R15" i="2" s="1"/>
  <c r="J106" i="1"/>
  <c r="K106" i="1" s="1"/>
  <c r="N106" i="1" s="1"/>
  <c r="R21" i="2" s="1"/>
  <c r="J102" i="1"/>
  <c r="K102" i="1" s="1"/>
  <c r="N102" i="1" s="1"/>
  <c r="R17" i="2" s="1"/>
  <c r="J98" i="1"/>
  <c r="K98" i="1" s="1"/>
  <c r="N98" i="1" s="1"/>
  <c r="R13" i="2" s="1"/>
  <c r="J105" i="1"/>
  <c r="K105" i="1" s="1"/>
  <c r="N105" i="1" s="1"/>
  <c r="R20" i="2" s="1"/>
  <c r="J95" i="1"/>
  <c r="K95" i="1" s="1"/>
  <c r="N95" i="1" s="1"/>
  <c r="R10" i="2" s="1"/>
  <c r="J72" i="1"/>
  <c r="K72" i="1" s="1"/>
  <c r="N72" i="1" s="1"/>
  <c r="J33" i="2" s="1"/>
  <c r="J77" i="1"/>
  <c r="K77" i="1" s="1"/>
  <c r="N77" i="1" s="1"/>
  <c r="J38" i="2" s="1"/>
  <c r="J70" i="1"/>
  <c r="K70" i="1" s="1"/>
  <c r="N70" i="1" s="1"/>
  <c r="J31" i="2" s="1"/>
  <c r="J82" i="1"/>
  <c r="K82" i="1" s="1"/>
  <c r="N82" i="1" s="1"/>
  <c r="J43" i="2" s="1"/>
  <c r="J86" i="1"/>
  <c r="K86" i="1" s="1"/>
  <c r="N86" i="1" s="1"/>
  <c r="J47" i="2" s="1"/>
  <c r="J79" i="1"/>
  <c r="K79" i="1" s="1"/>
  <c r="N79" i="1" s="1"/>
  <c r="J40" i="2" s="1"/>
  <c r="J78" i="1"/>
  <c r="K78" i="1" s="1"/>
  <c r="N78" i="1" s="1"/>
  <c r="J39" i="2" s="1"/>
  <c r="J69" i="1"/>
  <c r="K69" i="1" s="1"/>
  <c r="N69" i="1" s="1"/>
  <c r="J30" i="2" s="1"/>
  <c r="J80" i="1"/>
  <c r="K80" i="1" s="1"/>
  <c r="N80" i="1" s="1"/>
  <c r="J41" i="2" s="1"/>
  <c r="J76" i="1"/>
  <c r="K76" i="1" s="1"/>
  <c r="N76" i="1" s="1"/>
  <c r="J37" i="2" s="1"/>
  <c r="J81" i="1"/>
  <c r="K81" i="1" s="1"/>
  <c r="N81" i="1" s="1"/>
  <c r="J42" i="2" s="1"/>
  <c r="J71" i="1"/>
  <c r="K71" i="1" s="1"/>
  <c r="N71" i="1" s="1"/>
  <c r="J32" i="2" s="1"/>
  <c r="J73" i="1"/>
  <c r="K73" i="1" s="1"/>
  <c r="N73" i="1" s="1"/>
  <c r="J34" i="2" s="1"/>
  <c r="J74" i="1"/>
  <c r="K74" i="1" s="1"/>
  <c r="N74" i="1" s="1"/>
  <c r="J35" i="2" s="1"/>
  <c r="J68" i="1"/>
  <c r="K68" i="1" s="1"/>
  <c r="N68" i="1" s="1"/>
  <c r="J29" i="2" s="1"/>
  <c r="N56" i="1"/>
  <c r="J15" i="2" s="1"/>
  <c r="N55" i="1"/>
  <c r="J14" i="2" s="1"/>
  <c r="N59" i="1"/>
  <c r="J18" i="2" s="1"/>
  <c r="N51" i="1"/>
  <c r="J10" i="2" s="1"/>
  <c r="N65" i="1"/>
  <c r="J24" i="2" s="1"/>
  <c r="N63" i="1"/>
  <c r="J22" i="2" s="1"/>
  <c r="N58" i="1"/>
  <c r="J17" i="2" s="1"/>
  <c r="N54" i="1"/>
  <c r="J13" i="2" s="1"/>
  <c r="N53" i="1"/>
  <c r="J12" i="2" s="1"/>
  <c r="N61" i="1"/>
  <c r="J20" i="2" s="1"/>
  <c r="N47" i="1"/>
  <c r="J6" i="2" s="1"/>
  <c r="K60" i="1"/>
  <c r="K49" i="1"/>
  <c r="K64" i="1"/>
  <c r="K57" i="1"/>
  <c r="K52" i="1"/>
  <c r="K48" i="1"/>
  <c r="K62" i="1"/>
  <c r="K50" i="1"/>
  <c r="K46" i="1"/>
  <c r="N15" i="1"/>
  <c r="B18" i="2" s="1"/>
  <c r="N13" i="1"/>
  <c r="B16" i="2" s="1"/>
  <c r="N21" i="1"/>
  <c r="B24" i="2" s="1"/>
  <c r="N11" i="1"/>
  <c r="B14" i="2" s="1"/>
  <c r="N17" i="1"/>
  <c r="B20" i="2" s="1"/>
  <c r="N6" i="1"/>
  <c r="B9" i="2" s="1"/>
  <c r="K18" i="1"/>
  <c r="K12" i="1"/>
  <c r="K7" i="1"/>
  <c r="K4" i="1"/>
  <c r="K10" i="1"/>
  <c r="K3" i="1"/>
  <c r="K14" i="1"/>
  <c r="K2" i="1"/>
  <c r="K9" i="1"/>
  <c r="K16" i="1"/>
  <c r="K8" i="1"/>
  <c r="K20" i="1"/>
  <c r="N40" i="1"/>
  <c r="B45" i="2" s="1"/>
  <c r="N34" i="1"/>
  <c r="B39" i="2" s="1"/>
  <c r="N33" i="1"/>
  <c r="B38" i="2" s="1"/>
  <c r="N30" i="1"/>
  <c r="B35" i="2" s="1"/>
  <c r="N38" i="1"/>
  <c r="B43" i="2" s="1"/>
  <c r="N29" i="1"/>
  <c r="B34" i="2" s="1"/>
  <c r="N31" i="1"/>
  <c r="B36" i="2" s="1"/>
  <c r="N39" i="1"/>
  <c r="B44" i="2" s="1"/>
  <c r="N25" i="1"/>
  <c r="B30" i="2" s="1"/>
  <c r="N43" i="1"/>
  <c r="B48" i="2" s="1"/>
  <c r="N26" i="1"/>
  <c r="B31" i="2" s="1"/>
  <c r="N41" i="1"/>
  <c r="B46" i="2" s="1"/>
  <c r="N42" i="1"/>
  <c r="B47" i="2" s="1"/>
  <c r="N32" i="1"/>
  <c r="B37" i="2" s="1"/>
  <c r="N28" i="1"/>
  <c r="B33" i="2" s="1"/>
  <c r="N36" i="1"/>
  <c r="B41" i="2" s="1"/>
  <c r="N37" i="1"/>
  <c r="B42" i="2" s="1"/>
  <c r="N35" i="1"/>
  <c r="B40" i="2" s="1"/>
  <c r="K27" i="1"/>
  <c r="N24" i="1"/>
  <c r="B29" i="2" s="1"/>
  <c r="N48" i="1" l="1"/>
  <c r="J7" i="2" s="1"/>
  <c r="N49" i="1"/>
  <c r="J8" i="2" s="1"/>
  <c r="N62" i="1"/>
  <c r="J21" i="2" s="1"/>
  <c r="N64" i="1"/>
  <c r="J23" i="2" s="1"/>
  <c r="N57" i="1"/>
  <c r="J16" i="2" s="1"/>
  <c r="N50" i="1"/>
  <c r="J9" i="2" s="1"/>
  <c r="N52" i="1"/>
  <c r="J11" i="2" s="1"/>
  <c r="N46" i="1"/>
  <c r="J5" i="2" s="1"/>
  <c r="N60" i="1"/>
  <c r="J19" i="2" s="1"/>
  <c r="N2" i="1"/>
  <c r="B5" i="2" s="1"/>
  <c r="N18" i="1"/>
  <c r="B21" i="2" s="1"/>
  <c r="N9" i="1"/>
  <c r="B12" i="2" s="1"/>
  <c r="N10" i="1"/>
  <c r="B13" i="2" s="1"/>
  <c r="N16" i="1"/>
  <c r="B19" i="2" s="1"/>
  <c r="N4" i="1"/>
  <c r="B7" i="2" s="1"/>
  <c r="N20" i="1"/>
  <c r="B23" i="2" s="1"/>
  <c r="N8" i="1"/>
  <c r="B11" i="2" s="1"/>
  <c r="N12" i="1"/>
  <c r="B15" i="2" s="1"/>
  <c r="N3" i="1"/>
  <c r="B6" i="2" s="1"/>
  <c r="N14" i="1"/>
  <c r="B17" i="2" s="1"/>
  <c r="N7" i="1"/>
  <c r="B10" i="2" s="1"/>
  <c r="N27" i="1"/>
  <c r="B32" i="2" s="1"/>
</calcChain>
</file>

<file path=xl/sharedStrings.xml><?xml version="1.0" encoding="utf-8"?>
<sst xmlns="http://schemas.openxmlformats.org/spreadsheetml/2006/main" count="96" uniqueCount="20">
  <si>
    <t>DOM Data Price</t>
  </si>
  <si>
    <t>Time</t>
  </si>
  <si>
    <t>TYA</t>
  </si>
  <si>
    <t>USA</t>
  </si>
  <si>
    <t>TUA</t>
  </si>
  <si>
    <t>FVA</t>
  </si>
  <si>
    <t>Z3N</t>
  </si>
  <si>
    <t>Price</t>
  </si>
  <si>
    <t>Handle</t>
  </si>
  <si>
    <t>Decimal</t>
  </si>
  <si>
    <t>DOM Volume</t>
  </si>
  <si>
    <t>Symbol</t>
  </si>
  <si>
    <t>Volume</t>
  </si>
  <si>
    <t>Ask</t>
  </si>
  <si>
    <t>Bid</t>
  </si>
  <si>
    <t xml:space="preserve">                              </t>
  </si>
  <si>
    <t>Replace 0.5 with +</t>
  </si>
  <si>
    <t>Fraction</t>
  </si>
  <si>
    <t>Add 0 or 00</t>
  </si>
  <si>
    <t xml:space="preserve">Remain Fraction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</si>
</sst>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hh:mm:ss.000;@"/>
    <numFmt numFmtId="165" formatCode="0.000000"/>
    <numFmt numFmtId="166" formatCode="[$-F400]h:mm:ss\ AM/PM"/>
    <numFmt numFmtId="167" formatCode="0.0000000"/>
    <numFmt numFmtId="168" formatCode="0.00000000"/>
    <numFmt numFmtId="169" formatCode="mm:ss.000;@"/>
  </numFmts>
  <fonts count="3" x14ac:knownFonts="1">
    <font>
      <sz val="12"/>
      <color theme="1"/>
      <name val="Century Gothic"/>
      <family val="2"/>
    </font>
    <font>
      <b/>
      <sz val="12"/>
      <color rgb="FF00B050"/>
      <name val="Century Gothic"/>
      <family val="2"/>
    </font>
    <font>
      <b/>
      <sz val="12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shrinkToFit="1"/>
    </xf>
    <xf numFmtId="0" fontId="0" fillId="0" borderId="1" xfId="0" applyBorder="1" applyAlignment="1">
      <alignment horizontal="center" shrinkToFit="1"/>
    </xf>
    <xf numFmtId="0" fontId="0" fillId="0" borderId="0" xfId="0" applyBorder="1" applyAlignment="1">
      <alignment shrinkToFit="1"/>
    </xf>
    <xf numFmtId="0" fontId="0" fillId="0" borderId="0" xfId="0" applyBorder="1" applyAlignment="1">
      <alignment horizontal="center" shrinkToFit="1"/>
    </xf>
    <xf numFmtId="0" fontId="0" fillId="0" borderId="5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shrinkToFit="1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1" xfId="0" applyNumberFormat="1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166" fontId="0" fillId="0" borderId="3" xfId="0" applyNumberForma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 vertical="center" textRotation="90" shrinkToFit="1"/>
    </xf>
    <xf numFmtId="0" fontId="0" fillId="0" borderId="0" xfId="0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66" fontId="0" fillId="0" borderId="6" xfId="0" applyNumberFormat="1" applyBorder="1" applyAlignment="1">
      <alignment horizontal="center" shrinkToFit="1"/>
    </xf>
    <xf numFmtId="166" fontId="0" fillId="0" borderId="7" xfId="0" applyNumberFormat="1" applyBorder="1" applyAlignment="1">
      <alignment horizontal="center" shrinkToFit="1"/>
    </xf>
    <xf numFmtId="166" fontId="0" fillId="0" borderId="2" xfId="0" applyNumberFormat="1" applyBorder="1" applyAlignment="1">
      <alignment horizontal="center" shrinkToFit="1"/>
    </xf>
    <xf numFmtId="164" fontId="0" fillId="0" borderId="1" xfId="0" applyNumberFormat="1" applyBorder="1" applyAlignment="1">
      <alignment horizontal="center" shrinkToFit="1"/>
    </xf>
    <xf numFmtId="164" fontId="2" fillId="0" borderId="1" xfId="0" applyNumberFormat="1" applyFont="1" applyBorder="1" applyAlignment="1">
      <alignment horizontal="center" shrinkToFit="1"/>
    </xf>
    <xf numFmtId="164" fontId="1" fillId="0" borderId="1" xfId="0" applyNumberFormat="1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132.375</v>
        <stp/>
        <stp>DOMData</stp>
        <stp>TYA</stp>
        <stp>Price</stp>
        <stp>-7</stp>
        <stp>T</stp>
        <tr r="B84" s="1"/>
      </tp>
      <tp>
        <v>110.37890625</v>
        <stp/>
        <stp>DOMData</stp>
        <stp>TUA</stp>
        <stp>Price</stp>
        <stp>-7</stp>
        <stp>T</stp>
        <tr r="B18" s="1"/>
      </tp>
      <tp>
        <v>157.03125</v>
        <stp/>
        <stp>DOMData</stp>
        <stp>USA</stp>
        <stp>Price</stp>
        <stp>-7</stp>
        <stp>T</stp>
        <tr r="B106" s="1"/>
      </tp>
      <tp>
        <v>116.19140625</v>
        <stp/>
        <stp>DOMData</stp>
        <stp>Z3N</stp>
        <stp>Price</stp>
        <stp>-7</stp>
        <stp>T</stp>
        <tr r="B40" s="1"/>
      </tp>
      <tp>
        <v>124.1484375</v>
        <stp/>
        <stp>DOMData</stp>
        <stp>FVA</stp>
        <stp>Price</stp>
        <stp>-7</stp>
        <stp>T</stp>
        <tr r="B62" s="1"/>
      </tp>
      <tp>
        <v>132.390625</v>
        <stp/>
        <stp>DOMData</stp>
        <stp>TYA</stp>
        <stp>Price</stp>
        <stp>-6</stp>
        <stp>T</stp>
        <tr r="B83" s="1"/>
      </tp>
      <tp>
        <v>110.3828125</v>
        <stp/>
        <stp>DOMData</stp>
        <stp>TUA</stp>
        <stp>Price</stp>
        <stp>-6</stp>
        <stp>T</stp>
        <tr r="B17" s="1"/>
      </tp>
      <tp>
        <v>157.0625</v>
        <stp/>
        <stp>DOMData</stp>
        <stp>USA</stp>
        <stp>Price</stp>
        <stp>-6</stp>
        <stp>T</stp>
        <tr r="B105" s="1"/>
      </tp>
      <tp>
        <v>116.1953125</v>
        <stp/>
        <stp>DOMData</stp>
        <stp>Z3N</stp>
        <stp>Price</stp>
        <stp>-6</stp>
        <stp>T</stp>
        <tr r="B39" s="1"/>
      </tp>
      <tp>
        <v>124.15625</v>
        <stp/>
        <stp>DOMData</stp>
        <stp>FVA</stp>
        <stp>Price</stp>
        <stp>-6</stp>
        <stp>T</stp>
        <tr r="B61" s="1"/>
      </tp>
      <tp>
        <v>132.40625</v>
        <stp/>
        <stp>DOMData</stp>
        <stp>TYA</stp>
        <stp>Price</stp>
        <stp>-5</stp>
        <stp>T</stp>
        <tr r="B82" s="1"/>
      </tp>
      <tp>
        <v>110.38671875</v>
        <stp/>
        <stp>DOMData</stp>
        <stp>TUA</stp>
        <stp>Price</stp>
        <stp>-5</stp>
        <stp>T</stp>
        <tr r="B16" s="1"/>
      </tp>
      <tp>
        <v>157.09375</v>
        <stp/>
        <stp>DOMData</stp>
        <stp>USA</stp>
        <stp>Price</stp>
        <stp>-5</stp>
        <stp>T</stp>
        <tr r="B104" s="1"/>
      </tp>
      <tp>
        <v>116.19921875</v>
        <stp/>
        <stp>DOMData</stp>
        <stp>Z3N</stp>
        <stp>Price</stp>
        <stp>-5</stp>
        <stp>T</stp>
        <tr r="B38" s="1"/>
      </tp>
      <tp>
        <v>124.1640625</v>
        <stp/>
        <stp>DOMData</stp>
        <stp>FVA</stp>
        <stp>Price</stp>
        <stp>-5</stp>
        <stp>T</stp>
        <tr r="B60" s="1"/>
      </tp>
      <tp>
        <v>132.421875</v>
        <stp/>
        <stp>DOMData</stp>
        <stp>TYA</stp>
        <stp>Price</stp>
        <stp>-4</stp>
        <stp>T</stp>
        <tr r="B81" s="1"/>
      </tp>
      <tp>
        <v>110.390625</v>
        <stp/>
        <stp>DOMData</stp>
        <stp>TUA</stp>
        <stp>Price</stp>
        <stp>-4</stp>
        <stp>T</stp>
        <tr r="B15" s="1"/>
      </tp>
      <tp>
        <v>157.125</v>
        <stp/>
        <stp>DOMData</stp>
        <stp>USA</stp>
        <stp>Price</stp>
        <stp>-4</stp>
        <stp>T</stp>
        <tr r="B103" s="1"/>
      </tp>
      <tp>
        <v>116.203125</v>
        <stp/>
        <stp>DOMData</stp>
        <stp>Z3N</stp>
        <stp>Price</stp>
        <stp>-4</stp>
        <stp>T</stp>
        <tr r="B37" s="1"/>
      </tp>
      <tp>
        <v>124.171875</v>
        <stp/>
        <stp>DOMData</stp>
        <stp>FVA</stp>
        <stp>Price</stp>
        <stp>-4</stp>
        <stp>T</stp>
        <tr r="B59" s="1"/>
      </tp>
      <tp>
        <v>132.4375</v>
        <stp/>
        <stp>DOMData</stp>
        <stp>TYA</stp>
        <stp>Price</stp>
        <stp>-3</stp>
        <stp>T</stp>
        <tr r="B80" s="1"/>
      </tp>
      <tp>
        <v>110.39453125</v>
        <stp/>
        <stp>DOMData</stp>
        <stp>TUA</stp>
        <stp>Price</stp>
        <stp>-3</stp>
        <stp>T</stp>
        <tr r="B14" s="1"/>
      </tp>
      <tp>
        <v>157.15625</v>
        <stp/>
        <stp>DOMData</stp>
        <stp>USA</stp>
        <stp>Price</stp>
        <stp>-3</stp>
        <stp>T</stp>
        <tr r="B102" s="1"/>
      </tp>
      <tp>
        <v>116.20703125</v>
        <stp/>
        <stp>DOMData</stp>
        <stp>Z3N</stp>
        <stp>Price</stp>
        <stp>-3</stp>
        <stp>T</stp>
        <tr r="B36" s="1"/>
      </tp>
      <tp>
        <v>124.1796875</v>
        <stp/>
        <stp>DOMData</stp>
        <stp>FVA</stp>
        <stp>Price</stp>
        <stp>-3</stp>
        <stp>T</stp>
        <tr r="B58" s="1"/>
      </tp>
      <tp>
        <v>132.453125</v>
        <stp/>
        <stp>DOMData</stp>
        <stp>TYA</stp>
        <stp>Price</stp>
        <stp>-2</stp>
        <stp>T</stp>
        <tr r="B79" s="1"/>
      </tp>
      <tp>
        <v>110.3984375</v>
        <stp/>
        <stp>DOMData</stp>
        <stp>TUA</stp>
        <stp>Price</stp>
        <stp>-2</stp>
        <stp>T</stp>
        <tr r="B13" s="1"/>
      </tp>
      <tp>
        <v>157.1875</v>
        <stp/>
        <stp>DOMData</stp>
        <stp>USA</stp>
        <stp>Price</stp>
        <stp>-2</stp>
        <stp>T</stp>
        <tr r="B101" s="1"/>
      </tp>
      <tp>
        <v>116.2109375</v>
        <stp/>
        <stp>DOMData</stp>
        <stp>Z3N</stp>
        <stp>Price</stp>
        <stp>-2</stp>
        <stp>T</stp>
        <tr r="B35" s="1"/>
      </tp>
      <tp>
        <v>124.1875</v>
        <stp/>
        <stp>DOMData</stp>
        <stp>FVA</stp>
        <stp>Price</stp>
        <stp>-2</stp>
        <stp>T</stp>
        <tr r="B57" s="1"/>
      </tp>
      <tp>
        <v>132.46875</v>
        <stp/>
        <stp>DOMData</stp>
        <stp>TYA</stp>
        <stp>Price</stp>
        <stp>-1</stp>
        <stp>T</stp>
        <tr r="B78" s="1"/>
      </tp>
      <tp>
        <v>110.40234375</v>
        <stp/>
        <stp>DOMData</stp>
        <stp>TUA</stp>
        <stp>Price</stp>
        <stp>-1</stp>
        <stp>T</stp>
        <tr r="B12" s="1"/>
      </tp>
      <tp>
        <v>157.21875</v>
        <stp/>
        <stp>DOMData</stp>
        <stp>USA</stp>
        <stp>Price</stp>
        <stp>-1</stp>
        <stp>T</stp>
        <tr r="B100" s="1"/>
      </tp>
      <tp>
        <v>116.21484375</v>
        <stp/>
        <stp>DOMData</stp>
        <stp>Z3N</stp>
        <stp>Price</stp>
        <stp>-1</stp>
        <stp>T</stp>
        <tr r="B34" s="1"/>
      </tp>
      <tp>
        <v>124.1953125</v>
        <stp/>
        <stp>DOMData</stp>
        <stp>FVA</stp>
        <stp>Price</stp>
        <stp>-1</stp>
        <stp>T</stp>
        <tr r="B56" s="1"/>
      </tp>
      <tp>
        <v>132.625</v>
        <stp/>
        <stp>DOMData</stp>
        <stp>TYA</stp>
        <stp>Price</stp>
        <stp>10</stp>
        <stp>T</stp>
        <tr r="B68" s="1"/>
      </tp>
      <tp>
        <v>110.44140625</v>
        <stp/>
        <stp>DOMData</stp>
        <stp>TUA</stp>
        <stp>Price</stp>
        <stp>10</stp>
        <stp>T</stp>
        <tr r="B2" s="1"/>
      </tp>
      <tp>
        <v>157.53125</v>
        <stp/>
        <stp>DOMData</stp>
        <stp>USA</stp>
        <stp>Price</stp>
        <stp>10</stp>
        <stp>T</stp>
        <tr r="B90" s="1"/>
      </tp>
      <tp>
        <v>116.25390625</v>
        <stp/>
        <stp>DOMData</stp>
        <stp>Z3N</stp>
        <stp>Price</stp>
        <stp>10</stp>
        <stp>T</stp>
        <tr r="B24" s="1"/>
      </tp>
      <tp>
        <v>124.2734375</v>
        <stp/>
        <stp>DOMData</stp>
        <stp>FVA</stp>
        <stp>Price</stp>
        <stp>10</stp>
        <stp>T</stp>
        <tr r="B46" s="1"/>
      </tp>
      <tp t="s">
        <v>3 Year US Treasury Notes (Globex), Jun 21</v>
        <stp/>
        <stp>ContractData</stp>
        <stp>Z3N</stp>
        <stp>LongDescription</stp>
        <stp/>
        <stp>T</stp>
        <tr r="C27" s="2"/>
      </tp>
      <tp t="s">
        <v>10yr US Treasury Notes (Globex), Jun 21</v>
        <stp/>
        <stp>ContractData</stp>
        <stp>TYA</stp>
        <stp>LongDescription</stp>
        <stp/>
        <stp>T</stp>
        <tr r="K27" s="2"/>
      </tp>
      <tp t="s">
        <v>2yr US Treasury Note (Globex), Jun 21</v>
        <stp/>
        <stp>ContractData</stp>
        <stp>TUA</stp>
        <stp>LongDescription</stp>
        <stp/>
        <stp>T</stp>
        <tr r="C3" s="2"/>
      </tp>
      <tp t="s">
        <v>30yr US Treasury Bonds (Globex), Jun 21</v>
        <stp/>
        <stp>ContractData</stp>
        <stp>USA</stp>
        <stp>LongDescription</stp>
        <stp/>
        <stp>T</stp>
        <tr r="S3" s="2"/>
      </tp>
      <tp t="s">
        <v>5yr US Treasury Notes (Globex), Jun 21</v>
        <stp/>
        <stp>ContractData</stp>
        <stp>FVA</stp>
        <stp>LongDescription</stp>
        <stp/>
        <stp>T</stp>
        <tr r="K3" s="2"/>
      </tp>
      <tp>
        <v>132.34375</v>
        <stp/>
        <stp>DOMData</stp>
        <stp>TYA</stp>
        <stp>Price</stp>
        <stp>-9</stp>
        <stp>T</stp>
        <tr r="B86" s="1"/>
      </tp>
      <tp>
        <v>110.37109375</v>
        <stp/>
        <stp>DOMData</stp>
        <stp>TUA</stp>
        <stp>Price</stp>
        <stp>-9</stp>
        <stp>T</stp>
        <tr r="B20" s="1"/>
      </tp>
      <tp>
        <v>156.96875</v>
        <stp/>
        <stp>DOMData</stp>
        <stp>USA</stp>
        <stp>Price</stp>
        <stp>-9</stp>
        <stp>T</stp>
        <tr r="B108" s="1"/>
      </tp>
      <tp>
        <v>116.18359375</v>
        <stp/>
        <stp>DOMData</stp>
        <stp>Z3N</stp>
        <stp>Price</stp>
        <stp>-9</stp>
        <stp>T</stp>
        <tr r="B42" s="1"/>
      </tp>
      <tp>
        <v>124.1328125</v>
        <stp/>
        <stp>DOMData</stp>
        <stp>FVA</stp>
        <stp>Price</stp>
        <stp>-9</stp>
        <stp>T</stp>
        <tr r="B64" s="1"/>
      </tp>
      <tp>
        <v>132.359375</v>
        <stp/>
        <stp>DOMData</stp>
        <stp>TYA</stp>
        <stp>Price</stp>
        <stp>-8</stp>
        <stp>T</stp>
        <tr r="B85" s="1"/>
      </tp>
      <tp>
        <v>110.375</v>
        <stp/>
        <stp>DOMData</stp>
        <stp>TUA</stp>
        <stp>Price</stp>
        <stp>-8</stp>
        <stp>T</stp>
        <tr r="B19" s="1"/>
      </tp>
      <tp>
        <v>157</v>
        <stp/>
        <stp>DOMData</stp>
        <stp>USA</stp>
        <stp>Price</stp>
        <stp>-8</stp>
        <stp>T</stp>
        <tr r="B107" s="1"/>
      </tp>
      <tp>
        <v>116.1875</v>
        <stp/>
        <stp>DOMData</stp>
        <stp>Z3N</stp>
        <stp>Price</stp>
        <stp>-8</stp>
        <stp>T</stp>
        <tr r="B41" s="1"/>
      </tp>
      <tp>
        <v>124.140625</v>
        <stp/>
        <stp>DOMData</stp>
        <stp>FVA</stp>
        <stp>Price</stp>
        <stp>-8</stp>
        <stp>T</stp>
        <tr r="B63" s="1"/>
      </tp>
      <tp>
        <v>44337.476266157406</v>
        <stp/>
        <stp>DOMData</stp>
        <stp>USA</stp>
        <stp>TIME</stp>
        <stp>2</stp>
        <stp>D</stp>
        <tr r="D98" s="1"/>
      </tp>
      <tp>
        <v>44337.475482407404</v>
        <stp/>
        <stp>DOMData</stp>
        <stp>TUA</stp>
        <stp>TIME</stp>
        <stp>4</stp>
        <stp>D</stp>
        <tr r="D8" s="1"/>
      </tp>
      <tp>
        <v>44337.475484074072</v>
        <stp/>
        <stp>DOMData</stp>
        <stp>TYA</stp>
        <stp>TIME</stp>
        <stp>8</stp>
        <stp>D</stp>
        <tr r="D70" s="1"/>
      </tp>
      <tp>
        <v>44337.475483101851</v>
        <stp/>
        <stp>DOMData</stp>
        <stp>FVA</stp>
        <stp>TIME</stp>
        <stp>7</stp>
        <stp>D</stp>
        <tr r="D49" s="1"/>
      </tp>
      <tp t="s">
        <v>157-08' </v>
        <stp/>
        <stp>ContractData</stp>
        <stp>USA</stp>
        <stp>LastTrade</stp>
        <stp/>
        <stp>B</stp>
        <tr r="Q6" s="1"/>
      </tp>
      <tp>
        <v>116.22265625</v>
        <stp/>
        <stp>DOMData</stp>
        <stp>Z3N</stp>
        <stp>Price</stp>
        <stp>2</stp>
        <stp>T</stp>
        <tr r="B32" s="1"/>
      </tp>
      <tp>
        <v>914</v>
        <stp/>
        <stp>DOMData</stp>
        <stp>Z3N</stp>
        <stp>Volume</stp>
        <stp>2</stp>
        <stp>D</stp>
        <tr r="C32" s="1"/>
      </tp>
      <tp>
        <v>13374</v>
        <stp/>
        <stp>DOMData</stp>
        <stp>TUA</stp>
        <stp>Volume</stp>
        <stp>2</stp>
        <stp>D</stp>
        <tr r="C10" s="1"/>
      </tp>
      <tp>
        <v>3491</v>
        <stp/>
        <stp>DOMData</stp>
        <stp>TYA</stp>
        <stp>Volume</stp>
        <stp>2</stp>
        <stp>D</stp>
        <tr r="C76" s="1"/>
      </tp>
      <tp>
        <v>618</v>
        <stp/>
        <stp>DOMData</stp>
        <stp>USA</stp>
        <stp>Volume</stp>
        <stp>2</stp>
        <stp>D</stp>
        <tr r="C98" s="1"/>
      </tp>
      <tp>
        <v>2551</v>
        <stp/>
        <stp>DOMData</stp>
        <stp>FVA</stp>
        <stp>Volume</stp>
        <stp>2</stp>
        <stp>D</stp>
        <tr r="C54" s="1"/>
      </tp>
      <tp>
        <v>44337.476266157406</v>
        <stp/>
        <stp>DOMData</stp>
        <stp>USA</stp>
        <stp>TIME</stp>
        <stp>3</stp>
        <stp>D</stp>
        <tr r="D97" s="1"/>
      </tp>
      <tp>
        <v>44337.475482407404</v>
        <stp/>
        <stp>DOMData</stp>
        <stp>TUA</stp>
        <stp>TIME</stp>
        <stp>5</stp>
        <stp>D</stp>
        <tr r="D7" s="1"/>
      </tp>
      <tp>
        <v>44337.475484074072</v>
        <stp/>
        <stp>DOMData</stp>
        <stp>TYA</stp>
        <stp>TIME</stp>
        <stp>9</stp>
        <stp>D</stp>
        <tr r="D69" s="1"/>
      </tp>
      <tp>
        <v>44337.475483101851</v>
        <stp/>
        <stp>DOMData</stp>
        <stp>FVA</stp>
        <stp>TIME</stp>
        <stp>6</stp>
        <stp>D</stp>
        <tr r="D50" s="1"/>
      </tp>
      <tp>
        <v>116.2265625</v>
        <stp/>
        <stp>DOMData</stp>
        <stp>Z3N</stp>
        <stp>Price</stp>
        <stp>3</stp>
        <stp>T</stp>
        <tr r="B31" s="1"/>
      </tp>
      <tp t="s">
        <v>-0-00'+</v>
        <stp/>
        <stp>ContractData</stp>
        <stp>TYA</stp>
        <stp>NetLastTradeToday</stp>
        <stp/>
        <stp>B</stp>
        <tr r="R5" s="1"/>
      </tp>
      <tp>
        <v>594</v>
        <stp/>
        <stp>DOMData</stp>
        <stp>Z3N</stp>
        <stp>Volume</stp>
        <stp>3</stp>
        <stp>D</stp>
        <tr r="C31" s="1"/>
      </tp>
      <tp>
        <v>12009</v>
        <stp/>
        <stp>DOMData</stp>
        <stp>TUA</stp>
        <stp>Volume</stp>
        <stp>3</stp>
        <stp>D</stp>
        <tr r="C9" s="1"/>
      </tp>
      <tp>
        <v>3914</v>
        <stp/>
        <stp>DOMData</stp>
        <stp>TYA</stp>
        <stp>Volume</stp>
        <stp>3</stp>
        <stp>D</stp>
        <tr r="C75" s="1"/>
      </tp>
      <tp>
        <v>657</v>
        <stp/>
        <stp>DOMData</stp>
        <stp>USA</stp>
        <stp>Volume</stp>
        <stp>3</stp>
        <stp>D</stp>
        <tr r="C97" s="1"/>
      </tp>
      <tp>
        <v>3013</v>
        <stp/>
        <stp>DOMData</stp>
        <stp>FVA</stp>
        <stp>Volume</stp>
        <stp>3</stp>
        <stp>D</stp>
        <tr r="C53" s="1"/>
      </tp>
      <tp>
        <v>44337.476077129628</v>
        <stp/>
        <stp>DOMData</stp>
        <stp>TUA</stp>
        <stp>TIME</stp>
        <stp>6</stp>
        <stp>D</stp>
        <tr r="D6" s="1"/>
      </tp>
      <tp>
        <v>44337.475483101851</v>
        <stp/>
        <stp>DOMData</stp>
        <stp>FVA</stp>
        <stp>TIME</stp>
        <stp>5</stp>
        <stp>D</stp>
        <tr r="D51" s="1"/>
      </tp>
      <tp>
        <v>44337.47628490741</v>
        <stp/>
        <stp>DOMData</stp>
        <stp>USA</stp>
        <stp>TIME</stp>
        <stp>1</stp>
        <stp>D</stp>
        <tr r="D99" s="1"/>
      </tp>
      <tp>
        <v>44337.475482407404</v>
        <stp/>
        <stp>DOMData</stp>
        <stp>TUA</stp>
        <stp>TIME</stp>
        <stp>7</stp>
        <stp>D</stp>
        <tr r="D5" s="1"/>
      </tp>
      <tp>
        <v>44337.476211435183</v>
        <stp/>
        <stp>DOMData</stp>
        <stp>FVA</stp>
        <stp>TIME</stp>
        <stp>4</stp>
        <stp>D</stp>
        <tr r="D52" s="1"/>
      </tp>
      <tp>
        <v>116.21875</v>
        <stp/>
        <stp>DOMData</stp>
        <stp>Z3N</stp>
        <stp>Price</stp>
        <stp>1</stp>
        <stp>T</stp>
        <tr r="B33" s="1"/>
      </tp>
      <tp>
        <v>304</v>
        <stp/>
        <stp>DOMData</stp>
        <stp>Z3N</stp>
        <stp>Volume</stp>
        <stp>1</stp>
        <stp>D</stp>
        <tr r="C33" s="1"/>
      </tp>
      <tp>
        <v>23719</v>
        <stp/>
        <stp>DOMData</stp>
        <stp>TUA</stp>
        <stp>Volume</stp>
        <stp>1</stp>
        <stp>D</stp>
        <tr r="C11" s="1"/>
      </tp>
      <tp>
        <v>2826</v>
        <stp/>
        <stp>DOMData</stp>
        <stp>TYA</stp>
        <stp>Volume</stp>
        <stp>1</stp>
        <stp>D</stp>
        <tr r="C77" s="1"/>
      </tp>
      <tp>
        <v>211</v>
        <stp/>
        <stp>DOMData</stp>
        <stp>USA</stp>
        <stp>Volume</stp>
        <stp>1</stp>
        <stp>D</stp>
        <tr r="C99" s="1"/>
      </tp>
      <tp>
        <v>1669</v>
        <stp/>
        <stp>DOMData</stp>
        <stp>FVA</stp>
        <stp>Volume</stp>
        <stp>1</stp>
        <stp>D</stp>
        <tr r="C55" s="1"/>
      </tp>
      <tp>
        <v>44337.475484166665</v>
        <stp/>
        <stp>DOMData</stp>
        <stp>USA</stp>
        <stp>TIME</stp>
        <stp>6</stp>
        <stp>D</stp>
        <tr r="D94" s="1"/>
      </tp>
      <tp>
        <v>44337.47628490741</v>
        <stp/>
        <stp>DOMData</stp>
        <stp>FVA</stp>
        <stp>TIME</stp>
        <stp>3</stp>
        <stp>D</stp>
        <tr r="D53" s="1"/>
      </tp>
      <tp>
        <v>124.265625</v>
        <stp/>
        <stp>DOMData</stp>
        <stp>FVA</stp>
        <stp>Price</stp>
        <stp>9</stp>
        <stp>T</stp>
        <tr r="B47" s="1"/>
      </tp>
      <tp>
        <v>157.5</v>
        <stp/>
        <stp>DOMData</stp>
        <stp>USA</stp>
        <stp>Price</stp>
        <stp>9</stp>
        <stp>T</stp>
        <tr r="B91" s="1"/>
      </tp>
      <tp>
        <v>132.609375</v>
        <stp/>
        <stp>DOMData</stp>
        <stp>TYA</stp>
        <stp>Price</stp>
        <stp>9</stp>
        <stp>T</stp>
        <tr r="B69" s="1"/>
      </tp>
      <tp>
        <v>110.4375</v>
        <stp/>
        <stp>DOMData</stp>
        <stp>TUA</stp>
        <stp>Price</stp>
        <stp>9</stp>
        <stp>T</stp>
        <tr r="B3" s="1"/>
      </tp>
      <tp>
        <v>116.23828125</v>
        <stp/>
        <stp>DOMData</stp>
        <stp>Z3N</stp>
        <stp>Price</stp>
        <stp>6</stp>
        <stp>T</stp>
        <tr r="B28" s="1"/>
      </tp>
      <tp>
        <v>332</v>
        <stp/>
        <stp>DOMData</stp>
        <stp>Z3N</stp>
        <stp>Volume</stp>
        <stp>6</stp>
        <stp>D</stp>
        <tr r="C28" s="1"/>
      </tp>
      <tp>
        <v>10218</v>
        <stp/>
        <stp>DOMData</stp>
        <stp>TUA</stp>
        <stp>Volume</stp>
        <stp>6</stp>
        <stp>D</stp>
        <tr r="C6" s="1"/>
      </tp>
      <tp>
        <v>4606</v>
        <stp/>
        <stp>DOMData</stp>
        <stp>TYA</stp>
        <stp>Volume</stp>
        <stp>6</stp>
        <stp>D</stp>
        <tr r="C72" s="1"/>
      </tp>
      <tp>
        <v>551</v>
        <stp/>
        <stp>DOMData</stp>
        <stp>USA</stp>
        <stp>Volume</stp>
        <stp>6</stp>
        <stp>D</stp>
        <tr r="C94" s="1"/>
      </tp>
      <tp>
        <v>2467</v>
        <stp/>
        <stp>DOMData</stp>
        <stp>FVA</stp>
        <stp>Volume</stp>
        <stp>6</stp>
        <stp>D</stp>
        <tr r="C50" s="1"/>
      </tp>
      <tp>
        <v>44337.475484166665</v>
        <stp/>
        <stp>DOMData</stp>
        <stp>USA</stp>
        <stp>TIME</stp>
        <stp>7</stp>
        <stp>D</stp>
        <tr r="D93" s="1"/>
      </tp>
      <tp>
        <v>44337.476285509263</v>
        <stp/>
        <stp>DOMData</stp>
        <stp>TUA</stp>
        <stp>TIME</stp>
        <stp>1</stp>
        <stp>D</stp>
        <tr r="D11" s="1"/>
      </tp>
      <tp>
        <v>44337.47628490741</v>
        <stp/>
        <stp>DOMData</stp>
        <stp>FVA</stp>
        <stp>TIME</stp>
        <stp>2</stp>
        <stp>D</stp>
        <tr r="D54" s="1"/>
      </tp>
      <tp t="s">
        <v>124-06'1/4</v>
        <stp/>
        <stp>ContractData</stp>
        <stp>FVA</stp>
        <stp>LastTrade</stp>
        <stp/>
        <stp>B</stp>
        <tr r="Q4" s="1"/>
      </tp>
      <tp>
        <v>124.2578125</v>
        <stp/>
        <stp>DOMData</stp>
        <stp>FVA</stp>
        <stp>Price</stp>
        <stp>8</stp>
        <stp>T</stp>
        <tr r="B48" s="1"/>
      </tp>
      <tp>
        <v>157.46875</v>
        <stp/>
        <stp>DOMData</stp>
        <stp>USA</stp>
        <stp>Price</stp>
        <stp>8</stp>
        <stp>T</stp>
        <tr r="B92" s="1"/>
      </tp>
      <tp>
        <v>132.59375</v>
        <stp/>
        <stp>DOMData</stp>
        <stp>TYA</stp>
        <stp>Price</stp>
        <stp>8</stp>
        <stp>T</stp>
        <tr r="B70" s="1"/>
      </tp>
      <tp>
        <v>110.43359375</v>
        <stp/>
        <stp>DOMData</stp>
        <stp>TUA</stp>
        <stp>Price</stp>
        <stp>8</stp>
        <stp>T</stp>
        <tr r="B4" s="1"/>
      </tp>
      <tp>
        <v>116.2421875</v>
        <stp/>
        <stp>DOMData</stp>
        <stp>Z3N</stp>
        <stp>Price</stp>
        <stp>7</stp>
        <stp>T</stp>
        <tr r="B27" s="1"/>
      </tp>
      <tp>
        <v>224</v>
        <stp/>
        <stp>DOMData</stp>
        <stp>Z3N</stp>
        <stp>Volume</stp>
        <stp>7</stp>
        <stp>D</stp>
        <tr r="C27" s="1"/>
      </tp>
      <tp>
        <v>10541</v>
        <stp/>
        <stp>DOMData</stp>
        <stp>TUA</stp>
        <stp>Volume</stp>
        <stp>7</stp>
        <stp>D</stp>
        <tr r="C5" s="1"/>
      </tp>
      <tp>
        <v>4120</v>
        <stp/>
        <stp>DOMData</stp>
        <stp>TYA</stp>
        <stp>Volume</stp>
        <stp>7</stp>
        <stp>D</stp>
        <tr r="C71" s="1"/>
      </tp>
      <tp>
        <v>614</v>
        <stp/>
        <stp>DOMData</stp>
        <stp>USA</stp>
        <stp>Volume</stp>
        <stp>7</stp>
        <stp>D</stp>
        <tr r="C93" s="1"/>
      </tp>
      <tp>
        <v>2869</v>
        <stp/>
        <stp>DOMData</stp>
        <stp>FVA</stp>
        <stp>Volume</stp>
        <stp>7</stp>
        <stp>D</stp>
        <tr r="C49" s="1"/>
      </tp>
      <tp>
        <v>44337.476090972224</v>
        <stp/>
        <stp>DOMData</stp>
        <stp>USA</stp>
        <stp>TIME</stp>
        <stp>4</stp>
        <stp>D</stp>
        <tr r="D96" s="1"/>
      </tp>
      <tp>
        <v>44337.476287731479</v>
        <stp/>
        <stp>DOMData</stp>
        <stp>TUA</stp>
        <stp>TIME</stp>
        <stp>2</stp>
        <stp>D</stp>
        <tr r="D10" s="1"/>
      </tp>
      <tp>
        <v>44337.476285509263</v>
        <stp/>
        <stp>DOMData</stp>
        <stp>FVA</stp>
        <stp>TIME</stp>
        <stp>1</stp>
        <stp>D</stp>
        <tr r="D55" s="1"/>
      </tp>
      <tp t="s">
        <v>110-13'   </v>
        <stp/>
        <stp>ContractData</stp>
        <stp>TUA</stp>
        <stp>LastTrade</stp>
        <stp/>
        <stp>B</stp>
        <tr r="Q2" s="1"/>
      </tp>
      <tp>
        <v>116.23046875</v>
        <stp/>
        <stp>DOMData</stp>
        <stp>Z3N</stp>
        <stp>Price</stp>
        <stp>4</stp>
        <stp>T</stp>
        <tr r="B30" s="1"/>
      </tp>
      <tp>
        <v>377</v>
        <stp/>
        <stp>DOMData</stp>
        <stp>Z3N</stp>
        <stp>Volume</stp>
        <stp>4</stp>
        <stp>D</stp>
        <tr r="C30" s="1"/>
      </tp>
      <tp>
        <v>11074</v>
        <stp/>
        <stp>DOMData</stp>
        <stp>TUA</stp>
        <stp>Volume</stp>
        <stp>4</stp>
        <stp>D</stp>
        <tr r="C8" s="1"/>
      </tp>
      <tp>
        <v>4750</v>
        <stp/>
        <stp>DOMData</stp>
        <stp>TYA</stp>
        <stp>Volume</stp>
        <stp>4</stp>
        <stp>D</stp>
        <tr r="C74" s="1"/>
      </tp>
      <tp>
        <v>589</v>
        <stp/>
        <stp>DOMData</stp>
        <stp>USA</stp>
        <stp>Volume</stp>
        <stp>4</stp>
        <stp>D</stp>
        <tr r="C96" s="1"/>
      </tp>
      <tp>
        <v>2667</v>
        <stp/>
        <stp>DOMData</stp>
        <stp>FVA</stp>
        <stp>Volume</stp>
        <stp>4</stp>
        <stp>D</stp>
        <tr r="C52" s="1"/>
      </tp>
      <tp>
        <v>44337.475484166665</v>
        <stp/>
        <stp>DOMData</stp>
        <stp>USA</stp>
        <stp>TIME</stp>
        <stp>5</stp>
        <stp>D</stp>
        <tr r="D95" s="1"/>
      </tp>
      <tp>
        <v>44337.475482407404</v>
        <stp/>
        <stp>DOMData</stp>
        <stp>TUA</stp>
        <stp>TIME</stp>
        <stp>3</stp>
        <stp>D</stp>
        <tr r="D9" s="1"/>
      </tp>
      <tp>
        <v>116.234375</v>
        <stp/>
        <stp>DOMData</stp>
        <stp>Z3N</stp>
        <stp>Price</stp>
        <stp>5</stp>
        <stp>T</stp>
        <tr r="B29" s="1"/>
      </tp>
      <tp>
        <v>326</v>
        <stp/>
        <stp>DOMData</stp>
        <stp>Z3N</stp>
        <stp>Volume</stp>
        <stp>5</stp>
        <stp>D</stp>
        <tr r="C29" s="1"/>
      </tp>
      <tp>
        <v>10332</v>
        <stp/>
        <stp>DOMData</stp>
        <stp>TUA</stp>
        <stp>Volume</stp>
        <stp>5</stp>
        <stp>D</stp>
        <tr r="C7" s="1"/>
      </tp>
      <tp>
        <v>3602</v>
        <stp/>
        <stp>DOMData</stp>
        <stp>TYA</stp>
        <stp>Volume</stp>
        <stp>5</stp>
        <stp>D</stp>
        <tr r="C73" s="1"/>
      </tp>
      <tp>
        <v>564</v>
        <stp/>
        <stp>DOMData</stp>
        <stp>USA</stp>
        <stp>Volume</stp>
        <stp>5</stp>
        <stp>D</stp>
        <tr r="C95" s="1"/>
      </tp>
      <tp>
        <v>3159</v>
        <stp/>
        <stp>DOMData</stp>
        <stp>FVA</stp>
        <stp>Volume</stp>
        <stp>5</stp>
        <stp>D</stp>
        <tr r="C51" s="1"/>
      </tp>
      <tp>
        <v>124.234375</v>
        <stp/>
        <stp>DOMData</stp>
        <stp>FVA</stp>
        <stp>Price</stp>
        <stp>5</stp>
        <stp>T</stp>
        <tr r="B51" s="1"/>
      </tp>
      <tp>
        <v>157.375</v>
        <stp/>
        <stp>DOMData</stp>
        <stp>USA</stp>
        <stp>Price</stp>
        <stp>5</stp>
        <stp>T</stp>
        <tr r="B95" s="1"/>
      </tp>
      <tp>
        <v>132.546875</v>
        <stp/>
        <stp>DOMData</stp>
        <stp>TYA</stp>
        <stp>Price</stp>
        <stp>5</stp>
        <stp>T</stp>
        <tr r="B73" s="1"/>
      </tp>
      <tp>
        <v>110.421875</v>
        <stp/>
        <stp>DOMData</stp>
        <stp>TUA</stp>
        <stp>Price</stp>
        <stp>5</stp>
        <stp>T</stp>
        <tr r="B7" s="1"/>
      </tp>
      <tp>
        <v>44337.476285509263</v>
        <stp/>
        <stp>DOMData</stp>
        <stp>TYA</stp>
        <stp>TIME</stp>
        <stp>1</stp>
        <stp>D</stp>
        <tr r="D77" s="1"/>
      </tp>
      <tp>
        <v>124.2265625</v>
        <stp/>
        <stp>DOMData</stp>
        <stp>FVA</stp>
        <stp>Price</stp>
        <stp>4</stp>
        <stp>T</stp>
        <tr r="B52" s="1"/>
      </tp>
      <tp>
        <v>157.34375</v>
        <stp/>
        <stp>DOMData</stp>
        <stp>USA</stp>
        <stp>Price</stp>
        <stp>4</stp>
        <stp>T</stp>
        <tr r="B96" s="1"/>
      </tp>
      <tp>
        <v>132.53125</v>
        <stp/>
        <stp>DOMData</stp>
        <stp>TYA</stp>
        <stp>Price</stp>
        <stp>4</stp>
        <stp>T</stp>
        <tr r="B74" s="1"/>
      </tp>
      <tp>
        <v>110.41796875</v>
        <stp/>
        <stp>DOMData</stp>
        <stp>TUA</stp>
        <stp>Price</stp>
        <stp>4</stp>
        <stp>T</stp>
        <tr r="B8" s="1"/>
      </tp>
      <tp>
        <v>44337.475484166665</v>
        <stp/>
        <stp>DOMData</stp>
        <stp>USA</stp>
        <stp>TIME</stp>
        <stp>8</stp>
        <stp>D</stp>
        <tr r="D92" s="1"/>
      </tp>
      <tp>
        <v>44337.47628490741</v>
        <stp/>
        <stp>DOMData</stp>
        <stp>TYA</stp>
        <stp>TIME</stp>
        <stp>2</stp>
        <stp>D</stp>
        <tr r="D76" s="1"/>
      </tp>
      <tp t="s">
        <v>132-15' </v>
        <stp/>
        <stp>ContractData</stp>
        <stp>TYA</stp>
        <stp>LastTrade</stp>
        <stp/>
        <stp>B</stp>
        <tr r="Q5" s="1"/>
      </tp>
      <tp>
        <v>124.25</v>
        <stp/>
        <stp>DOMData</stp>
        <stp>FVA</stp>
        <stp>Price</stp>
        <stp>7</stp>
        <stp>T</stp>
        <tr r="B49" s="1"/>
      </tp>
      <tp>
        <v>157.4375</v>
        <stp/>
        <stp>DOMData</stp>
        <stp>USA</stp>
        <stp>Price</stp>
        <stp>7</stp>
        <stp>T</stp>
        <tr r="B93" s="1"/>
      </tp>
      <tp>
        <v>132.578125</v>
        <stp/>
        <stp>DOMData</stp>
        <stp>TYA</stp>
        <stp>Price</stp>
        <stp>7</stp>
        <stp>T</stp>
        <tr r="B71" s="1"/>
      </tp>
      <tp>
        <v>110.4296875</v>
        <stp/>
        <stp>DOMData</stp>
        <stp>TUA</stp>
        <stp>Price</stp>
        <stp>7</stp>
        <stp>T</stp>
        <tr r="B5" s="1"/>
      </tp>
      <tp>
        <v>116.24609375</v>
        <stp/>
        <stp>DOMData</stp>
        <stp>Z3N</stp>
        <stp>Price</stp>
        <stp>8</stp>
        <stp>T</stp>
        <tr r="B26" s="1"/>
      </tp>
      <tp>
        <v>212</v>
        <stp/>
        <stp>DOMData</stp>
        <stp>Z3N</stp>
        <stp>Volume</stp>
        <stp>8</stp>
        <stp>D</stp>
        <tr r="C26" s="1"/>
      </tp>
      <tp>
        <v>8713</v>
        <stp/>
        <stp>DOMData</stp>
        <stp>TUA</stp>
        <stp>Volume</stp>
        <stp>8</stp>
        <stp>D</stp>
        <tr r="C4" s="1"/>
      </tp>
      <tp>
        <v>3350</v>
        <stp/>
        <stp>DOMData</stp>
        <stp>TYA</stp>
        <stp>Volume</stp>
        <stp>8</stp>
        <stp>D</stp>
        <tr r="C70" s="1"/>
      </tp>
      <tp>
        <v>505</v>
        <stp/>
        <stp>DOMData</stp>
        <stp>USA</stp>
        <stp>Volume</stp>
        <stp>8</stp>
        <stp>D</stp>
        <tr r="C92" s="1"/>
      </tp>
      <tp>
        <v>2784</v>
        <stp/>
        <stp>DOMData</stp>
        <stp>FVA</stp>
        <stp>Volume</stp>
        <stp>8</stp>
        <stp>D</stp>
        <tr r="C48" s="1"/>
      </tp>
      <tp>
        <v>44337.475484166665</v>
        <stp/>
        <stp>DOMData</stp>
        <stp>USA</stp>
        <stp>TIME</stp>
        <stp>9</stp>
        <stp>D</stp>
        <tr r="D91" s="1"/>
      </tp>
      <tp>
        <v>44337.47628490741</v>
        <stp/>
        <stp>DOMData</stp>
        <stp>TYA</stp>
        <stp>TIME</stp>
        <stp>3</stp>
        <stp>D</stp>
        <tr r="D75" s="1"/>
      </tp>
      <tp>
        <v>124.2421875</v>
        <stp/>
        <stp>DOMData</stp>
        <stp>FVA</stp>
        <stp>Price</stp>
        <stp>6</stp>
        <stp>T</stp>
        <tr r="B50" s="1"/>
      </tp>
      <tp>
        <v>157.40625</v>
        <stp/>
        <stp>DOMData</stp>
        <stp>USA</stp>
        <stp>Price</stp>
        <stp>6</stp>
        <stp>T</stp>
        <tr r="B94" s="1"/>
      </tp>
      <tp>
        <v>132.5625</v>
        <stp/>
        <stp>DOMData</stp>
        <stp>TYA</stp>
        <stp>Price</stp>
        <stp>6</stp>
        <stp>T</stp>
        <tr r="B72" s="1"/>
      </tp>
      <tp>
        <v>110.42578125</v>
        <stp/>
        <stp>DOMData</stp>
        <stp>TUA</stp>
        <stp>Price</stp>
        <stp>6</stp>
        <stp>T</stp>
        <tr r="B6" s="1"/>
      </tp>
      <tp>
        <v>116.25</v>
        <stp/>
        <stp>DOMData</stp>
        <stp>Z3N</stp>
        <stp>Price</stp>
        <stp>9</stp>
        <stp>T</stp>
        <tr r="B25" s="1"/>
      </tp>
      <tp t="s">
        <v>+0-08' </v>
        <stp/>
        <stp>ContractData</stp>
        <stp>USA</stp>
        <stp>NetLastTradeToday</stp>
        <stp/>
        <stp>B</stp>
        <tr r="R6" s="1"/>
      </tp>
      <tp>
        <v>208</v>
        <stp/>
        <stp>DOMData</stp>
        <stp>Z3N</stp>
        <stp>Volume</stp>
        <stp>9</stp>
        <stp>D</stp>
        <tr r="C25" s="1"/>
      </tp>
      <tp>
        <v>9775</v>
        <stp/>
        <stp>DOMData</stp>
        <stp>TUA</stp>
        <stp>Volume</stp>
        <stp>9</stp>
        <stp>D</stp>
        <tr r="C3" s="1"/>
      </tp>
      <tp>
        <v>3165</v>
        <stp/>
        <stp>DOMData</stp>
        <stp>TYA</stp>
        <stp>Volume</stp>
        <stp>9</stp>
        <stp>D</stp>
        <tr r="C69" s="1"/>
      </tp>
      <tp>
        <v>654</v>
        <stp/>
        <stp>DOMData</stp>
        <stp>USA</stp>
        <stp>Volume</stp>
        <stp>9</stp>
        <stp>D</stp>
        <tr r="C91" s="1"/>
      </tp>
      <tp>
        <v>3950</v>
        <stp/>
        <stp>DOMData</stp>
        <stp>FVA</stp>
        <stp>Volume</stp>
        <stp>9</stp>
        <stp>D</stp>
        <tr r="C47" s="1"/>
      </tp>
      <tp>
        <v>44337.475482407404</v>
        <stp/>
        <stp>DOMData</stp>
        <stp>TUA</stp>
        <stp>TIME</stp>
        <stp>8</stp>
        <stp>D</stp>
        <tr r="D4" s="1"/>
      </tp>
      <tp>
        <v>44337.47628490741</v>
        <stp/>
        <stp>DOMData</stp>
        <stp>TYA</stp>
        <stp>TIME</stp>
        <stp>4</stp>
        <stp>D</stp>
        <tr r="D74" s="1"/>
      </tp>
      <tp>
        <v>124.203125</v>
        <stp/>
        <stp>DOMData</stp>
        <stp>FVA</stp>
        <stp>Price</stp>
        <stp>1</stp>
        <stp>T</stp>
        <tr r="B55" s="1"/>
      </tp>
      <tp>
        <v>157.25</v>
        <stp/>
        <stp>DOMData</stp>
        <stp>USA</stp>
        <stp>Price</stp>
        <stp>1</stp>
        <stp>T</stp>
        <tr r="B99" s="1"/>
      </tp>
      <tp>
        <v>132.484375</v>
        <stp/>
        <stp>DOMData</stp>
        <stp>TYA</stp>
        <stp>Price</stp>
        <stp>1</stp>
        <stp>T</stp>
        <tr r="B77" s="1"/>
      </tp>
      <tp>
        <v>110.40625</v>
        <stp/>
        <stp>DOMData</stp>
        <stp>TUA</stp>
        <stp>Price</stp>
        <stp>1</stp>
        <stp>T</stp>
        <tr r="B11" s="1"/>
      </tp>
      <tp>
        <v>44337.475482407404</v>
        <stp/>
        <stp>DOMData</stp>
        <stp>TUA</stp>
        <stp>TIME</stp>
        <stp>9</stp>
        <stp>D</stp>
        <tr r="D3" s="1"/>
      </tp>
      <tp>
        <v>44337.47628490741</v>
        <stp/>
        <stp>DOMData</stp>
        <stp>TYA</stp>
        <stp>TIME</stp>
        <stp>5</stp>
        <stp>D</stp>
        <tr r="D73" s="1"/>
      </tp>
      <tp t="s">
        <v>-0-00'1/8</v>
        <stp/>
        <stp>ContractData</stp>
        <stp>TUA</stp>
        <stp>NetLastTradeToday</stp>
        <stp/>
        <stp>B</stp>
        <tr r="R2" s="1"/>
      </tp>
      <tp>
        <v>44337.47628490741</v>
        <stp/>
        <stp>DOMData</stp>
        <stp>TYA</stp>
        <stp>TIME</stp>
        <stp>6</stp>
        <stp>D</stp>
        <tr r="D72" s="1"/>
      </tp>
      <tp>
        <v>44337.475483101851</v>
        <stp/>
        <stp>DOMData</stp>
        <stp>FVA</stp>
        <stp>TIME</stp>
        <stp>9</stp>
        <stp>D</stp>
        <tr r="D47" s="1"/>
      </tp>
      <tp>
        <v>124.21875</v>
        <stp/>
        <stp>DOMData</stp>
        <stp>FVA</stp>
        <stp>Price</stp>
        <stp>3</stp>
        <stp>T</stp>
        <tr r="B53" s="1"/>
      </tp>
      <tp>
        <v>157.3125</v>
        <stp/>
        <stp>DOMData</stp>
        <stp>USA</stp>
        <stp>Price</stp>
        <stp>3</stp>
        <stp>T</stp>
        <tr r="B97" s="1"/>
      </tp>
      <tp>
        <v>132.515625</v>
        <stp/>
        <stp>DOMData</stp>
        <stp>TYA</stp>
        <stp>Price</stp>
        <stp>3</stp>
        <stp>T</stp>
        <tr r="B75" s="1"/>
      </tp>
      <tp>
        <v>110.4140625</v>
        <stp/>
        <stp>DOMData</stp>
        <stp>TUA</stp>
        <stp>Price</stp>
        <stp>3</stp>
        <stp>T</stp>
        <tr r="B9" s="1"/>
      </tp>
      <tp t="s">
        <v>-0-01'1/4</v>
        <stp/>
        <stp>ContractData</stp>
        <stp>FVA</stp>
        <stp>NetLastTradeToday</stp>
        <stp/>
        <stp>B</stp>
        <tr r="R4" s="1"/>
      </tp>
      <tp>
        <v>44337.475484074072</v>
        <stp/>
        <stp>DOMData</stp>
        <stp>TYA</stp>
        <stp>TIME</stp>
        <stp>7</stp>
        <stp>D</stp>
        <tr r="D71" s="1"/>
      </tp>
      <tp>
        <v>44337.475483101851</v>
        <stp/>
        <stp>DOMData</stp>
        <stp>FVA</stp>
        <stp>TIME</stp>
        <stp>8</stp>
        <stp>D</stp>
        <tr r="D48" s="1"/>
      </tp>
      <tp>
        <v>124.2109375</v>
        <stp/>
        <stp>DOMData</stp>
        <stp>FVA</stp>
        <stp>Price</stp>
        <stp>2</stp>
        <stp>T</stp>
        <tr r="B54" s="1"/>
      </tp>
      <tp>
        <v>157.28125</v>
        <stp/>
        <stp>DOMData</stp>
        <stp>USA</stp>
        <stp>Price</stp>
        <stp>2</stp>
        <stp>T</stp>
        <tr r="B98" s="1"/>
      </tp>
      <tp>
        <v>132.5</v>
        <stp/>
        <stp>DOMData</stp>
        <stp>TYA</stp>
        <stp>Price</stp>
        <stp>2</stp>
        <stp>T</stp>
        <tr r="B76" s="1"/>
      </tp>
      <tp>
        <v>110.41015625</v>
        <stp/>
        <stp>DOMData</stp>
        <stp>TUA</stp>
        <stp>Price</stp>
        <stp>2</stp>
        <stp>T</stp>
        <tr r="B10" s="1"/>
      </tp>
      <tp>
        <v>44337.475914166665</v>
        <stp/>
        <stp>DOMData</stp>
        <stp>TYA</stp>
        <stp>TIME</stp>
        <stp>-10</stp>
        <stp>D</stp>
        <tr r="D87" s="1"/>
      </tp>
      <tp>
        <v>44337.47575351852</v>
        <stp/>
        <stp>DOMData</stp>
        <stp>TUA</stp>
        <stp>TIME</stp>
        <stp>-10</stp>
        <stp>D</stp>
        <tr r="D21" s="1"/>
      </tp>
      <tp>
        <v>44337.475871527779</v>
        <stp/>
        <stp>DOMData</stp>
        <stp>USA</stp>
        <stp>TIME</stp>
        <stp>-10</stp>
        <stp>D</stp>
        <tr r="D109" s="1"/>
      </tp>
      <tp>
        <v>44337.475484768518</v>
        <stp/>
        <stp>DOMData</stp>
        <stp>Z3N</stp>
        <stp>TIME</stp>
        <stp>-10</stp>
        <stp>D</stp>
        <tr r="D43" s="1"/>
      </tp>
      <tp>
        <v>44337.47627259259</v>
        <stp/>
        <stp>DOMData</stp>
        <stp>FVA</stp>
        <stp>TIME</stp>
        <stp>-10</stp>
        <stp>D</stp>
        <tr r="D65" s="1"/>
      </tp>
      <tp>
        <v>44337.475883101855</v>
        <stp/>
        <stp>DOMData</stp>
        <stp>TYA</stp>
        <stp>TIME</stp>
        <stp>-9</stp>
        <stp>D</stp>
        <tr r="D86" s="1"/>
      </tp>
      <tp>
        <v>44337.475482407404</v>
        <stp/>
        <stp>DOMData</stp>
        <stp>TUA</stp>
        <stp>TIME</stp>
        <stp>-9</stp>
        <stp>D</stp>
        <tr r="D20" s="1"/>
      </tp>
      <tp>
        <v>44337.475871527779</v>
        <stp/>
        <stp>DOMData</stp>
        <stp>USA</stp>
        <stp>TIME</stp>
        <stp>-9</stp>
        <stp>D</stp>
        <tr r="D108" s="1"/>
      </tp>
      <tp>
        <v>44337.476099629632</v>
        <stp/>
        <stp>DOMData</stp>
        <stp>Z3N</stp>
        <stp>TIME</stp>
        <stp>-6</stp>
        <stp>D</stp>
        <tr r="D39" s="1"/>
      </tp>
      <tp>
        <v>44337.475483101851</v>
        <stp/>
        <stp>DOMData</stp>
        <stp>FVA</stp>
        <stp>TIME</stp>
        <stp>-9</stp>
        <stp>D</stp>
        <tr r="D64" s="1"/>
      </tp>
      <tp>
        <v>44337.475484074072</v>
        <stp/>
        <stp>DOMData</stp>
        <stp>TYA</stp>
        <stp>TIME</stp>
        <stp>-8</stp>
        <stp>D</stp>
        <tr r="D85" s="1"/>
      </tp>
      <tp>
        <v>44337.475482407404</v>
        <stp/>
        <stp>DOMData</stp>
        <stp>TUA</stp>
        <stp>TIME</stp>
        <stp>-8</stp>
        <stp>D</stp>
        <tr r="D19" s="1"/>
      </tp>
      <tp>
        <v>44337.475871527779</v>
        <stp/>
        <stp>DOMData</stp>
        <stp>USA</stp>
        <stp>TIME</stp>
        <stp>-8</stp>
        <stp>D</stp>
        <tr r="D107" s="1"/>
      </tp>
      <tp>
        <v>44337.475574583332</v>
        <stp/>
        <stp>DOMData</stp>
        <stp>Z3N</stp>
        <stp>TIME</stp>
        <stp>-7</stp>
        <stp>D</stp>
        <tr r="D40" s="1"/>
      </tp>
      <tp>
        <v>44337.475483101851</v>
        <stp/>
        <stp>DOMData</stp>
        <stp>FVA</stp>
        <stp>TIME</stp>
        <stp>-8</stp>
        <stp>D</stp>
        <tr r="D63" s="1"/>
      </tp>
      <tp>
        <v>197</v>
        <stp/>
        <stp>DOMData</stp>
        <stp>Z3N</stp>
        <stp>Volume</stp>
        <stp>-10</stp>
        <stp>D</stp>
        <tr r="C43" s="1"/>
      </tp>
      <tp>
        <v>44337.475674675923</v>
        <stp/>
        <stp>DOMData</stp>
        <stp>Z3N</stp>
        <stp>TIME</stp>
        <stp>-4</stp>
        <stp>D</stp>
        <tr r="D37" s="1"/>
      </tp>
      <tp>
        <v>44337.476099629632</v>
        <stp/>
        <stp>DOMData</stp>
        <stp>Z3N</stp>
        <stp>TIME</stp>
        <stp>-5</stp>
        <stp>D</stp>
        <tr r="D38" s="1"/>
      </tp>
      <tp>
        <v>44337.47628490741</v>
        <stp/>
        <stp>DOMData</stp>
        <stp>Z3N</stp>
        <stp>TIME</stp>
        <stp>-2</stp>
        <stp>D</stp>
        <tr r="D35" s="1"/>
      </tp>
      <tp>
        <v>44337.47628490741</v>
        <stp/>
        <stp>DOMData</stp>
        <stp>Z3N</stp>
        <stp>TIME</stp>
        <stp>-3</stp>
        <stp>D</stp>
        <tr r="D36" s="1"/>
      </tp>
      <tp>
        <v>44337.476085185182</v>
        <stp/>
        <stp>DOMData</stp>
        <stp>Z3N</stp>
        <stp>TIME</stp>
        <stp>10</stp>
        <stp>D</stp>
        <tr r="D24" s="1"/>
      </tp>
      <tp>
        <v>44337.476121666667</v>
        <stp/>
        <stp>DOMData</stp>
        <stp>Z3N</stp>
        <stp>TIME</stp>
        <stp>-1</stp>
        <stp>D</stp>
        <tr r="D34" s="1"/>
      </tp>
      <tp>
        <v>44337.476286203702</v>
        <stp/>
        <stp>DOMData</stp>
        <stp>TYA</stp>
        <stp>TIME</stp>
        <stp>-1</stp>
        <stp>D</stp>
        <tr r="D78" s="1"/>
      </tp>
      <tp>
        <v>44337.476286203702</v>
        <stp/>
        <stp>DOMData</stp>
        <stp>TUA</stp>
        <stp>TIME</stp>
        <stp>-1</stp>
        <stp>D</stp>
        <tr r="D12" s="1"/>
      </tp>
      <tp>
        <v>44337.476266157406</v>
        <stp/>
        <stp>DOMData</stp>
        <stp>USA</stp>
        <stp>TIME</stp>
        <stp>-1</stp>
        <stp>D</stp>
        <tr r="D100" s="1"/>
      </tp>
      <tp>
        <v>44337.476285509263</v>
        <stp/>
        <stp>DOMData</stp>
        <stp>FVA</stp>
        <stp>TIME</stp>
        <stp>-1</stp>
        <stp>D</stp>
        <tr r="D56" s="1"/>
      </tp>
      <tp>
        <v>44337.47594365741</v>
        <stp/>
        <stp>DOMData</stp>
        <stp>TUA</stp>
        <stp>TIME</stp>
        <stp>10</stp>
        <stp>D</stp>
        <tr r="D2" s="1"/>
      </tp>
      <tp>
        <v>44337.47628490741</v>
        <stp/>
        <stp>DOMData</stp>
        <stp>TYA</stp>
        <stp>TIME</stp>
        <stp>10</stp>
        <stp>D</stp>
        <tr r="D68" s="1"/>
      </tp>
      <tp>
        <v>44337.475484166665</v>
        <stp/>
        <stp>DOMData</stp>
        <stp>USA</stp>
        <stp>TIME</stp>
        <stp>10</stp>
        <stp>D</stp>
        <tr r="D90" s="1"/>
      </tp>
      <tp>
        <v>44337.475586296292</v>
        <stp/>
        <stp>DOMData</stp>
        <stp>FVA</stp>
        <stp>TIME</stp>
        <stp>10</stp>
        <stp>D</stp>
        <tr r="D46" s="1"/>
      </tp>
      <tp>
        <v>44337.476286203702</v>
        <stp/>
        <stp>DOMData</stp>
        <stp>TYA</stp>
        <stp>TIME</stp>
        <stp>-3</stp>
        <stp>D</stp>
        <tr r="D80" s="1"/>
      </tp>
      <tp>
        <v>44337.476286203702</v>
        <stp/>
        <stp>DOMData</stp>
        <stp>TUA</stp>
        <stp>TIME</stp>
        <stp>-3</stp>
        <stp>D</stp>
        <tr r="D14" s="1"/>
      </tp>
      <tp>
        <v>44337.476269675928</v>
        <stp/>
        <stp>DOMData</stp>
        <stp>USA</stp>
        <stp>TIME</stp>
        <stp>-3</stp>
        <stp>D</stp>
        <tr r="D102" s="1"/>
      </tp>
      <tp>
        <v>44337.47628490741</v>
        <stp/>
        <stp>DOMData</stp>
        <stp>FVA</stp>
        <stp>TIME</stp>
        <stp>-3</stp>
        <stp>D</stp>
        <tr r="D58" s="1"/>
      </tp>
      <tp>
        <v>44337.476286203702</v>
        <stp/>
        <stp>DOMData</stp>
        <stp>TYA</stp>
        <stp>TIME</stp>
        <stp>-2</stp>
        <stp>D</stp>
        <tr r="D79" s="1"/>
      </tp>
      <tp>
        <v>44337.476286203702</v>
        <stp/>
        <stp>DOMData</stp>
        <stp>TUA</stp>
        <stp>TIME</stp>
        <stp>-2</stp>
        <stp>D</stp>
        <tr r="D13" s="1"/>
      </tp>
      <tp>
        <v>44337.476092870369</v>
        <stp/>
        <stp>DOMData</stp>
        <stp>USA</stp>
        <stp>TIME</stp>
        <stp>-2</stp>
        <stp>D</stp>
        <tr r="D101" s="1"/>
      </tp>
      <tp>
        <v>44337.47628490741</v>
        <stp/>
        <stp>DOMData</stp>
        <stp>FVA</stp>
        <stp>TIME</stp>
        <stp>-2</stp>
        <stp>D</stp>
        <tr r="D57" s="1"/>
      </tp>
      <tp>
        <v>44337.4757650463</v>
        <stp/>
        <stp>DOMData</stp>
        <stp>TYA</stp>
        <stp>TIME</stp>
        <stp>-5</stp>
        <stp>D</stp>
        <tr r="D82" s="1"/>
      </tp>
      <tp>
        <v>44337.475482407404</v>
        <stp/>
        <stp>DOMData</stp>
        <stp>TUA</stp>
        <stp>TIME</stp>
        <stp>-5</stp>
        <stp>D</stp>
        <tr r="D16" s="1"/>
      </tp>
      <tp>
        <v>44337.476269675928</v>
        <stp/>
        <stp>DOMData</stp>
        <stp>USA</stp>
        <stp>TIME</stp>
        <stp>-5</stp>
        <stp>D</stp>
        <tr r="D104" s="1"/>
      </tp>
      <tp>
        <v>44337.475871527779</v>
        <stp/>
        <stp>DOMData</stp>
        <stp>FVA</stp>
        <stp>TIME</stp>
        <stp>-5</stp>
        <stp>D</stp>
        <tr r="D60" s="1"/>
      </tp>
      <tp>
        <v>44337.47628490741</v>
        <stp/>
        <stp>DOMData</stp>
        <stp>TYA</stp>
        <stp>TIME</stp>
        <stp>-4</stp>
        <stp>D</stp>
        <tr r="D81" s="1"/>
      </tp>
      <tp>
        <v>44337.475482407404</v>
        <stp/>
        <stp>DOMData</stp>
        <stp>TUA</stp>
        <stp>TIME</stp>
        <stp>-4</stp>
        <stp>D</stp>
        <tr r="D15" s="1"/>
      </tp>
      <tp>
        <v>44337.476268611113</v>
        <stp/>
        <stp>DOMData</stp>
        <stp>USA</stp>
        <stp>TIME</stp>
        <stp>-4</stp>
        <stp>D</stp>
        <tr r="D103" s="1"/>
      </tp>
      <tp>
        <v>44337.475809027776</v>
        <stp/>
        <stp>DOMData</stp>
        <stp>FVA</stp>
        <stp>TIME</stp>
        <stp>-4</stp>
        <stp>D</stp>
        <tr r="D59" s="1"/>
      </tp>
      <tp>
        <v>44337.475484074072</v>
        <stp/>
        <stp>DOMData</stp>
        <stp>TYA</stp>
        <stp>TIME</stp>
        <stp>-7</stp>
        <stp>D</stp>
        <tr r="D84" s="1"/>
      </tp>
      <tp>
        <v>44337.475482407404</v>
        <stp/>
        <stp>DOMData</stp>
        <stp>TUA</stp>
        <stp>TIME</stp>
        <stp>-7</stp>
        <stp>D</stp>
        <tr r="D18" s="1"/>
      </tp>
      <tp>
        <v>44337.475871527779</v>
        <stp/>
        <stp>DOMData</stp>
        <stp>USA</stp>
        <stp>TIME</stp>
        <stp>-7</stp>
        <stp>D</stp>
        <tr r="D106" s="1"/>
      </tp>
      <tp>
        <v>44337.476084490743</v>
        <stp/>
        <stp>DOMData</stp>
        <stp>Z3N</stp>
        <stp>TIME</stp>
        <stp>-8</stp>
        <stp>D</stp>
        <tr r="D41" s="1"/>
      </tp>
      <tp>
        <v>44337.475483101851</v>
        <stp/>
        <stp>DOMData</stp>
        <stp>FVA</stp>
        <stp>TIME</stp>
        <stp>-7</stp>
        <stp>D</stp>
        <tr r="D62" s="1"/>
      </tp>
      <tp>
        <v>44337.475484074072</v>
        <stp/>
        <stp>DOMData</stp>
        <stp>TYA</stp>
        <stp>TIME</stp>
        <stp>-6</stp>
        <stp>D</stp>
        <tr r="D83" s="1"/>
      </tp>
      <tp>
        <v>44337.475482407404</v>
        <stp/>
        <stp>DOMData</stp>
        <stp>TUA</stp>
        <stp>TIME</stp>
        <stp>-6</stp>
        <stp>D</stp>
        <tr r="D17" s="1"/>
      </tp>
      <tp>
        <v>44337.476268611113</v>
        <stp/>
        <stp>DOMData</stp>
        <stp>USA</stp>
        <stp>TIME</stp>
        <stp>-6</stp>
        <stp>D</stp>
        <tr r="D105" s="1"/>
      </tp>
      <tp>
        <v>44337.475484768518</v>
        <stp/>
        <stp>DOMData</stp>
        <stp>Z3N</stp>
        <stp>TIME</stp>
        <stp>-9</stp>
        <stp>D</stp>
        <tr r="D42" s="1"/>
      </tp>
      <tp>
        <v>44337.475871527779</v>
        <stp/>
        <stp>DOMData</stp>
        <stp>FVA</stp>
        <stp>TIME</stp>
        <stp>-6</stp>
        <stp>D</stp>
        <tr r="D61" s="1"/>
      </tp>
      <tp>
        <v>527</v>
        <stp/>
        <stp>DOMData</stp>
        <stp>USA</stp>
        <stp>Volume</stp>
        <stp>-10</stp>
        <stp>D</stp>
        <tr r="C109" s="1"/>
      </tp>
      <tp>
        <v>2521</v>
        <stp/>
        <stp>DOMData</stp>
        <stp>FVA</stp>
        <stp>Volume</stp>
        <stp>-10</stp>
        <stp>D</stp>
        <tr r="C65" s="1"/>
      </tp>
      <tp>
        <v>44337.476284722223</v>
        <stp/>
        <stp>SystemInfo</stp>
        <stp>Linetime</stp>
        <tr r="S1" s="2"/>
      </tp>
      <tp>
        <v>7869</v>
        <stp/>
        <stp>DOMData</stp>
        <stp>TUA</stp>
        <stp>Volume</stp>
        <stp>-10</stp>
        <stp>D</stp>
        <tr r="C21" s="1"/>
      </tp>
      <tp>
        <v>3051</v>
        <stp/>
        <stp>DOMData</stp>
        <stp>TYA</stp>
        <stp>Volume</stp>
        <stp>-10</stp>
        <stp>D</stp>
        <tr r="C87" s="1"/>
      </tp>
      <tp>
        <v>124.125</v>
        <stp/>
        <stp>DOMData</stp>
        <stp>FVA</stp>
        <stp>Price</stp>
        <stp>-10</stp>
        <stp>T</stp>
        <tr r="B65" s="1"/>
      </tp>
      <tp>
        <v>2500</v>
        <stp/>
        <stp>DOMData</stp>
        <stp>FVA</stp>
        <stp>Volume</stp>
        <stp>-9</stp>
        <stp>D</stp>
        <tr r="C64" s="1"/>
      </tp>
      <tp>
        <v>3311</v>
        <stp/>
        <stp>DOMData</stp>
        <stp>FVA</stp>
        <stp>Volume</stp>
        <stp>-8</stp>
        <stp>D</stp>
        <tr r="C63" s="1"/>
      </tp>
      <tp>
        <v>3106</v>
        <stp/>
        <stp>DOMData</stp>
        <stp>FVA</stp>
        <stp>Volume</stp>
        <stp>-5</stp>
        <stp>D</stp>
        <tr r="C60" s="1"/>
      </tp>
      <tp>
        <v>2881</v>
        <stp/>
        <stp>DOMData</stp>
        <stp>FVA</stp>
        <stp>Volume</stp>
        <stp>-4</stp>
        <stp>D</stp>
        <tr r="C59" s="1"/>
      </tp>
      <tp>
        <v>2844</v>
        <stp/>
        <stp>DOMData</stp>
        <stp>FVA</stp>
        <stp>Volume</stp>
        <stp>-7</stp>
        <stp>D</stp>
        <tr r="C62" s="1"/>
      </tp>
      <tp>
        <v>3266</v>
        <stp/>
        <stp>DOMData</stp>
        <stp>FVA</stp>
        <stp>Volume</stp>
        <stp>-6</stp>
        <stp>D</stp>
        <tr r="C61" s="1"/>
      </tp>
      <tp>
        <v>1044</v>
        <stp/>
        <stp>DOMData</stp>
        <stp>FVA</stp>
        <stp>Volume</stp>
        <stp>-1</stp>
        <stp>D</stp>
        <tr r="C56" s="1"/>
      </tp>
      <tp>
        <v>2529</v>
        <stp/>
        <stp>DOMData</stp>
        <stp>FVA</stp>
        <stp>Volume</stp>
        <stp>10</stp>
        <stp>D</stp>
        <tr r="C46" s="1"/>
      </tp>
      <tp>
        <v>3104</v>
        <stp/>
        <stp>DOMData</stp>
        <stp>FVA</stp>
        <stp>Volume</stp>
        <stp>-3</stp>
        <stp>D</stp>
        <tr r="C58" s="1"/>
      </tp>
      <tp>
        <v>2692</v>
        <stp/>
        <stp>DOMData</stp>
        <stp>FVA</stp>
        <stp>Volume</stp>
        <stp>-2</stp>
        <stp>D</stp>
        <tr r="C57" s="1"/>
      </tp>
      <tp>
        <v>2</v>
        <stp/>
        <stp>DOMData</stp>
        <stp>Z3N</stp>
        <stp>Volume</stp>
        <stp>-1</stp>
        <stp>D</stp>
        <tr r="C34" s="1"/>
      </tp>
      <tp>
        <v>44337.476285509263</v>
        <stp/>
        <stp>DOMData</stp>
        <stp>Z3N</stp>
        <stp>TIME</stp>
        <stp>2</stp>
        <stp>D</stp>
        <tr r="D32" s="1"/>
      </tp>
      <tp>
        <v>156.9375</v>
        <stp/>
        <stp>DOMData</stp>
        <stp>USA</stp>
        <stp>Price</stp>
        <stp>-10</stp>
        <stp>T</stp>
        <tr r="B109" s="1"/>
      </tp>
      <tp t="s">
        <v>116-06'7/8</v>
        <stp/>
        <stp>ContractData</stp>
        <stp>Z3N</stp>
        <stp>LastTrade</stp>
        <stp/>
        <stp>B</stp>
        <tr r="Q3" s="1"/>
      </tp>
      <tp>
        <v>117</v>
        <stp/>
        <stp>DOMData</stp>
        <stp>Z3N</stp>
        <stp>Volume</stp>
        <stp>10</stp>
        <stp>D</stp>
        <tr r="C24" s="1"/>
      </tp>
      <tp>
        <v>44337.476084490743</v>
        <stp/>
        <stp>DOMData</stp>
        <stp>Z3N</stp>
        <stp>TIME</stp>
        <stp>3</stp>
        <stp>D</stp>
        <tr r="D31" s="1"/>
      </tp>
      <tp>
        <v>132.328125</v>
        <stp/>
        <stp>DOMData</stp>
        <stp>TYA</stp>
        <stp>Price</stp>
        <stp>-10</stp>
        <stp>T</stp>
        <tr r="B87" s="1"/>
      </tp>
      <tp>
        <v>110.3671875</v>
        <stp/>
        <stp>DOMData</stp>
        <stp>TUA</stp>
        <stp>Price</stp>
        <stp>-10</stp>
        <stp>T</stp>
        <tr r="B21" s="1"/>
      </tp>
      <tp>
        <v>637</v>
        <stp/>
        <stp>DOMData</stp>
        <stp>Z3N</stp>
        <stp>Volume</stp>
        <stp>-3</stp>
        <stp>D</stp>
        <tr r="C36" s="1"/>
      </tp>
      <tp>
        <v>773</v>
        <stp/>
        <stp>DOMData</stp>
        <stp>Z3N</stp>
        <stp>Volume</stp>
        <stp>-2</stp>
        <stp>D</stp>
        <tr r="C35" s="1"/>
      </tp>
      <tp>
        <v>44337.47628490741</v>
        <stp/>
        <stp>DOMData</stp>
        <stp>Z3N</stp>
        <stp>TIME</stp>
        <stp>1</stp>
        <stp>D</stp>
        <tr r="D33" s="1"/>
      </tp>
      <tp>
        <v>471</v>
        <stp/>
        <stp>DOMData</stp>
        <stp>Z3N</stp>
        <stp>Volume</stp>
        <stp>-5</stp>
        <stp>D</stp>
        <tr r="C38" s="1"/>
      </tp>
      <tp>
        <v>44337.476084490743</v>
        <stp/>
        <stp>DOMData</stp>
        <stp>Z3N</stp>
        <stp>TIME</stp>
        <stp>6</stp>
        <stp>D</stp>
        <tr r="D28" s="1"/>
      </tp>
      <tp>
        <v>411</v>
        <stp/>
        <stp>DOMData</stp>
        <stp>Z3N</stp>
        <stp>Volume</stp>
        <stp>-4</stp>
        <stp>D</stp>
        <tr r="C37" s="1"/>
      </tp>
      <tp>
        <v>44337.476084490743</v>
        <stp/>
        <stp>DOMData</stp>
        <stp>Z3N</stp>
        <stp>TIME</stp>
        <stp>7</stp>
        <stp>D</stp>
        <tr r="D27" s="1"/>
      </tp>
      <tp>
        <v>282</v>
        <stp/>
        <stp>DOMData</stp>
        <stp>Z3N</stp>
        <stp>Volume</stp>
        <stp>-7</stp>
        <stp>D</stp>
        <tr r="C40" s="1"/>
      </tp>
      <tp>
        <v>44337.476084490743</v>
        <stp/>
        <stp>DOMData</stp>
        <stp>Z3N</stp>
        <stp>TIME</stp>
        <stp>4</stp>
        <stp>D</stp>
        <tr r="D30" s="1"/>
      </tp>
      <tp>
        <v>578</v>
        <stp/>
        <stp>DOMData</stp>
        <stp>USA</stp>
        <stp>Volume</stp>
        <stp>-8</stp>
        <stp>D</stp>
        <tr r="C107" s="1"/>
      </tp>
      <tp>
        <v>7636</v>
        <stp/>
        <stp>DOMData</stp>
        <stp>TUA</stp>
        <stp>Volume</stp>
        <stp>-9</stp>
        <stp>D</stp>
        <tr r="C20" s="1"/>
      </tp>
      <tp>
        <v>3437</v>
        <stp/>
        <stp>DOMData</stp>
        <stp>TYA</stp>
        <stp>Volume</stp>
        <stp>-9</stp>
        <stp>D</stp>
        <tr r="C86" s="1"/>
      </tp>
      <tp>
        <v>377</v>
        <stp/>
        <stp>DOMData</stp>
        <stp>Z3N</stp>
        <stp>Volume</stp>
        <stp>-6</stp>
        <stp>D</stp>
        <tr r="C39" s="1"/>
      </tp>
      <tp>
        <v>44337.476084490743</v>
        <stp/>
        <stp>DOMData</stp>
        <stp>Z3N</stp>
        <stp>TIME</stp>
        <stp>5</stp>
        <stp>D</stp>
        <tr r="D29" s="1"/>
      </tp>
      <tp>
        <v>638</v>
        <stp/>
        <stp>DOMData</stp>
        <stp>USA</stp>
        <stp>Volume</stp>
        <stp>-9</stp>
        <stp>D</stp>
        <tr r="C108" s="1"/>
      </tp>
      <tp>
        <v>10707</v>
        <stp/>
        <stp>DOMData</stp>
        <stp>TUA</stp>
        <stp>Volume</stp>
        <stp>-8</stp>
        <stp>D</stp>
        <tr r="C19" s="1"/>
      </tp>
      <tp>
        <v>3949</v>
        <stp/>
        <stp>DOMData</stp>
        <stp>TYA</stp>
        <stp>Volume</stp>
        <stp>-8</stp>
        <stp>D</stp>
        <tr r="C85" s="1"/>
      </tp>
      <tp>
        <v>212</v>
        <stp/>
        <stp>DOMData</stp>
        <stp>Z3N</stp>
        <stp>Volume</stp>
        <stp>-9</stp>
        <stp>D</stp>
        <tr r="C42" s="1"/>
      </tp>
      <tp>
        <v>608</v>
        <stp/>
        <stp>DOMData</stp>
        <stp>USA</stp>
        <stp>Volume</stp>
        <stp>-6</stp>
        <stp>D</stp>
        <tr r="C105" s="1"/>
      </tp>
      <tp>
        <v>11168</v>
        <stp/>
        <stp>DOMData</stp>
        <stp>TUA</stp>
        <stp>Volume</stp>
        <stp>-7</stp>
        <stp>D</stp>
        <tr r="C18" s="1"/>
      </tp>
      <tp>
        <v>3807</v>
        <stp/>
        <stp>DOMData</stp>
        <stp>TYA</stp>
        <stp>Volume</stp>
        <stp>-7</stp>
        <stp>D</stp>
        <tr r="C84" s="1"/>
      </tp>
      <tp>
        <v>223</v>
        <stp/>
        <stp>DOMData</stp>
        <stp>Z3N</stp>
        <stp>Volume</stp>
        <stp>-8</stp>
        <stp>D</stp>
        <tr r="C41" s="1"/>
      </tp>
      <tp>
        <v>583</v>
        <stp/>
        <stp>DOMData</stp>
        <stp>USA</stp>
        <stp>Volume</stp>
        <stp>-7</stp>
        <stp>D</stp>
        <tr r="C106" s="1"/>
      </tp>
      <tp>
        <v>11215</v>
        <stp/>
        <stp>DOMData</stp>
        <stp>TUA</stp>
        <stp>Volume</stp>
        <stp>-6</stp>
        <stp>D</stp>
        <tr r="C17" s="1"/>
      </tp>
      <tp>
        <v>4094</v>
        <stp/>
        <stp>DOMData</stp>
        <stp>TYA</stp>
        <stp>Volume</stp>
        <stp>-6</stp>
        <stp>D</stp>
        <tr r="C83" s="1"/>
      </tp>
      <tp>
        <v>44337.476084490743</v>
        <stp/>
        <stp>DOMData</stp>
        <stp>Z3N</stp>
        <stp>TIME</stp>
        <stp>8</stp>
        <stp>D</stp>
        <tr r="D26" s="1"/>
      </tp>
      <tp>
        <v>607</v>
        <stp/>
        <stp>DOMData</stp>
        <stp>USA</stp>
        <stp>Volume</stp>
        <stp>-4</stp>
        <stp>D</stp>
        <tr r="C103" s="1"/>
      </tp>
      <tp>
        <v>10788</v>
        <stp/>
        <stp>DOMData</stp>
        <stp>TUA</stp>
        <stp>Volume</stp>
        <stp>-5</stp>
        <stp>D</stp>
        <tr r="C16" s="1"/>
      </tp>
      <tp>
        <v>4782</v>
        <stp/>
        <stp>DOMData</stp>
        <stp>TYA</stp>
        <stp>Volume</stp>
        <stp>-5</stp>
        <stp>D</stp>
        <tr r="C82" s="1"/>
      </tp>
      <tp>
        <v>44337.476084490743</v>
        <stp/>
        <stp>DOMData</stp>
        <stp>Z3N</stp>
        <stp>TIME</stp>
        <stp>9</stp>
        <stp>D</stp>
        <tr r="D25" s="1"/>
      </tp>
      <tp t="s">
        <v>-0-00'3/8</v>
        <stp/>
        <stp>ContractData</stp>
        <stp>Z3N</stp>
        <stp>NetLastTradeToday</stp>
        <stp/>
        <stp>B</stp>
        <tr r="R3" s="1"/>
      </tp>
      <tp>
        <v>602</v>
        <stp/>
        <stp>DOMData</stp>
        <stp>USA</stp>
        <stp>Volume</stp>
        <stp>-5</stp>
        <stp>D</stp>
        <tr r="C104" s="1"/>
      </tp>
      <tp>
        <v>15045</v>
        <stp/>
        <stp>DOMData</stp>
        <stp>TUA</stp>
        <stp>Volume</stp>
        <stp>-4</stp>
        <stp>D</stp>
        <tr r="C15" s="1"/>
      </tp>
      <tp>
        <v>4322</v>
        <stp/>
        <stp>DOMData</stp>
        <stp>TYA</stp>
        <stp>Volume</stp>
        <stp>-4</stp>
        <stp>D</stp>
        <tr r="C81" s="1"/>
      </tp>
      <tp>
        <v>599</v>
        <stp/>
        <stp>DOMData</stp>
        <stp>USA</stp>
        <stp>Volume</stp>
        <stp>-2</stp>
        <stp>D</stp>
        <tr r="C101" s="1"/>
      </tp>
      <tp>
        <v>10810</v>
        <stp/>
        <stp>DOMData</stp>
        <stp>TUA</stp>
        <stp>Volume</stp>
        <stp>-3</stp>
        <stp>D</stp>
        <tr r="C14" s="1"/>
      </tp>
      <tp>
        <v>3990</v>
        <stp/>
        <stp>DOMData</stp>
        <stp>TYA</stp>
        <stp>Volume</stp>
        <stp>-3</stp>
        <stp>D</stp>
        <tr r="C80" s="1"/>
      </tp>
      <tp>
        <v>760</v>
        <stp/>
        <stp>DOMData</stp>
        <stp>USA</stp>
        <stp>Volume</stp>
        <stp>-3</stp>
        <stp>D</stp>
        <tr r="C102" s="1"/>
      </tp>
      <tp>
        <v>16176</v>
        <stp/>
        <stp>DOMData</stp>
        <stp>TUA</stp>
        <stp>Volume</stp>
        <stp>-2</stp>
        <stp>D</stp>
        <tr r="C13" s="1"/>
      </tp>
      <tp>
        <v>3739</v>
        <stp/>
        <stp>DOMData</stp>
        <stp>TYA</stp>
        <stp>Volume</stp>
        <stp>-2</stp>
        <stp>D</stp>
        <tr r="C79" s="1"/>
      </tp>
      <tp>
        <v>422</v>
        <stp/>
        <stp>DOMData</stp>
        <stp>USA</stp>
        <stp>Volume</stp>
        <stp>10</stp>
        <stp>D</stp>
        <tr r="C90" s="1"/>
      </tp>
      <tp>
        <v>114277</v>
        <stp/>
        <stp>DOMData</stp>
        <stp>TUA</stp>
        <stp>Volume</stp>
        <stp>-1</stp>
        <stp>D</stp>
        <tr r="C12" s="1"/>
      </tp>
      <tp>
        <v>744</v>
        <stp/>
        <stp>DOMData</stp>
        <stp>TYA</stp>
        <stp>Volume</stp>
        <stp>-1</stp>
        <stp>D</stp>
        <tr r="C78" s="1"/>
      </tp>
      <tp>
        <v>363</v>
        <stp/>
        <stp>DOMData</stp>
        <stp>USA</stp>
        <stp>Volume</stp>
        <stp>-1</stp>
        <stp>D</stp>
        <tr r="C100" s="1"/>
      </tp>
      <tp>
        <v>7590</v>
        <stp/>
        <stp>DOMData</stp>
        <stp>TUA</stp>
        <stp>Volume</stp>
        <stp>10</stp>
        <stp>D</stp>
        <tr r="C2" s="1"/>
      </tp>
      <tp>
        <v>5056</v>
        <stp/>
        <stp>DOMData</stp>
        <stp>TYA</stp>
        <stp>Volume</stp>
        <stp>10</stp>
        <stp>D</stp>
        <tr r="C68" s="1"/>
      </tp>
      <tp>
        <v>116.1796875</v>
        <stp/>
        <stp>DOMData</stp>
        <stp>Z3N</stp>
        <stp>Price</stp>
        <stp>-10</stp>
        <stp>T</stp>
        <tr r="B4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GridLines="0" showRowColHeaders="0" tabSelected="1" workbookViewId="0">
      <selection activeCell="R33" sqref="R33"/>
    </sheetView>
  </sheetViews>
  <sheetFormatPr defaultRowHeight="17.25" x14ac:dyDescent="0.3"/>
  <cols>
    <col min="1" max="1" width="5.5546875" style="6" customWidth="1"/>
    <col min="2" max="19" width="8.88671875" style="6"/>
    <col min="20" max="20" width="10" style="6" bestFit="1" customWidth="1"/>
    <col min="21" max="16384" width="8.88671875" style="6"/>
  </cols>
  <sheetData>
    <row r="1" spans="1:23" x14ac:dyDescent="0.3">
      <c r="S1" s="20">
        <f>MOD(RTD("cqg.rtd", ,"SystemInfo", "Linetime"),1)</f>
        <v>0.47628472222277196</v>
      </c>
      <c r="T1" s="20"/>
      <c r="U1" s="20"/>
      <c r="V1" s="20"/>
      <c r="W1" s="20"/>
    </row>
    <row r="2" spans="1:23" ht="15.95" customHeight="1" x14ac:dyDescent="0.3">
      <c r="B2" s="7" t="s">
        <v>11</v>
      </c>
      <c r="C2" s="17" t="str">
        <f>"Last Trade: "&amp;Data!Q2&amp;"  NC: "&amp;Data!R2</f>
        <v>Last Trade: 110-13'     NC: -0-00'1/8</v>
      </c>
      <c r="D2" s="18"/>
      <c r="E2" s="18"/>
      <c r="F2" s="18"/>
      <c r="G2" s="19"/>
      <c r="J2" s="7" t="s">
        <v>11</v>
      </c>
      <c r="K2" s="17" t="str">
        <f>"Last Trade: "&amp;Data!Q4&amp;"  NC: "&amp;Data!R4</f>
        <v>Last Trade: 124-06'1/4  NC: -0-01'1/4</v>
      </c>
      <c r="L2" s="18"/>
      <c r="M2" s="18"/>
      <c r="N2" s="18"/>
      <c r="O2" s="19"/>
      <c r="R2" s="7" t="s">
        <v>11</v>
      </c>
      <c r="S2" s="28" t="str">
        <f>"Last Trade: "&amp;Data!Q6&amp;"  NC: "&amp;Data!R6</f>
        <v>Last Trade: 157-08'   NC: +0-08' </v>
      </c>
      <c r="T2" s="29"/>
      <c r="U2" s="29"/>
      <c r="V2" s="29"/>
      <c r="W2" s="30"/>
    </row>
    <row r="3" spans="1:23" ht="15.95" customHeight="1" x14ac:dyDescent="0.3">
      <c r="A3" s="8"/>
      <c r="B3" s="7" t="str">
        <f>Data!A1</f>
        <v>TUA</v>
      </c>
      <c r="C3" s="21" t="str">
        <f>RTD("cqg.rtd", ,"ContractData",B3, "LongDescription",, "T")</f>
        <v>2yr US Treasury Note (Globex), Jun 21</v>
      </c>
      <c r="D3" s="21"/>
      <c r="E3" s="21"/>
      <c r="F3" s="21"/>
      <c r="G3" s="21"/>
      <c r="I3" s="8"/>
      <c r="J3" s="7" t="str">
        <f>Data!A45</f>
        <v>FVA</v>
      </c>
      <c r="K3" s="21" t="str">
        <f>RTD("cqg.rtd", ,"ContractData",J3, "LongDescription",, "T")</f>
        <v>5yr US Treasury Notes (Globex), Jun 21</v>
      </c>
      <c r="L3" s="21"/>
      <c r="M3" s="21"/>
      <c r="N3" s="21"/>
      <c r="O3" s="21"/>
      <c r="P3" s="9"/>
      <c r="R3" s="7" t="str">
        <f>Data!A89</f>
        <v>USA</v>
      </c>
      <c r="S3" s="21" t="str">
        <f>RTD("cqg.rtd", ,"ContractData",R3, "LongDescription",, "T")</f>
        <v>30yr US Treasury Bonds (Globex), Jun 21</v>
      </c>
      <c r="T3" s="21"/>
      <c r="U3" s="21"/>
      <c r="V3" s="21"/>
      <c r="W3" s="21"/>
    </row>
    <row r="4" spans="1:23" ht="15.95" customHeight="1" x14ac:dyDescent="0.3">
      <c r="A4" s="8"/>
      <c r="B4" s="21" t="s">
        <v>7</v>
      </c>
      <c r="C4" s="21"/>
      <c r="D4" s="21" t="s">
        <v>12</v>
      </c>
      <c r="E4" s="21"/>
      <c r="F4" s="21" t="s">
        <v>1</v>
      </c>
      <c r="G4" s="21"/>
      <c r="I4" s="8"/>
      <c r="J4" s="21" t="s">
        <v>7</v>
      </c>
      <c r="K4" s="21"/>
      <c r="L4" s="21" t="s">
        <v>12</v>
      </c>
      <c r="M4" s="21"/>
      <c r="N4" s="21" t="s">
        <v>1</v>
      </c>
      <c r="O4" s="21"/>
      <c r="Q4" s="8"/>
      <c r="R4" s="21" t="s">
        <v>7</v>
      </c>
      <c r="S4" s="21"/>
      <c r="T4" s="21" t="s">
        <v>12</v>
      </c>
      <c r="U4" s="21"/>
      <c r="V4" s="21" t="s">
        <v>1</v>
      </c>
      <c r="W4" s="21"/>
    </row>
    <row r="5" spans="1:23" ht="15.95" customHeight="1" x14ac:dyDescent="0.3">
      <c r="A5" s="24" t="s">
        <v>13</v>
      </c>
      <c r="B5" s="19" t="str">
        <f>Data!N2</f>
        <v>110-14 1/8</v>
      </c>
      <c r="C5" s="21"/>
      <c r="D5" s="21">
        <f>Data!C2</f>
        <v>7590</v>
      </c>
      <c r="E5" s="21"/>
      <c r="F5" s="31">
        <f>Data!D2</f>
        <v>44337.47594365741</v>
      </c>
      <c r="G5" s="31"/>
      <c r="I5" s="24" t="s">
        <v>13</v>
      </c>
      <c r="J5" s="19" t="str">
        <f>Data!N46</f>
        <v>124-08 3/4</v>
      </c>
      <c r="K5" s="21"/>
      <c r="L5" s="21">
        <f>Data!C46</f>
        <v>2529</v>
      </c>
      <c r="M5" s="21"/>
      <c r="N5" s="31">
        <f>Data!D46</f>
        <v>44337.475586296292</v>
      </c>
      <c r="O5" s="31"/>
      <c r="Q5" s="24" t="s">
        <v>13</v>
      </c>
      <c r="R5" s="19" t="str">
        <f>Data!N90</f>
        <v xml:space="preserve">157-17    </v>
      </c>
      <c r="S5" s="21"/>
      <c r="T5" s="21">
        <f>Data!C90</f>
        <v>422</v>
      </c>
      <c r="U5" s="21"/>
      <c r="V5" s="31">
        <f>Data!D90</f>
        <v>44337.475484166665</v>
      </c>
      <c r="W5" s="31"/>
    </row>
    <row r="6" spans="1:23" ht="15.95" customHeight="1" x14ac:dyDescent="0.3">
      <c r="A6" s="24"/>
      <c r="B6" s="19" t="str">
        <f>Data!N3</f>
        <v xml:space="preserve">110-14    </v>
      </c>
      <c r="C6" s="21"/>
      <c r="D6" s="21">
        <f>Data!C3</f>
        <v>9775</v>
      </c>
      <c r="E6" s="21"/>
      <c r="F6" s="31">
        <f>Data!D3</f>
        <v>44337.475482407404</v>
      </c>
      <c r="G6" s="31"/>
      <c r="I6" s="24"/>
      <c r="J6" s="19" t="str">
        <f>Data!N47</f>
        <v>124-08 +</v>
      </c>
      <c r="K6" s="21"/>
      <c r="L6" s="21">
        <f>Data!C47</f>
        <v>3950</v>
      </c>
      <c r="M6" s="21"/>
      <c r="N6" s="31">
        <f>Data!D47</f>
        <v>44337.475483101851</v>
      </c>
      <c r="O6" s="31"/>
      <c r="Q6" s="24"/>
      <c r="R6" s="19" t="str">
        <f>Data!N91</f>
        <v xml:space="preserve">157-16    </v>
      </c>
      <c r="S6" s="21"/>
      <c r="T6" s="21">
        <f>Data!C91</f>
        <v>654</v>
      </c>
      <c r="U6" s="21"/>
      <c r="V6" s="31">
        <f>Data!D91</f>
        <v>44337.475484166665</v>
      </c>
      <c r="W6" s="31"/>
    </row>
    <row r="7" spans="1:23" ht="15.95" customHeight="1" x14ac:dyDescent="0.3">
      <c r="A7" s="24"/>
      <c r="B7" s="19" t="str">
        <f>Data!N4</f>
        <v>110-13 7/8</v>
      </c>
      <c r="C7" s="21"/>
      <c r="D7" s="21">
        <f>Data!C4</f>
        <v>8713</v>
      </c>
      <c r="E7" s="21"/>
      <c r="F7" s="31">
        <f>Data!D4</f>
        <v>44337.475482407404</v>
      </c>
      <c r="G7" s="31"/>
      <c r="I7" s="24"/>
      <c r="J7" s="19" t="str">
        <f>Data!N48</f>
        <v>124-08 1/4</v>
      </c>
      <c r="K7" s="21"/>
      <c r="L7" s="21">
        <f>Data!C48</f>
        <v>2784</v>
      </c>
      <c r="M7" s="21"/>
      <c r="N7" s="31">
        <f>Data!D48</f>
        <v>44337.475483101851</v>
      </c>
      <c r="O7" s="31"/>
      <c r="Q7" s="24"/>
      <c r="R7" s="19" t="str">
        <f>Data!N92</f>
        <v xml:space="preserve">157-15    </v>
      </c>
      <c r="S7" s="21"/>
      <c r="T7" s="21">
        <f>Data!C92</f>
        <v>505</v>
      </c>
      <c r="U7" s="21"/>
      <c r="V7" s="31">
        <f>Data!D92</f>
        <v>44337.475484166665</v>
      </c>
      <c r="W7" s="31"/>
    </row>
    <row r="8" spans="1:23" ht="15.95" customHeight="1" x14ac:dyDescent="0.3">
      <c r="A8" s="24"/>
      <c r="B8" s="19" t="str">
        <f>Data!N5</f>
        <v>110-13 3/4</v>
      </c>
      <c r="C8" s="21"/>
      <c r="D8" s="21">
        <f>Data!C5</f>
        <v>10541</v>
      </c>
      <c r="E8" s="21"/>
      <c r="F8" s="31">
        <f>Data!D5</f>
        <v>44337.475482407404</v>
      </c>
      <c r="G8" s="31"/>
      <c r="I8" s="24"/>
      <c r="J8" s="19" t="str">
        <f>Data!N49</f>
        <v xml:space="preserve">124-08    </v>
      </c>
      <c r="K8" s="21"/>
      <c r="L8" s="21">
        <f>Data!C49</f>
        <v>2869</v>
      </c>
      <c r="M8" s="21"/>
      <c r="N8" s="31">
        <f>Data!D49</f>
        <v>44337.475483101851</v>
      </c>
      <c r="O8" s="31"/>
      <c r="Q8" s="24"/>
      <c r="R8" s="19" t="str">
        <f>Data!N93</f>
        <v xml:space="preserve">157-14    </v>
      </c>
      <c r="S8" s="21"/>
      <c r="T8" s="21">
        <f>Data!C93</f>
        <v>614</v>
      </c>
      <c r="U8" s="21"/>
      <c r="V8" s="31">
        <f>Data!D93</f>
        <v>44337.475484166665</v>
      </c>
      <c r="W8" s="31"/>
    </row>
    <row r="9" spans="1:23" ht="15.95" customHeight="1" x14ac:dyDescent="0.3">
      <c r="A9" s="24"/>
      <c r="B9" s="19" t="str">
        <f>Data!N6</f>
        <v>110-13 5/8</v>
      </c>
      <c r="C9" s="21"/>
      <c r="D9" s="21">
        <f>Data!C6</f>
        <v>10218</v>
      </c>
      <c r="E9" s="21"/>
      <c r="F9" s="31">
        <f>Data!D6</f>
        <v>44337.476077129628</v>
      </c>
      <c r="G9" s="31"/>
      <c r="I9" s="24"/>
      <c r="J9" s="19" t="str">
        <f>Data!N50</f>
        <v>124-07 3/4</v>
      </c>
      <c r="K9" s="21"/>
      <c r="L9" s="21">
        <f>Data!C50</f>
        <v>2467</v>
      </c>
      <c r="M9" s="21"/>
      <c r="N9" s="31">
        <f>Data!D50</f>
        <v>44337.475483101851</v>
      </c>
      <c r="O9" s="31"/>
      <c r="Q9" s="24"/>
      <c r="R9" s="19" t="str">
        <f>Data!N94</f>
        <v xml:space="preserve">157-13    </v>
      </c>
      <c r="S9" s="21"/>
      <c r="T9" s="21">
        <f>Data!C94</f>
        <v>551</v>
      </c>
      <c r="U9" s="21"/>
      <c r="V9" s="31">
        <f>Data!D94</f>
        <v>44337.475484166665</v>
      </c>
      <c r="W9" s="31"/>
    </row>
    <row r="10" spans="1:23" ht="15.95" customHeight="1" x14ac:dyDescent="0.3">
      <c r="A10" s="24"/>
      <c r="B10" s="19" t="str">
        <f>Data!N7</f>
        <v>110-13 +</v>
      </c>
      <c r="C10" s="21"/>
      <c r="D10" s="21">
        <f>Data!C7</f>
        <v>10332</v>
      </c>
      <c r="E10" s="21"/>
      <c r="F10" s="31">
        <f>Data!D7</f>
        <v>44337.475482407404</v>
      </c>
      <c r="G10" s="31"/>
      <c r="I10" s="24"/>
      <c r="J10" s="19" t="str">
        <f>Data!N51</f>
        <v>124-07 +</v>
      </c>
      <c r="K10" s="21"/>
      <c r="L10" s="21">
        <f>Data!C51</f>
        <v>3159</v>
      </c>
      <c r="M10" s="21"/>
      <c r="N10" s="31">
        <f>Data!D51</f>
        <v>44337.475483101851</v>
      </c>
      <c r="O10" s="31"/>
      <c r="Q10" s="24"/>
      <c r="R10" s="19" t="str">
        <f>Data!N95</f>
        <v xml:space="preserve">157-12    </v>
      </c>
      <c r="S10" s="21"/>
      <c r="T10" s="21">
        <f>Data!C95</f>
        <v>564</v>
      </c>
      <c r="U10" s="21"/>
      <c r="V10" s="31">
        <f>Data!D95</f>
        <v>44337.475484166665</v>
      </c>
      <c r="W10" s="31"/>
    </row>
    <row r="11" spans="1:23" ht="15.95" customHeight="1" x14ac:dyDescent="0.3">
      <c r="A11" s="24"/>
      <c r="B11" s="19" t="str">
        <f>Data!N8</f>
        <v>110-13 3/8</v>
      </c>
      <c r="C11" s="21"/>
      <c r="D11" s="21">
        <f>Data!C8</f>
        <v>11074</v>
      </c>
      <c r="E11" s="21"/>
      <c r="F11" s="31">
        <f>Data!D8</f>
        <v>44337.475482407404</v>
      </c>
      <c r="G11" s="31"/>
      <c r="I11" s="24"/>
      <c r="J11" s="19" t="str">
        <f>Data!N52</f>
        <v>124-07 1/4</v>
      </c>
      <c r="K11" s="21"/>
      <c r="L11" s="21">
        <f>Data!C52</f>
        <v>2667</v>
      </c>
      <c r="M11" s="21"/>
      <c r="N11" s="31">
        <f>Data!D52</f>
        <v>44337.476211435183</v>
      </c>
      <c r="O11" s="31"/>
      <c r="Q11" s="24"/>
      <c r="R11" s="19" t="str">
        <f>Data!N96</f>
        <v xml:space="preserve">157-11    </v>
      </c>
      <c r="S11" s="21"/>
      <c r="T11" s="21">
        <f>Data!C96</f>
        <v>589</v>
      </c>
      <c r="U11" s="21"/>
      <c r="V11" s="31">
        <f>Data!D96</f>
        <v>44337.476090972224</v>
      </c>
      <c r="W11" s="31"/>
    </row>
    <row r="12" spans="1:23" ht="15.95" customHeight="1" x14ac:dyDescent="0.3">
      <c r="A12" s="24"/>
      <c r="B12" s="19" t="str">
        <f>Data!N9</f>
        <v>110-13 1/4</v>
      </c>
      <c r="C12" s="21"/>
      <c r="D12" s="21">
        <f>Data!C9</f>
        <v>12009</v>
      </c>
      <c r="E12" s="21"/>
      <c r="F12" s="31">
        <f>Data!D9</f>
        <v>44337.475482407404</v>
      </c>
      <c r="G12" s="31"/>
      <c r="I12" s="24"/>
      <c r="J12" s="19" t="str">
        <f>Data!N53</f>
        <v xml:space="preserve">124-07    </v>
      </c>
      <c r="K12" s="21"/>
      <c r="L12" s="21">
        <f>Data!C53</f>
        <v>3013</v>
      </c>
      <c r="M12" s="21"/>
      <c r="N12" s="31">
        <f>Data!D53</f>
        <v>44337.47628490741</v>
      </c>
      <c r="O12" s="31"/>
      <c r="Q12" s="24"/>
      <c r="R12" s="19" t="str">
        <f>Data!N97</f>
        <v xml:space="preserve">157-10    </v>
      </c>
      <c r="S12" s="21"/>
      <c r="T12" s="21">
        <f>Data!C97</f>
        <v>657</v>
      </c>
      <c r="U12" s="21"/>
      <c r="V12" s="31">
        <f>Data!D97</f>
        <v>44337.476266157406</v>
      </c>
      <c r="W12" s="31"/>
    </row>
    <row r="13" spans="1:23" ht="15.95" customHeight="1" x14ac:dyDescent="0.3">
      <c r="A13" s="24"/>
      <c r="B13" s="19" t="str">
        <f>Data!N10</f>
        <v>110-13 1/8</v>
      </c>
      <c r="C13" s="21"/>
      <c r="D13" s="21">
        <f>Data!C10</f>
        <v>13374</v>
      </c>
      <c r="E13" s="21"/>
      <c r="F13" s="31">
        <f>Data!D10</f>
        <v>44337.476287731479</v>
      </c>
      <c r="G13" s="31"/>
      <c r="I13" s="24"/>
      <c r="J13" s="19" t="str">
        <f>Data!N54</f>
        <v>124-06 3/4</v>
      </c>
      <c r="K13" s="21"/>
      <c r="L13" s="21">
        <f>Data!C54</f>
        <v>2551</v>
      </c>
      <c r="M13" s="21"/>
      <c r="N13" s="31">
        <f>Data!D54</f>
        <v>44337.47628490741</v>
      </c>
      <c r="O13" s="31"/>
      <c r="Q13" s="24"/>
      <c r="R13" s="19" t="str">
        <f>Data!N98</f>
        <v xml:space="preserve">157-09    </v>
      </c>
      <c r="S13" s="21"/>
      <c r="T13" s="21">
        <f>Data!C98</f>
        <v>618</v>
      </c>
      <c r="U13" s="21"/>
      <c r="V13" s="31">
        <f>Data!D98</f>
        <v>44337.476266157406</v>
      </c>
      <c r="W13" s="31"/>
    </row>
    <row r="14" spans="1:23" ht="15.95" customHeight="1" x14ac:dyDescent="0.3">
      <c r="A14" s="24"/>
      <c r="B14" s="26" t="str">
        <f>Data!N11</f>
        <v xml:space="preserve">110-13    </v>
      </c>
      <c r="C14" s="27"/>
      <c r="D14" s="27">
        <f>Data!C11</f>
        <v>23719</v>
      </c>
      <c r="E14" s="27"/>
      <c r="F14" s="31">
        <f>Data!D11</f>
        <v>44337.476285509263</v>
      </c>
      <c r="G14" s="31"/>
      <c r="I14" s="24"/>
      <c r="J14" s="26" t="str">
        <f>Data!N55</f>
        <v>124-06 +</v>
      </c>
      <c r="K14" s="27"/>
      <c r="L14" s="27">
        <f>Data!C55</f>
        <v>1669</v>
      </c>
      <c r="M14" s="27"/>
      <c r="N14" s="32">
        <f>Data!D55</f>
        <v>44337.476285509263</v>
      </c>
      <c r="O14" s="32"/>
      <c r="Q14" s="24"/>
      <c r="R14" s="26" t="str">
        <f>Data!N99</f>
        <v xml:space="preserve">157-08    </v>
      </c>
      <c r="S14" s="27"/>
      <c r="T14" s="27">
        <f>Data!C99</f>
        <v>211</v>
      </c>
      <c r="U14" s="27"/>
      <c r="V14" s="32">
        <f>Data!D99</f>
        <v>44337.47628490741</v>
      </c>
      <c r="W14" s="32"/>
    </row>
    <row r="15" spans="1:23" ht="15.95" customHeight="1" x14ac:dyDescent="0.3">
      <c r="A15" s="24" t="s">
        <v>14</v>
      </c>
      <c r="B15" s="22" t="str">
        <f>Data!N12</f>
        <v>110-12 7/8</v>
      </c>
      <c r="C15" s="23"/>
      <c r="D15" s="23">
        <f>Data!C12</f>
        <v>114277</v>
      </c>
      <c r="E15" s="23"/>
      <c r="F15" s="31">
        <f>Data!D12</f>
        <v>44337.476286203702</v>
      </c>
      <c r="G15" s="31"/>
      <c r="I15" s="24" t="s">
        <v>14</v>
      </c>
      <c r="J15" s="22" t="str">
        <f>Data!N56</f>
        <v>124-06 1/4</v>
      </c>
      <c r="K15" s="23"/>
      <c r="L15" s="23">
        <f>Data!C56</f>
        <v>1044</v>
      </c>
      <c r="M15" s="23"/>
      <c r="N15" s="33">
        <f>Data!D56</f>
        <v>44337.476285509263</v>
      </c>
      <c r="O15" s="33"/>
      <c r="Q15" s="24" t="s">
        <v>14</v>
      </c>
      <c r="R15" s="22" t="str">
        <f>Data!N100</f>
        <v xml:space="preserve">157-07    </v>
      </c>
      <c r="S15" s="23"/>
      <c r="T15" s="23">
        <f>Data!C100</f>
        <v>363</v>
      </c>
      <c r="U15" s="23"/>
      <c r="V15" s="33">
        <f>Data!D100</f>
        <v>44337.476266157406</v>
      </c>
      <c r="W15" s="33"/>
    </row>
    <row r="16" spans="1:23" ht="15.95" customHeight="1" x14ac:dyDescent="0.3">
      <c r="A16" s="24"/>
      <c r="B16" s="19" t="str">
        <f>Data!N13</f>
        <v>110-12 3/4</v>
      </c>
      <c r="C16" s="21"/>
      <c r="D16" s="21">
        <f>Data!C13</f>
        <v>16176</v>
      </c>
      <c r="E16" s="21"/>
      <c r="F16" s="31">
        <f>Data!D13</f>
        <v>44337.476286203702</v>
      </c>
      <c r="G16" s="31"/>
      <c r="I16" s="24"/>
      <c r="J16" s="19" t="str">
        <f>Data!N57</f>
        <v xml:space="preserve">124-06    </v>
      </c>
      <c r="K16" s="21"/>
      <c r="L16" s="21">
        <f>Data!C57</f>
        <v>2692</v>
      </c>
      <c r="M16" s="21"/>
      <c r="N16" s="31">
        <f>Data!D57</f>
        <v>44337.47628490741</v>
      </c>
      <c r="O16" s="31"/>
      <c r="Q16" s="24"/>
      <c r="R16" s="19" t="str">
        <f>Data!N101</f>
        <v xml:space="preserve">157-06    </v>
      </c>
      <c r="S16" s="21"/>
      <c r="T16" s="21">
        <f>Data!C101</f>
        <v>599</v>
      </c>
      <c r="U16" s="21"/>
      <c r="V16" s="31">
        <f>Data!D101</f>
        <v>44337.476092870369</v>
      </c>
      <c r="W16" s="31"/>
    </row>
    <row r="17" spans="1:23" ht="15.95" customHeight="1" x14ac:dyDescent="0.3">
      <c r="A17" s="24"/>
      <c r="B17" s="19" t="str">
        <f>Data!N14</f>
        <v>110-12 5/8</v>
      </c>
      <c r="C17" s="21"/>
      <c r="D17" s="21">
        <f>Data!C14</f>
        <v>10810</v>
      </c>
      <c r="E17" s="21"/>
      <c r="F17" s="31">
        <f>Data!D14</f>
        <v>44337.476286203702</v>
      </c>
      <c r="G17" s="31"/>
      <c r="I17" s="24"/>
      <c r="J17" s="19" t="str">
        <f>Data!N58</f>
        <v>124-05 3/4</v>
      </c>
      <c r="K17" s="21"/>
      <c r="L17" s="21">
        <f>Data!C58</f>
        <v>3104</v>
      </c>
      <c r="M17" s="21"/>
      <c r="N17" s="31">
        <f>Data!D58</f>
        <v>44337.47628490741</v>
      </c>
      <c r="O17" s="31"/>
      <c r="Q17" s="24"/>
      <c r="R17" s="19" t="str">
        <f>Data!N102</f>
        <v xml:space="preserve">157-05    </v>
      </c>
      <c r="S17" s="21"/>
      <c r="T17" s="21">
        <f>Data!C102</f>
        <v>760</v>
      </c>
      <c r="U17" s="21"/>
      <c r="V17" s="31">
        <f>Data!D102</f>
        <v>44337.476269675928</v>
      </c>
      <c r="W17" s="31"/>
    </row>
    <row r="18" spans="1:23" ht="15.95" customHeight="1" x14ac:dyDescent="0.3">
      <c r="A18" s="24"/>
      <c r="B18" s="19" t="str">
        <f>Data!N15</f>
        <v>110-12 +</v>
      </c>
      <c r="C18" s="21"/>
      <c r="D18" s="21">
        <f>Data!C15</f>
        <v>15045</v>
      </c>
      <c r="E18" s="21"/>
      <c r="F18" s="31">
        <f>Data!D15</f>
        <v>44337.475482407404</v>
      </c>
      <c r="G18" s="31"/>
      <c r="I18" s="24"/>
      <c r="J18" s="19" t="str">
        <f>Data!N59</f>
        <v>124-05 +</v>
      </c>
      <c r="K18" s="21"/>
      <c r="L18" s="21">
        <f>Data!C59</f>
        <v>2881</v>
      </c>
      <c r="M18" s="21"/>
      <c r="N18" s="31">
        <f>Data!D59</f>
        <v>44337.475809027776</v>
      </c>
      <c r="O18" s="31"/>
      <c r="Q18" s="24"/>
      <c r="R18" s="19" t="str">
        <f>Data!N103</f>
        <v xml:space="preserve">157-04    </v>
      </c>
      <c r="S18" s="21"/>
      <c r="T18" s="21">
        <f>Data!C103</f>
        <v>607</v>
      </c>
      <c r="U18" s="21"/>
      <c r="V18" s="31">
        <f>Data!D103</f>
        <v>44337.476268611113</v>
      </c>
      <c r="W18" s="31"/>
    </row>
    <row r="19" spans="1:23" ht="15.95" customHeight="1" x14ac:dyDescent="0.3">
      <c r="A19" s="24"/>
      <c r="B19" s="19" t="str">
        <f>Data!N16</f>
        <v>110-12 3/8</v>
      </c>
      <c r="C19" s="21"/>
      <c r="D19" s="21">
        <f>Data!C16</f>
        <v>10788</v>
      </c>
      <c r="E19" s="21"/>
      <c r="F19" s="31">
        <f>Data!D16</f>
        <v>44337.475482407404</v>
      </c>
      <c r="G19" s="31"/>
      <c r="I19" s="24"/>
      <c r="J19" s="19" t="str">
        <f>Data!N60</f>
        <v>124-05 1/4</v>
      </c>
      <c r="K19" s="21"/>
      <c r="L19" s="21">
        <f>Data!C60</f>
        <v>3106</v>
      </c>
      <c r="M19" s="21"/>
      <c r="N19" s="31">
        <f>Data!D60</f>
        <v>44337.475871527779</v>
      </c>
      <c r="O19" s="31"/>
      <c r="Q19" s="24"/>
      <c r="R19" s="19" t="str">
        <f>Data!N104</f>
        <v xml:space="preserve">157-03    </v>
      </c>
      <c r="S19" s="21"/>
      <c r="T19" s="21">
        <f>Data!C104</f>
        <v>602</v>
      </c>
      <c r="U19" s="21"/>
      <c r="V19" s="31">
        <f>Data!D104</f>
        <v>44337.476269675928</v>
      </c>
      <c r="W19" s="31"/>
    </row>
    <row r="20" spans="1:23" ht="15.95" customHeight="1" x14ac:dyDescent="0.3">
      <c r="A20" s="24"/>
      <c r="B20" s="19" t="str">
        <f>Data!N17</f>
        <v>110-12 1/4</v>
      </c>
      <c r="C20" s="21"/>
      <c r="D20" s="21">
        <f>Data!C17</f>
        <v>11215</v>
      </c>
      <c r="E20" s="21"/>
      <c r="F20" s="31">
        <f>Data!D17</f>
        <v>44337.475482407404</v>
      </c>
      <c r="G20" s="31"/>
      <c r="I20" s="24"/>
      <c r="J20" s="19" t="str">
        <f>Data!N61</f>
        <v xml:space="preserve">124-05    </v>
      </c>
      <c r="K20" s="21"/>
      <c r="L20" s="21">
        <f>Data!C61</f>
        <v>3266</v>
      </c>
      <c r="M20" s="21"/>
      <c r="N20" s="31">
        <f>Data!D61</f>
        <v>44337.475871527779</v>
      </c>
      <c r="O20" s="31"/>
      <c r="Q20" s="24"/>
      <c r="R20" s="19" t="str">
        <f>Data!N105</f>
        <v xml:space="preserve">157-02    </v>
      </c>
      <c r="S20" s="21"/>
      <c r="T20" s="21">
        <f>Data!C105</f>
        <v>608</v>
      </c>
      <c r="U20" s="21"/>
      <c r="V20" s="31">
        <f>Data!D105</f>
        <v>44337.476268611113</v>
      </c>
      <c r="W20" s="31"/>
    </row>
    <row r="21" spans="1:23" ht="15.95" customHeight="1" x14ac:dyDescent="0.3">
      <c r="A21" s="24"/>
      <c r="B21" s="19" t="str">
        <f>Data!N18</f>
        <v>110-12 1/8</v>
      </c>
      <c r="C21" s="21"/>
      <c r="D21" s="21">
        <f>Data!C18</f>
        <v>11168</v>
      </c>
      <c r="E21" s="21"/>
      <c r="F21" s="31">
        <f>Data!D18</f>
        <v>44337.475482407404</v>
      </c>
      <c r="G21" s="31"/>
      <c r="I21" s="24"/>
      <c r="J21" s="19" t="str">
        <f>Data!N62</f>
        <v>124-04 3/4</v>
      </c>
      <c r="K21" s="21"/>
      <c r="L21" s="21">
        <f>Data!C62</f>
        <v>2844</v>
      </c>
      <c r="M21" s="21"/>
      <c r="N21" s="31">
        <f>Data!D62</f>
        <v>44337.475483101851</v>
      </c>
      <c r="O21" s="31"/>
      <c r="Q21" s="24"/>
      <c r="R21" s="19" t="str">
        <f>Data!N106</f>
        <v xml:space="preserve">157-01    </v>
      </c>
      <c r="S21" s="21"/>
      <c r="T21" s="21">
        <f>Data!C106</f>
        <v>583</v>
      </c>
      <c r="U21" s="21"/>
      <c r="V21" s="31">
        <f>Data!D106</f>
        <v>44337.475871527779</v>
      </c>
      <c r="W21" s="31"/>
    </row>
    <row r="22" spans="1:23" ht="15.95" customHeight="1" x14ac:dyDescent="0.3">
      <c r="A22" s="24"/>
      <c r="B22" s="19" t="str">
        <f>Data!N19</f>
        <v xml:space="preserve">110-12    </v>
      </c>
      <c r="C22" s="21"/>
      <c r="D22" s="21">
        <f>Data!C19</f>
        <v>10707</v>
      </c>
      <c r="E22" s="21"/>
      <c r="F22" s="31">
        <f>Data!D19</f>
        <v>44337.475482407404</v>
      </c>
      <c r="G22" s="31"/>
      <c r="I22" s="24"/>
      <c r="J22" s="19" t="str">
        <f>Data!N63</f>
        <v>124-04 +</v>
      </c>
      <c r="K22" s="21"/>
      <c r="L22" s="21">
        <f>Data!C63</f>
        <v>3311</v>
      </c>
      <c r="M22" s="21"/>
      <c r="N22" s="31">
        <f>Data!D63</f>
        <v>44337.475483101851</v>
      </c>
      <c r="O22" s="31"/>
      <c r="Q22" s="24"/>
      <c r="R22" s="19" t="str">
        <f>Data!N107</f>
        <v xml:space="preserve">157-00    </v>
      </c>
      <c r="S22" s="21"/>
      <c r="T22" s="21">
        <f>Data!C107</f>
        <v>578</v>
      </c>
      <c r="U22" s="21"/>
      <c r="V22" s="31">
        <f>Data!D107</f>
        <v>44337.475871527779</v>
      </c>
      <c r="W22" s="31"/>
    </row>
    <row r="23" spans="1:23" ht="15.95" customHeight="1" x14ac:dyDescent="0.3">
      <c r="A23" s="24"/>
      <c r="B23" s="19" t="str">
        <f>Data!N20</f>
        <v>110-11 7/8</v>
      </c>
      <c r="C23" s="21"/>
      <c r="D23" s="21">
        <f>Data!C20</f>
        <v>7636</v>
      </c>
      <c r="E23" s="21"/>
      <c r="F23" s="31">
        <f>Data!D20</f>
        <v>44337.475482407404</v>
      </c>
      <c r="G23" s="31"/>
      <c r="I23" s="24"/>
      <c r="J23" s="19" t="str">
        <f>Data!N64</f>
        <v>124-04 1/4</v>
      </c>
      <c r="K23" s="21"/>
      <c r="L23" s="21">
        <f>Data!C64</f>
        <v>2500</v>
      </c>
      <c r="M23" s="21"/>
      <c r="N23" s="31">
        <f>Data!D64</f>
        <v>44337.475483101851</v>
      </c>
      <c r="O23" s="31"/>
      <c r="Q23" s="24"/>
      <c r="R23" s="19" t="str">
        <f>Data!N108</f>
        <v xml:space="preserve">156-31    </v>
      </c>
      <c r="S23" s="21"/>
      <c r="T23" s="21">
        <f>Data!C108</f>
        <v>638</v>
      </c>
      <c r="U23" s="21"/>
      <c r="V23" s="31">
        <f>Data!D108</f>
        <v>44337.475871527779</v>
      </c>
      <c r="W23" s="31"/>
    </row>
    <row r="24" spans="1:23" ht="15.95" customHeight="1" x14ac:dyDescent="0.3">
      <c r="A24" s="24"/>
      <c r="B24" s="19" t="str">
        <f>Data!N21</f>
        <v>110-11 3/4</v>
      </c>
      <c r="C24" s="21"/>
      <c r="D24" s="21">
        <f>Data!C21</f>
        <v>7869</v>
      </c>
      <c r="E24" s="21"/>
      <c r="F24" s="31">
        <f>Data!D21</f>
        <v>44337.47575351852</v>
      </c>
      <c r="G24" s="31"/>
      <c r="I24" s="24"/>
      <c r="J24" s="19" t="str">
        <f>Data!N65</f>
        <v xml:space="preserve">124-04    </v>
      </c>
      <c r="K24" s="21"/>
      <c r="L24" s="21">
        <f>Data!C65</f>
        <v>2521</v>
      </c>
      <c r="M24" s="21"/>
      <c r="N24" s="31">
        <f>Data!D65</f>
        <v>44337.47627259259</v>
      </c>
      <c r="O24" s="31"/>
      <c r="Q24" s="24"/>
      <c r="R24" s="19" t="str">
        <f>Data!N109</f>
        <v xml:space="preserve">156-30    </v>
      </c>
      <c r="S24" s="21"/>
      <c r="T24" s="21">
        <f>Data!C109</f>
        <v>527</v>
      </c>
      <c r="U24" s="21"/>
      <c r="V24" s="31">
        <f>Data!D109</f>
        <v>44337.475871527779</v>
      </c>
      <c r="W24" s="31"/>
    </row>
    <row r="25" spans="1:23" ht="15.95" customHeight="1" x14ac:dyDescent="0.3">
      <c r="B25" s="25"/>
      <c r="C25" s="25"/>
    </row>
    <row r="26" spans="1:23" ht="15.95" customHeight="1" x14ac:dyDescent="0.3">
      <c r="A26" s="10"/>
      <c r="B26" s="7" t="s">
        <v>11</v>
      </c>
      <c r="C26" s="17" t="str">
        <f>"Last Trade: "&amp;Data!Q3&amp;"  NC: "&amp;Data!R3</f>
        <v>Last Trade: 116-06'7/8  NC: -0-00'3/8</v>
      </c>
      <c r="D26" s="18"/>
      <c r="E26" s="18"/>
      <c r="F26" s="18"/>
      <c r="G26" s="19"/>
      <c r="J26" s="7" t="s">
        <v>11</v>
      </c>
      <c r="K26" s="17" t="str">
        <f>"Last Trade: "&amp;Data!Q5&amp;"  NC: "&amp;Data!R5</f>
        <v>Last Trade: 132-15'   NC: -0-00'+</v>
      </c>
      <c r="L26" s="18"/>
      <c r="M26" s="18"/>
      <c r="N26" s="18"/>
      <c r="O26" s="19"/>
    </row>
    <row r="27" spans="1:23" ht="15.95" customHeight="1" x14ac:dyDescent="0.3">
      <c r="A27" s="10"/>
      <c r="B27" s="7" t="str">
        <f>Data!A23</f>
        <v>Z3N</v>
      </c>
      <c r="C27" s="21" t="str">
        <f>RTD("cqg.rtd", ,"ContractData",B27, "LongDescription",, "T")</f>
        <v>3 Year US Treasury Notes (Globex), Jun 21</v>
      </c>
      <c r="D27" s="21"/>
      <c r="E27" s="21"/>
      <c r="F27" s="21"/>
      <c r="G27" s="21"/>
      <c r="I27" s="8"/>
      <c r="J27" s="7" t="str">
        <f>Data!A67</f>
        <v>TYA</v>
      </c>
      <c r="K27" s="21" t="str">
        <f>RTD("cqg.rtd", ,"ContractData",J27, "LongDescription",, "T")</f>
        <v>10yr US Treasury Notes (Globex), Jun 21</v>
      </c>
      <c r="L27" s="21"/>
      <c r="M27" s="21"/>
      <c r="N27" s="21"/>
      <c r="O27" s="21"/>
    </row>
    <row r="28" spans="1:23" ht="15.95" customHeight="1" x14ac:dyDescent="0.3">
      <c r="A28" s="11"/>
      <c r="B28" s="21" t="s">
        <v>7</v>
      </c>
      <c r="C28" s="21"/>
      <c r="D28" s="21" t="s">
        <v>12</v>
      </c>
      <c r="E28" s="21"/>
      <c r="F28" s="21" t="s">
        <v>1</v>
      </c>
      <c r="G28" s="21"/>
      <c r="I28" s="8"/>
      <c r="J28" s="21" t="s">
        <v>7</v>
      </c>
      <c r="K28" s="21"/>
      <c r="L28" s="21" t="s">
        <v>12</v>
      </c>
      <c r="M28" s="21"/>
      <c r="N28" s="16" t="s">
        <v>1</v>
      </c>
      <c r="O28" s="16"/>
    </row>
    <row r="29" spans="1:23" ht="15.95" customHeight="1" x14ac:dyDescent="0.3">
      <c r="A29" s="24" t="s">
        <v>13</v>
      </c>
      <c r="B29" s="21" t="str">
        <f>Data!N24</f>
        <v>116-08 1/8</v>
      </c>
      <c r="C29" s="21"/>
      <c r="D29" s="21">
        <f>Data!C24</f>
        <v>117</v>
      </c>
      <c r="E29" s="21"/>
      <c r="F29" s="31">
        <f>Data!D24</f>
        <v>44337.476085185182</v>
      </c>
      <c r="G29" s="31"/>
      <c r="I29" s="24" t="s">
        <v>13</v>
      </c>
      <c r="J29" s="19" t="str">
        <f>Data!N68</f>
        <v xml:space="preserve">132-20    </v>
      </c>
      <c r="K29" s="21"/>
      <c r="L29" s="21">
        <f>Data!C68</f>
        <v>5056</v>
      </c>
      <c r="M29" s="21"/>
      <c r="N29" s="31">
        <f>Data!D68</f>
        <v>44337.47628490741</v>
      </c>
      <c r="O29" s="31"/>
    </row>
    <row r="30" spans="1:23" ht="15.95" customHeight="1" x14ac:dyDescent="0.3">
      <c r="A30" s="24"/>
      <c r="B30" s="21" t="str">
        <f>Data!N25</f>
        <v xml:space="preserve">116-08    </v>
      </c>
      <c r="C30" s="21"/>
      <c r="D30" s="21">
        <f>Data!C25</f>
        <v>208</v>
      </c>
      <c r="E30" s="21"/>
      <c r="F30" s="31">
        <f>Data!D25</f>
        <v>44337.476084490743</v>
      </c>
      <c r="G30" s="31"/>
      <c r="I30" s="24"/>
      <c r="J30" s="19" t="str">
        <f>Data!N69</f>
        <v>132-19 +</v>
      </c>
      <c r="K30" s="21"/>
      <c r="L30" s="21">
        <f>Data!C69</f>
        <v>3165</v>
      </c>
      <c r="M30" s="21"/>
      <c r="N30" s="31">
        <f>Data!D69</f>
        <v>44337.475484074072</v>
      </c>
      <c r="O30" s="31"/>
    </row>
    <row r="31" spans="1:23" ht="15.95" customHeight="1" x14ac:dyDescent="0.3">
      <c r="A31" s="24"/>
      <c r="B31" s="21" t="str">
        <f>Data!N26</f>
        <v>116-07 7/8</v>
      </c>
      <c r="C31" s="21"/>
      <c r="D31" s="21">
        <f>Data!C26</f>
        <v>212</v>
      </c>
      <c r="E31" s="21"/>
      <c r="F31" s="31">
        <f>Data!D26</f>
        <v>44337.476084490743</v>
      </c>
      <c r="G31" s="31"/>
      <c r="I31" s="24"/>
      <c r="J31" s="19" t="str">
        <f>Data!N70</f>
        <v xml:space="preserve">132-19    </v>
      </c>
      <c r="K31" s="21"/>
      <c r="L31" s="21">
        <f>Data!C70</f>
        <v>3350</v>
      </c>
      <c r="M31" s="21"/>
      <c r="N31" s="31">
        <f>Data!D70</f>
        <v>44337.475484074072</v>
      </c>
      <c r="O31" s="31"/>
    </row>
    <row r="32" spans="1:23" ht="15.95" customHeight="1" x14ac:dyDescent="0.3">
      <c r="A32" s="24"/>
      <c r="B32" s="21" t="str">
        <f>Data!N27</f>
        <v>116-07 3/4</v>
      </c>
      <c r="C32" s="21"/>
      <c r="D32" s="21">
        <f>Data!C27</f>
        <v>224</v>
      </c>
      <c r="E32" s="21"/>
      <c r="F32" s="31">
        <f>Data!D27</f>
        <v>44337.476084490743</v>
      </c>
      <c r="G32" s="31"/>
      <c r="I32" s="24"/>
      <c r="J32" s="19" t="str">
        <f>Data!N71</f>
        <v>132-18 +</v>
      </c>
      <c r="K32" s="21"/>
      <c r="L32" s="21">
        <f>Data!C71</f>
        <v>4120</v>
      </c>
      <c r="M32" s="21"/>
      <c r="N32" s="31">
        <f>Data!D71</f>
        <v>44337.475484074072</v>
      </c>
      <c r="O32" s="31"/>
    </row>
    <row r="33" spans="1:19" ht="15.95" customHeight="1" x14ac:dyDescent="0.3">
      <c r="A33" s="24"/>
      <c r="B33" s="21" t="str">
        <f>Data!N28</f>
        <v>116-07 5/8</v>
      </c>
      <c r="C33" s="21"/>
      <c r="D33" s="21">
        <f>Data!C28</f>
        <v>332</v>
      </c>
      <c r="E33" s="21"/>
      <c r="F33" s="31">
        <f>Data!D28</f>
        <v>44337.476084490743</v>
      </c>
      <c r="G33" s="31"/>
      <c r="I33" s="24"/>
      <c r="J33" s="19" t="str">
        <f>Data!N72</f>
        <v xml:space="preserve">132-18    </v>
      </c>
      <c r="K33" s="21"/>
      <c r="L33" s="21">
        <f>Data!C72</f>
        <v>4606</v>
      </c>
      <c r="M33" s="21"/>
      <c r="N33" s="31">
        <f>Data!D72</f>
        <v>44337.47628490741</v>
      </c>
      <c r="O33" s="31"/>
    </row>
    <row r="34" spans="1:19" ht="15.95" customHeight="1" x14ac:dyDescent="0.3">
      <c r="A34" s="24"/>
      <c r="B34" s="21" t="str">
        <f>Data!N29</f>
        <v>116-07 +</v>
      </c>
      <c r="C34" s="21"/>
      <c r="D34" s="21">
        <f>Data!C29</f>
        <v>326</v>
      </c>
      <c r="E34" s="21"/>
      <c r="F34" s="31">
        <f>Data!D29</f>
        <v>44337.476084490743</v>
      </c>
      <c r="G34" s="31"/>
      <c r="I34" s="24"/>
      <c r="J34" s="19" t="str">
        <f>Data!N73</f>
        <v>132-17 +</v>
      </c>
      <c r="K34" s="21"/>
      <c r="L34" s="21">
        <f>Data!C73</f>
        <v>3602</v>
      </c>
      <c r="M34" s="21"/>
      <c r="N34" s="31">
        <f>Data!D73</f>
        <v>44337.47628490741</v>
      </c>
      <c r="O34" s="31"/>
      <c r="S34" s="6" t="s">
        <v>15</v>
      </c>
    </row>
    <row r="35" spans="1:19" ht="15.95" customHeight="1" x14ac:dyDescent="0.3">
      <c r="A35" s="24"/>
      <c r="B35" s="21" t="str">
        <f>Data!N30</f>
        <v>116-07 3/8</v>
      </c>
      <c r="C35" s="21"/>
      <c r="D35" s="21">
        <f>Data!C30</f>
        <v>377</v>
      </c>
      <c r="E35" s="21"/>
      <c r="F35" s="31">
        <f>Data!D30</f>
        <v>44337.476084490743</v>
      </c>
      <c r="G35" s="31"/>
      <c r="I35" s="24"/>
      <c r="J35" s="19" t="str">
        <f>Data!N74</f>
        <v xml:space="preserve">132-17    </v>
      </c>
      <c r="K35" s="21"/>
      <c r="L35" s="21">
        <f>Data!C74</f>
        <v>4750</v>
      </c>
      <c r="M35" s="21"/>
      <c r="N35" s="31">
        <f>Data!D74</f>
        <v>44337.47628490741</v>
      </c>
      <c r="O35" s="31"/>
    </row>
    <row r="36" spans="1:19" ht="15.95" customHeight="1" x14ac:dyDescent="0.3">
      <c r="A36" s="24"/>
      <c r="B36" s="21" t="str">
        <f>Data!N31</f>
        <v>116-07 1/4</v>
      </c>
      <c r="C36" s="21"/>
      <c r="D36" s="21">
        <f>Data!C31</f>
        <v>594</v>
      </c>
      <c r="E36" s="21"/>
      <c r="F36" s="31">
        <f>Data!D31</f>
        <v>44337.476084490743</v>
      </c>
      <c r="G36" s="31"/>
      <c r="I36" s="24"/>
      <c r="J36" s="19" t="str">
        <f>Data!N75</f>
        <v>132-16 +</v>
      </c>
      <c r="K36" s="21"/>
      <c r="L36" s="21">
        <f>Data!C75</f>
        <v>3914</v>
      </c>
      <c r="M36" s="21"/>
      <c r="N36" s="31">
        <f>Data!D75</f>
        <v>44337.47628490741</v>
      </c>
      <c r="O36" s="31"/>
    </row>
    <row r="37" spans="1:19" ht="15.95" customHeight="1" x14ac:dyDescent="0.3">
      <c r="A37" s="24"/>
      <c r="B37" s="21" t="str">
        <f>Data!N32</f>
        <v>116-07 1/8</v>
      </c>
      <c r="C37" s="21"/>
      <c r="D37" s="21">
        <f>Data!C32</f>
        <v>914</v>
      </c>
      <c r="E37" s="21"/>
      <c r="F37" s="31">
        <f>Data!D32</f>
        <v>44337.476285509263</v>
      </c>
      <c r="G37" s="31"/>
      <c r="I37" s="24"/>
      <c r="J37" s="19" t="str">
        <f>Data!N76</f>
        <v xml:space="preserve">132-16    </v>
      </c>
      <c r="K37" s="21"/>
      <c r="L37" s="21">
        <f>Data!C76</f>
        <v>3491</v>
      </c>
      <c r="M37" s="21"/>
      <c r="N37" s="31">
        <f>Data!D76</f>
        <v>44337.47628490741</v>
      </c>
      <c r="O37" s="31"/>
    </row>
    <row r="38" spans="1:19" ht="15.95" customHeight="1" x14ac:dyDescent="0.3">
      <c r="A38" s="24"/>
      <c r="B38" s="27" t="str">
        <f>Data!N33</f>
        <v xml:space="preserve">116-07    </v>
      </c>
      <c r="C38" s="27"/>
      <c r="D38" s="27">
        <f>Data!C33</f>
        <v>304</v>
      </c>
      <c r="E38" s="27"/>
      <c r="F38" s="32">
        <f>Data!D33</f>
        <v>44337.47628490741</v>
      </c>
      <c r="G38" s="32"/>
      <c r="I38" s="24"/>
      <c r="J38" s="26" t="str">
        <f>Data!N77</f>
        <v>132-15 +</v>
      </c>
      <c r="K38" s="27"/>
      <c r="L38" s="27">
        <f>Data!C77</f>
        <v>2826</v>
      </c>
      <c r="M38" s="27"/>
      <c r="N38" s="32">
        <f>Data!D77</f>
        <v>44337.476285509263</v>
      </c>
      <c r="O38" s="32"/>
    </row>
    <row r="39" spans="1:19" ht="15.95" customHeight="1" x14ac:dyDescent="0.3">
      <c r="A39" s="24" t="s">
        <v>14</v>
      </c>
      <c r="B39" s="23" t="str">
        <f>Data!N34</f>
        <v>116-06 7/8</v>
      </c>
      <c r="C39" s="23"/>
      <c r="D39" s="23">
        <f>Data!C34</f>
        <v>2</v>
      </c>
      <c r="E39" s="23"/>
      <c r="F39" s="33">
        <f>Data!D34</f>
        <v>44337.476121666667</v>
      </c>
      <c r="G39" s="33"/>
      <c r="I39" s="24" t="s">
        <v>14</v>
      </c>
      <c r="J39" s="22" t="str">
        <f>Data!N78</f>
        <v xml:space="preserve">132-15    </v>
      </c>
      <c r="K39" s="23"/>
      <c r="L39" s="23">
        <f>Data!C78</f>
        <v>744</v>
      </c>
      <c r="M39" s="23"/>
      <c r="N39" s="33">
        <f>Data!D78</f>
        <v>44337.476286203702</v>
      </c>
      <c r="O39" s="33"/>
    </row>
    <row r="40" spans="1:19" ht="15.95" customHeight="1" x14ac:dyDescent="0.3">
      <c r="A40" s="24"/>
      <c r="B40" s="21" t="str">
        <f>Data!N35</f>
        <v>116-06 3/4</v>
      </c>
      <c r="C40" s="21"/>
      <c r="D40" s="21">
        <f>Data!C35</f>
        <v>773</v>
      </c>
      <c r="E40" s="21"/>
      <c r="F40" s="31">
        <f>Data!D35</f>
        <v>44337.47628490741</v>
      </c>
      <c r="G40" s="31"/>
      <c r="I40" s="24"/>
      <c r="J40" s="19" t="str">
        <f>Data!N79</f>
        <v>132-14 +</v>
      </c>
      <c r="K40" s="21"/>
      <c r="L40" s="21">
        <f>Data!C79</f>
        <v>3739</v>
      </c>
      <c r="M40" s="21"/>
      <c r="N40" s="31">
        <f>Data!D79</f>
        <v>44337.476286203702</v>
      </c>
      <c r="O40" s="31"/>
    </row>
    <row r="41" spans="1:19" ht="15.95" customHeight="1" x14ac:dyDescent="0.3">
      <c r="A41" s="24"/>
      <c r="B41" s="21" t="str">
        <f>Data!N36</f>
        <v>116-06 5/8</v>
      </c>
      <c r="C41" s="21"/>
      <c r="D41" s="21">
        <f>Data!C36</f>
        <v>637</v>
      </c>
      <c r="E41" s="21"/>
      <c r="F41" s="31">
        <f>Data!D36</f>
        <v>44337.47628490741</v>
      </c>
      <c r="G41" s="31"/>
      <c r="I41" s="24"/>
      <c r="J41" s="19" t="str">
        <f>Data!N80</f>
        <v xml:space="preserve">132-14    </v>
      </c>
      <c r="K41" s="21"/>
      <c r="L41" s="21">
        <f>Data!C80</f>
        <v>3990</v>
      </c>
      <c r="M41" s="21"/>
      <c r="N41" s="31">
        <f>Data!D80</f>
        <v>44337.476286203702</v>
      </c>
      <c r="O41" s="31"/>
    </row>
    <row r="42" spans="1:19" ht="15.95" customHeight="1" x14ac:dyDescent="0.3">
      <c r="A42" s="24"/>
      <c r="B42" s="21" t="str">
        <f>Data!N37</f>
        <v>116-06 +</v>
      </c>
      <c r="C42" s="21"/>
      <c r="D42" s="21">
        <f>Data!C37</f>
        <v>411</v>
      </c>
      <c r="E42" s="21"/>
      <c r="F42" s="31">
        <f>Data!D37</f>
        <v>44337.475674675923</v>
      </c>
      <c r="G42" s="31"/>
      <c r="I42" s="24"/>
      <c r="J42" s="19" t="str">
        <f>Data!N81</f>
        <v>132-13 +</v>
      </c>
      <c r="K42" s="21"/>
      <c r="L42" s="21">
        <f>Data!C81</f>
        <v>4322</v>
      </c>
      <c r="M42" s="21"/>
      <c r="N42" s="31">
        <f>Data!D81</f>
        <v>44337.47628490741</v>
      </c>
      <c r="O42" s="31"/>
    </row>
    <row r="43" spans="1:19" ht="15.95" customHeight="1" x14ac:dyDescent="0.3">
      <c r="A43" s="24"/>
      <c r="B43" s="21" t="str">
        <f>Data!N38</f>
        <v>116-06 3/8</v>
      </c>
      <c r="C43" s="21"/>
      <c r="D43" s="21">
        <f>Data!C38</f>
        <v>471</v>
      </c>
      <c r="E43" s="21"/>
      <c r="F43" s="31">
        <f>Data!D38</f>
        <v>44337.476099629632</v>
      </c>
      <c r="G43" s="31"/>
      <c r="I43" s="24"/>
      <c r="J43" s="19" t="str">
        <f>Data!N82</f>
        <v xml:space="preserve">132-13    </v>
      </c>
      <c r="K43" s="21"/>
      <c r="L43" s="21">
        <f>Data!C82</f>
        <v>4782</v>
      </c>
      <c r="M43" s="21"/>
      <c r="N43" s="31">
        <f>Data!D82</f>
        <v>44337.4757650463</v>
      </c>
      <c r="O43" s="31"/>
    </row>
    <row r="44" spans="1:19" ht="15.95" customHeight="1" x14ac:dyDescent="0.3">
      <c r="A44" s="24"/>
      <c r="B44" s="21" t="str">
        <f>Data!N39</f>
        <v>116-06 1/4</v>
      </c>
      <c r="C44" s="21"/>
      <c r="D44" s="21">
        <f>Data!C39</f>
        <v>377</v>
      </c>
      <c r="E44" s="21"/>
      <c r="F44" s="31">
        <f>Data!D39</f>
        <v>44337.476099629632</v>
      </c>
      <c r="G44" s="31"/>
      <c r="I44" s="24"/>
      <c r="J44" s="19" t="str">
        <f>Data!N83</f>
        <v>132-12 +</v>
      </c>
      <c r="K44" s="21"/>
      <c r="L44" s="21">
        <f>Data!C83</f>
        <v>4094</v>
      </c>
      <c r="M44" s="21"/>
      <c r="N44" s="31">
        <f>Data!D83</f>
        <v>44337.475484074072</v>
      </c>
      <c r="O44" s="31"/>
    </row>
    <row r="45" spans="1:19" ht="15.95" customHeight="1" x14ac:dyDescent="0.3">
      <c r="A45" s="24"/>
      <c r="B45" s="21" t="str">
        <f>Data!N40</f>
        <v>116-06 1/8</v>
      </c>
      <c r="C45" s="21"/>
      <c r="D45" s="21">
        <f>Data!C40</f>
        <v>282</v>
      </c>
      <c r="E45" s="21"/>
      <c r="F45" s="31">
        <f>Data!D40</f>
        <v>44337.475574583332</v>
      </c>
      <c r="G45" s="31"/>
      <c r="I45" s="24"/>
      <c r="J45" s="19" t="str">
        <f>Data!N84</f>
        <v xml:space="preserve">132-12    </v>
      </c>
      <c r="K45" s="21"/>
      <c r="L45" s="21">
        <f>Data!C84</f>
        <v>3807</v>
      </c>
      <c r="M45" s="21"/>
      <c r="N45" s="31">
        <f>Data!D84</f>
        <v>44337.475484074072</v>
      </c>
      <c r="O45" s="31"/>
    </row>
    <row r="46" spans="1:19" ht="15.95" customHeight="1" x14ac:dyDescent="0.3">
      <c r="A46" s="24"/>
      <c r="B46" s="21" t="str">
        <f>Data!N41</f>
        <v xml:space="preserve">116-06    </v>
      </c>
      <c r="C46" s="21"/>
      <c r="D46" s="21">
        <f>Data!C41</f>
        <v>223</v>
      </c>
      <c r="E46" s="21"/>
      <c r="F46" s="31">
        <f>Data!D41</f>
        <v>44337.476084490743</v>
      </c>
      <c r="G46" s="31"/>
      <c r="I46" s="24"/>
      <c r="J46" s="19" t="str">
        <f>Data!N85</f>
        <v>132-11 +</v>
      </c>
      <c r="K46" s="21"/>
      <c r="L46" s="21">
        <f>Data!C85</f>
        <v>3949</v>
      </c>
      <c r="M46" s="21"/>
      <c r="N46" s="31">
        <f>Data!D85</f>
        <v>44337.475484074072</v>
      </c>
      <c r="O46" s="31"/>
    </row>
    <row r="47" spans="1:19" ht="15.95" customHeight="1" x14ac:dyDescent="0.3">
      <c r="A47" s="24"/>
      <c r="B47" s="21" t="str">
        <f>Data!N42</f>
        <v>116-05 7/8</v>
      </c>
      <c r="C47" s="21"/>
      <c r="D47" s="21">
        <f>Data!C42</f>
        <v>212</v>
      </c>
      <c r="E47" s="21"/>
      <c r="F47" s="31">
        <f>Data!D42</f>
        <v>44337.475484768518</v>
      </c>
      <c r="G47" s="31"/>
      <c r="I47" s="24"/>
      <c r="J47" s="19" t="str">
        <f>Data!N86</f>
        <v xml:space="preserve">132-11    </v>
      </c>
      <c r="K47" s="21"/>
      <c r="L47" s="21">
        <f>Data!C86</f>
        <v>3437</v>
      </c>
      <c r="M47" s="21"/>
      <c r="N47" s="31">
        <f>Data!D86</f>
        <v>44337.475883101855</v>
      </c>
      <c r="O47" s="31"/>
    </row>
    <row r="48" spans="1:19" ht="15.95" customHeight="1" x14ac:dyDescent="0.3">
      <c r="A48" s="24"/>
      <c r="B48" s="21" t="str">
        <f>Data!N43</f>
        <v>116-05 3/4</v>
      </c>
      <c r="C48" s="21"/>
      <c r="D48" s="21">
        <f>Data!C43</f>
        <v>197</v>
      </c>
      <c r="E48" s="21"/>
      <c r="F48" s="31">
        <f>Data!D43</f>
        <v>44337.475484768518</v>
      </c>
      <c r="G48" s="31"/>
      <c r="I48" s="24"/>
      <c r="J48" s="19" t="str">
        <f>Data!N87</f>
        <v>132-10 +</v>
      </c>
      <c r="K48" s="21"/>
      <c r="L48" s="21">
        <f>Data!C87</f>
        <v>3051</v>
      </c>
      <c r="M48" s="21"/>
      <c r="N48" s="31">
        <f>Data!D87</f>
        <v>44337.475914166665</v>
      </c>
      <c r="O48" s="31"/>
    </row>
    <row r="49" ht="15.95" customHeight="1" x14ac:dyDescent="0.3"/>
    <row r="50" ht="15.95" customHeight="1" x14ac:dyDescent="0.3"/>
    <row r="51" ht="15.95" customHeight="1" x14ac:dyDescent="0.3"/>
    <row r="52" ht="15.95" customHeight="1" x14ac:dyDescent="0.3"/>
    <row r="53" ht="16.5" customHeight="1" x14ac:dyDescent="0.3"/>
    <row r="54" ht="16.5" customHeight="1" x14ac:dyDescent="0.3"/>
    <row r="55" ht="16.5" customHeight="1" x14ac:dyDescent="0.3"/>
  </sheetData>
  <mergeCells count="337">
    <mergeCell ref="S3:W3"/>
    <mergeCell ref="S2:W2"/>
    <mergeCell ref="R23:S23"/>
    <mergeCell ref="T23:U23"/>
    <mergeCell ref="V23:W23"/>
    <mergeCell ref="R24:S24"/>
    <mergeCell ref="T24:U24"/>
    <mergeCell ref="V24:W24"/>
    <mergeCell ref="R21:S21"/>
    <mergeCell ref="T21:U21"/>
    <mergeCell ref="V21:W21"/>
    <mergeCell ref="R22:S22"/>
    <mergeCell ref="T22:U22"/>
    <mergeCell ref="V22:W22"/>
    <mergeCell ref="R19:S19"/>
    <mergeCell ref="T19:U19"/>
    <mergeCell ref="V19:W19"/>
    <mergeCell ref="R20:S20"/>
    <mergeCell ref="T20:U20"/>
    <mergeCell ref="V20:W20"/>
    <mergeCell ref="R17:S17"/>
    <mergeCell ref="T17:U17"/>
    <mergeCell ref="V17:W17"/>
    <mergeCell ref="R18:S18"/>
    <mergeCell ref="T18:U18"/>
    <mergeCell ref="V18:W18"/>
    <mergeCell ref="R14:S14"/>
    <mergeCell ref="T14:U14"/>
    <mergeCell ref="V14:W14"/>
    <mergeCell ref="Q15:Q24"/>
    <mergeCell ref="R15:S15"/>
    <mergeCell ref="T15:U15"/>
    <mergeCell ref="V15:W15"/>
    <mergeCell ref="R16:S16"/>
    <mergeCell ref="T16:U16"/>
    <mergeCell ref="V16:W16"/>
    <mergeCell ref="R13:S13"/>
    <mergeCell ref="T13:U13"/>
    <mergeCell ref="V13:W13"/>
    <mergeCell ref="R10:S10"/>
    <mergeCell ref="T10:U10"/>
    <mergeCell ref="V10:W10"/>
    <mergeCell ref="R11:S11"/>
    <mergeCell ref="T11:U11"/>
    <mergeCell ref="V11:W11"/>
    <mergeCell ref="V5:W5"/>
    <mergeCell ref="R6:S6"/>
    <mergeCell ref="T6:U6"/>
    <mergeCell ref="V6:W6"/>
    <mergeCell ref="R7:S7"/>
    <mergeCell ref="T7:U7"/>
    <mergeCell ref="V7:W7"/>
    <mergeCell ref="R12:S12"/>
    <mergeCell ref="T12:U12"/>
    <mergeCell ref="V12:W12"/>
    <mergeCell ref="R4:S4"/>
    <mergeCell ref="T4:U4"/>
    <mergeCell ref="V4:W4"/>
    <mergeCell ref="Q5:Q14"/>
    <mergeCell ref="R5:S5"/>
    <mergeCell ref="T5:U5"/>
    <mergeCell ref="J46:K46"/>
    <mergeCell ref="L46:M46"/>
    <mergeCell ref="N46:O46"/>
    <mergeCell ref="J44:K44"/>
    <mergeCell ref="L44:M44"/>
    <mergeCell ref="N44:O44"/>
    <mergeCell ref="J45:K45"/>
    <mergeCell ref="L45:M45"/>
    <mergeCell ref="N45:O45"/>
    <mergeCell ref="J42:K42"/>
    <mergeCell ref="L42:M42"/>
    <mergeCell ref="N42:O42"/>
    <mergeCell ref="R8:S8"/>
    <mergeCell ref="T8:U8"/>
    <mergeCell ref="V8:W8"/>
    <mergeCell ref="R9:S9"/>
    <mergeCell ref="T9:U9"/>
    <mergeCell ref="V9:W9"/>
    <mergeCell ref="J43:K43"/>
    <mergeCell ref="L43:M43"/>
    <mergeCell ref="N43:O43"/>
    <mergeCell ref="I39:I48"/>
    <mergeCell ref="J39:K39"/>
    <mergeCell ref="L39:M39"/>
    <mergeCell ref="N39:O39"/>
    <mergeCell ref="J40:K40"/>
    <mergeCell ref="L40:M40"/>
    <mergeCell ref="N40:O40"/>
    <mergeCell ref="J41:K41"/>
    <mergeCell ref="L41:M41"/>
    <mergeCell ref="N41:O41"/>
    <mergeCell ref="J48:K48"/>
    <mergeCell ref="L48:M48"/>
    <mergeCell ref="N48:O48"/>
    <mergeCell ref="J47:K47"/>
    <mergeCell ref="L47:M47"/>
    <mergeCell ref="N47:O47"/>
    <mergeCell ref="L37:M37"/>
    <mergeCell ref="N37:O37"/>
    <mergeCell ref="J38:K38"/>
    <mergeCell ref="L38:M38"/>
    <mergeCell ref="N38:O38"/>
    <mergeCell ref="J35:K35"/>
    <mergeCell ref="L35:M35"/>
    <mergeCell ref="N35:O35"/>
    <mergeCell ref="J36:K36"/>
    <mergeCell ref="L36:M36"/>
    <mergeCell ref="N36:O36"/>
    <mergeCell ref="K27:O27"/>
    <mergeCell ref="J28:K28"/>
    <mergeCell ref="L28:M28"/>
    <mergeCell ref="N28:O28"/>
    <mergeCell ref="I29:I38"/>
    <mergeCell ref="J29:K29"/>
    <mergeCell ref="L29:M29"/>
    <mergeCell ref="N29:O29"/>
    <mergeCell ref="J30:K30"/>
    <mergeCell ref="L30:M30"/>
    <mergeCell ref="J33:K33"/>
    <mergeCell ref="L33:M33"/>
    <mergeCell ref="N33:O33"/>
    <mergeCell ref="J34:K34"/>
    <mergeCell ref="L34:M34"/>
    <mergeCell ref="N34:O34"/>
    <mergeCell ref="N30:O30"/>
    <mergeCell ref="J31:K31"/>
    <mergeCell ref="L31:M31"/>
    <mergeCell ref="N31:O31"/>
    <mergeCell ref="J32:K32"/>
    <mergeCell ref="L32:M32"/>
    <mergeCell ref="N32:O32"/>
    <mergeCell ref="J37:K37"/>
    <mergeCell ref="N23:O23"/>
    <mergeCell ref="J24:K24"/>
    <mergeCell ref="L24:M24"/>
    <mergeCell ref="N24:O24"/>
    <mergeCell ref="J21:K21"/>
    <mergeCell ref="L21:M21"/>
    <mergeCell ref="N21:O21"/>
    <mergeCell ref="J22:K22"/>
    <mergeCell ref="L22:M22"/>
    <mergeCell ref="N22:O22"/>
    <mergeCell ref="J14:K14"/>
    <mergeCell ref="L14:M14"/>
    <mergeCell ref="N14:O14"/>
    <mergeCell ref="I15:I24"/>
    <mergeCell ref="J15:K15"/>
    <mergeCell ref="L15:M15"/>
    <mergeCell ref="N15:O15"/>
    <mergeCell ref="J16:K16"/>
    <mergeCell ref="L16:M16"/>
    <mergeCell ref="N16:O16"/>
    <mergeCell ref="J19:K19"/>
    <mergeCell ref="L19:M19"/>
    <mergeCell ref="N19:O19"/>
    <mergeCell ref="J20:K20"/>
    <mergeCell ref="L20:M20"/>
    <mergeCell ref="N20:O20"/>
    <mergeCell ref="J17:K17"/>
    <mergeCell ref="L17:M17"/>
    <mergeCell ref="N17:O17"/>
    <mergeCell ref="J18:K18"/>
    <mergeCell ref="L18:M18"/>
    <mergeCell ref="N18:O18"/>
    <mergeCell ref="J23:K23"/>
    <mergeCell ref="L23:M23"/>
    <mergeCell ref="J13:K13"/>
    <mergeCell ref="L13:M13"/>
    <mergeCell ref="N13:O13"/>
    <mergeCell ref="J10:K10"/>
    <mergeCell ref="L10:M10"/>
    <mergeCell ref="N10:O10"/>
    <mergeCell ref="J11:K11"/>
    <mergeCell ref="L11:M11"/>
    <mergeCell ref="N11:O11"/>
    <mergeCell ref="N5:O5"/>
    <mergeCell ref="J6:K6"/>
    <mergeCell ref="L6:M6"/>
    <mergeCell ref="N6:O6"/>
    <mergeCell ref="J7:K7"/>
    <mergeCell ref="L7:M7"/>
    <mergeCell ref="N7:O7"/>
    <mergeCell ref="J12:K12"/>
    <mergeCell ref="L12:M12"/>
    <mergeCell ref="N12:O12"/>
    <mergeCell ref="K3:O3"/>
    <mergeCell ref="J4:K4"/>
    <mergeCell ref="L4:M4"/>
    <mergeCell ref="N4:O4"/>
    <mergeCell ref="I5:I14"/>
    <mergeCell ref="J5:K5"/>
    <mergeCell ref="L5:M5"/>
    <mergeCell ref="B46:C46"/>
    <mergeCell ref="D46:E46"/>
    <mergeCell ref="F46:G46"/>
    <mergeCell ref="B44:C44"/>
    <mergeCell ref="D44:E44"/>
    <mergeCell ref="F44:G44"/>
    <mergeCell ref="B45:C45"/>
    <mergeCell ref="D45:E45"/>
    <mergeCell ref="F45:G45"/>
    <mergeCell ref="B42:C42"/>
    <mergeCell ref="D42:E42"/>
    <mergeCell ref="J8:K8"/>
    <mergeCell ref="L8:M8"/>
    <mergeCell ref="N8:O8"/>
    <mergeCell ref="J9:K9"/>
    <mergeCell ref="L9:M9"/>
    <mergeCell ref="N9:O9"/>
    <mergeCell ref="F42:G42"/>
    <mergeCell ref="B43:C43"/>
    <mergeCell ref="D43:E43"/>
    <mergeCell ref="F43:G43"/>
    <mergeCell ref="A39:A4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8:C48"/>
    <mergeCell ref="D48:E48"/>
    <mergeCell ref="F48:G48"/>
    <mergeCell ref="B47:C47"/>
    <mergeCell ref="D47:E47"/>
    <mergeCell ref="F47:G4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F22:G22"/>
    <mergeCell ref="B28:C28"/>
    <mergeCell ref="D28:E28"/>
    <mergeCell ref="F28:G28"/>
    <mergeCell ref="A29:A38"/>
    <mergeCell ref="B29:C29"/>
    <mergeCell ref="D29:E29"/>
    <mergeCell ref="F29:G29"/>
    <mergeCell ref="B30:C30"/>
    <mergeCell ref="D30:E30"/>
    <mergeCell ref="F30:G30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37:C37"/>
    <mergeCell ref="B14:C14"/>
    <mergeCell ref="C27:G27"/>
    <mergeCell ref="F16:G16"/>
    <mergeCell ref="F17:G17"/>
    <mergeCell ref="F18:G18"/>
    <mergeCell ref="F19:G19"/>
    <mergeCell ref="F20:G20"/>
    <mergeCell ref="F21:G21"/>
    <mergeCell ref="F10:G10"/>
    <mergeCell ref="F11:G11"/>
    <mergeCell ref="F12:G12"/>
    <mergeCell ref="F13:G13"/>
    <mergeCell ref="F14:G14"/>
    <mergeCell ref="F15:G15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  <mergeCell ref="B12:C12"/>
    <mergeCell ref="F23:G23"/>
    <mergeCell ref="F24:G24"/>
    <mergeCell ref="A5:A14"/>
    <mergeCell ref="A15:A24"/>
    <mergeCell ref="F5:G5"/>
    <mergeCell ref="D19:E19"/>
    <mergeCell ref="B25:C25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B19:C19"/>
    <mergeCell ref="B20:C20"/>
    <mergeCell ref="B21:C21"/>
    <mergeCell ref="B22:C22"/>
    <mergeCell ref="B23:C23"/>
    <mergeCell ref="B24:C24"/>
    <mergeCell ref="B13:C13"/>
    <mergeCell ref="F9:G9"/>
    <mergeCell ref="C2:G2"/>
    <mergeCell ref="C26:G26"/>
    <mergeCell ref="K2:O2"/>
    <mergeCell ref="S1:W1"/>
    <mergeCell ref="K26:O26"/>
    <mergeCell ref="B4:C4"/>
    <mergeCell ref="D4:E4"/>
    <mergeCell ref="F4:G4"/>
    <mergeCell ref="C3:G3"/>
    <mergeCell ref="B5:C5"/>
    <mergeCell ref="B6:C6"/>
    <mergeCell ref="F6:G6"/>
    <mergeCell ref="F7:G7"/>
    <mergeCell ref="F8:G8"/>
    <mergeCell ref="B15:C15"/>
    <mergeCell ref="B16:C16"/>
    <mergeCell ref="B17:C17"/>
    <mergeCell ref="B18:C18"/>
    <mergeCell ref="B7:C7"/>
    <mergeCell ref="B8:C8"/>
    <mergeCell ref="B9:C9"/>
    <mergeCell ref="B10:C10"/>
    <mergeCell ref="B11:C1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selection activeCell="R11" sqref="R11"/>
    </sheetView>
  </sheetViews>
  <sheetFormatPr defaultRowHeight="17.25" x14ac:dyDescent="0.3"/>
  <cols>
    <col min="1" max="1" width="7.6640625" style="1" customWidth="1"/>
    <col min="2" max="2" width="15.5546875" style="1" customWidth="1"/>
    <col min="3" max="3" width="13.5546875" style="1" customWidth="1"/>
    <col min="4" max="4" width="13.77734375" style="1" customWidth="1"/>
    <col min="5" max="5" width="3.77734375" style="1" customWidth="1"/>
    <col min="6" max="6" width="12.44140625" style="1" bestFit="1" customWidth="1"/>
    <col min="7" max="7" width="8.88671875" style="1"/>
    <col min="8" max="8" width="14.109375" style="1" customWidth="1"/>
    <col min="9" max="9" width="8.88671875" style="1"/>
    <col min="10" max="10" width="10.88671875" style="1" customWidth="1"/>
    <col min="11" max="12" width="14.44140625" style="1" customWidth="1"/>
    <col min="13" max="13" width="14.77734375" style="1" customWidth="1"/>
    <col min="14" max="14" width="10.5546875" style="1" customWidth="1"/>
    <col min="15" max="16" width="8.88671875" style="1"/>
    <col min="17" max="17" width="11.44140625" customWidth="1"/>
  </cols>
  <sheetData>
    <row r="1" spans="1:18" x14ac:dyDescent="0.3">
      <c r="A1" s="1" t="s">
        <v>4</v>
      </c>
      <c r="B1" s="1" t="s">
        <v>0</v>
      </c>
      <c r="C1" s="1" t="s">
        <v>10</v>
      </c>
      <c r="D1" s="1" t="s">
        <v>1</v>
      </c>
      <c r="F1" s="1" t="s">
        <v>7</v>
      </c>
      <c r="G1" s="1" t="s">
        <v>8</v>
      </c>
      <c r="H1" s="1" t="s">
        <v>9</v>
      </c>
      <c r="I1" s="1" t="s">
        <v>17</v>
      </c>
      <c r="J1" s="12" t="s">
        <v>18</v>
      </c>
      <c r="K1" s="1" t="s">
        <v>7</v>
      </c>
      <c r="L1" s="13" t="s">
        <v>19</v>
      </c>
      <c r="M1" s="12" t="s">
        <v>16</v>
      </c>
    </row>
    <row r="2" spans="1:18" x14ac:dyDescent="0.3">
      <c r="A2" s="1">
        <v>10</v>
      </c>
      <c r="B2" s="15">
        <f>RTD("cqg.rtd",,"DOMData",$A$1,"Price",A2,"T")</f>
        <v>110.44140625</v>
      </c>
      <c r="C2" s="1">
        <f>RTD("cqg.rtd",,"DOMData",$A$1,"Volume",A2,"D")</f>
        <v>7590</v>
      </c>
      <c r="D2" s="2">
        <f>RTD("cqg.rtd",,"DOMData",$A$1,"TIME",A2,"D")</f>
        <v>44337.47594365741</v>
      </c>
      <c r="F2" s="15">
        <f t="shared" ref="F2:F21" si="0">B2</f>
        <v>110.44140625</v>
      </c>
      <c r="G2" s="1" t="str">
        <f>TEXT(TRUNC(F2),"###")</f>
        <v>110</v>
      </c>
      <c r="H2" s="1">
        <f t="shared" ref="H2:H6" si="1">F2-G2</f>
        <v>0.44140625</v>
      </c>
      <c r="I2" s="4" t="str">
        <f t="shared" ref="I2:I21" si="2">TEXT(H2*32,"# ?/?")</f>
        <v>14 1/8</v>
      </c>
      <c r="J2" s="1" t="str">
        <f>IFERROR(IF((I2*1)&lt;10,IF(I2*1&lt;1,0,0),""),"00")</f>
        <v/>
      </c>
      <c r="K2" s="1" t="str">
        <f t="shared" ref="K2:K21" si="3">G2&amp;"-"&amp;J2&amp;I2</f>
        <v>110-14 1/8</v>
      </c>
      <c r="L2" s="1">
        <f>MOD(H2*32,1)</f>
        <v>0.125</v>
      </c>
      <c r="M2" s="1" t="str">
        <f>IF(MOD((L2*1),1)=0.5,"+","")</f>
        <v/>
      </c>
      <c r="N2" s="1" t="str">
        <f>IF(M2="+",LEFT(K2,LEN(K2)-3)&amp;M2,K2)</f>
        <v>110-14 1/8</v>
      </c>
      <c r="P2" s="1" t="s">
        <v>4</v>
      </c>
      <c r="Q2" s="1" t="str">
        <f>RTD("cqg.rtd", ,"ContractData",P2, "LastTrade",, "B")</f>
        <v>110-13'   </v>
      </c>
      <c r="R2" s="1" t="str">
        <f>RTD("cqg.rtd", ,"ContractData",P2, "NetLastTradeToday",, "B")</f>
        <v>-0-00'1/8</v>
      </c>
    </row>
    <row r="3" spans="1:18" x14ac:dyDescent="0.3">
      <c r="A3" s="1">
        <v>9</v>
      </c>
      <c r="B3" s="15">
        <f>RTD("cqg.rtd",,"DOMData",$A$1,"Price",A3,"T")</f>
        <v>110.4375</v>
      </c>
      <c r="C3" s="1">
        <f>RTD("cqg.rtd",,"DOMData",$A$1,"Volume",A3,"D")</f>
        <v>9775</v>
      </c>
      <c r="D3" s="2">
        <f>RTD("cqg.rtd",,"DOMData",$A$1,"TIME",A3,"D")</f>
        <v>44337.475482407404</v>
      </c>
      <c r="F3" s="15">
        <f t="shared" si="0"/>
        <v>110.4375</v>
      </c>
      <c r="G3" s="1" t="str">
        <f t="shared" ref="G3:G21" si="4">TEXT(TRUNC(F3),"###")</f>
        <v>110</v>
      </c>
      <c r="H3" s="1">
        <f t="shared" si="1"/>
        <v>0.4375</v>
      </c>
      <c r="I3" s="4" t="str">
        <f t="shared" si="2"/>
        <v xml:space="preserve">14    </v>
      </c>
      <c r="J3" s="1" t="str">
        <f t="shared" ref="J3:J21" si="5">IFERROR(IF((I3*1)&lt;10,IF(I3*1&lt;1,0,0),""),"00")</f>
        <v/>
      </c>
      <c r="K3" s="1" t="str">
        <f t="shared" si="3"/>
        <v xml:space="preserve">110-14    </v>
      </c>
      <c r="L3" s="1">
        <f t="shared" ref="L3:L21" si="6">MOD(H3*32,1)</f>
        <v>0</v>
      </c>
      <c r="M3" s="1" t="str">
        <f t="shared" ref="M3:M21" si="7">IF(MOD((L3*1),1)=0.5,"+","")</f>
        <v/>
      </c>
      <c r="N3" s="1" t="str">
        <f>IF(M3="+",LEFT(K3,LEN(K3)-3)&amp;M3,K3)</f>
        <v xml:space="preserve">110-14    </v>
      </c>
      <c r="P3" s="1" t="s">
        <v>6</v>
      </c>
      <c r="Q3" s="1" t="str">
        <f>RTD("cqg.rtd", ,"ContractData",P3, "LastTrade",, "B")</f>
        <v>116-06'7/8</v>
      </c>
      <c r="R3" s="1" t="str">
        <f>RTD("cqg.rtd", ,"ContractData",P3, "NetLastTradeToday",, "B")</f>
        <v>-0-00'3/8</v>
      </c>
    </row>
    <row r="4" spans="1:18" x14ac:dyDescent="0.3">
      <c r="A4" s="1">
        <v>8</v>
      </c>
      <c r="B4" s="15">
        <f>RTD("cqg.rtd",,"DOMData",$A$1,"Price",A4,"T")</f>
        <v>110.43359375</v>
      </c>
      <c r="C4" s="1">
        <f>RTD("cqg.rtd",,"DOMData",$A$1,"Volume",A4,"D")</f>
        <v>8713</v>
      </c>
      <c r="D4" s="2">
        <f>RTD("cqg.rtd",,"DOMData",$A$1,"TIME",A4,"D")</f>
        <v>44337.475482407404</v>
      </c>
      <c r="F4" s="15">
        <f t="shared" si="0"/>
        <v>110.43359375</v>
      </c>
      <c r="G4" s="1" t="str">
        <f t="shared" si="4"/>
        <v>110</v>
      </c>
      <c r="H4" s="1">
        <f t="shared" si="1"/>
        <v>0.43359375</v>
      </c>
      <c r="I4" s="4" t="str">
        <f t="shared" si="2"/>
        <v>13 7/8</v>
      </c>
      <c r="J4" s="1" t="str">
        <f t="shared" si="5"/>
        <v/>
      </c>
      <c r="K4" s="1" t="str">
        <f t="shared" si="3"/>
        <v>110-13 7/8</v>
      </c>
      <c r="L4" s="1">
        <f t="shared" si="6"/>
        <v>0.875</v>
      </c>
      <c r="M4" s="1" t="str">
        <f t="shared" si="7"/>
        <v/>
      </c>
      <c r="N4" s="1" t="str">
        <f t="shared" ref="N4:N21" si="8">IF(M4="+",LEFT(K4,LEN(K4)-3)&amp;M4,K4)</f>
        <v>110-13 7/8</v>
      </c>
      <c r="P4" s="1" t="s">
        <v>5</v>
      </c>
      <c r="Q4" s="1" t="str">
        <f>RTD("cqg.rtd", ,"ContractData",P4, "LastTrade",, "B")</f>
        <v>124-06'1/4</v>
      </c>
      <c r="R4" s="1" t="str">
        <f>RTD("cqg.rtd", ,"ContractData",P4, "NetLastTradeToday",, "B")</f>
        <v>-0-01'1/4</v>
      </c>
    </row>
    <row r="5" spans="1:18" x14ac:dyDescent="0.3">
      <c r="A5" s="1">
        <v>7</v>
      </c>
      <c r="B5" s="15">
        <f>RTD("cqg.rtd",,"DOMData",$A$1,"Price",A5,"T")</f>
        <v>110.4296875</v>
      </c>
      <c r="C5" s="1">
        <f>RTD("cqg.rtd",,"DOMData",$A$1,"Volume",A5,"D")</f>
        <v>10541</v>
      </c>
      <c r="D5" s="2">
        <f>RTD("cqg.rtd",,"DOMData",$A$1,"TIME",A5,"D")</f>
        <v>44337.475482407404</v>
      </c>
      <c r="F5" s="15">
        <f t="shared" si="0"/>
        <v>110.4296875</v>
      </c>
      <c r="G5" s="1" t="str">
        <f t="shared" si="4"/>
        <v>110</v>
      </c>
      <c r="H5" s="1">
        <f t="shared" si="1"/>
        <v>0.4296875</v>
      </c>
      <c r="I5" s="4" t="str">
        <f t="shared" si="2"/>
        <v>13 3/4</v>
      </c>
      <c r="J5" s="1" t="str">
        <f t="shared" si="5"/>
        <v/>
      </c>
      <c r="K5" s="1" t="str">
        <f t="shared" si="3"/>
        <v>110-13 3/4</v>
      </c>
      <c r="L5" s="1">
        <f t="shared" si="6"/>
        <v>0.75</v>
      </c>
      <c r="M5" s="1" t="str">
        <f t="shared" si="7"/>
        <v/>
      </c>
      <c r="N5" s="1" t="str">
        <f t="shared" si="8"/>
        <v>110-13 3/4</v>
      </c>
      <c r="P5" s="1" t="s">
        <v>2</v>
      </c>
      <c r="Q5" s="1" t="str">
        <f>RTD("cqg.rtd", ,"ContractData",P5, "LastTrade",, "B")</f>
        <v>132-15' </v>
      </c>
      <c r="R5" s="1" t="str">
        <f>RTD("cqg.rtd", ,"ContractData",P5, "NetLastTradeToday",, "B")</f>
        <v>-0-00'+</v>
      </c>
    </row>
    <row r="6" spans="1:18" x14ac:dyDescent="0.3">
      <c r="A6" s="1">
        <v>6</v>
      </c>
      <c r="B6" s="15">
        <f>RTD("cqg.rtd",,"DOMData",$A$1,"Price",A6,"T")</f>
        <v>110.42578125</v>
      </c>
      <c r="C6" s="1">
        <f>RTD("cqg.rtd",,"DOMData",$A$1,"Volume",A6,"D")</f>
        <v>10218</v>
      </c>
      <c r="D6" s="2">
        <f>RTD("cqg.rtd",,"DOMData",$A$1,"TIME",A6,"D")</f>
        <v>44337.476077129628</v>
      </c>
      <c r="F6" s="15">
        <f t="shared" si="0"/>
        <v>110.42578125</v>
      </c>
      <c r="G6" s="1" t="str">
        <f t="shared" si="4"/>
        <v>110</v>
      </c>
      <c r="H6" s="1">
        <f t="shared" si="1"/>
        <v>0.42578125</v>
      </c>
      <c r="I6" s="4" t="str">
        <f t="shared" si="2"/>
        <v>13 5/8</v>
      </c>
      <c r="J6" s="1" t="str">
        <f t="shared" si="5"/>
        <v/>
      </c>
      <c r="K6" s="1" t="str">
        <f t="shared" si="3"/>
        <v>110-13 5/8</v>
      </c>
      <c r="L6" s="1">
        <f t="shared" si="6"/>
        <v>0.625</v>
      </c>
      <c r="M6" s="1" t="str">
        <f t="shared" si="7"/>
        <v/>
      </c>
      <c r="N6" s="1" t="str">
        <f t="shared" si="8"/>
        <v>110-13 5/8</v>
      </c>
      <c r="P6" s="1" t="s">
        <v>3</v>
      </c>
      <c r="Q6" s="1" t="str">
        <f>RTD("cqg.rtd", ,"ContractData",P6, "LastTrade",, "B")</f>
        <v>157-08' </v>
      </c>
      <c r="R6" s="1" t="str">
        <f>RTD("cqg.rtd", ,"ContractData",P6, "NetLastTradeToday",, "B")</f>
        <v>+0-08' </v>
      </c>
    </row>
    <row r="7" spans="1:18" x14ac:dyDescent="0.3">
      <c r="A7" s="1">
        <v>5</v>
      </c>
      <c r="B7" s="15">
        <f>RTD("cqg.rtd",,"DOMData",$A$1,"Price",A7,"T")</f>
        <v>110.421875</v>
      </c>
      <c r="C7" s="1">
        <f>RTD("cqg.rtd",,"DOMData",$A$1,"Volume",A7,"D")</f>
        <v>10332</v>
      </c>
      <c r="D7" s="2">
        <f>RTD("cqg.rtd",,"DOMData",$A$1,"TIME",A7,"D")</f>
        <v>44337.475482407404</v>
      </c>
      <c r="F7" s="15">
        <f t="shared" si="0"/>
        <v>110.421875</v>
      </c>
      <c r="G7" s="1" t="str">
        <f t="shared" si="4"/>
        <v>110</v>
      </c>
      <c r="H7" s="1">
        <f>F7-G7</f>
        <v>0.421875</v>
      </c>
      <c r="I7" s="4" t="str">
        <f t="shared" si="2"/>
        <v>13 1/2</v>
      </c>
      <c r="J7" s="1" t="str">
        <f t="shared" si="5"/>
        <v/>
      </c>
      <c r="K7" s="1" t="str">
        <f t="shared" si="3"/>
        <v>110-13 1/2</v>
      </c>
      <c r="L7" s="1">
        <f t="shared" si="6"/>
        <v>0.5</v>
      </c>
      <c r="M7" s="1" t="str">
        <f t="shared" si="7"/>
        <v>+</v>
      </c>
      <c r="N7" s="1" t="str">
        <f t="shared" si="8"/>
        <v>110-13 +</v>
      </c>
      <c r="Q7" s="1"/>
      <c r="R7" s="1"/>
    </row>
    <row r="8" spans="1:18" x14ac:dyDescent="0.3">
      <c r="A8" s="1">
        <v>4</v>
      </c>
      <c r="B8" s="15">
        <f>RTD("cqg.rtd",,"DOMData",$A$1,"Price",A8,"T")</f>
        <v>110.41796875</v>
      </c>
      <c r="C8" s="1">
        <f>RTD("cqg.rtd",,"DOMData",$A$1,"Volume",A8,"D")</f>
        <v>11074</v>
      </c>
      <c r="D8" s="2">
        <f>RTD("cqg.rtd",,"DOMData",$A$1,"TIME",A8,"D")</f>
        <v>44337.475482407404</v>
      </c>
      <c r="F8" s="15">
        <f t="shared" si="0"/>
        <v>110.41796875</v>
      </c>
      <c r="G8" s="1" t="str">
        <f t="shared" si="4"/>
        <v>110</v>
      </c>
      <c r="H8" s="1">
        <f t="shared" ref="H8:H21" si="9">F8-G8</f>
        <v>0.41796875</v>
      </c>
      <c r="I8" s="4" t="str">
        <f t="shared" si="2"/>
        <v>13 3/8</v>
      </c>
      <c r="J8" s="1" t="str">
        <f t="shared" si="5"/>
        <v/>
      </c>
      <c r="K8" s="1" t="str">
        <f t="shared" si="3"/>
        <v>110-13 3/8</v>
      </c>
      <c r="L8" s="1">
        <f t="shared" si="6"/>
        <v>0.375</v>
      </c>
      <c r="M8" s="1" t="str">
        <f t="shared" si="7"/>
        <v/>
      </c>
      <c r="N8" s="1" t="str">
        <f t="shared" si="8"/>
        <v>110-13 3/8</v>
      </c>
      <c r="Q8" s="1"/>
      <c r="R8" s="1"/>
    </row>
    <row r="9" spans="1:18" x14ac:dyDescent="0.3">
      <c r="A9" s="1">
        <v>3</v>
      </c>
      <c r="B9" s="15">
        <f>RTD("cqg.rtd",,"DOMData",$A$1,"Price",A9,"T")</f>
        <v>110.4140625</v>
      </c>
      <c r="C9" s="1">
        <f>RTD("cqg.rtd",,"DOMData",$A$1,"Volume",A9,"D")</f>
        <v>12009</v>
      </c>
      <c r="D9" s="2">
        <f>RTD("cqg.rtd",,"DOMData",$A$1,"TIME",A9,"D")</f>
        <v>44337.475482407404</v>
      </c>
      <c r="F9" s="15">
        <f t="shared" si="0"/>
        <v>110.4140625</v>
      </c>
      <c r="G9" s="1" t="str">
        <f t="shared" si="4"/>
        <v>110</v>
      </c>
      <c r="H9" s="1">
        <f t="shared" si="9"/>
        <v>0.4140625</v>
      </c>
      <c r="I9" s="4" t="str">
        <f t="shared" si="2"/>
        <v>13 1/4</v>
      </c>
      <c r="J9" s="1" t="str">
        <f t="shared" si="5"/>
        <v/>
      </c>
      <c r="K9" s="1" t="str">
        <f t="shared" si="3"/>
        <v>110-13 1/4</v>
      </c>
      <c r="L9" s="1">
        <f t="shared" si="6"/>
        <v>0.25</v>
      </c>
      <c r="M9" s="1" t="str">
        <f t="shared" si="7"/>
        <v/>
      </c>
      <c r="N9" s="1" t="str">
        <f t="shared" si="8"/>
        <v>110-13 1/4</v>
      </c>
      <c r="Q9" s="1"/>
      <c r="R9" s="1"/>
    </row>
    <row r="10" spans="1:18" x14ac:dyDescent="0.3">
      <c r="A10" s="1">
        <v>2</v>
      </c>
      <c r="B10" s="15">
        <f>RTD("cqg.rtd",,"DOMData",$A$1,"Price",A10,"T")</f>
        <v>110.41015625</v>
      </c>
      <c r="C10" s="1">
        <f>RTD("cqg.rtd",,"DOMData",$A$1,"Volume",A10,"D")</f>
        <v>13374</v>
      </c>
      <c r="D10" s="2">
        <f>RTD("cqg.rtd",,"DOMData",$A$1,"TIME",A10,"D")</f>
        <v>44337.476287731479</v>
      </c>
      <c r="F10" s="15">
        <f t="shared" si="0"/>
        <v>110.41015625</v>
      </c>
      <c r="G10" s="1" t="str">
        <f t="shared" si="4"/>
        <v>110</v>
      </c>
      <c r="H10" s="1">
        <f t="shared" si="9"/>
        <v>0.41015625</v>
      </c>
      <c r="I10" s="4" t="str">
        <f t="shared" si="2"/>
        <v>13 1/8</v>
      </c>
      <c r="J10" s="1" t="str">
        <f t="shared" si="5"/>
        <v/>
      </c>
      <c r="K10" s="1" t="str">
        <f t="shared" si="3"/>
        <v>110-13 1/8</v>
      </c>
      <c r="L10" s="1">
        <f t="shared" si="6"/>
        <v>0.125</v>
      </c>
      <c r="M10" s="1" t="str">
        <f t="shared" si="7"/>
        <v/>
      </c>
      <c r="N10" s="1" t="str">
        <f t="shared" si="8"/>
        <v>110-13 1/8</v>
      </c>
    </row>
    <row r="11" spans="1:18" x14ac:dyDescent="0.3">
      <c r="A11" s="1">
        <v>1</v>
      </c>
      <c r="B11" s="15">
        <f>RTD("cqg.rtd",,"DOMData",$A$1,"Price",A11,"T")</f>
        <v>110.40625</v>
      </c>
      <c r="C11" s="1">
        <f>RTD("cqg.rtd",,"DOMData",$A$1,"Volume",A11,"D")</f>
        <v>23719</v>
      </c>
      <c r="D11" s="2">
        <f>RTD("cqg.rtd",,"DOMData",$A$1,"TIME",A11,"D")</f>
        <v>44337.476285509263</v>
      </c>
      <c r="F11" s="15">
        <f t="shared" si="0"/>
        <v>110.40625</v>
      </c>
      <c r="G11" s="1" t="str">
        <f t="shared" si="4"/>
        <v>110</v>
      </c>
      <c r="H11" s="1">
        <f t="shared" si="9"/>
        <v>0.40625</v>
      </c>
      <c r="I11" s="4" t="str">
        <f t="shared" si="2"/>
        <v xml:space="preserve">13    </v>
      </c>
      <c r="J11" s="1" t="str">
        <f t="shared" si="5"/>
        <v/>
      </c>
      <c r="K11" s="1" t="str">
        <f t="shared" si="3"/>
        <v xml:space="preserve">110-13    </v>
      </c>
      <c r="L11" s="1">
        <f t="shared" si="6"/>
        <v>0</v>
      </c>
      <c r="M11" s="1" t="str">
        <f t="shared" si="7"/>
        <v/>
      </c>
      <c r="N11" s="1" t="str">
        <f t="shared" si="8"/>
        <v xml:space="preserve">110-13    </v>
      </c>
    </row>
    <row r="12" spans="1:18" x14ac:dyDescent="0.3">
      <c r="A12" s="1">
        <v>-1</v>
      </c>
      <c r="B12" s="15">
        <f>RTD("cqg.rtd",,"DOMData",$A$1,"Price",A12,"T")</f>
        <v>110.40234375</v>
      </c>
      <c r="C12" s="1">
        <f>RTD("cqg.rtd",,"DOMData",$A$1,"Volume",A12,"D")</f>
        <v>114277</v>
      </c>
      <c r="D12" s="2">
        <f>RTD("cqg.rtd",,"DOMData",$A$1,"TIME",A12,"D")</f>
        <v>44337.476286203702</v>
      </c>
      <c r="F12" s="15">
        <f t="shared" si="0"/>
        <v>110.40234375</v>
      </c>
      <c r="G12" s="1" t="str">
        <f t="shared" si="4"/>
        <v>110</v>
      </c>
      <c r="H12" s="1">
        <f t="shared" si="9"/>
        <v>0.40234375</v>
      </c>
      <c r="I12" s="4" t="str">
        <f t="shared" si="2"/>
        <v>12 7/8</v>
      </c>
      <c r="J12" s="1" t="str">
        <f t="shared" si="5"/>
        <v/>
      </c>
      <c r="K12" s="1" t="str">
        <f t="shared" si="3"/>
        <v>110-12 7/8</v>
      </c>
      <c r="L12" s="1">
        <f t="shared" si="6"/>
        <v>0.875</v>
      </c>
      <c r="M12" s="1" t="str">
        <f t="shared" si="7"/>
        <v/>
      </c>
      <c r="N12" s="1" t="str">
        <f t="shared" si="8"/>
        <v>110-12 7/8</v>
      </c>
    </row>
    <row r="13" spans="1:18" x14ac:dyDescent="0.3">
      <c r="A13" s="1">
        <v>-2</v>
      </c>
      <c r="B13" s="15">
        <f>RTD("cqg.rtd",,"DOMData",$A$1,"Price",A13,"T")</f>
        <v>110.3984375</v>
      </c>
      <c r="C13" s="1">
        <f>RTD("cqg.rtd",,"DOMData",$A$1,"Volume",A13,"D")</f>
        <v>16176</v>
      </c>
      <c r="D13" s="2">
        <f>RTD("cqg.rtd",,"DOMData",$A$1,"TIME",A13,"D")</f>
        <v>44337.476286203702</v>
      </c>
      <c r="F13" s="15">
        <f t="shared" si="0"/>
        <v>110.3984375</v>
      </c>
      <c r="G13" s="1" t="str">
        <f t="shared" si="4"/>
        <v>110</v>
      </c>
      <c r="H13" s="1">
        <f t="shared" si="9"/>
        <v>0.3984375</v>
      </c>
      <c r="I13" s="4" t="str">
        <f t="shared" si="2"/>
        <v>12 3/4</v>
      </c>
      <c r="J13" s="1" t="str">
        <f t="shared" si="5"/>
        <v/>
      </c>
      <c r="K13" s="1" t="str">
        <f t="shared" si="3"/>
        <v>110-12 3/4</v>
      </c>
      <c r="L13" s="1">
        <f t="shared" si="6"/>
        <v>0.75</v>
      </c>
      <c r="M13" s="1" t="str">
        <f t="shared" si="7"/>
        <v/>
      </c>
      <c r="N13" s="1" t="str">
        <f t="shared" si="8"/>
        <v>110-12 3/4</v>
      </c>
    </row>
    <row r="14" spans="1:18" x14ac:dyDescent="0.3">
      <c r="A14" s="1">
        <v>-3</v>
      </c>
      <c r="B14" s="15">
        <f>RTD("cqg.rtd",,"DOMData",$A$1,"Price",A14,"T")</f>
        <v>110.39453125</v>
      </c>
      <c r="C14" s="1">
        <f>RTD("cqg.rtd",,"DOMData",$A$1,"Volume",A14,"D")</f>
        <v>10810</v>
      </c>
      <c r="D14" s="2">
        <f>RTD("cqg.rtd",,"DOMData",$A$1,"TIME",A14,"D")</f>
        <v>44337.476286203702</v>
      </c>
      <c r="F14" s="15">
        <f t="shared" si="0"/>
        <v>110.39453125</v>
      </c>
      <c r="G14" s="1" t="str">
        <f t="shared" si="4"/>
        <v>110</v>
      </c>
      <c r="H14" s="1">
        <f t="shared" si="9"/>
        <v>0.39453125</v>
      </c>
      <c r="I14" s="4" t="str">
        <f t="shared" si="2"/>
        <v>12 5/8</v>
      </c>
      <c r="J14" s="1" t="str">
        <f t="shared" si="5"/>
        <v/>
      </c>
      <c r="K14" s="1" t="str">
        <f t="shared" si="3"/>
        <v>110-12 5/8</v>
      </c>
      <c r="L14" s="1">
        <f t="shared" si="6"/>
        <v>0.625</v>
      </c>
      <c r="M14" s="1" t="str">
        <f t="shared" si="7"/>
        <v/>
      </c>
      <c r="N14" s="1" t="str">
        <f t="shared" si="8"/>
        <v>110-12 5/8</v>
      </c>
      <c r="Q14" s="1"/>
      <c r="R14" s="1"/>
    </row>
    <row r="15" spans="1:18" x14ac:dyDescent="0.3">
      <c r="A15" s="1">
        <v>-4</v>
      </c>
      <c r="B15" s="15">
        <f>RTD("cqg.rtd",,"DOMData",$A$1,"Price",A15,"T")</f>
        <v>110.390625</v>
      </c>
      <c r="C15" s="1">
        <f>RTD("cqg.rtd",,"DOMData",$A$1,"Volume",A15,"D")</f>
        <v>15045</v>
      </c>
      <c r="D15" s="2">
        <f>RTD("cqg.rtd",,"DOMData",$A$1,"TIME",A15,"D")</f>
        <v>44337.475482407404</v>
      </c>
      <c r="F15" s="15">
        <f t="shared" si="0"/>
        <v>110.390625</v>
      </c>
      <c r="G15" s="1" t="str">
        <f t="shared" si="4"/>
        <v>110</v>
      </c>
      <c r="H15" s="1">
        <f t="shared" si="9"/>
        <v>0.390625</v>
      </c>
      <c r="I15" s="4" t="str">
        <f t="shared" si="2"/>
        <v>12 1/2</v>
      </c>
      <c r="J15" s="1" t="str">
        <f t="shared" si="5"/>
        <v/>
      </c>
      <c r="K15" s="1" t="str">
        <f t="shared" si="3"/>
        <v>110-12 1/2</v>
      </c>
      <c r="L15" s="1">
        <f t="shared" si="6"/>
        <v>0.5</v>
      </c>
      <c r="M15" s="1" t="str">
        <f t="shared" si="7"/>
        <v>+</v>
      </c>
      <c r="N15" s="1" t="str">
        <f t="shared" si="8"/>
        <v>110-12 +</v>
      </c>
    </row>
    <row r="16" spans="1:18" x14ac:dyDescent="0.3">
      <c r="A16" s="1">
        <v>-5</v>
      </c>
      <c r="B16" s="15">
        <f>RTD("cqg.rtd",,"DOMData",$A$1,"Price",A16,"T")</f>
        <v>110.38671875</v>
      </c>
      <c r="C16" s="1">
        <f>RTD("cqg.rtd",,"DOMData",$A$1,"Volume",A16,"D")</f>
        <v>10788</v>
      </c>
      <c r="D16" s="2">
        <f>RTD("cqg.rtd",,"DOMData",$A$1,"TIME",A16,"D")</f>
        <v>44337.475482407404</v>
      </c>
      <c r="F16" s="15">
        <f t="shared" si="0"/>
        <v>110.38671875</v>
      </c>
      <c r="G16" s="1" t="str">
        <f t="shared" si="4"/>
        <v>110</v>
      </c>
      <c r="H16" s="1">
        <f t="shared" si="9"/>
        <v>0.38671875</v>
      </c>
      <c r="I16" s="4" t="str">
        <f t="shared" si="2"/>
        <v>12 3/8</v>
      </c>
      <c r="J16" s="1" t="str">
        <f t="shared" si="5"/>
        <v/>
      </c>
      <c r="K16" s="1" t="str">
        <f t="shared" si="3"/>
        <v>110-12 3/8</v>
      </c>
      <c r="L16" s="1">
        <f t="shared" si="6"/>
        <v>0.375</v>
      </c>
      <c r="M16" s="1" t="str">
        <f t="shared" si="7"/>
        <v/>
      </c>
      <c r="N16" s="1" t="str">
        <f t="shared" si="8"/>
        <v>110-12 3/8</v>
      </c>
    </row>
    <row r="17" spans="1:18" x14ac:dyDescent="0.3">
      <c r="A17" s="1">
        <v>-6</v>
      </c>
      <c r="B17" s="15">
        <f>RTD("cqg.rtd",,"DOMData",$A$1,"Price",A17,"T")</f>
        <v>110.3828125</v>
      </c>
      <c r="C17" s="1">
        <f>RTD("cqg.rtd",,"DOMData",$A$1,"Volume",A17,"D")</f>
        <v>11215</v>
      </c>
      <c r="D17" s="2">
        <f>RTD("cqg.rtd",,"DOMData",$A$1,"TIME",A17,"D")</f>
        <v>44337.475482407404</v>
      </c>
      <c r="F17" s="15">
        <f t="shared" si="0"/>
        <v>110.3828125</v>
      </c>
      <c r="G17" s="1" t="str">
        <f t="shared" si="4"/>
        <v>110</v>
      </c>
      <c r="H17" s="1">
        <f t="shared" si="9"/>
        <v>0.3828125</v>
      </c>
      <c r="I17" s="4" t="str">
        <f t="shared" si="2"/>
        <v>12 1/4</v>
      </c>
      <c r="J17" s="1" t="str">
        <f t="shared" si="5"/>
        <v/>
      </c>
      <c r="K17" s="1" t="str">
        <f t="shared" si="3"/>
        <v>110-12 1/4</v>
      </c>
      <c r="L17" s="1">
        <f t="shared" si="6"/>
        <v>0.25</v>
      </c>
      <c r="M17" s="1" t="str">
        <f t="shared" si="7"/>
        <v/>
      </c>
      <c r="N17" s="1" t="str">
        <f t="shared" si="8"/>
        <v>110-12 1/4</v>
      </c>
    </row>
    <row r="18" spans="1:18" x14ac:dyDescent="0.3">
      <c r="A18" s="1">
        <v>-7</v>
      </c>
      <c r="B18" s="15">
        <f>RTD("cqg.rtd",,"DOMData",$A$1,"Price",A18,"T")</f>
        <v>110.37890625</v>
      </c>
      <c r="C18" s="1">
        <f>RTD("cqg.rtd",,"DOMData",$A$1,"Volume",A18,"D")</f>
        <v>11168</v>
      </c>
      <c r="D18" s="2">
        <f>RTD("cqg.rtd",,"DOMData",$A$1,"TIME",A18,"D")</f>
        <v>44337.475482407404</v>
      </c>
      <c r="F18" s="15">
        <f t="shared" si="0"/>
        <v>110.37890625</v>
      </c>
      <c r="G18" s="1" t="str">
        <f t="shared" si="4"/>
        <v>110</v>
      </c>
      <c r="H18" s="1">
        <f t="shared" si="9"/>
        <v>0.37890625</v>
      </c>
      <c r="I18" s="4" t="str">
        <f t="shared" si="2"/>
        <v>12 1/8</v>
      </c>
      <c r="J18" s="1" t="str">
        <f t="shared" si="5"/>
        <v/>
      </c>
      <c r="K18" s="1" t="str">
        <f t="shared" si="3"/>
        <v>110-12 1/8</v>
      </c>
      <c r="L18" s="1">
        <f t="shared" si="6"/>
        <v>0.125</v>
      </c>
      <c r="M18" s="1" t="str">
        <f t="shared" si="7"/>
        <v/>
      </c>
      <c r="N18" s="1" t="str">
        <f t="shared" si="8"/>
        <v>110-12 1/8</v>
      </c>
    </row>
    <row r="19" spans="1:18" x14ac:dyDescent="0.3">
      <c r="A19" s="1">
        <v>-8</v>
      </c>
      <c r="B19" s="15">
        <f>RTD("cqg.rtd",,"DOMData",$A$1,"Price",A19,"T")</f>
        <v>110.375</v>
      </c>
      <c r="C19" s="1">
        <f>RTD("cqg.rtd",,"DOMData",$A$1,"Volume",A19,"D")</f>
        <v>10707</v>
      </c>
      <c r="D19" s="2">
        <f>RTD("cqg.rtd",,"DOMData",$A$1,"TIME",A19,"D")</f>
        <v>44337.475482407404</v>
      </c>
      <c r="F19" s="15">
        <f t="shared" si="0"/>
        <v>110.375</v>
      </c>
      <c r="G19" s="1" t="str">
        <f t="shared" si="4"/>
        <v>110</v>
      </c>
      <c r="H19" s="1">
        <f t="shared" si="9"/>
        <v>0.375</v>
      </c>
      <c r="I19" s="4" t="str">
        <f t="shared" si="2"/>
        <v xml:space="preserve">12    </v>
      </c>
      <c r="J19" s="1" t="str">
        <f t="shared" si="5"/>
        <v/>
      </c>
      <c r="K19" s="1" t="str">
        <f t="shared" si="3"/>
        <v xml:space="preserve">110-12    </v>
      </c>
      <c r="L19" s="1">
        <f t="shared" si="6"/>
        <v>0</v>
      </c>
      <c r="M19" s="1" t="str">
        <f t="shared" si="7"/>
        <v/>
      </c>
      <c r="N19" s="1" t="str">
        <f t="shared" si="8"/>
        <v xml:space="preserve">110-12    </v>
      </c>
    </row>
    <row r="20" spans="1:18" x14ac:dyDescent="0.3">
      <c r="A20" s="1">
        <v>-9</v>
      </c>
      <c r="B20" s="15">
        <f>RTD("cqg.rtd",,"DOMData",$A$1,"Price",A20,"T")</f>
        <v>110.37109375</v>
      </c>
      <c r="C20" s="1">
        <f>RTD("cqg.rtd",,"DOMData",$A$1,"Volume",A20,"D")</f>
        <v>7636</v>
      </c>
      <c r="D20" s="2">
        <f>RTD("cqg.rtd",,"DOMData",$A$1,"TIME",A20,"D")</f>
        <v>44337.475482407404</v>
      </c>
      <c r="F20" s="15">
        <f t="shared" si="0"/>
        <v>110.37109375</v>
      </c>
      <c r="G20" s="1" t="str">
        <f t="shared" si="4"/>
        <v>110</v>
      </c>
      <c r="H20" s="1">
        <f t="shared" si="9"/>
        <v>0.37109375</v>
      </c>
      <c r="I20" s="4" t="str">
        <f t="shared" si="2"/>
        <v>11 7/8</v>
      </c>
      <c r="J20" s="1" t="str">
        <f t="shared" si="5"/>
        <v/>
      </c>
      <c r="K20" s="1" t="str">
        <f t="shared" si="3"/>
        <v>110-11 7/8</v>
      </c>
      <c r="L20" s="1">
        <f t="shared" si="6"/>
        <v>0.875</v>
      </c>
      <c r="M20" s="1" t="str">
        <f t="shared" si="7"/>
        <v/>
      </c>
      <c r="N20" s="1" t="str">
        <f t="shared" si="8"/>
        <v>110-11 7/8</v>
      </c>
    </row>
    <row r="21" spans="1:18" x14ac:dyDescent="0.3">
      <c r="A21" s="1">
        <v>-10</v>
      </c>
      <c r="B21" s="15">
        <f>RTD("cqg.rtd",,"DOMData",$A$1,"Price",A21,"T")</f>
        <v>110.3671875</v>
      </c>
      <c r="C21" s="1">
        <f>RTD("cqg.rtd",,"DOMData",$A$1,"Volume",A21,"D")</f>
        <v>7869</v>
      </c>
      <c r="D21" s="2">
        <f>RTD("cqg.rtd",,"DOMData",$A$1,"TIME",A21,"D")</f>
        <v>44337.47575351852</v>
      </c>
      <c r="F21" s="15">
        <f t="shared" si="0"/>
        <v>110.3671875</v>
      </c>
      <c r="G21" s="1" t="str">
        <f t="shared" si="4"/>
        <v>110</v>
      </c>
      <c r="H21" s="1">
        <f t="shared" si="9"/>
        <v>0.3671875</v>
      </c>
      <c r="I21" s="4" t="str">
        <f t="shared" si="2"/>
        <v>11 3/4</v>
      </c>
      <c r="J21" s="1" t="str">
        <f t="shared" si="5"/>
        <v/>
      </c>
      <c r="K21" s="1" t="str">
        <f t="shared" si="3"/>
        <v>110-11 3/4</v>
      </c>
      <c r="L21" s="1">
        <f t="shared" si="6"/>
        <v>0.75</v>
      </c>
      <c r="M21" s="1" t="str">
        <f t="shared" si="7"/>
        <v/>
      </c>
      <c r="N21" s="1" t="str">
        <f t="shared" si="8"/>
        <v>110-11 3/4</v>
      </c>
    </row>
    <row r="23" spans="1:18" s="1" customFormat="1" x14ac:dyDescent="0.3">
      <c r="A23" s="1" t="s">
        <v>6</v>
      </c>
      <c r="B23" s="1" t="s">
        <v>0</v>
      </c>
      <c r="C23" s="1" t="s">
        <v>10</v>
      </c>
      <c r="D23" s="1" t="s">
        <v>1</v>
      </c>
      <c r="F23" s="1" t="s">
        <v>7</v>
      </c>
      <c r="G23" s="1" t="s">
        <v>8</v>
      </c>
      <c r="H23" s="1" t="s">
        <v>9</v>
      </c>
      <c r="I23" s="1" t="s">
        <v>17</v>
      </c>
      <c r="J23" s="12" t="s">
        <v>18</v>
      </c>
      <c r="K23" s="1" t="s">
        <v>7</v>
      </c>
      <c r="L23" s="13" t="s">
        <v>19</v>
      </c>
      <c r="M23" s="13" t="s">
        <v>16</v>
      </c>
      <c r="Q23"/>
      <c r="R23"/>
    </row>
    <row r="24" spans="1:18" x14ac:dyDescent="0.3">
      <c r="A24" s="1">
        <v>10</v>
      </c>
      <c r="B24" s="15">
        <f>RTD("cqg.rtd",,"DOMData",$A$23,"Price",A24,"T")</f>
        <v>116.25390625</v>
      </c>
      <c r="C24" s="1">
        <f>RTD("cqg.rtd",,"DOMData",$A$23,"Volume",A24,"D")</f>
        <v>117</v>
      </c>
      <c r="D24" s="2">
        <f>RTD("cqg.rtd",,"DOMData",$A$23,"TIME",A24,"D")</f>
        <v>44337.476085185182</v>
      </c>
      <c r="F24" s="15">
        <f t="shared" ref="F24:F38" si="10">B24</f>
        <v>116.25390625</v>
      </c>
      <c r="G24" s="1" t="str">
        <f>TEXT(TRUNC(F24),"###")</f>
        <v>116</v>
      </c>
      <c r="H24" s="1">
        <f t="shared" ref="H24:H28" si="11">F24-G24</f>
        <v>0.25390625</v>
      </c>
      <c r="I24" s="4" t="str">
        <f t="shared" ref="I24:I43" si="12">TEXT(H24*32,"# ?/?")</f>
        <v>8 1/8</v>
      </c>
      <c r="J24" s="1">
        <f>IFERROR(IF((I24*1)&lt;10,IF(I24*1&lt;1,0,0),""),"00")</f>
        <v>0</v>
      </c>
      <c r="K24" s="1" t="str">
        <f t="shared" ref="K24:K43" si="13">G24&amp;"-"&amp;J24&amp;I24</f>
        <v>116-08 1/8</v>
      </c>
      <c r="L24" s="1">
        <f>MOD(H24*32,1)</f>
        <v>0.125</v>
      </c>
      <c r="M24" s="1" t="str">
        <f>IF(MOD((L24*1),1)=0.5,"+","")</f>
        <v/>
      </c>
      <c r="N24" s="1" t="str">
        <f>IF(M24="+",LEFT(K24,LEN(K24)-3)&amp;M24,K24)</f>
        <v>116-08 1/8</v>
      </c>
      <c r="R24" s="1"/>
    </row>
    <row r="25" spans="1:18" x14ac:dyDescent="0.3">
      <c r="A25" s="1">
        <v>9</v>
      </c>
      <c r="B25" s="15">
        <f>RTD("cqg.rtd",,"DOMData",$A$23,"Price",A25,"T")</f>
        <v>116.25</v>
      </c>
      <c r="C25" s="1">
        <f>RTD("cqg.rtd",,"DOMData",$A$23,"Volume",A25,"D")</f>
        <v>208</v>
      </c>
      <c r="D25" s="2">
        <f>RTD("cqg.rtd",,"DOMData",$A$23,"TIME",A25,"D")</f>
        <v>44337.476084490743</v>
      </c>
      <c r="F25" s="15">
        <f t="shared" si="10"/>
        <v>116.25</v>
      </c>
      <c r="G25" s="1" t="str">
        <f t="shared" ref="G25:G43" si="14">TEXT(TRUNC(F25),"###")</f>
        <v>116</v>
      </c>
      <c r="H25" s="1">
        <f t="shared" si="11"/>
        <v>0.25</v>
      </c>
      <c r="I25" s="4" t="str">
        <f t="shared" si="12"/>
        <v xml:space="preserve">8    </v>
      </c>
      <c r="J25" s="1">
        <f t="shared" ref="J25:J43" si="15">IFERROR(IF((I25*1)&lt;10,IF(I25*1&lt;1,0,0),""),"00")</f>
        <v>0</v>
      </c>
      <c r="K25" s="1" t="str">
        <f t="shared" si="13"/>
        <v xml:space="preserve">116-08    </v>
      </c>
      <c r="L25" s="1">
        <f t="shared" ref="L25:L43" si="16">MOD(H25*32,1)</f>
        <v>0</v>
      </c>
      <c r="M25" s="1" t="str">
        <f t="shared" ref="M25:M43" si="17">IF(MOD((L25*1),1)=0.5,"+","")</f>
        <v/>
      </c>
      <c r="N25" s="1" t="str">
        <f>IF(M25="+",LEFT(K25,LEN(K25)-3)&amp;M25,K25)</f>
        <v xml:space="preserve">116-08    </v>
      </c>
    </row>
    <row r="26" spans="1:18" x14ac:dyDescent="0.3">
      <c r="A26" s="1">
        <v>8</v>
      </c>
      <c r="B26" s="15">
        <f>RTD("cqg.rtd",,"DOMData",$A$23,"Price",A26,"T")</f>
        <v>116.24609375</v>
      </c>
      <c r="C26" s="1">
        <f>RTD("cqg.rtd",,"DOMData",$A$23,"Volume",A26,"D")</f>
        <v>212</v>
      </c>
      <c r="D26" s="2">
        <f>RTD("cqg.rtd",,"DOMData",$A$23,"TIME",A26,"D")</f>
        <v>44337.476084490743</v>
      </c>
      <c r="F26" s="15">
        <f t="shared" si="10"/>
        <v>116.24609375</v>
      </c>
      <c r="G26" s="1" t="str">
        <f t="shared" si="14"/>
        <v>116</v>
      </c>
      <c r="H26" s="1">
        <f t="shared" si="11"/>
        <v>0.24609375</v>
      </c>
      <c r="I26" s="4" t="str">
        <f t="shared" si="12"/>
        <v>7 7/8</v>
      </c>
      <c r="J26" s="1">
        <f t="shared" si="15"/>
        <v>0</v>
      </c>
      <c r="K26" s="1" t="str">
        <f t="shared" si="13"/>
        <v>116-07 7/8</v>
      </c>
      <c r="L26" s="1">
        <f t="shared" si="16"/>
        <v>0.875</v>
      </c>
      <c r="M26" s="1" t="str">
        <f t="shared" si="17"/>
        <v/>
      </c>
      <c r="N26" s="1" t="str">
        <f t="shared" ref="N26:N43" si="18">IF(M26="+",LEFT(K26,LEN(K26)-3)&amp;M26,K26)</f>
        <v>116-07 7/8</v>
      </c>
    </row>
    <row r="27" spans="1:18" x14ac:dyDescent="0.3">
      <c r="A27" s="1">
        <v>7</v>
      </c>
      <c r="B27" s="15">
        <f>RTD("cqg.rtd",,"DOMData",$A$23,"Price",A27,"T")</f>
        <v>116.2421875</v>
      </c>
      <c r="C27" s="1">
        <f>RTD("cqg.rtd",,"DOMData",$A$23,"Volume",A27,"D")</f>
        <v>224</v>
      </c>
      <c r="D27" s="2">
        <f>RTD("cqg.rtd",,"DOMData",$A$23,"TIME",A27,"D")</f>
        <v>44337.476084490743</v>
      </c>
      <c r="F27" s="15">
        <f t="shared" si="10"/>
        <v>116.2421875</v>
      </c>
      <c r="G27" s="1" t="str">
        <f t="shared" si="14"/>
        <v>116</v>
      </c>
      <c r="H27" s="1">
        <f t="shared" si="11"/>
        <v>0.2421875</v>
      </c>
      <c r="I27" s="4" t="str">
        <f t="shared" si="12"/>
        <v>7 3/4</v>
      </c>
      <c r="J27" s="1">
        <f t="shared" si="15"/>
        <v>0</v>
      </c>
      <c r="K27" s="1" t="str">
        <f t="shared" si="13"/>
        <v>116-07 3/4</v>
      </c>
      <c r="L27" s="1">
        <f t="shared" si="16"/>
        <v>0.75</v>
      </c>
      <c r="M27" s="1" t="str">
        <f t="shared" si="17"/>
        <v/>
      </c>
      <c r="N27" s="1" t="str">
        <f t="shared" si="18"/>
        <v>116-07 3/4</v>
      </c>
    </row>
    <row r="28" spans="1:18" x14ac:dyDescent="0.3">
      <c r="A28" s="1">
        <v>6</v>
      </c>
      <c r="B28" s="15">
        <f>RTD("cqg.rtd",,"DOMData",$A$23,"Price",A28,"T")</f>
        <v>116.23828125</v>
      </c>
      <c r="C28" s="1">
        <f>RTD("cqg.rtd",,"DOMData",$A$23,"Volume",A28,"D")</f>
        <v>332</v>
      </c>
      <c r="D28" s="2">
        <f>RTD("cqg.rtd",,"DOMData",$A$23,"TIME",A28,"D")</f>
        <v>44337.476084490743</v>
      </c>
      <c r="F28" s="15">
        <f t="shared" si="10"/>
        <v>116.23828125</v>
      </c>
      <c r="G28" s="1" t="str">
        <f t="shared" si="14"/>
        <v>116</v>
      </c>
      <c r="H28" s="1">
        <f t="shared" si="11"/>
        <v>0.23828125</v>
      </c>
      <c r="I28" s="4" t="str">
        <f t="shared" si="12"/>
        <v>7 5/8</v>
      </c>
      <c r="J28" s="1">
        <f t="shared" si="15"/>
        <v>0</v>
      </c>
      <c r="K28" s="1" t="str">
        <f t="shared" si="13"/>
        <v>116-07 5/8</v>
      </c>
      <c r="L28" s="1">
        <f t="shared" si="16"/>
        <v>0.625</v>
      </c>
      <c r="M28" s="1" t="str">
        <f t="shared" si="17"/>
        <v/>
      </c>
      <c r="N28" s="1" t="str">
        <f t="shared" si="18"/>
        <v>116-07 5/8</v>
      </c>
    </row>
    <row r="29" spans="1:18" x14ac:dyDescent="0.3">
      <c r="A29" s="1">
        <v>5</v>
      </c>
      <c r="B29" s="15">
        <f>RTD("cqg.rtd",,"DOMData",$A$23,"Price",A29,"T")</f>
        <v>116.234375</v>
      </c>
      <c r="C29" s="1">
        <f>RTD("cqg.rtd",,"DOMData",$A$23,"Volume",A29,"D")</f>
        <v>326</v>
      </c>
      <c r="D29" s="2">
        <f>RTD("cqg.rtd",,"DOMData",$A$23,"TIME",A29,"D")</f>
        <v>44337.476084490743</v>
      </c>
      <c r="F29" s="15">
        <f t="shared" si="10"/>
        <v>116.234375</v>
      </c>
      <c r="G29" s="1" t="str">
        <f t="shared" si="14"/>
        <v>116</v>
      </c>
      <c r="H29" s="1">
        <f>F29-G29</f>
        <v>0.234375</v>
      </c>
      <c r="I29" s="4" t="str">
        <f t="shared" si="12"/>
        <v>7 1/2</v>
      </c>
      <c r="J29" s="1">
        <f t="shared" si="15"/>
        <v>0</v>
      </c>
      <c r="K29" s="1" t="str">
        <f t="shared" si="13"/>
        <v>116-07 1/2</v>
      </c>
      <c r="L29" s="1">
        <f t="shared" si="16"/>
        <v>0.5</v>
      </c>
      <c r="M29" s="1" t="str">
        <f t="shared" si="17"/>
        <v>+</v>
      </c>
      <c r="N29" s="1" t="str">
        <f t="shared" si="18"/>
        <v>116-07 +</v>
      </c>
    </row>
    <row r="30" spans="1:18" x14ac:dyDescent="0.3">
      <c r="A30" s="1">
        <v>4</v>
      </c>
      <c r="B30" s="15">
        <f>RTD("cqg.rtd",,"DOMData",$A$23,"Price",A30,"T")</f>
        <v>116.23046875</v>
      </c>
      <c r="C30" s="1">
        <f>RTD("cqg.rtd",,"DOMData",$A$23,"Volume",A30,"D")</f>
        <v>377</v>
      </c>
      <c r="D30" s="2">
        <f>RTD("cqg.rtd",,"DOMData",$A$23,"TIME",A30,"D")</f>
        <v>44337.476084490743</v>
      </c>
      <c r="F30" s="15">
        <f t="shared" si="10"/>
        <v>116.23046875</v>
      </c>
      <c r="G30" s="1" t="str">
        <f t="shared" si="14"/>
        <v>116</v>
      </c>
      <c r="H30" s="1">
        <f t="shared" ref="H30:H38" si="19">F30-G30</f>
        <v>0.23046875</v>
      </c>
      <c r="I30" s="4" t="str">
        <f t="shared" si="12"/>
        <v>7 3/8</v>
      </c>
      <c r="J30" s="1">
        <f t="shared" si="15"/>
        <v>0</v>
      </c>
      <c r="K30" s="1" t="str">
        <f t="shared" si="13"/>
        <v>116-07 3/8</v>
      </c>
      <c r="L30" s="1">
        <f t="shared" si="16"/>
        <v>0.375</v>
      </c>
      <c r="M30" s="1" t="str">
        <f t="shared" si="17"/>
        <v/>
      </c>
      <c r="N30" s="1" t="str">
        <f t="shared" si="18"/>
        <v>116-07 3/8</v>
      </c>
    </row>
    <row r="31" spans="1:18" x14ac:dyDescent="0.3">
      <c r="A31" s="1">
        <v>3</v>
      </c>
      <c r="B31" s="15">
        <f>RTD("cqg.rtd",,"DOMData",$A$23,"Price",A31,"T")</f>
        <v>116.2265625</v>
      </c>
      <c r="C31" s="1">
        <f>RTD("cqg.rtd",,"DOMData",$A$23,"Volume",A31,"D")</f>
        <v>594</v>
      </c>
      <c r="D31" s="2">
        <f>RTD("cqg.rtd",,"DOMData",$A$23,"TIME",A31,"D")</f>
        <v>44337.476084490743</v>
      </c>
      <c r="F31" s="15">
        <f t="shared" si="10"/>
        <v>116.2265625</v>
      </c>
      <c r="G31" s="1" t="str">
        <f t="shared" si="14"/>
        <v>116</v>
      </c>
      <c r="H31" s="1">
        <f t="shared" si="19"/>
        <v>0.2265625</v>
      </c>
      <c r="I31" s="4" t="str">
        <f t="shared" si="12"/>
        <v>7 1/4</v>
      </c>
      <c r="J31" s="1">
        <f t="shared" si="15"/>
        <v>0</v>
      </c>
      <c r="K31" s="1" t="str">
        <f t="shared" si="13"/>
        <v>116-07 1/4</v>
      </c>
      <c r="L31" s="1">
        <f t="shared" si="16"/>
        <v>0.25</v>
      </c>
      <c r="M31" s="1" t="str">
        <f t="shared" si="17"/>
        <v/>
      </c>
      <c r="N31" s="1" t="str">
        <f t="shared" si="18"/>
        <v>116-07 1/4</v>
      </c>
    </row>
    <row r="32" spans="1:18" x14ac:dyDescent="0.3">
      <c r="A32" s="1">
        <v>2</v>
      </c>
      <c r="B32" s="15">
        <f>RTD("cqg.rtd",,"DOMData",$A$23,"Price",A32,"T")</f>
        <v>116.22265625</v>
      </c>
      <c r="C32" s="1">
        <f>RTD("cqg.rtd",,"DOMData",$A$23,"Volume",A32,"D")</f>
        <v>914</v>
      </c>
      <c r="D32" s="2">
        <f>RTD("cqg.rtd",,"DOMData",$A$23,"TIME",A32,"D")</f>
        <v>44337.476285509263</v>
      </c>
      <c r="F32" s="15">
        <f t="shared" si="10"/>
        <v>116.22265625</v>
      </c>
      <c r="G32" s="1" t="str">
        <f t="shared" si="14"/>
        <v>116</v>
      </c>
      <c r="H32" s="1">
        <f t="shared" si="19"/>
        <v>0.22265625</v>
      </c>
      <c r="I32" s="4" t="str">
        <f t="shared" si="12"/>
        <v>7 1/8</v>
      </c>
      <c r="J32" s="1">
        <f t="shared" si="15"/>
        <v>0</v>
      </c>
      <c r="K32" s="1" t="str">
        <f t="shared" si="13"/>
        <v>116-07 1/8</v>
      </c>
      <c r="L32" s="1">
        <f t="shared" si="16"/>
        <v>0.125</v>
      </c>
      <c r="M32" s="1" t="str">
        <f t="shared" si="17"/>
        <v/>
      </c>
      <c r="N32" s="1" t="str">
        <f t="shared" si="18"/>
        <v>116-07 1/8</v>
      </c>
    </row>
    <row r="33" spans="1:14" x14ac:dyDescent="0.3">
      <c r="A33" s="1">
        <v>1</v>
      </c>
      <c r="B33" s="15">
        <f>RTD("cqg.rtd",,"DOMData",$A$23,"Price",A33,"T")</f>
        <v>116.21875</v>
      </c>
      <c r="C33" s="1">
        <f>RTD("cqg.rtd",,"DOMData",$A$23,"Volume",A33,"D")</f>
        <v>304</v>
      </c>
      <c r="D33" s="2">
        <f>RTD("cqg.rtd",,"DOMData",$A$23,"TIME",A33,"D")</f>
        <v>44337.47628490741</v>
      </c>
      <c r="F33" s="15">
        <f t="shared" si="10"/>
        <v>116.21875</v>
      </c>
      <c r="G33" s="1" t="str">
        <f t="shared" si="14"/>
        <v>116</v>
      </c>
      <c r="H33" s="1">
        <f t="shared" si="19"/>
        <v>0.21875</v>
      </c>
      <c r="I33" s="4" t="str">
        <f t="shared" si="12"/>
        <v xml:space="preserve">7    </v>
      </c>
      <c r="J33" s="1">
        <f t="shared" si="15"/>
        <v>0</v>
      </c>
      <c r="K33" s="1" t="str">
        <f t="shared" si="13"/>
        <v xml:space="preserve">116-07    </v>
      </c>
      <c r="L33" s="1">
        <f t="shared" si="16"/>
        <v>0</v>
      </c>
      <c r="M33" s="1" t="str">
        <f t="shared" si="17"/>
        <v/>
      </c>
      <c r="N33" s="1" t="str">
        <f t="shared" si="18"/>
        <v xml:space="preserve">116-07    </v>
      </c>
    </row>
    <row r="34" spans="1:14" x14ac:dyDescent="0.3">
      <c r="A34" s="1">
        <v>-1</v>
      </c>
      <c r="B34" s="15">
        <f>RTD("cqg.rtd",,"DOMData",$A$23,"Price",A34,"T")</f>
        <v>116.21484375</v>
      </c>
      <c r="C34" s="1">
        <f>RTD("cqg.rtd",,"DOMData",$A$23,"Volume",A34,"D")</f>
        <v>2</v>
      </c>
      <c r="D34" s="2">
        <f>RTD("cqg.rtd",,"DOMData",$A$23,"TIME",A34,"D")</f>
        <v>44337.476121666667</v>
      </c>
      <c r="F34" s="15">
        <f t="shared" si="10"/>
        <v>116.21484375</v>
      </c>
      <c r="G34" s="1" t="str">
        <f t="shared" si="14"/>
        <v>116</v>
      </c>
      <c r="H34" s="1">
        <f t="shared" si="19"/>
        <v>0.21484375</v>
      </c>
      <c r="I34" s="4" t="str">
        <f t="shared" si="12"/>
        <v>6 7/8</v>
      </c>
      <c r="J34" s="1">
        <f t="shared" si="15"/>
        <v>0</v>
      </c>
      <c r="K34" s="1" t="str">
        <f t="shared" si="13"/>
        <v>116-06 7/8</v>
      </c>
      <c r="L34" s="1">
        <f t="shared" si="16"/>
        <v>0.875</v>
      </c>
      <c r="M34" s="1" t="str">
        <f t="shared" si="17"/>
        <v/>
      </c>
      <c r="N34" s="1" t="str">
        <f t="shared" si="18"/>
        <v>116-06 7/8</v>
      </c>
    </row>
    <row r="35" spans="1:14" x14ac:dyDescent="0.3">
      <c r="A35" s="1">
        <v>-2</v>
      </c>
      <c r="B35" s="15">
        <f>RTD("cqg.rtd",,"DOMData",$A$23,"Price",A35,"T")</f>
        <v>116.2109375</v>
      </c>
      <c r="C35" s="1">
        <f>RTD("cqg.rtd",,"DOMData",$A$23,"Volume",A35,"D")</f>
        <v>773</v>
      </c>
      <c r="D35" s="2">
        <f>RTD("cqg.rtd",,"DOMData",$A$23,"TIME",A35,"D")</f>
        <v>44337.47628490741</v>
      </c>
      <c r="F35" s="15">
        <f t="shared" si="10"/>
        <v>116.2109375</v>
      </c>
      <c r="G35" s="1" t="str">
        <f t="shared" si="14"/>
        <v>116</v>
      </c>
      <c r="H35" s="1">
        <f t="shared" si="19"/>
        <v>0.2109375</v>
      </c>
      <c r="I35" s="4" t="str">
        <f t="shared" si="12"/>
        <v>6 3/4</v>
      </c>
      <c r="J35" s="1">
        <f t="shared" si="15"/>
        <v>0</v>
      </c>
      <c r="K35" s="1" t="str">
        <f t="shared" si="13"/>
        <v>116-06 3/4</v>
      </c>
      <c r="L35" s="1">
        <f t="shared" si="16"/>
        <v>0.75</v>
      </c>
      <c r="M35" s="1" t="str">
        <f t="shared" si="17"/>
        <v/>
      </c>
      <c r="N35" s="1" t="str">
        <f t="shared" si="18"/>
        <v>116-06 3/4</v>
      </c>
    </row>
    <row r="36" spans="1:14" x14ac:dyDescent="0.3">
      <c r="A36" s="1">
        <v>-3</v>
      </c>
      <c r="B36" s="15">
        <f>RTD("cqg.rtd",,"DOMData",$A$23,"Price",A36,"T")</f>
        <v>116.20703125</v>
      </c>
      <c r="C36" s="1">
        <f>RTD("cqg.rtd",,"DOMData",$A$23,"Volume",A36,"D")</f>
        <v>637</v>
      </c>
      <c r="D36" s="2">
        <f>RTD("cqg.rtd",,"DOMData",$A$23,"TIME",A36,"D")</f>
        <v>44337.47628490741</v>
      </c>
      <c r="F36" s="15">
        <f t="shared" si="10"/>
        <v>116.20703125</v>
      </c>
      <c r="G36" s="1" t="str">
        <f t="shared" si="14"/>
        <v>116</v>
      </c>
      <c r="H36" s="1">
        <f t="shared" si="19"/>
        <v>0.20703125</v>
      </c>
      <c r="I36" s="4" t="str">
        <f t="shared" si="12"/>
        <v>6 5/8</v>
      </c>
      <c r="J36" s="1">
        <f t="shared" si="15"/>
        <v>0</v>
      </c>
      <c r="K36" s="1" t="str">
        <f t="shared" si="13"/>
        <v>116-06 5/8</v>
      </c>
      <c r="L36" s="1">
        <f t="shared" si="16"/>
        <v>0.625</v>
      </c>
      <c r="M36" s="1" t="str">
        <f t="shared" si="17"/>
        <v/>
      </c>
      <c r="N36" s="1" t="str">
        <f t="shared" si="18"/>
        <v>116-06 5/8</v>
      </c>
    </row>
    <row r="37" spans="1:14" x14ac:dyDescent="0.3">
      <c r="A37" s="1">
        <v>-4</v>
      </c>
      <c r="B37" s="15">
        <f>RTD("cqg.rtd",,"DOMData",$A$23,"Price",A37,"T")</f>
        <v>116.203125</v>
      </c>
      <c r="C37" s="1">
        <f>RTD("cqg.rtd",,"DOMData",$A$23,"Volume",A37,"D")</f>
        <v>411</v>
      </c>
      <c r="D37" s="2">
        <f>RTD("cqg.rtd",,"DOMData",$A$23,"TIME",A37,"D")</f>
        <v>44337.475674675923</v>
      </c>
      <c r="F37" s="15">
        <f t="shared" si="10"/>
        <v>116.203125</v>
      </c>
      <c r="G37" s="1" t="str">
        <f t="shared" si="14"/>
        <v>116</v>
      </c>
      <c r="H37" s="1">
        <f t="shared" si="19"/>
        <v>0.203125</v>
      </c>
      <c r="I37" s="4" t="str">
        <f t="shared" si="12"/>
        <v>6 1/2</v>
      </c>
      <c r="J37" s="1">
        <f t="shared" si="15"/>
        <v>0</v>
      </c>
      <c r="K37" s="1" t="str">
        <f t="shared" si="13"/>
        <v>116-06 1/2</v>
      </c>
      <c r="L37" s="1">
        <f t="shared" si="16"/>
        <v>0.5</v>
      </c>
      <c r="M37" s="1" t="str">
        <f t="shared" si="17"/>
        <v>+</v>
      </c>
      <c r="N37" s="1" t="str">
        <f t="shared" si="18"/>
        <v>116-06 +</v>
      </c>
    </row>
    <row r="38" spans="1:14" x14ac:dyDescent="0.3">
      <c r="A38" s="1">
        <v>-5</v>
      </c>
      <c r="B38" s="15">
        <f>RTD("cqg.rtd",,"DOMData",$A$23,"Price",A38,"T")</f>
        <v>116.19921875</v>
      </c>
      <c r="C38" s="1">
        <f>RTD("cqg.rtd",,"DOMData",$A$23,"Volume",A38,"D")</f>
        <v>471</v>
      </c>
      <c r="D38" s="2">
        <f>RTD("cqg.rtd",,"DOMData",$A$23,"TIME",A38,"D")</f>
        <v>44337.476099629632</v>
      </c>
      <c r="F38" s="15">
        <f t="shared" si="10"/>
        <v>116.19921875</v>
      </c>
      <c r="G38" s="1" t="str">
        <f t="shared" si="14"/>
        <v>116</v>
      </c>
      <c r="H38" s="1">
        <f t="shared" si="19"/>
        <v>0.19921875</v>
      </c>
      <c r="I38" s="4" t="str">
        <f t="shared" si="12"/>
        <v>6 3/8</v>
      </c>
      <c r="J38" s="1">
        <f t="shared" si="15"/>
        <v>0</v>
      </c>
      <c r="K38" s="1" t="str">
        <f t="shared" si="13"/>
        <v>116-06 3/8</v>
      </c>
      <c r="L38" s="1">
        <f t="shared" si="16"/>
        <v>0.375</v>
      </c>
      <c r="M38" s="1" t="str">
        <f t="shared" si="17"/>
        <v/>
      </c>
      <c r="N38" s="1" t="str">
        <f t="shared" si="18"/>
        <v>116-06 3/8</v>
      </c>
    </row>
    <row r="39" spans="1:14" x14ac:dyDescent="0.3">
      <c r="A39" s="1">
        <v>-6</v>
      </c>
      <c r="B39" s="15">
        <f>RTD("cqg.rtd",,"DOMData",$A$23,"Price",A39,"T")</f>
        <v>116.1953125</v>
      </c>
      <c r="C39" s="1">
        <f>RTD("cqg.rtd",,"DOMData",$A$23,"Volume",A39,"D")</f>
        <v>377</v>
      </c>
      <c r="D39" s="2">
        <f>RTD("cqg.rtd",,"DOMData",$A$23,"TIME",A39,"D")</f>
        <v>44337.476099629632</v>
      </c>
      <c r="F39" s="15">
        <f t="shared" ref="F39:F43" si="20">B39</f>
        <v>116.1953125</v>
      </c>
      <c r="G39" s="1" t="str">
        <f t="shared" si="14"/>
        <v>116</v>
      </c>
      <c r="H39" s="1">
        <f t="shared" ref="H39:H43" si="21">F39-G39</f>
        <v>0.1953125</v>
      </c>
      <c r="I39" s="4" t="str">
        <f t="shared" si="12"/>
        <v>6 1/4</v>
      </c>
      <c r="J39" s="1">
        <f t="shared" si="15"/>
        <v>0</v>
      </c>
      <c r="K39" s="1" t="str">
        <f t="shared" si="13"/>
        <v>116-06 1/4</v>
      </c>
      <c r="L39" s="1">
        <f t="shared" si="16"/>
        <v>0.25</v>
      </c>
      <c r="M39" s="1" t="str">
        <f t="shared" si="17"/>
        <v/>
      </c>
      <c r="N39" s="1" t="str">
        <f t="shared" si="18"/>
        <v>116-06 1/4</v>
      </c>
    </row>
    <row r="40" spans="1:14" x14ac:dyDescent="0.3">
      <c r="A40" s="1">
        <v>-7</v>
      </c>
      <c r="B40" s="15">
        <f>RTD("cqg.rtd",,"DOMData",$A$23,"Price",A40,"T")</f>
        <v>116.19140625</v>
      </c>
      <c r="C40" s="1">
        <f>RTD("cqg.rtd",,"DOMData",$A$23,"Volume",A40,"D")</f>
        <v>282</v>
      </c>
      <c r="D40" s="2">
        <f>RTD("cqg.rtd",,"DOMData",$A$23,"TIME",A40,"D")</f>
        <v>44337.475574583332</v>
      </c>
      <c r="F40" s="15">
        <f t="shared" si="20"/>
        <v>116.19140625</v>
      </c>
      <c r="G40" s="1" t="str">
        <f t="shared" si="14"/>
        <v>116</v>
      </c>
      <c r="H40" s="1">
        <f t="shared" si="21"/>
        <v>0.19140625</v>
      </c>
      <c r="I40" s="4" t="str">
        <f t="shared" si="12"/>
        <v>6 1/8</v>
      </c>
      <c r="J40" s="1">
        <f t="shared" si="15"/>
        <v>0</v>
      </c>
      <c r="K40" s="1" t="str">
        <f t="shared" si="13"/>
        <v>116-06 1/8</v>
      </c>
      <c r="L40" s="1">
        <f t="shared" si="16"/>
        <v>0.125</v>
      </c>
      <c r="M40" s="1" t="str">
        <f t="shared" si="17"/>
        <v/>
      </c>
      <c r="N40" s="1" t="str">
        <f t="shared" si="18"/>
        <v>116-06 1/8</v>
      </c>
    </row>
    <row r="41" spans="1:14" x14ac:dyDescent="0.3">
      <c r="A41" s="1">
        <v>-8</v>
      </c>
      <c r="B41" s="15">
        <f>RTD("cqg.rtd",,"DOMData",$A$23,"Price",A41,"T")</f>
        <v>116.1875</v>
      </c>
      <c r="C41" s="1">
        <f>RTD("cqg.rtd",,"DOMData",$A$23,"Volume",A41,"D")</f>
        <v>223</v>
      </c>
      <c r="D41" s="2">
        <f>RTD("cqg.rtd",,"DOMData",$A$23,"TIME",A41,"D")</f>
        <v>44337.476084490743</v>
      </c>
      <c r="F41" s="15">
        <f t="shared" si="20"/>
        <v>116.1875</v>
      </c>
      <c r="G41" s="1" t="str">
        <f t="shared" si="14"/>
        <v>116</v>
      </c>
      <c r="H41" s="1">
        <f t="shared" si="21"/>
        <v>0.1875</v>
      </c>
      <c r="I41" s="4" t="str">
        <f t="shared" si="12"/>
        <v xml:space="preserve">6    </v>
      </c>
      <c r="J41" s="1">
        <f t="shared" si="15"/>
        <v>0</v>
      </c>
      <c r="K41" s="1" t="str">
        <f t="shared" si="13"/>
        <v xml:space="preserve">116-06    </v>
      </c>
      <c r="L41" s="1">
        <f t="shared" si="16"/>
        <v>0</v>
      </c>
      <c r="M41" s="1" t="str">
        <f t="shared" si="17"/>
        <v/>
      </c>
      <c r="N41" s="1" t="str">
        <f t="shared" si="18"/>
        <v xml:space="preserve">116-06    </v>
      </c>
    </row>
    <row r="42" spans="1:14" x14ac:dyDescent="0.3">
      <c r="A42" s="1">
        <v>-9</v>
      </c>
      <c r="B42" s="15">
        <f>RTD("cqg.rtd",,"DOMData",$A$23,"Price",A42,"T")</f>
        <v>116.18359375</v>
      </c>
      <c r="C42" s="1">
        <f>RTD("cqg.rtd",,"DOMData",$A$23,"Volume",A42,"D")</f>
        <v>212</v>
      </c>
      <c r="D42" s="2">
        <f>RTD("cqg.rtd",,"DOMData",$A$23,"TIME",A42,"D")</f>
        <v>44337.475484768518</v>
      </c>
      <c r="F42" s="15">
        <f t="shared" si="20"/>
        <v>116.18359375</v>
      </c>
      <c r="G42" s="1" t="str">
        <f t="shared" si="14"/>
        <v>116</v>
      </c>
      <c r="H42" s="1">
        <f t="shared" si="21"/>
        <v>0.18359375</v>
      </c>
      <c r="I42" s="4" t="str">
        <f t="shared" si="12"/>
        <v>5 7/8</v>
      </c>
      <c r="J42" s="1">
        <f t="shared" si="15"/>
        <v>0</v>
      </c>
      <c r="K42" s="1" t="str">
        <f t="shared" si="13"/>
        <v>116-05 7/8</v>
      </c>
      <c r="L42" s="1">
        <f t="shared" si="16"/>
        <v>0.875</v>
      </c>
      <c r="M42" s="1" t="str">
        <f t="shared" si="17"/>
        <v/>
      </c>
      <c r="N42" s="1" t="str">
        <f t="shared" si="18"/>
        <v>116-05 7/8</v>
      </c>
    </row>
    <row r="43" spans="1:14" x14ac:dyDescent="0.3">
      <c r="A43" s="1">
        <v>-10</v>
      </c>
      <c r="B43" s="15">
        <f>RTD("cqg.rtd",,"DOMData",$A$23,"Price",A43,"T")</f>
        <v>116.1796875</v>
      </c>
      <c r="C43" s="1">
        <f>RTD("cqg.rtd",,"DOMData",$A$23,"Volume",A43,"D")</f>
        <v>197</v>
      </c>
      <c r="D43" s="2">
        <f>RTD("cqg.rtd",,"DOMData",$A$23,"TIME",A43,"D")</f>
        <v>44337.475484768518</v>
      </c>
      <c r="F43" s="15">
        <f t="shared" si="20"/>
        <v>116.1796875</v>
      </c>
      <c r="G43" s="1" t="str">
        <f t="shared" si="14"/>
        <v>116</v>
      </c>
      <c r="H43" s="1">
        <f t="shared" si="21"/>
        <v>0.1796875</v>
      </c>
      <c r="I43" s="4" t="str">
        <f t="shared" si="12"/>
        <v>5 3/4</v>
      </c>
      <c r="J43" s="1">
        <f t="shared" si="15"/>
        <v>0</v>
      </c>
      <c r="K43" s="1" t="str">
        <f t="shared" si="13"/>
        <v>116-05 3/4</v>
      </c>
      <c r="L43" s="1">
        <f t="shared" si="16"/>
        <v>0.75</v>
      </c>
      <c r="M43" s="1" t="str">
        <f t="shared" si="17"/>
        <v/>
      </c>
      <c r="N43" s="1" t="str">
        <f t="shared" si="18"/>
        <v>116-05 3/4</v>
      </c>
    </row>
    <row r="44" spans="1:14" x14ac:dyDescent="0.3">
      <c r="D44" s="5"/>
    </row>
    <row r="45" spans="1:14" x14ac:dyDescent="0.3">
      <c r="A45" s="1" t="s">
        <v>5</v>
      </c>
      <c r="B45" s="1" t="s">
        <v>0</v>
      </c>
      <c r="C45" s="1" t="s">
        <v>10</v>
      </c>
      <c r="D45" s="1" t="s">
        <v>1</v>
      </c>
      <c r="F45" s="1" t="s">
        <v>7</v>
      </c>
      <c r="G45" s="1" t="s">
        <v>8</v>
      </c>
      <c r="H45" s="1" t="s">
        <v>9</v>
      </c>
      <c r="I45" s="1" t="s">
        <v>17</v>
      </c>
      <c r="J45" s="12" t="s">
        <v>18</v>
      </c>
      <c r="K45" s="1" t="s">
        <v>7</v>
      </c>
      <c r="L45" s="13" t="s">
        <v>19</v>
      </c>
      <c r="M45" s="13" t="s">
        <v>16</v>
      </c>
    </row>
    <row r="46" spans="1:14" x14ac:dyDescent="0.3">
      <c r="A46" s="1">
        <v>10</v>
      </c>
      <c r="B46" s="14">
        <f>RTD("cqg.rtd",,"DOMData",$A$45,"Price",A46,"T")</f>
        <v>124.2734375</v>
      </c>
      <c r="C46" s="1">
        <f>RTD("cqg.rtd",,"DOMData",$A$45,"Volume",A46,"D")</f>
        <v>2529</v>
      </c>
      <c r="D46" s="2">
        <f>RTD("cqg.rtd",,"DOMData",$A$45,"TIME",A46,"D")</f>
        <v>44337.475586296292</v>
      </c>
      <c r="F46" s="14">
        <f t="shared" ref="F46:F65" si="22">B46</f>
        <v>124.2734375</v>
      </c>
      <c r="G46" s="1" t="str">
        <f>TEXT(TRUNC(F46),"###")</f>
        <v>124</v>
      </c>
      <c r="H46" s="1">
        <f t="shared" ref="H46:H50" si="23">F46-G46</f>
        <v>0.2734375</v>
      </c>
      <c r="I46" s="4" t="str">
        <f t="shared" ref="I46:I65" si="24">TEXT(H46*32,"# ?/?")</f>
        <v>8 3/4</v>
      </c>
      <c r="J46" s="1">
        <f>IFERROR(IF((I46*1)&lt;10,IF(I46*1&lt;1,0,0),""),"00")</f>
        <v>0</v>
      </c>
      <c r="K46" s="1" t="str">
        <f t="shared" ref="K46:K65" si="25">G46&amp;"-"&amp;J46&amp;I46</f>
        <v>124-08 3/4</v>
      </c>
      <c r="L46" s="1">
        <f>MOD(H46*32,1)</f>
        <v>0.75</v>
      </c>
      <c r="M46" s="1" t="str">
        <f>IF(MOD((L46*1),1)=0.5,"+","")</f>
        <v/>
      </c>
      <c r="N46" s="1" t="str">
        <f>IF(M46="+",LEFT(K46,LEN(K46)-3)&amp;M46,K46)</f>
        <v>124-08 3/4</v>
      </c>
    </row>
    <row r="47" spans="1:14" x14ac:dyDescent="0.3">
      <c r="A47" s="1">
        <v>9</v>
      </c>
      <c r="B47" s="14">
        <f>RTD("cqg.rtd",,"DOMData",$A$45,"Price",A47,"T")</f>
        <v>124.265625</v>
      </c>
      <c r="C47" s="1">
        <f>RTD("cqg.rtd",,"DOMData",$A$45,"Volume",A47,"D")</f>
        <v>3950</v>
      </c>
      <c r="D47" s="2">
        <f>RTD("cqg.rtd",,"DOMData",$A$45,"TIME",A47,"D")</f>
        <v>44337.475483101851</v>
      </c>
      <c r="F47" s="14">
        <f t="shared" si="22"/>
        <v>124.265625</v>
      </c>
      <c r="G47" s="1" t="str">
        <f t="shared" ref="G47:G65" si="26">TEXT(TRUNC(F47),"###")</f>
        <v>124</v>
      </c>
      <c r="H47" s="1">
        <f t="shared" si="23"/>
        <v>0.265625</v>
      </c>
      <c r="I47" s="4" t="str">
        <f t="shared" si="24"/>
        <v>8 1/2</v>
      </c>
      <c r="J47" s="1">
        <f t="shared" ref="J47:J65" si="27">IFERROR(IF((I47*1)&lt;10,IF(I47*1&lt;1,0,0),""),"00")</f>
        <v>0</v>
      </c>
      <c r="K47" s="1" t="str">
        <f t="shared" si="25"/>
        <v>124-08 1/2</v>
      </c>
      <c r="L47" s="1">
        <f t="shared" ref="L47:L65" si="28">MOD(H47*32,1)</f>
        <v>0.5</v>
      </c>
      <c r="M47" s="1" t="str">
        <f t="shared" ref="M47:M65" si="29">IF(MOD((L47*1),1)=0.5,"+","")</f>
        <v>+</v>
      </c>
      <c r="N47" s="1" t="str">
        <f>IF(M47="+",LEFT(K47,LEN(K47)-3)&amp;M47,K47)</f>
        <v>124-08 +</v>
      </c>
    </row>
    <row r="48" spans="1:14" x14ac:dyDescent="0.3">
      <c r="A48" s="1">
        <v>8</v>
      </c>
      <c r="B48" s="14">
        <f>RTD("cqg.rtd",,"DOMData",$A$45,"Price",A48,"T")</f>
        <v>124.2578125</v>
      </c>
      <c r="C48" s="1">
        <f>RTD("cqg.rtd",,"DOMData",$A$45,"Volume",A48,"D")</f>
        <v>2784</v>
      </c>
      <c r="D48" s="2">
        <f>RTD("cqg.rtd",,"DOMData",$A$45,"TIME",A48,"D")</f>
        <v>44337.475483101851</v>
      </c>
      <c r="F48" s="14">
        <f t="shared" si="22"/>
        <v>124.2578125</v>
      </c>
      <c r="G48" s="1" t="str">
        <f t="shared" si="26"/>
        <v>124</v>
      </c>
      <c r="H48" s="1">
        <f t="shared" si="23"/>
        <v>0.2578125</v>
      </c>
      <c r="I48" s="4" t="str">
        <f t="shared" si="24"/>
        <v>8 1/4</v>
      </c>
      <c r="J48" s="1">
        <f t="shared" si="27"/>
        <v>0</v>
      </c>
      <c r="K48" s="1" t="str">
        <f t="shared" si="25"/>
        <v>124-08 1/4</v>
      </c>
      <c r="L48" s="1">
        <f t="shared" si="28"/>
        <v>0.25</v>
      </c>
      <c r="M48" s="1" t="str">
        <f t="shared" si="29"/>
        <v/>
      </c>
      <c r="N48" s="1" t="str">
        <f t="shared" ref="N48:N65" si="30">IF(M48="+",LEFT(K48,LEN(K48)-3)&amp;M48,K48)</f>
        <v>124-08 1/4</v>
      </c>
    </row>
    <row r="49" spans="1:14" x14ac:dyDescent="0.3">
      <c r="A49" s="1">
        <v>7</v>
      </c>
      <c r="B49" s="14">
        <f>RTD("cqg.rtd",,"DOMData",$A$45,"Price",A49,"T")</f>
        <v>124.25</v>
      </c>
      <c r="C49" s="1">
        <f>RTD("cqg.rtd",,"DOMData",$A$45,"Volume",A49,"D")</f>
        <v>2869</v>
      </c>
      <c r="D49" s="2">
        <f>RTD("cqg.rtd",,"DOMData",$A$45,"TIME",A49,"D")</f>
        <v>44337.475483101851</v>
      </c>
      <c r="F49" s="14">
        <f t="shared" si="22"/>
        <v>124.25</v>
      </c>
      <c r="G49" s="1" t="str">
        <f t="shared" si="26"/>
        <v>124</v>
      </c>
      <c r="H49" s="1">
        <f t="shared" si="23"/>
        <v>0.25</v>
      </c>
      <c r="I49" s="4" t="str">
        <f t="shared" si="24"/>
        <v xml:space="preserve">8    </v>
      </c>
      <c r="J49" s="1">
        <f t="shared" si="27"/>
        <v>0</v>
      </c>
      <c r="K49" s="1" t="str">
        <f t="shared" si="25"/>
        <v xml:space="preserve">124-08    </v>
      </c>
      <c r="L49" s="1">
        <f t="shared" si="28"/>
        <v>0</v>
      </c>
      <c r="M49" s="1" t="str">
        <f t="shared" si="29"/>
        <v/>
      </c>
      <c r="N49" s="1" t="str">
        <f t="shared" si="30"/>
        <v xml:space="preserve">124-08    </v>
      </c>
    </row>
    <row r="50" spans="1:14" x14ac:dyDescent="0.3">
      <c r="A50" s="1">
        <v>6</v>
      </c>
      <c r="B50" s="14">
        <f>RTD("cqg.rtd",,"DOMData",$A$45,"Price",A50,"T")</f>
        <v>124.2421875</v>
      </c>
      <c r="C50" s="1">
        <f>RTD("cqg.rtd",,"DOMData",$A$45,"Volume",A50,"D")</f>
        <v>2467</v>
      </c>
      <c r="D50" s="2">
        <f>RTD("cqg.rtd",,"DOMData",$A$45,"TIME",A50,"D")</f>
        <v>44337.475483101851</v>
      </c>
      <c r="F50" s="14">
        <f t="shared" si="22"/>
        <v>124.2421875</v>
      </c>
      <c r="G50" s="1" t="str">
        <f t="shared" si="26"/>
        <v>124</v>
      </c>
      <c r="H50" s="1">
        <f t="shared" si="23"/>
        <v>0.2421875</v>
      </c>
      <c r="I50" s="4" t="str">
        <f t="shared" si="24"/>
        <v>7 3/4</v>
      </c>
      <c r="J50" s="1">
        <f t="shared" si="27"/>
        <v>0</v>
      </c>
      <c r="K50" s="1" t="str">
        <f t="shared" si="25"/>
        <v>124-07 3/4</v>
      </c>
      <c r="L50" s="1">
        <f t="shared" si="28"/>
        <v>0.75</v>
      </c>
      <c r="M50" s="1" t="str">
        <f t="shared" si="29"/>
        <v/>
      </c>
      <c r="N50" s="1" t="str">
        <f t="shared" si="30"/>
        <v>124-07 3/4</v>
      </c>
    </row>
    <row r="51" spans="1:14" x14ac:dyDescent="0.3">
      <c r="A51" s="1">
        <v>5</v>
      </c>
      <c r="B51" s="14">
        <f>RTD("cqg.rtd",,"DOMData",$A$45,"Price",A51,"T")</f>
        <v>124.234375</v>
      </c>
      <c r="C51" s="1">
        <f>RTD("cqg.rtd",,"DOMData",$A$45,"Volume",A51,"D")</f>
        <v>3159</v>
      </c>
      <c r="D51" s="2">
        <f>RTD("cqg.rtd",,"DOMData",$A$45,"TIME",A51,"D")</f>
        <v>44337.475483101851</v>
      </c>
      <c r="F51" s="14">
        <f t="shared" si="22"/>
        <v>124.234375</v>
      </c>
      <c r="G51" s="1" t="str">
        <f t="shared" si="26"/>
        <v>124</v>
      </c>
      <c r="H51" s="1">
        <f>F51-G51</f>
        <v>0.234375</v>
      </c>
      <c r="I51" s="4" t="str">
        <f t="shared" si="24"/>
        <v>7 1/2</v>
      </c>
      <c r="J51" s="1">
        <f t="shared" si="27"/>
        <v>0</v>
      </c>
      <c r="K51" s="1" t="str">
        <f t="shared" si="25"/>
        <v>124-07 1/2</v>
      </c>
      <c r="L51" s="1">
        <f t="shared" si="28"/>
        <v>0.5</v>
      </c>
      <c r="M51" s="1" t="str">
        <f t="shared" si="29"/>
        <v>+</v>
      </c>
      <c r="N51" s="1" t="str">
        <f t="shared" si="30"/>
        <v>124-07 +</v>
      </c>
    </row>
    <row r="52" spans="1:14" x14ac:dyDescent="0.3">
      <c r="A52" s="1">
        <v>4</v>
      </c>
      <c r="B52" s="14">
        <f>RTD("cqg.rtd",,"DOMData",$A$45,"Price",A52,"T")</f>
        <v>124.2265625</v>
      </c>
      <c r="C52" s="1">
        <f>RTD("cqg.rtd",,"DOMData",$A$45,"Volume",A52,"D")</f>
        <v>2667</v>
      </c>
      <c r="D52" s="2">
        <f>RTD("cqg.rtd",,"DOMData",$A$45,"TIME",A52,"D")</f>
        <v>44337.476211435183</v>
      </c>
      <c r="F52" s="14">
        <f t="shared" si="22"/>
        <v>124.2265625</v>
      </c>
      <c r="G52" s="1" t="str">
        <f t="shared" si="26"/>
        <v>124</v>
      </c>
      <c r="H52" s="1">
        <f t="shared" ref="H52:H65" si="31">F52-G52</f>
        <v>0.2265625</v>
      </c>
      <c r="I52" s="4" t="str">
        <f t="shared" si="24"/>
        <v>7 1/4</v>
      </c>
      <c r="J52" s="1">
        <f t="shared" si="27"/>
        <v>0</v>
      </c>
      <c r="K52" s="1" t="str">
        <f t="shared" si="25"/>
        <v>124-07 1/4</v>
      </c>
      <c r="L52" s="1">
        <f t="shared" si="28"/>
        <v>0.25</v>
      </c>
      <c r="M52" s="1" t="str">
        <f t="shared" si="29"/>
        <v/>
      </c>
      <c r="N52" s="1" t="str">
        <f t="shared" si="30"/>
        <v>124-07 1/4</v>
      </c>
    </row>
    <row r="53" spans="1:14" x14ac:dyDescent="0.3">
      <c r="A53" s="1">
        <v>3</v>
      </c>
      <c r="B53" s="14">
        <f>RTD("cqg.rtd",,"DOMData",$A$45,"Price",A53,"T")</f>
        <v>124.21875</v>
      </c>
      <c r="C53" s="1">
        <f>RTD("cqg.rtd",,"DOMData",$A$45,"Volume",A53,"D")</f>
        <v>3013</v>
      </c>
      <c r="D53" s="2">
        <f>RTD("cqg.rtd",,"DOMData",$A$45,"TIME",A53,"D")</f>
        <v>44337.47628490741</v>
      </c>
      <c r="F53" s="14">
        <f t="shared" si="22"/>
        <v>124.21875</v>
      </c>
      <c r="G53" s="1" t="str">
        <f t="shared" si="26"/>
        <v>124</v>
      </c>
      <c r="H53" s="1">
        <f t="shared" si="31"/>
        <v>0.21875</v>
      </c>
      <c r="I53" s="4" t="str">
        <f t="shared" si="24"/>
        <v xml:space="preserve">7    </v>
      </c>
      <c r="J53" s="1">
        <f t="shared" si="27"/>
        <v>0</v>
      </c>
      <c r="K53" s="1" t="str">
        <f t="shared" si="25"/>
        <v xml:space="preserve">124-07    </v>
      </c>
      <c r="L53" s="1">
        <f t="shared" si="28"/>
        <v>0</v>
      </c>
      <c r="M53" s="1" t="str">
        <f t="shared" si="29"/>
        <v/>
      </c>
      <c r="N53" s="1" t="str">
        <f t="shared" si="30"/>
        <v xml:space="preserve">124-07    </v>
      </c>
    </row>
    <row r="54" spans="1:14" x14ac:dyDescent="0.3">
      <c r="A54" s="1">
        <v>2</v>
      </c>
      <c r="B54" s="14">
        <f>RTD("cqg.rtd",,"DOMData",$A$45,"Price",A54,"T")</f>
        <v>124.2109375</v>
      </c>
      <c r="C54" s="1">
        <f>RTD("cqg.rtd",,"DOMData",$A$45,"Volume",A54,"D")</f>
        <v>2551</v>
      </c>
      <c r="D54" s="2">
        <f>RTD("cqg.rtd",,"DOMData",$A$45,"TIME",A54,"D")</f>
        <v>44337.47628490741</v>
      </c>
      <c r="F54" s="14">
        <f t="shared" si="22"/>
        <v>124.2109375</v>
      </c>
      <c r="G54" s="1" t="str">
        <f t="shared" si="26"/>
        <v>124</v>
      </c>
      <c r="H54" s="1">
        <f t="shared" si="31"/>
        <v>0.2109375</v>
      </c>
      <c r="I54" s="4" t="str">
        <f t="shared" si="24"/>
        <v>6 3/4</v>
      </c>
      <c r="J54" s="1">
        <f t="shared" si="27"/>
        <v>0</v>
      </c>
      <c r="K54" s="1" t="str">
        <f t="shared" si="25"/>
        <v>124-06 3/4</v>
      </c>
      <c r="L54" s="1">
        <f t="shared" si="28"/>
        <v>0.75</v>
      </c>
      <c r="M54" s="1" t="str">
        <f t="shared" si="29"/>
        <v/>
      </c>
      <c r="N54" s="1" t="str">
        <f t="shared" si="30"/>
        <v>124-06 3/4</v>
      </c>
    </row>
    <row r="55" spans="1:14" x14ac:dyDescent="0.3">
      <c r="A55" s="1">
        <v>1</v>
      </c>
      <c r="B55" s="14">
        <f>RTD("cqg.rtd",,"DOMData",$A$45,"Price",A55,"T")</f>
        <v>124.203125</v>
      </c>
      <c r="C55" s="1">
        <f>RTD("cqg.rtd",,"DOMData",$A$45,"Volume",A55,"D")</f>
        <v>1669</v>
      </c>
      <c r="D55" s="2">
        <f>RTD("cqg.rtd",,"DOMData",$A$45,"TIME",A55,"D")</f>
        <v>44337.476285509263</v>
      </c>
      <c r="F55" s="14">
        <f t="shared" si="22"/>
        <v>124.203125</v>
      </c>
      <c r="G55" s="1" t="str">
        <f t="shared" si="26"/>
        <v>124</v>
      </c>
      <c r="H55" s="1">
        <f t="shared" si="31"/>
        <v>0.203125</v>
      </c>
      <c r="I55" s="4" t="str">
        <f t="shared" si="24"/>
        <v>6 1/2</v>
      </c>
      <c r="J55" s="1">
        <f t="shared" si="27"/>
        <v>0</v>
      </c>
      <c r="K55" s="1" t="str">
        <f t="shared" si="25"/>
        <v>124-06 1/2</v>
      </c>
      <c r="L55" s="1">
        <f t="shared" si="28"/>
        <v>0.5</v>
      </c>
      <c r="M55" s="1" t="str">
        <f t="shared" si="29"/>
        <v>+</v>
      </c>
      <c r="N55" s="1" t="str">
        <f t="shared" si="30"/>
        <v>124-06 +</v>
      </c>
    </row>
    <row r="56" spans="1:14" x14ac:dyDescent="0.3">
      <c r="A56" s="1">
        <v>-1</v>
      </c>
      <c r="B56" s="14">
        <f>RTD("cqg.rtd",,"DOMData",$A$45,"Price",A56,"T")</f>
        <v>124.1953125</v>
      </c>
      <c r="C56" s="1">
        <f>RTD("cqg.rtd",,"DOMData",$A$45,"Volume",A56,"D")</f>
        <v>1044</v>
      </c>
      <c r="D56" s="2">
        <f>RTD("cqg.rtd",,"DOMData",$A$45,"TIME",A56,"D")</f>
        <v>44337.476285509263</v>
      </c>
      <c r="F56" s="14">
        <f t="shared" si="22"/>
        <v>124.1953125</v>
      </c>
      <c r="G56" s="1" t="str">
        <f t="shared" si="26"/>
        <v>124</v>
      </c>
      <c r="H56" s="1">
        <f t="shared" si="31"/>
        <v>0.1953125</v>
      </c>
      <c r="I56" s="4" t="str">
        <f t="shared" si="24"/>
        <v>6 1/4</v>
      </c>
      <c r="J56" s="1">
        <f t="shared" si="27"/>
        <v>0</v>
      </c>
      <c r="K56" s="1" t="str">
        <f t="shared" si="25"/>
        <v>124-06 1/4</v>
      </c>
      <c r="L56" s="1">
        <f t="shared" si="28"/>
        <v>0.25</v>
      </c>
      <c r="M56" s="1" t="str">
        <f t="shared" si="29"/>
        <v/>
      </c>
      <c r="N56" s="1" t="str">
        <f t="shared" si="30"/>
        <v>124-06 1/4</v>
      </c>
    </row>
    <row r="57" spans="1:14" x14ac:dyDescent="0.3">
      <c r="A57" s="1">
        <v>-2</v>
      </c>
      <c r="B57" s="14">
        <f>RTD("cqg.rtd",,"DOMData",$A$45,"Price",A57,"T")</f>
        <v>124.1875</v>
      </c>
      <c r="C57" s="1">
        <f>RTD("cqg.rtd",,"DOMData",$A$45,"Volume",A57,"D")</f>
        <v>2692</v>
      </c>
      <c r="D57" s="2">
        <f>RTD("cqg.rtd",,"DOMData",$A$45,"TIME",A57,"D")</f>
        <v>44337.47628490741</v>
      </c>
      <c r="F57" s="14">
        <f t="shared" si="22"/>
        <v>124.1875</v>
      </c>
      <c r="G57" s="1" t="str">
        <f t="shared" si="26"/>
        <v>124</v>
      </c>
      <c r="H57" s="1">
        <f t="shared" si="31"/>
        <v>0.1875</v>
      </c>
      <c r="I57" s="4" t="str">
        <f t="shared" si="24"/>
        <v xml:space="preserve">6    </v>
      </c>
      <c r="J57" s="1">
        <f t="shared" si="27"/>
        <v>0</v>
      </c>
      <c r="K57" s="1" t="str">
        <f t="shared" si="25"/>
        <v xml:space="preserve">124-06    </v>
      </c>
      <c r="L57" s="1">
        <f t="shared" si="28"/>
        <v>0</v>
      </c>
      <c r="M57" s="1" t="str">
        <f t="shared" si="29"/>
        <v/>
      </c>
      <c r="N57" s="1" t="str">
        <f t="shared" si="30"/>
        <v xml:space="preserve">124-06    </v>
      </c>
    </row>
    <row r="58" spans="1:14" x14ac:dyDescent="0.3">
      <c r="A58" s="1">
        <v>-3</v>
      </c>
      <c r="B58" s="14">
        <f>RTD("cqg.rtd",,"DOMData",$A$45,"Price",A58,"T")</f>
        <v>124.1796875</v>
      </c>
      <c r="C58" s="1">
        <f>RTD("cqg.rtd",,"DOMData",$A$45,"Volume",A58,"D")</f>
        <v>3104</v>
      </c>
      <c r="D58" s="2">
        <f>RTD("cqg.rtd",,"DOMData",$A$45,"TIME",A58,"D")</f>
        <v>44337.47628490741</v>
      </c>
      <c r="F58" s="14">
        <f t="shared" si="22"/>
        <v>124.1796875</v>
      </c>
      <c r="G58" s="1" t="str">
        <f t="shared" si="26"/>
        <v>124</v>
      </c>
      <c r="H58" s="1">
        <f t="shared" si="31"/>
        <v>0.1796875</v>
      </c>
      <c r="I58" s="4" t="str">
        <f t="shared" si="24"/>
        <v>5 3/4</v>
      </c>
      <c r="J58" s="1">
        <f t="shared" si="27"/>
        <v>0</v>
      </c>
      <c r="K58" s="1" t="str">
        <f t="shared" si="25"/>
        <v>124-05 3/4</v>
      </c>
      <c r="L58" s="1">
        <f t="shared" si="28"/>
        <v>0.75</v>
      </c>
      <c r="M58" s="1" t="str">
        <f t="shared" si="29"/>
        <v/>
      </c>
      <c r="N58" s="1" t="str">
        <f t="shared" si="30"/>
        <v>124-05 3/4</v>
      </c>
    </row>
    <row r="59" spans="1:14" x14ac:dyDescent="0.3">
      <c r="A59" s="1">
        <v>-4</v>
      </c>
      <c r="B59" s="14">
        <f>RTD("cqg.rtd",,"DOMData",$A$45,"Price",A59,"T")</f>
        <v>124.171875</v>
      </c>
      <c r="C59" s="1">
        <f>RTD("cqg.rtd",,"DOMData",$A$45,"Volume",A59,"D")</f>
        <v>2881</v>
      </c>
      <c r="D59" s="2">
        <f>RTD("cqg.rtd",,"DOMData",$A$45,"TIME",A59,"D")</f>
        <v>44337.475809027776</v>
      </c>
      <c r="F59" s="14">
        <f t="shared" si="22"/>
        <v>124.171875</v>
      </c>
      <c r="G59" s="1" t="str">
        <f t="shared" si="26"/>
        <v>124</v>
      </c>
      <c r="H59" s="1">
        <f t="shared" si="31"/>
        <v>0.171875</v>
      </c>
      <c r="I59" s="4" t="str">
        <f t="shared" si="24"/>
        <v>5 1/2</v>
      </c>
      <c r="J59" s="1">
        <f t="shared" si="27"/>
        <v>0</v>
      </c>
      <c r="K59" s="1" t="str">
        <f t="shared" si="25"/>
        <v>124-05 1/2</v>
      </c>
      <c r="L59" s="1">
        <f t="shared" si="28"/>
        <v>0.5</v>
      </c>
      <c r="M59" s="1" t="str">
        <f t="shared" si="29"/>
        <v>+</v>
      </c>
      <c r="N59" s="1" t="str">
        <f t="shared" si="30"/>
        <v>124-05 +</v>
      </c>
    </row>
    <row r="60" spans="1:14" x14ac:dyDescent="0.3">
      <c r="A60" s="1">
        <v>-5</v>
      </c>
      <c r="B60" s="14">
        <f>RTD("cqg.rtd",,"DOMData",$A$45,"Price",A60,"T")</f>
        <v>124.1640625</v>
      </c>
      <c r="C60" s="1">
        <f>RTD("cqg.rtd",,"DOMData",$A$45,"Volume",A60,"D")</f>
        <v>3106</v>
      </c>
      <c r="D60" s="2">
        <f>RTD("cqg.rtd",,"DOMData",$A$45,"TIME",A60,"D")</f>
        <v>44337.475871527779</v>
      </c>
      <c r="F60" s="14">
        <f t="shared" si="22"/>
        <v>124.1640625</v>
      </c>
      <c r="G60" s="1" t="str">
        <f t="shared" si="26"/>
        <v>124</v>
      </c>
      <c r="H60" s="1">
        <f t="shared" si="31"/>
        <v>0.1640625</v>
      </c>
      <c r="I60" s="4" t="str">
        <f t="shared" si="24"/>
        <v>5 1/4</v>
      </c>
      <c r="J60" s="1">
        <f t="shared" si="27"/>
        <v>0</v>
      </c>
      <c r="K60" s="1" t="str">
        <f t="shared" si="25"/>
        <v>124-05 1/4</v>
      </c>
      <c r="L60" s="1">
        <f t="shared" si="28"/>
        <v>0.25</v>
      </c>
      <c r="M60" s="1" t="str">
        <f t="shared" si="29"/>
        <v/>
      </c>
      <c r="N60" s="1" t="str">
        <f t="shared" si="30"/>
        <v>124-05 1/4</v>
      </c>
    </row>
    <row r="61" spans="1:14" x14ac:dyDescent="0.3">
      <c r="A61" s="1">
        <v>-6</v>
      </c>
      <c r="B61" s="14">
        <f>RTD("cqg.rtd",,"DOMData",$A$45,"Price",A61,"T")</f>
        <v>124.15625</v>
      </c>
      <c r="C61" s="1">
        <f>RTD("cqg.rtd",,"DOMData",$A$45,"Volume",A61,"D")</f>
        <v>3266</v>
      </c>
      <c r="D61" s="2">
        <f>RTD("cqg.rtd",,"DOMData",$A$45,"TIME",A61,"D")</f>
        <v>44337.475871527779</v>
      </c>
      <c r="F61" s="14">
        <f t="shared" si="22"/>
        <v>124.15625</v>
      </c>
      <c r="G61" s="1" t="str">
        <f t="shared" si="26"/>
        <v>124</v>
      </c>
      <c r="H61" s="1">
        <f t="shared" si="31"/>
        <v>0.15625</v>
      </c>
      <c r="I61" s="4" t="str">
        <f t="shared" si="24"/>
        <v xml:space="preserve">5    </v>
      </c>
      <c r="J61" s="1">
        <f t="shared" si="27"/>
        <v>0</v>
      </c>
      <c r="K61" s="1" t="str">
        <f t="shared" si="25"/>
        <v xml:space="preserve">124-05    </v>
      </c>
      <c r="L61" s="1">
        <f t="shared" si="28"/>
        <v>0</v>
      </c>
      <c r="M61" s="1" t="str">
        <f t="shared" si="29"/>
        <v/>
      </c>
      <c r="N61" s="1" t="str">
        <f t="shared" si="30"/>
        <v xml:space="preserve">124-05    </v>
      </c>
    </row>
    <row r="62" spans="1:14" x14ac:dyDescent="0.3">
      <c r="A62" s="1">
        <v>-7</v>
      </c>
      <c r="B62" s="14">
        <f>RTD("cqg.rtd",,"DOMData",$A$45,"Price",A62,"T")</f>
        <v>124.1484375</v>
      </c>
      <c r="C62" s="1">
        <f>RTD("cqg.rtd",,"DOMData",$A$45,"Volume",A62,"D")</f>
        <v>2844</v>
      </c>
      <c r="D62" s="2">
        <f>RTD("cqg.rtd",,"DOMData",$A$45,"TIME",A62,"D")</f>
        <v>44337.475483101851</v>
      </c>
      <c r="F62" s="14">
        <f t="shared" si="22"/>
        <v>124.1484375</v>
      </c>
      <c r="G62" s="1" t="str">
        <f t="shared" si="26"/>
        <v>124</v>
      </c>
      <c r="H62" s="1">
        <f t="shared" si="31"/>
        <v>0.1484375</v>
      </c>
      <c r="I62" s="4" t="str">
        <f t="shared" si="24"/>
        <v>4 3/4</v>
      </c>
      <c r="J62" s="1">
        <f t="shared" si="27"/>
        <v>0</v>
      </c>
      <c r="K62" s="1" t="str">
        <f t="shared" si="25"/>
        <v>124-04 3/4</v>
      </c>
      <c r="L62" s="1">
        <f t="shared" si="28"/>
        <v>0.75</v>
      </c>
      <c r="M62" s="1" t="str">
        <f t="shared" si="29"/>
        <v/>
      </c>
      <c r="N62" s="1" t="str">
        <f t="shared" si="30"/>
        <v>124-04 3/4</v>
      </c>
    </row>
    <row r="63" spans="1:14" x14ac:dyDescent="0.3">
      <c r="A63" s="1">
        <v>-8</v>
      </c>
      <c r="B63" s="14">
        <f>RTD("cqg.rtd",,"DOMData",$A$45,"Price",A63,"T")</f>
        <v>124.140625</v>
      </c>
      <c r="C63" s="1">
        <f>RTD("cqg.rtd",,"DOMData",$A$45,"Volume",A63,"D")</f>
        <v>3311</v>
      </c>
      <c r="D63" s="2">
        <f>RTD("cqg.rtd",,"DOMData",$A$45,"TIME",A63,"D")</f>
        <v>44337.475483101851</v>
      </c>
      <c r="F63" s="14">
        <f t="shared" si="22"/>
        <v>124.140625</v>
      </c>
      <c r="G63" s="1" t="str">
        <f t="shared" si="26"/>
        <v>124</v>
      </c>
      <c r="H63" s="1">
        <f t="shared" si="31"/>
        <v>0.140625</v>
      </c>
      <c r="I63" s="4" t="str">
        <f t="shared" si="24"/>
        <v>4 1/2</v>
      </c>
      <c r="J63" s="1">
        <f t="shared" si="27"/>
        <v>0</v>
      </c>
      <c r="K63" s="1" t="str">
        <f t="shared" si="25"/>
        <v>124-04 1/2</v>
      </c>
      <c r="L63" s="1">
        <f t="shared" si="28"/>
        <v>0.5</v>
      </c>
      <c r="M63" s="1" t="str">
        <f t="shared" si="29"/>
        <v>+</v>
      </c>
      <c r="N63" s="1" t="str">
        <f t="shared" si="30"/>
        <v>124-04 +</v>
      </c>
    </row>
    <row r="64" spans="1:14" x14ac:dyDescent="0.3">
      <c r="A64" s="1">
        <v>-9</v>
      </c>
      <c r="B64" s="14">
        <f>RTD("cqg.rtd",,"DOMData",$A$45,"Price",A64,"T")</f>
        <v>124.1328125</v>
      </c>
      <c r="C64" s="1">
        <f>RTD("cqg.rtd",,"DOMData",$A$45,"Volume",A64,"D")</f>
        <v>2500</v>
      </c>
      <c r="D64" s="2">
        <f>RTD("cqg.rtd",,"DOMData",$A$45,"TIME",A64,"D")</f>
        <v>44337.475483101851</v>
      </c>
      <c r="F64" s="14">
        <f t="shared" si="22"/>
        <v>124.1328125</v>
      </c>
      <c r="G64" s="1" t="str">
        <f t="shared" si="26"/>
        <v>124</v>
      </c>
      <c r="H64" s="1">
        <f t="shared" si="31"/>
        <v>0.1328125</v>
      </c>
      <c r="I64" s="4" t="str">
        <f t="shared" si="24"/>
        <v>4 1/4</v>
      </c>
      <c r="J64" s="1">
        <f t="shared" si="27"/>
        <v>0</v>
      </c>
      <c r="K64" s="1" t="str">
        <f t="shared" si="25"/>
        <v>124-04 1/4</v>
      </c>
      <c r="L64" s="1">
        <f t="shared" si="28"/>
        <v>0.25</v>
      </c>
      <c r="M64" s="1" t="str">
        <f t="shared" si="29"/>
        <v/>
      </c>
      <c r="N64" s="1" t="str">
        <f t="shared" si="30"/>
        <v>124-04 1/4</v>
      </c>
    </row>
    <row r="65" spans="1:14" x14ac:dyDescent="0.3">
      <c r="A65" s="1">
        <v>-10</v>
      </c>
      <c r="B65" s="14">
        <f>RTD("cqg.rtd",,"DOMData",$A$45,"Price",A65,"T")</f>
        <v>124.125</v>
      </c>
      <c r="C65" s="1">
        <f>RTD("cqg.rtd",,"DOMData",$A$45,"Volume",A65,"D")</f>
        <v>2521</v>
      </c>
      <c r="D65" s="2">
        <f>RTD("cqg.rtd",,"DOMData",$A$45,"TIME",A65,"D")</f>
        <v>44337.47627259259</v>
      </c>
      <c r="F65" s="14">
        <f t="shared" si="22"/>
        <v>124.125</v>
      </c>
      <c r="G65" s="1" t="str">
        <f t="shared" si="26"/>
        <v>124</v>
      </c>
      <c r="H65" s="1">
        <f t="shared" si="31"/>
        <v>0.125</v>
      </c>
      <c r="I65" s="4" t="str">
        <f t="shared" si="24"/>
        <v xml:space="preserve">4    </v>
      </c>
      <c r="J65" s="1">
        <f t="shared" si="27"/>
        <v>0</v>
      </c>
      <c r="K65" s="1" t="str">
        <f t="shared" si="25"/>
        <v xml:space="preserve">124-04    </v>
      </c>
      <c r="L65" s="1">
        <f t="shared" si="28"/>
        <v>0</v>
      </c>
      <c r="M65" s="1" t="str">
        <f t="shared" si="29"/>
        <v/>
      </c>
      <c r="N65" s="1" t="str">
        <f t="shared" si="30"/>
        <v xml:space="preserve">124-04    </v>
      </c>
    </row>
    <row r="67" spans="1:14" x14ac:dyDescent="0.3">
      <c r="A67" s="1" t="s">
        <v>2</v>
      </c>
      <c r="B67" s="1" t="s">
        <v>0</v>
      </c>
      <c r="C67" s="1" t="s">
        <v>10</v>
      </c>
      <c r="D67" s="1" t="s">
        <v>1</v>
      </c>
      <c r="F67" s="1" t="s">
        <v>7</v>
      </c>
      <c r="G67" s="1" t="s">
        <v>8</v>
      </c>
      <c r="H67" s="1" t="s">
        <v>9</v>
      </c>
      <c r="I67" s="1" t="s">
        <v>17</v>
      </c>
      <c r="J67" s="12" t="s">
        <v>18</v>
      </c>
      <c r="K67" s="1" t="s">
        <v>7</v>
      </c>
      <c r="L67" s="13" t="s">
        <v>19</v>
      </c>
      <c r="M67" s="13" t="s">
        <v>16</v>
      </c>
    </row>
    <row r="68" spans="1:14" x14ac:dyDescent="0.3">
      <c r="A68" s="1">
        <v>10</v>
      </c>
      <c r="B68" s="3">
        <f>RTD("cqg.rtd",,"DOMData",$A$67,"Price",A68,"T")</f>
        <v>132.625</v>
      </c>
      <c r="C68" s="1">
        <f>RTD("cqg.rtd",,"DOMData",$A$67,"Volume",A68,"D")</f>
        <v>5056</v>
      </c>
      <c r="D68" s="2">
        <f>RTD("cqg.rtd",,"DOMData",$A$67,"TIME",A68,"D")</f>
        <v>44337.47628490741</v>
      </c>
      <c r="F68" s="3">
        <f t="shared" ref="F68:F87" si="32">B68</f>
        <v>132.625</v>
      </c>
      <c r="G68" s="1" t="str">
        <f>TEXT(TRUNC(F68),"###")</f>
        <v>132</v>
      </c>
      <c r="H68" s="1">
        <f t="shared" ref="H68:H72" si="33">F68-G68</f>
        <v>0.625</v>
      </c>
      <c r="I68" s="4" t="str">
        <f t="shared" ref="I68:I87" si="34">TEXT(H68*32,"# ?/?")</f>
        <v xml:space="preserve">20    </v>
      </c>
      <c r="J68" s="1" t="str">
        <f>IFERROR(IF((I68*1)&lt;10,IF(I68*1&lt;1,0,0),""),"00")</f>
        <v/>
      </c>
      <c r="K68" s="1" t="str">
        <f t="shared" ref="K68:K87" si="35">G68&amp;"-"&amp;J68&amp;I68</f>
        <v xml:space="preserve">132-20    </v>
      </c>
      <c r="L68" s="1">
        <f>MOD(H68*32,1)</f>
        <v>0</v>
      </c>
      <c r="M68" s="1" t="str">
        <f>IF(MOD((L68*1),1)=0.5,"+","")</f>
        <v/>
      </c>
      <c r="N68" s="1" t="str">
        <f>IF(M68="+",LEFT(K68,LEN(K68)-3)&amp;M68,K68)</f>
        <v xml:space="preserve">132-20    </v>
      </c>
    </row>
    <row r="69" spans="1:14" x14ac:dyDescent="0.3">
      <c r="A69" s="1">
        <v>9</v>
      </c>
      <c r="B69" s="3">
        <f>RTD("cqg.rtd",,"DOMData",$A$67,"Price",A69,"T")</f>
        <v>132.609375</v>
      </c>
      <c r="C69" s="1">
        <f>RTD("cqg.rtd",,"DOMData",$A$67,"Volume",A69,"D")</f>
        <v>3165</v>
      </c>
      <c r="D69" s="2">
        <f>RTD("cqg.rtd",,"DOMData",$A$67,"TIME",A69,"D")</f>
        <v>44337.475484074072</v>
      </c>
      <c r="F69" s="3">
        <f t="shared" si="32"/>
        <v>132.609375</v>
      </c>
      <c r="G69" s="1" t="str">
        <f t="shared" ref="G69:G87" si="36">TEXT(TRUNC(F69),"###")</f>
        <v>132</v>
      </c>
      <c r="H69" s="1">
        <f t="shared" si="33"/>
        <v>0.609375</v>
      </c>
      <c r="I69" s="4" t="str">
        <f t="shared" si="34"/>
        <v>19 1/2</v>
      </c>
      <c r="J69" s="1" t="str">
        <f t="shared" ref="J69:J87" si="37">IFERROR(IF((I69*1)&lt;10,IF(I69*1&lt;1,0,0),""),"00")</f>
        <v/>
      </c>
      <c r="K69" s="1" t="str">
        <f t="shared" si="35"/>
        <v>132-19 1/2</v>
      </c>
      <c r="L69" s="1">
        <f t="shared" ref="L69:L87" si="38">MOD(H69*32,1)</f>
        <v>0.5</v>
      </c>
      <c r="M69" s="1" t="str">
        <f t="shared" ref="M69:M87" si="39">IF(MOD((L69*1),1)=0.5,"+","")</f>
        <v>+</v>
      </c>
      <c r="N69" s="1" t="str">
        <f>IF(M69="+",LEFT(K69,LEN(K69)-3)&amp;M69,K69)</f>
        <v>132-19 +</v>
      </c>
    </row>
    <row r="70" spans="1:14" x14ac:dyDescent="0.3">
      <c r="A70" s="1">
        <v>8</v>
      </c>
      <c r="B70" s="3">
        <f>RTD("cqg.rtd",,"DOMData",$A$67,"Price",A70,"T")</f>
        <v>132.59375</v>
      </c>
      <c r="C70" s="1">
        <f>RTD("cqg.rtd",,"DOMData",$A$67,"Volume",A70,"D")</f>
        <v>3350</v>
      </c>
      <c r="D70" s="2">
        <f>RTD("cqg.rtd",,"DOMData",$A$67,"TIME",A70,"D")</f>
        <v>44337.475484074072</v>
      </c>
      <c r="F70" s="3">
        <f t="shared" si="32"/>
        <v>132.59375</v>
      </c>
      <c r="G70" s="1" t="str">
        <f t="shared" si="36"/>
        <v>132</v>
      </c>
      <c r="H70" s="1">
        <f t="shared" si="33"/>
        <v>0.59375</v>
      </c>
      <c r="I70" s="4" t="str">
        <f t="shared" si="34"/>
        <v xml:space="preserve">19    </v>
      </c>
      <c r="J70" s="1" t="str">
        <f t="shared" si="37"/>
        <v/>
      </c>
      <c r="K70" s="1" t="str">
        <f t="shared" si="35"/>
        <v xml:space="preserve">132-19    </v>
      </c>
      <c r="L70" s="1">
        <f t="shared" si="38"/>
        <v>0</v>
      </c>
      <c r="M70" s="1" t="str">
        <f t="shared" si="39"/>
        <v/>
      </c>
      <c r="N70" s="1" t="str">
        <f t="shared" ref="N70:N87" si="40">IF(M70="+",LEFT(K70,LEN(K70)-3)&amp;M70,K70)</f>
        <v xml:space="preserve">132-19    </v>
      </c>
    </row>
    <row r="71" spans="1:14" x14ac:dyDescent="0.3">
      <c r="A71" s="1">
        <v>7</v>
      </c>
      <c r="B71" s="3">
        <f>RTD("cqg.rtd",,"DOMData",$A$67,"Price",A71,"T")</f>
        <v>132.578125</v>
      </c>
      <c r="C71" s="1">
        <f>RTD("cqg.rtd",,"DOMData",$A$67,"Volume",A71,"D")</f>
        <v>4120</v>
      </c>
      <c r="D71" s="2">
        <f>RTD("cqg.rtd",,"DOMData",$A$67,"TIME",A71,"D")</f>
        <v>44337.475484074072</v>
      </c>
      <c r="F71" s="3">
        <f t="shared" si="32"/>
        <v>132.578125</v>
      </c>
      <c r="G71" s="1" t="str">
        <f t="shared" si="36"/>
        <v>132</v>
      </c>
      <c r="H71" s="1">
        <f t="shared" si="33"/>
        <v>0.578125</v>
      </c>
      <c r="I71" s="4" t="str">
        <f t="shared" si="34"/>
        <v>18 1/2</v>
      </c>
      <c r="J71" s="1" t="str">
        <f t="shared" si="37"/>
        <v/>
      </c>
      <c r="K71" s="1" t="str">
        <f t="shared" si="35"/>
        <v>132-18 1/2</v>
      </c>
      <c r="L71" s="1">
        <f t="shared" si="38"/>
        <v>0.5</v>
      </c>
      <c r="M71" s="1" t="str">
        <f t="shared" si="39"/>
        <v>+</v>
      </c>
      <c r="N71" s="1" t="str">
        <f t="shared" si="40"/>
        <v>132-18 +</v>
      </c>
    </row>
    <row r="72" spans="1:14" x14ac:dyDescent="0.3">
      <c r="A72" s="1">
        <v>6</v>
      </c>
      <c r="B72" s="3">
        <f>RTD("cqg.rtd",,"DOMData",$A$67,"Price",A72,"T")</f>
        <v>132.5625</v>
      </c>
      <c r="C72" s="1">
        <f>RTD("cqg.rtd",,"DOMData",$A$67,"Volume",A72,"D")</f>
        <v>4606</v>
      </c>
      <c r="D72" s="2">
        <f>RTD("cqg.rtd",,"DOMData",$A$67,"TIME",A72,"D")</f>
        <v>44337.47628490741</v>
      </c>
      <c r="F72" s="3">
        <f t="shared" si="32"/>
        <v>132.5625</v>
      </c>
      <c r="G72" s="1" t="str">
        <f t="shared" si="36"/>
        <v>132</v>
      </c>
      <c r="H72" s="1">
        <f t="shared" si="33"/>
        <v>0.5625</v>
      </c>
      <c r="I72" s="4" t="str">
        <f t="shared" si="34"/>
        <v xml:space="preserve">18    </v>
      </c>
      <c r="J72" s="1" t="str">
        <f t="shared" si="37"/>
        <v/>
      </c>
      <c r="K72" s="1" t="str">
        <f t="shared" si="35"/>
        <v xml:space="preserve">132-18    </v>
      </c>
      <c r="L72" s="1">
        <f t="shared" si="38"/>
        <v>0</v>
      </c>
      <c r="M72" s="1" t="str">
        <f t="shared" si="39"/>
        <v/>
      </c>
      <c r="N72" s="1" t="str">
        <f t="shared" si="40"/>
        <v xml:space="preserve">132-18    </v>
      </c>
    </row>
    <row r="73" spans="1:14" x14ac:dyDescent="0.3">
      <c r="A73" s="1">
        <v>5</v>
      </c>
      <c r="B73" s="3">
        <f>RTD("cqg.rtd",,"DOMData",$A$67,"Price",A73,"T")</f>
        <v>132.546875</v>
      </c>
      <c r="C73" s="1">
        <f>RTD("cqg.rtd",,"DOMData",$A$67,"Volume",A73,"D")</f>
        <v>3602</v>
      </c>
      <c r="D73" s="2">
        <f>RTD("cqg.rtd",,"DOMData",$A$67,"TIME",A73,"D")</f>
        <v>44337.47628490741</v>
      </c>
      <c r="F73" s="3">
        <f t="shared" si="32"/>
        <v>132.546875</v>
      </c>
      <c r="G73" s="1" t="str">
        <f t="shared" si="36"/>
        <v>132</v>
      </c>
      <c r="H73" s="1">
        <f>F73-G73</f>
        <v>0.546875</v>
      </c>
      <c r="I73" s="4" t="str">
        <f t="shared" si="34"/>
        <v>17 1/2</v>
      </c>
      <c r="J73" s="1" t="str">
        <f t="shared" si="37"/>
        <v/>
      </c>
      <c r="K73" s="1" t="str">
        <f t="shared" si="35"/>
        <v>132-17 1/2</v>
      </c>
      <c r="L73" s="1">
        <f t="shared" si="38"/>
        <v>0.5</v>
      </c>
      <c r="M73" s="1" t="str">
        <f t="shared" si="39"/>
        <v>+</v>
      </c>
      <c r="N73" s="1" t="str">
        <f t="shared" si="40"/>
        <v>132-17 +</v>
      </c>
    </row>
    <row r="74" spans="1:14" x14ac:dyDescent="0.3">
      <c r="A74" s="1">
        <v>4</v>
      </c>
      <c r="B74" s="3">
        <f>RTD("cqg.rtd",,"DOMData",$A$67,"Price",A74,"T")</f>
        <v>132.53125</v>
      </c>
      <c r="C74" s="1">
        <f>RTD("cqg.rtd",,"DOMData",$A$67,"Volume",A74,"D")</f>
        <v>4750</v>
      </c>
      <c r="D74" s="2">
        <f>RTD("cqg.rtd",,"DOMData",$A$67,"TIME",A74,"D")</f>
        <v>44337.47628490741</v>
      </c>
      <c r="F74" s="3">
        <f t="shared" si="32"/>
        <v>132.53125</v>
      </c>
      <c r="G74" s="1" t="str">
        <f t="shared" si="36"/>
        <v>132</v>
      </c>
      <c r="H74" s="1">
        <f t="shared" ref="H74:H87" si="41">F74-G74</f>
        <v>0.53125</v>
      </c>
      <c r="I74" s="4" t="str">
        <f t="shared" si="34"/>
        <v xml:space="preserve">17    </v>
      </c>
      <c r="J74" s="1" t="str">
        <f t="shared" si="37"/>
        <v/>
      </c>
      <c r="K74" s="1" t="str">
        <f t="shared" si="35"/>
        <v xml:space="preserve">132-17    </v>
      </c>
      <c r="L74" s="1">
        <f t="shared" si="38"/>
        <v>0</v>
      </c>
      <c r="M74" s="1" t="str">
        <f t="shared" si="39"/>
        <v/>
      </c>
      <c r="N74" s="1" t="str">
        <f t="shared" si="40"/>
        <v xml:space="preserve">132-17    </v>
      </c>
    </row>
    <row r="75" spans="1:14" x14ac:dyDescent="0.3">
      <c r="A75" s="1">
        <v>3</v>
      </c>
      <c r="B75" s="3">
        <f>RTD("cqg.rtd",,"DOMData",$A$67,"Price",A75,"T")</f>
        <v>132.515625</v>
      </c>
      <c r="C75" s="1">
        <f>RTD("cqg.rtd",,"DOMData",$A$67,"Volume",A75,"D")</f>
        <v>3914</v>
      </c>
      <c r="D75" s="2">
        <f>RTD("cqg.rtd",,"DOMData",$A$67,"TIME",A75,"D")</f>
        <v>44337.47628490741</v>
      </c>
      <c r="F75" s="3">
        <f t="shared" si="32"/>
        <v>132.515625</v>
      </c>
      <c r="G75" s="1" t="str">
        <f t="shared" si="36"/>
        <v>132</v>
      </c>
      <c r="H75" s="1">
        <f t="shared" si="41"/>
        <v>0.515625</v>
      </c>
      <c r="I75" s="4" t="str">
        <f t="shared" si="34"/>
        <v>16 1/2</v>
      </c>
      <c r="J75" s="1" t="str">
        <f t="shared" si="37"/>
        <v/>
      </c>
      <c r="K75" s="1" t="str">
        <f t="shared" si="35"/>
        <v>132-16 1/2</v>
      </c>
      <c r="L75" s="1">
        <f t="shared" si="38"/>
        <v>0.5</v>
      </c>
      <c r="M75" s="1" t="str">
        <f t="shared" si="39"/>
        <v>+</v>
      </c>
      <c r="N75" s="1" t="str">
        <f t="shared" si="40"/>
        <v>132-16 +</v>
      </c>
    </row>
    <row r="76" spans="1:14" x14ac:dyDescent="0.3">
      <c r="A76" s="1">
        <v>2</v>
      </c>
      <c r="B76" s="3">
        <f>RTD("cqg.rtd",,"DOMData",$A$67,"Price",A76,"T")</f>
        <v>132.5</v>
      </c>
      <c r="C76" s="1">
        <f>RTD("cqg.rtd",,"DOMData",$A$67,"Volume",A76,"D")</f>
        <v>3491</v>
      </c>
      <c r="D76" s="2">
        <f>RTD("cqg.rtd",,"DOMData",$A$67,"TIME",A76,"D")</f>
        <v>44337.47628490741</v>
      </c>
      <c r="F76" s="3">
        <f t="shared" si="32"/>
        <v>132.5</v>
      </c>
      <c r="G76" s="1" t="str">
        <f t="shared" si="36"/>
        <v>132</v>
      </c>
      <c r="H76" s="1">
        <f t="shared" si="41"/>
        <v>0.5</v>
      </c>
      <c r="I76" s="4" t="str">
        <f t="shared" si="34"/>
        <v xml:space="preserve">16    </v>
      </c>
      <c r="J76" s="1" t="str">
        <f t="shared" si="37"/>
        <v/>
      </c>
      <c r="K76" s="1" t="str">
        <f t="shared" si="35"/>
        <v xml:space="preserve">132-16    </v>
      </c>
      <c r="L76" s="1">
        <f t="shared" si="38"/>
        <v>0</v>
      </c>
      <c r="M76" s="1" t="str">
        <f t="shared" si="39"/>
        <v/>
      </c>
      <c r="N76" s="1" t="str">
        <f t="shared" si="40"/>
        <v xml:space="preserve">132-16    </v>
      </c>
    </row>
    <row r="77" spans="1:14" x14ac:dyDescent="0.3">
      <c r="A77" s="1">
        <v>1</v>
      </c>
      <c r="B77" s="3">
        <f>RTD("cqg.rtd",,"DOMData",$A$67,"Price",A77,"T")</f>
        <v>132.484375</v>
      </c>
      <c r="C77" s="1">
        <f>RTD("cqg.rtd",,"DOMData",$A$67,"Volume",A77,"D")</f>
        <v>2826</v>
      </c>
      <c r="D77" s="2">
        <f>RTD("cqg.rtd",,"DOMData",$A$67,"TIME",A77,"D")</f>
        <v>44337.476285509263</v>
      </c>
      <c r="F77" s="3">
        <f t="shared" si="32"/>
        <v>132.484375</v>
      </c>
      <c r="G77" s="1" t="str">
        <f t="shared" si="36"/>
        <v>132</v>
      </c>
      <c r="H77" s="1">
        <f t="shared" si="41"/>
        <v>0.484375</v>
      </c>
      <c r="I77" s="4" t="str">
        <f t="shared" si="34"/>
        <v>15 1/2</v>
      </c>
      <c r="J77" s="1" t="str">
        <f t="shared" si="37"/>
        <v/>
      </c>
      <c r="K77" s="1" t="str">
        <f t="shared" si="35"/>
        <v>132-15 1/2</v>
      </c>
      <c r="L77" s="1">
        <f t="shared" si="38"/>
        <v>0.5</v>
      </c>
      <c r="M77" s="1" t="str">
        <f t="shared" si="39"/>
        <v>+</v>
      </c>
      <c r="N77" s="1" t="str">
        <f t="shared" si="40"/>
        <v>132-15 +</v>
      </c>
    </row>
    <row r="78" spans="1:14" x14ac:dyDescent="0.3">
      <c r="A78" s="1">
        <v>-1</v>
      </c>
      <c r="B78" s="3">
        <f>RTD("cqg.rtd",,"DOMData",$A$67,"Price",A78,"T")</f>
        <v>132.46875</v>
      </c>
      <c r="C78" s="1">
        <f>RTD("cqg.rtd",,"DOMData",$A$67,"Volume",A78,"D")</f>
        <v>744</v>
      </c>
      <c r="D78" s="2">
        <f>RTD("cqg.rtd",,"DOMData",$A$67,"TIME",A78,"D")</f>
        <v>44337.476286203702</v>
      </c>
      <c r="F78" s="3">
        <f t="shared" si="32"/>
        <v>132.46875</v>
      </c>
      <c r="G78" s="1" t="str">
        <f t="shared" si="36"/>
        <v>132</v>
      </c>
      <c r="H78" s="1">
        <f t="shared" si="41"/>
        <v>0.46875</v>
      </c>
      <c r="I78" s="4" t="str">
        <f t="shared" si="34"/>
        <v xml:space="preserve">15    </v>
      </c>
      <c r="J78" s="1" t="str">
        <f t="shared" si="37"/>
        <v/>
      </c>
      <c r="K78" s="1" t="str">
        <f t="shared" si="35"/>
        <v xml:space="preserve">132-15    </v>
      </c>
      <c r="L78" s="1">
        <f t="shared" si="38"/>
        <v>0</v>
      </c>
      <c r="M78" s="1" t="str">
        <f t="shared" si="39"/>
        <v/>
      </c>
      <c r="N78" s="1" t="str">
        <f t="shared" si="40"/>
        <v xml:space="preserve">132-15    </v>
      </c>
    </row>
    <row r="79" spans="1:14" x14ac:dyDescent="0.3">
      <c r="A79" s="1">
        <v>-2</v>
      </c>
      <c r="B79" s="3">
        <f>RTD("cqg.rtd",,"DOMData",$A$67,"Price",A79,"T")</f>
        <v>132.453125</v>
      </c>
      <c r="C79" s="1">
        <f>RTD("cqg.rtd",,"DOMData",$A$67,"Volume",A79,"D")</f>
        <v>3739</v>
      </c>
      <c r="D79" s="2">
        <f>RTD("cqg.rtd",,"DOMData",$A$67,"TIME",A79,"D")</f>
        <v>44337.476286203702</v>
      </c>
      <c r="F79" s="3">
        <f t="shared" si="32"/>
        <v>132.453125</v>
      </c>
      <c r="G79" s="1" t="str">
        <f t="shared" si="36"/>
        <v>132</v>
      </c>
      <c r="H79" s="1">
        <f t="shared" si="41"/>
        <v>0.453125</v>
      </c>
      <c r="I79" s="4" t="str">
        <f t="shared" si="34"/>
        <v>14 1/2</v>
      </c>
      <c r="J79" s="1" t="str">
        <f t="shared" si="37"/>
        <v/>
      </c>
      <c r="K79" s="1" t="str">
        <f t="shared" si="35"/>
        <v>132-14 1/2</v>
      </c>
      <c r="L79" s="1">
        <f t="shared" si="38"/>
        <v>0.5</v>
      </c>
      <c r="M79" s="1" t="str">
        <f t="shared" si="39"/>
        <v>+</v>
      </c>
      <c r="N79" s="1" t="str">
        <f t="shared" si="40"/>
        <v>132-14 +</v>
      </c>
    </row>
    <row r="80" spans="1:14" x14ac:dyDescent="0.3">
      <c r="A80" s="1">
        <v>-3</v>
      </c>
      <c r="B80" s="3">
        <f>RTD("cqg.rtd",,"DOMData",$A$67,"Price",A80,"T")</f>
        <v>132.4375</v>
      </c>
      <c r="C80" s="1">
        <f>RTD("cqg.rtd",,"DOMData",$A$67,"Volume",A80,"D")</f>
        <v>3990</v>
      </c>
      <c r="D80" s="2">
        <f>RTD("cqg.rtd",,"DOMData",$A$67,"TIME",A80,"D")</f>
        <v>44337.476286203702</v>
      </c>
      <c r="F80" s="3">
        <f t="shared" si="32"/>
        <v>132.4375</v>
      </c>
      <c r="G80" s="1" t="str">
        <f t="shared" si="36"/>
        <v>132</v>
      </c>
      <c r="H80" s="1">
        <f t="shared" si="41"/>
        <v>0.4375</v>
      </c>
      <c r="I80" s="4" t="str">
        <f t="shared" si="34"/>
        <v xml:space="preserve">14    </v>
      </c>
      <c r="J80" s="1" t="str">
        <f t="shared" si="37"/>
        <v/>
      </c>
      <c r="K80" s="1" t="str">
        <f t="shared" si="35"/>
        <v xml:space="preserve">132-14    </v>
      </c>
      <c r="L80" s="1">
        <f t="shared" si="38"/>
        <v>0</v>
      </c>
      <c r="M80" s="1" t="str">
        <f t="shared" si="39"/>
        <v/>
      </c>
      <c r="N80" s="1" t="str">
        <f t="shared" si="40"/>
        <v xml:space="preserve">132-14    </v>
      </c>
    </row>
    <row r="81" spans="1:14" x14ac:dyDescent="0.3">
      <c r="A81" s="1">
        <v>-4</v>
      </c>
      <c r="B81" s="3">
        <f>RTD("cqg.rtd",,"DOMData",$A$67,"Price",A81,"T")</f>
        <v>132.421875</v>
      </c>
      <c r="C81" s="1">
        <f>RTD("cqg.rtd",,"DOMData",$A$67,"Volume",A81,"D")</f>
        <v>4322</v>
      </c>
      <c r="D81" s="2">
        <f>RTD("cqg.rtd",,"DOMData",$A$67,"TIME",A81,"D")</f>
        <v>44337.47628490741</v>
      </c>
      <c r="F81" s="3">
        <f t="shared" si="32"/>
        <v>132.421875</v>
      </c>
      <c r="G81" s="1" t="str">
        <f t="shared" si="36"/>
        <v>132</v>
      </c>
      <c r="H81" s="1">
        <f t="shared" si="41"/>
        <v>0.421875</v>
      </c>
      <c r="I81" s="4" t="str">
        <f t="shared" si="34"/>
        <v>13 1/2</v>
      </c>
      <c r="J81" s="1" t="str">
        <f t="shared" si="37"/>
        <v/>
      </c>
      <c r="K81" s="1" t="str">
        <f t="shared" si="35"/>
        <v>132-13 1/2</v>
      </c>
      <c r="L81" s="1">
        <f t="shared" si="38"/>
        <v>0.5</v>
      </c>
      <c r="M81" s="1" t="str">
        <f t="shared" si="39"/>
        <v>+</v>
      </c>
      <c r="N81" s="1" t="str">
        <f t="shared" si="40"/>
        <v>132-13 +</v>
      </c>
    </row>
    <row r="82" spans="1:14" x14ac:dyDescent="0.3">
      <c r="A82" s="1">
        <v>-5</v>
      </c>
      <c r="B82" s="3">
        <f>RTD("cqg.rtd",,"DOMData",$A$67,"Price",A82,"T")</f>
        <v>132.40625</v>
      </c>
      <c r="C82" s="1">
        <f>RTD("cqg.rtd",,"DOMData",$A$67,"Volume",A82,"D")</f>
        <v>4782</v>
      </c>
      <c r="D82" s="2">
        <f>RTD("cqg.rtd",,"DOMData",$A$67,"TIME",A82,"D")</f>
        <v>44337.4757650463</v>
      </c>
      <c r="F82" s="3">
        <f t="shared" si="32"/>
        <v>132.40625</v>
      </c>
      <c r="G82" s="1" t="str">
        <f t="shared" si="36"/>
        <v>132</v>
      </c>
      <c r="H82" s="1">
        <f t="shared" si="41"/>
        <v>0.40625</v>
      </c>
      <c r="I82" s="4" t="str">
        <f t="shared" si="34"/>
        <v xml:space="preserve">13    </v>
      </c>
      <c r="J82" s="1" t="str">
        <f t="shared" si="37"/>
        <v/>
      </c>
      <c r="K82" s="1" t="str">
        <f t="shared" si="35"/>
        <v xml:space="preserve">132-13    </v>
      </c>
      <c r="L82" s="1">
        <f t="shared" si="38"/>
        <v>0</v>
      </c>
      <c r="M82" s="1" t="str">
        <f t="shared" si="39"/>
        <v/>
      </c>
      <c r="N82" s="1" t="str">
        <f t="shared" si="40"/>
        <v xml:space="preserve">132-13    </v>
      </c>
    </row>
    <row r="83" spans="1:14" x14ac:dyDescent="0.3">
      <c r="A83" s="1">
        <v>-6</v>
      </c>
      <c r="B83" s="3">
        <f>RTD("cqg.rtd",,"DOMData",$A$67,"Price",A83,"T")</f>
        <v>132.390625</v>
      </c>
      <c r="C83" s="1">
        <f>RTD("cqg.rtd",,"DOMData",$A$67,"Volume",A83,"D")</f>
        <v>4094</v>
      </c>
      <c r="D83" s="2">
        <f>RTD("cqg.rtd",,"DOMData",$A$67,"TIME",A83,"D")</f>
        <v>44337.475484074072</v>
      </c>
      <c r="F83" s="3">
        <f t="shared" si="32"/>
        <v>132.390625</v>
      </c>
      <c r="G83" s="1" t="str">
        <f t="shared" si="36"/>
        <v>132</v>
      </c>
      <c r="H83" s="1">
        <f t="shared" si="41"/>
        <v>0.390625</v>
      </c>
      <c r="I83" s="4" t="str">
        <f t="shared" si="34"/>
        <v>12 1/2</v>
      </c>
      <c r="J83" s="1" t="str">
        <f t="shared" si="37"/>
        <v/>
      </c>
      <c r="K83" s="1" t="str">
        <f t="shared" si="35"/>
        <v>132-12 1/2</v>
      </c>
      <c r="L83" s="1">
        <f t="shared" si="38"/>
        <v>0.5</v>
      </c>
      <c r="M83" s="1" t="str">
        <f t="shared" si="39"/>
        <v>+</v>
      </c>
      <c r="N83" s="1" t="str">
        <f t="shared" si="40"/>
        <v>132-12 +</v>
      </c>
    </row>
    <row r="84" spans="1:14" x14ac:dyDescent="0.3">
      <c r="A84" s="1">
        <v>-7</v>
      </c>
      <c r="B84" s="3">
        <f>RTD("cqg.rtd",,"DOMData",$A$67,"Price",A84,"T")</f>
        <v>132.375</v>
      </c>
      <c r="C84" s="1">
        <f>RTD("cqg.rtd",,"DOMData",$A$67,"Volume",A84,"D")</f>
        <v>3807</v>
      </c>
      <c r="D84" s="2">
        <f>RTD("cqg.rtd",,"DOMData",$A$67,"TIME",A84,"D")</f>
        <v>44337.475484074072</v>
      </c>
      <c r="F84" s="3">
        <f t="shared" si="32"/>
        <v>132.375</v>
      </c>
      <c r="G84" s="1" t="str">
        <f t="shared" si="36"/>
        <v>132</v>
      </c>
      <c r="H84" s="1">
        <f t="shared" si="41"/>
        <v>0.375</v>
      </c>
      <c r="I84" s="4" t="str">
        <f t="shared" si="34"/>
        <v xml:space="preserve">12    </v>
      </c>
      <c r="J84" s="1" t="str">
        <f t="shared" si="37"/>
        <v/>
      </c>
      <c r="K84" s="1" t="str">
        <f t="shared" si="35"/>
        <v xml:space="preserve">132-12    </v>
      </c>
      <c r="L84" s="1">
        <f t="shared" si="38"/>
        <v>0</v>
      </c>
      <c r="M84" s="1" t="str">
        <f t="shared" si="39"/>
        <v/>
      </c>
      <c r="N84" s="1" t="str">
        <f t="shared" si="40"/>
        <v xml:space="preserve">132-12    </v>
      </c>
    </row>
    <row r="85" spans="1:14" x14ac:dyDescent="0.3">
      <c r="A85" s="1">
        <v>-8</v>
      </c>
      <c r="B85" s="3">
        <f>RTD("cqg.rtd",,"DOMData",$A$67,"Price",A85,"T")</f>
        <v>132.359375</v>
      </c>
      <c r="C85" s="1">
        <f>RTD("cqg.rtd",,"DOMData",$A$67,"Volume",A85,"D")</f>
        <v>3949</v>
      </c>
      <c r="D85" s="2">
        <f>RTD("cqg.rtd",,"DOMData",$A$67,"TIME",A85,"D")</f>
        <v>44337.475484074072</v>
      </c>
      <c r="F85" s="3">
        <f t="shared" si="32"/>
        <v>132.359375</v>
      </c>
      <c r="G85" s="1" t="str">
        <f t="shared" si="36"/>
        <v>132</v>
      </c>
      <c r="H85" s="1">
        <f t="shared" si="41"/>
        <v>0.359375</v>
      </c>
      <c r="I85" s="4" t="str">
        <f t="shared" si="34"/>
        <v>11 1/2</v>
      </c>
      <c r="J85" s="1" t="str">
        <f t="shared" si="37"/>
        <v/>
      </c>
      <c r="K85" s="1" t="str">
        <f t="shared" si="35"/>
        <v>132-11 1/2</v>
      </c>
      <c r="L85" s="1">
        <f t="shared" si="38"/>
        <v>0.5</v>
      </c>
      <c r="M85" s="1" t="str">
        <f t="shared" si="39"/>
        <v>+</v>
      </c>
      <c r="N85" s="1" t="str">
        <f t="shared" si="40"/>
        <v>132-11 +</v>
      </c>
    </row>
    <row r="86" spans="1:14" x14ac:dyDescent="0.3">
      <c r="A86" s="1">
        <v>-9</v>
      </c>
      <c r="B86" s="3">
        <f>RTD("cqg.rtd",,"DOMData",$A$67,"Price",A86,"T")</f>
        <v>132.34375</v>
      </c>
      <c r="C86" s="1">
        <f>RTD("cqg.rtd",,"DOMData",$A$67,"Volume",A86,"D")</f>
        <v>3437</v>
      </c>
      <c r="D86" s="2">
        <f>RTD("cqg.rtd",,"DOMData",$A$67,"TIME",A86,"D")</f>
        <v>44337.475883101855</v>
      </c>
      <c r="F86" s="3">
        <f t="shared" si="32"/>
        <v>132.34375</v>
      </c>
      <c r="G86" s="1" t="str">
        <f t="shared" si="36"/>
        <v>132</v>
      </c>
      <c r="H86" s="1">
        <f t="shared" si="41"/>
        <v>0.34375</v>
      </c>
      <c r="I86" s="4" t="str">
        <f t="shared" si="34"/>
        <v xml:space="preserve">11    </v>
      </c>
      <c r="J86" s="1" t="str">
        <f t="shared" si="37"/>
        <v/>
      </c>
      <c r="K86" s="1" t="str">
        <f t="shared" si="35"/>
        <v xml:space="preserve">132-11    </v>
      </c>
      <c r="L86" s="1">
        <f t="shared" si="38"/>
        <v>0</v>
      </c>
      <c r="M86" s="1" t="str">
        <f t="shared" si="39"/>
        <v/>
      </c>
      <c r="N86" s="1" t="str">
        <f t="shared" si="40"/>
        <v xml:space="preserve">132-11    </v>
      </c>
    </row>
    <row r="87" spans="1:14" x14ac:dyDescent="0.3">
      <c r="A87" s="1">
        <v>-10</v>
      </c>
      <c r="B87" s="3">
        <f>RTD("cqg.rtd",,"DOMData",$A$67,"Price",A87,"T")</f>
        <v>132.328125</v>
      </c>
      <c r="C87" s="1">
        <f>RTD("cqg.rtd",,"DOMData",$A$67,"Volume",A87,"D")</f>
        <v>3051</v>
      </c>
      <c r="D87" s="2">
        <f>RTD("cqg.rtd",,"DOMData",$A$67,"TIME",A87,"D")</f>
        <v>44337.475914166665</v>
      </c>
      <c r="F87" s="3">
        <f t="shared" si="32"/>
        <v>132.328125</v>
      </c>
      <c r="G87" s="1" t="str">
        <f t="shared" si="36"/>
        <v>132</v>
      </c>
      <c r="H87" s="1">
        <f t="shared" si="41"/>
        <v>0.328125</v>
      </c>
      <c r="I87" s="4" t="str">
        <f t="shared" si="34"/>
        <v>10 1/2</v>
      </c>
      <c r="J87" s="1" t="str">
        <f t="shared" si="37"/>
        <v/>
      </c>
      <c r="K87" s="1" t="str">
        <f t="shared" si="35"/>
        <v>132-10 1/2</v>
      </c>
      <c r="L87" s="1">
        <f t="shared" si="38"/>
        <v>0.5</v>
      </c>
      <c r="M87" s="1" t="str">
        <f t="shared" si="39"/>
        <v>+</v>
      </c>
      <c r="N87" s="1" t="str">
        <f t="shared" si="40"/>
        <v>132-10 +</v>
      </c>
    </row>
    <row r="89" spans="1:14" x14ac:dyDescent="0.3">
      <c r="A89" s="1" t="s">
        <v>3</v>
      </c>
      <c r="B89" s="1" t="s">
        <v>0</v>
      </c>
      <c r="C89" s="1" t="s">
        <v>10</v>
      </c>
      <c r="D89" s="1" t="s">
        <v>1</v>
      </c>
      <c r="F89" s="1" t="s">
        <v>7</v>
      </c>
      <c r="G89" s="1" t="s">
        <v>8</v>
      </c>
      <c r="H89" s="1" t="s">
        <v>9</v>
      </c>
      <c r="I89" s="1" t="s">
        <v>17</v>
      </c>
      <c r="J89" s="12" t="s">
        <v>18</v>
      </c>
      <c r="K89" s="1" t="s">
        <v>7</v>
      </c>
      <c r="L89" s="13" t="s">
        <v>19</v>
      </c>
      <c r="M89" s="13" t="s">
        <v>16</v>
      </c>
    </row>
    <row r="90" spans="1:14" x14ac:dyDescent="0.3">
      <c r="A90" s="1">
        <v>10</v>
      </c>
      <c r="B90" s="3">
        <f>RTD("cqg.rtd",,"DOMData",$A$89,"Price",A90,"T")</f>
        <v>157.53125</v>
      </c>
      <c r="C90" s="1">
        <f>RTD("cqg.rtd",,"DOMData",$A$89,"Volume",A90,"D")</f>
        <v>422</v>
      </c>
      <c r="D90" s="2">
        <f>RTD("cqg.rtd",,"DOMData",$A$89,"TIME",A90,"D")</f>
        <v>44337.475484166665</v>
      </c>
      <c r="F90" s="3">
        <f t="shared" ref="F90:F109" si="42">B90</f>
        <v>157.53125</v>
      </c>
      <c r="G90" s="1" t="str">
        <f>TEXT(TRUNC(F90),"###")</f>
        <v>157</v>
      </c>
      <c r="H90" s="1">
        <f t="shared" ref="H90:H94" si="43">F90-G90</f>
        <v>0.53125</v>
      </c>
      <c r="I90" s="4" t="str">
        <f t="shared" ref="I90:I109" si="44">TEXT(H90*32,"# ?/?")</f>
        <v xml:space="preserve">17    </v>
      </c>
      <c r="J90" s="1" t="str">
        <f>IFERROR(IF((I90*1)&lt;10,IF(I90*1&lt;1,0,0),""),"00")</f>
        <v/>
      </c>
      <c r="K90" s="1" t="str">
        <f t="shared" ref="K90:K109" si="45">G90&amp;"-"&amp;J90&amp;I90</f>
        <v xml:space="preserve">157-17    </v>
      </c>
      <c r="L90" s="1">
        <f>MOD(H90*32,1)</f>
        <v>0</v>
      </c>
      <c r="M90" s="1" t="str">
        <f>IF(MOD((L90*1),1)=0.5,"+","")</f>
        <v/>
      </c>
      <c r="N90" s="1" t="str">
        <f>IF(M90="+",LEFT(K90,LEN(K90)-3)&amp;M90,K90)</f>
        <v xml:space="preserve">157-17    </v>
      </c>
    </row>
    <row r="91" spans="1:14" x14ac:dyDescent="0.3">
      <c r="A91" s="1">
        <v>9</v>
      </c>
      <c r="B91" s="3">
        <f>RTD("cqg.rtd",,"DOMData",$A$89,"Price",A91,"T")</f>
        <v>157.5</v>
      </c>
      <c r="C91" s="1">
        <f>RTD("cqg.rtd",,"DOMData",$A$89,"Volume",A91,"D")</f>
        <v>654</v>
      </c>
      <c r="D91" s="2">
        <f>RTD("cqg.rtd",,"DOMData",$A$89,"TIME",A91,"D")</f>
        <v>44337.475484166665</v>
      </c>
      <c r="F91" s="3">
        <f t="shared" si="42"/>
        <v>157.5</v>
      </c>
      <c r="G91" s="1" t="str">
        <f t="shared" ref="G91:G109" si="46">TEXT(TRUNC(F91),"###")</f>
        <v>157</v>
      </c>
      <c r="H91" s="1">
        <f t="shared" si="43"/>
        <v>0.5</v>
      </c>
      <c r="I91" s="4" t="str">
        <f t="shared" si="44"/>
        <v xml:space="preserve">16    </v>
      </c>
      <c r="J91" s="1" t="str">
        <f t="shared" ref="J91:J109" si="47">IFERROR(IF((I91*1)&lt;10,IF(I91*1&lt;1,0,0),""),"00")</f>
        <v/>
      </c>
      <c r="K91" s="1" t="str">
        <f t="shared" si="45"/>
        <v xml:space="preserve">157-16    </v>
      </c>
      <c r="L91" s="1">
        <f t="shared" ref="L91:L109" si="48">MOD(H91*32,1)</f>
        <v>0</v>
      </c>
      <c r="M91" s="1" t="str">
        <f t="shared" ref="M91:M109" si="49">IF(MOD((L91*1),1)=0.5,"+","")</f>
        <v/>
      </c>
      <c r="N91" s="1" t="str">
        <f>IF(M91="+",LEFT(K91,LEN(K91)-3)&amp;M91,K91)</f>
        <v xml:space="preserve">157-16    </v>
      </c>
    </row>
    <row r="92" spans="1:14" x14ac:dyDescent="0.3">
      <c r="A92" s="1">
        <v>8</v>
      </c>
      <c r="B92" s="3">
        <f>RTD("cqg.rtd",,"DOMData",$A$89,"Price",A92,"T")</f>
        <v>157.46875</v>
      </c>
      <c r="C92" s="1">
        <f>RTD("cqg.rtd",,"DOMData",$A$89,"Volume",A92,"D")</f>
        <v>505</v>
      </c>
      <c r="D92" s="2">
        <f>RTD("cqg.rtd",,"DOMData",$A$89,"TIME",A92,"D")</f>
        <v>44337.475484166665</v>
      </c>
      <c r="F92" s="3">
        <f t="shared" si="42"/>
        <v>157.46875</v>
      </c>
      <c r="G92" s="1" t="str">
        <f t="shared" si="46"/>
        <v>157</v>
      </c>
      <c r="H92" s="1">
        <f t="shared" si="43"/>
        <v>0.46875</v>
      </c>
      <c r="I92" s="4" t="str">
        <f t="shared" si="44"/>
        <v xml:space="preserve">15    </v>
      </c>
      <c r="J92" s="1" t="str">
        <f t="shared" si="47"/>
        <v/>
      </c>
      <c r="K92" s="1" t="str">
        <f t="shared" si="45"/>
        <v xml:space="preserve">157-15    </v>
      </c>
      <c r="L92" s="1">
        <f t="shared" si="48"/>
        <v>0</v>
      </c>
      <c r="M92" s="1" t="str">
        <f t="shared" si="49"/>
        <v/>
      </c>
      <c r="N92" s="1" t="str">
        <f t="shared" ref="N92:N109" si="50">IF(M92="+",LEFT(K92,LEN(K92)-3)&amp;M92,K92)</f>
        <v xml:space="preserve">157-15    </v>
      </c>
    </row>
    <row r="93" spans="1:14" x14ac:dyDescent="0.3">
      <c r="A93" s="1">
        <v>7</v>
      </c>
      <c r="B93" s="3">
        <f>RTD("cqg.rtd",,"DOMData",$A$89,"Price",A93,"T")</f>
        <v>157.4375</v>
      </c>
      <c r="C93" s="1">
        <f>RTD("cqg.rtd",,"DOMData",$A$89,"Volume",A93,"D")</f>
        <v>614</v>
      </c>
      <c r="D93" s="2">
        <f>RTD("cqg.rtd",,"DOMData",$A$89,"TIME",A93,"D")</f>
        <v>44337.475484166665</v>
      </c>
      <c r="F93" s="3">
        <f t="shared" si="42"/>
        <v>157.4375</v>
      </c>
      <c r="G93" s="1" t="str">
        <f t="shared" si="46"/>
        <v>157</v>
      </c>
      <c r="H93" s="1">
        <f t="shared" si="43"/>
        <v>0.4375</v>
      </c>
      <c r="I93" s="4" t="str">
        <f t="shared" si="44"/>
        <v xml:space="preserve">14    </v>
      </c>
      <c r="J93" s="1" t="str">
        <f t="shared" si="47"/>
        <v/>
      </c>
      <c r="K93" s="1" t="str">
        <f t="shared" si="45"/>
        <v xml:space="preserve">157-14    </v>
      </c>
      <c r="L93" s="1">
        <f t="shared" si="48"/>
        <v>0</v>
      </c>
      <c r="M93" s="1" t="str">
        <f t="shared" si="49"/>
        <v/>
      </c>
      <c r="N93" s="1" t="str">
        <f t="shared" si="50"/>
        <v xml:space="preserve">157-14    </v>
      </c>
    </row>
    <row r="94" spans="1:14" x14ac:dyDescent="0.3">
      <c r="A94" s="1">
        <v>6</v>
      </c>
      <c r="B94" s="3">
        <f>RTD("cqg.rtd",,"DOMData",$A$89,"Price",A94,"T")</f>
        <v>157.40625</v>
      </c>
      <c r="C94" s="1">
        <f>RTD("cqg.rtd",,"DOMData",$A$89,"Volume",A94,"D")</f>
        <v>551</v>
      </c>
      <c r="D94" s="2">
        <f>RTD("cqg.rtd",,"DOMData",$A$89,"TIME",A94,"D")</f>
        <v>44337.475484166665</v>
      </c>
      <c r="F94" s="3">
        <f t="shared" si="42"/>
        <v>157.40625</v>
      </c>
      <c r="G94" s="1" t="str">
        <f t="shared" si="46"/>
        <v>157</v>
      </c>
      <c r="H94" s="1">
        <f t="shared" si="43"/>
        <v>0.40625</v>
      </c>
      <c r="I94" s="4" t="str">
        <f t="shared" si="44"/>
        <v xml:space="preserve">13    </v>
      </c>
      <c r="J94" s="1" t="str">
        <f t="shared" si="47"/>
        <v/>
      </c>
      <c r="K94" s="1" t="str">
        <f t="shared" si="45"/>
        <v xml:space="preserve">157-13    </v>
      </c>
      <c r="L94" s="1">
        <f t="shared" si="48"/>
        <v>0</v>
      </c>
      <c r="M94" s="1" t="str">
        <f t="shared" si="49"/>
        <v/>
      </c>
      <c r="N94" s="1" t="str">
        <f t="shared" si="50"/>
        <v xml:space="preserve">157-13    </v>
      </c>
    </row>
    <row r="95" spans="1:14" x14ac:dyDescent="0.3">
      <c r="A95" s="1">
        <v>5</v>
      </c>
      <c r="B95" s="3">
        <f>RTD("cqg.rtd",,"DOMData",$A$89,"Price",A95,"T")</f>
        <v>157.375</v>
      </c>
      <c r="C95" s="1">
        <f>RTD("cqg.rtd",,"DOMData",$A$89,"Volume",A95,"D")</f>
        <v>564</v>
      </c>
      <c r="D95" s="2">
        <f>RTD("cqg.rtd",,"DOMData",$A$89,"TIME",A95,"D")</f>
        <v>44337.475484166665</v>
      </c>
      <c r="F95" s="3">
        <f t="shared" si="42"/>
        <v>157.375</v>
      </c>
      <c r="G95" s="1" t="str">
        <f t="shared" si="46"/>
        <v>157</v>
      </c>
      <c r="H95" s="1">
        <f>F95-G95</f>
        <v>0.375</v>
      </c>
      <c r="I95" s="4" t="str">
        <f t="shared" si="44"/>
        <v xml:space="preserve">12    </v>
      </c>
      <c r="J95" s="1" t="str">
        <f t="shared" si="47"/>
        <v/>
      </c>
      <c r="K95" s="1" t="str">
        <f t="shared" si="45"/>
        <v xml:space="preserve">157-12    </v>
      </c>
      <c r="L95" s="1">
        <f t="shared" si="48"/>
        <v>0</v>
      </c>
      <c r="M95" s="1" t="str">
        <f t="shared" si="49"/>
        <v/>
      </c>
      <c r="N95" s="1" t="str">
        <f t="shared" si="50"/>
        <v xml:space="preserve">157-12    </v>
      </c>
    </row>
    <row r="96" spans="1:14" x14ac:dyDescent="0.3">
      <c r="A96" s="1">
        <v>4</v>
      </c>
      <c r="B96" s="3">
        <f>RTD("cqg.rtd",,"DOMData",$A$89,"Price",A96,"T")</f>
        <v>157.34375</v>
      </c>
      <c r="C96" s="1">
        <f>RTD("cqg.rtd",,"DOMData",$A$89,"Volume",A96,"D")</f>
        <v>589</v>
      </c>
      <c r="D96" s="2">
        <f>RTD("cqg.rtd",,"DOMData",$A$89,"TIME",A96,"D")</f>
        <v>44337.476090972224</v>
      </c>
      <c r="F96" s="3">
        <f t="shared" si="42"/>
        <v>157.34375</v>
      </c>
      <c r="G96" s="1" t="str">
        <f t="shared" si="46"/>
        <v>157</v>
      </c>
      <c r="H96" s="1">
        <f t="shared" ref="H96:H109" si="51">F96-G96</f>
        <v>0.34375</v>
      </c>
      <c r="I96" s="4" t="str">
        <f t="shared" si="44"/>
        <v xml:space="preserve">11    </v>
      </c>
      <c r="J96" s="1" t="str">
        <f t="shared" si="47"/>
        <v/>
      </c>
      <c r="K96" s="1" t="str">
        <f t="shared" si="45"/>
        <v xml:space="preserve">157-11    </v>
      </c>
      <c r="L96" s="1">
        <f t="shared" si="48"/>
        <v>0</v>
      </c>
      <c r="M96" s="1" t="str">
        <f t="shared" si="49"/>
        <v/>
      </c>
      <c r="N96" s="1" t="str">
        <f t="shared" si="50"/>
        <v xml:space="preserve">157-11    </v>
      </c>
    </row>
    <row r="97" spans="1:14" x14ac:dyDescent="0.3">
      <c r="A97" s="1">
        <v>3</v>
      </c>
      <c r="B97" s="3">
        <f>RTD("cqg.rtd",,"DOMData",$A$89,"Price",A97,"T")</f>
        <v>157.3125</v>
      </c>
      <c r="C97" s="1">
        <f>RTD("cqg.rtd",,"DOMData",$A$89,"Volume",A97,"D")</f>
        <v>657</v>
      </c>
      <c r="D97" s="2">
        <f>RTD("cqg.rtd",,"DOMData",$A$89,"TIME",A97,"D")</f>
        <v>44337.476266157406</v>
      </c>
      <c r="F97" s="3">
        <f t="shared" si="42"/>
        <v>157.3125</v>
      </c>
      <c r="G97" s="1" t="str">
        <f t="shared" si="46"/>
        <v>157</v>
      </c>
      <c r="H97" s="1">
        <f t="shared" si="51"/>
        <v>0.3125</v>
      </c>
      <c r="I97" s="4" t="str">
        <f t="shared" si="44"/>
        <v xml:space="preserve">10    </v>
      </c>
      <c r="J97" s="1" t="str">
        <f t="shared" si="47"/>
        <v/>
      </c>
      <c r="K97" s="1" t="str">
        <f t="shared" si="45"/>
        <v xml:space="preserve">157-10    </v>
      </c>
      <c r="L97" s="1">
        <f t="shared" si="48"/>
        <v>0</v>
      </c>
      <c r="M97" s="1" t="str">
        <f t="shared" si="49"/>
        <v/>
      </c>
      <c r="N97" s="1" t="str">
        <f t="shared" si="50"/>
        <v xml:space="preserve">157-10    </v>
      </c>
    </row>
    <row r="98" spans="1:14" x14ac:dyDescent="0.3">
      <c r="A98" s="1">
        <v>2</v>
      </c>
      <c r="B98" s="3">
        <f>RTD("cqg.rtd",,"DOMData",$A$89,"Price",A98,"T")</f>
        <v>157.28125</v>
      </c>
      <c r="C98" s="1">
        <f>RTD("cqg.rtd",,"DOMData",$A$89,"Volume",A98,"D")</f>
        <v>618</v>
      </c>
      <c r="D98" s="2">
        <f>RTD("cqg.rtd",,"DOMData",$A$89,"TIME",A98,"D")</f>
        <v>44337.476266157406</v>
      </c>
      <c r="F98" s="3">
        <f t="shared" si="42"/>
        <v>157.28125</v>
      </c>
      <c r="G98" s="1" t="str">
        <f t="shared" si="46"/>
        <v>157</v>
      </c>
      <c r="H98" s="1">
        <f t="shared" si="51"/>
        <v>0.28125</v>
      </c>
      <c r="I98" s="4" t="str">
        <f t="shared" si="44"/>
        <v xml:space="preserve">9    </v>
      </c>
      <c r="J98" s="1">
        <f t="shared" si="47"/>
        <v>0</v>
      </c>
      <c r="K98" s="1" t="str">
        <f t="shared" si="45"/>
        <v xml:space="preserve">157-09    </v>
      </c>
      <c r="L98" s="1">
        <f t="shared" si="48"/>
        <v>0</v>
      </c>
      <c r="M98" s="1" t="str">
        <f t="shared" si="49"/>
        <v/>
      </c>
      <c r="N98" s="1" t="str">
        <f t="shared" si="50"/>
        <v xml:space="preserve">157-09    </v>
      </c>
    </row>
    <row r="99" spans="1:14" x14ac:dyDescent="0.3">
      <c r="A99" s="1">
        <v>1</v>
      </c>
      <c r="B99" s="3">
        <f>RTD("cqg.rtd",,"DOMData",$A$89,"Price",A99,"T")</f>
        <v>157.25</v>
      </c>
      <c r="C99" s="1">
        <f>RTD("cqg.rtd",,"DOMData",$A$89,"Volume",A99,"D")</f>
        <v>211</v>
      </c>
      <c r="D99" s="2">
        <f>RTD("cqg.rtd",,"DOMData",$A$89,"TIME",A99,"D")</f>
        <v>44337.47628490741</v>
      </c>
      <c r="F99" s="3">
        <f t="shared" si="42"/>
        <v>157.25</v>
      </c>
      <c r="G99" s="1" t="str">
        <f t="shared" si="46"/>
        <v>157</v>
      </c>
      <c r="H99" s="1">
        <f t="shared" si="51"/>
        <v>0.25</v>
      </c>
      <c r="I99" s="4" t="str">
        <f t="shared" si="44"/>
        <v xml:space="preserve">8    </v>
      </c>
      <c r="J99" s="1">
        <f t="shared" si="47"/>
        <v>0</v>
      </c>
      <c r="K99" s="1" t="str">
        <f t="shared" si="45"/>
        <v xml:space="preserve">157-08    </v>
      </c>
      <c r="L99" s="1">
        <f t="shared" si="48"/>
        <v>0</v>
      </c>
      <c r="M99" s="1" t="str">
        <f t="shared" si="49"/>
        <v/>
      </c>
      <c r="N99" s="1" t="str">
        <f t="shared" si="50"/>
        <v xml:space="preserve">157-08    </v>
      </c>
    </row>
    <row r="100" spans="1:14" x14ac:dyDescent="0.3">
      <c r="A100" s="1">
        <v>-1</v>
      </c>
      <c r="B100" s="3">
        <f>RTD("cqg.rtd",,"DOMData",$A$89,"Price",A100,"T")</f>
        <v>157.21875</v>
      </c>
      <c r="C100" s="1">
        <f>RTD("cqg.rtd",,"DOMData",$A$89,"Volume",A100,"D")</f>
        <v>363</v>
      </c>
      <c r="D100" s="2">
        <f>RTD("cqg.rtd",,"DOMData",$A$89,"TIME",A100,"D")</f>
        <v>44337.476266157406</v>
      </c>
      <c r="F100" s="3">
        <f t="shared" si="42"/>
        <v>157.21875</v>
      </c>
      <c r="G100" s="1" t="str">
        <f t="shared" si="46"/>
        <v>157</v>
      </c>
      <c r="H100" s="1">
        <f t="shared" si="51"/>
        <v>0.21875</v>
      </c>
      <c r="I100" s="4" t="str">
        <f t="shared" si="44"/>
        <v xml:space="preserve">7    </v>
      </c>
      <c r="J100" s="1">
        <f t="shared" si="47"/>
        <v>0</v>
      </c>
      <c r="K100" s="1" t="str">
        <f t="shared" si="45"/>
        <v xml:space="preserve">157-07    </v>
      </c>
      <c r="L100" s="1">
        <f t="shared" si="48"/>
        <v>0</v>
      </c>
      <c r="M100" s="1" t="str">
        <f t="shared" si="49"/>
        <v/>
      </c>
      <c r="N100" s="1" t="str">
        <f t="shared" si="50"/>
        <v xml:space="preserve">157-07    </v>
      </c>
    </row>
    <row r="101" spans="1:14" x14ac:dyDescent="0.3">
      <c r="A101" s="1">
        <v>-2</v>
      </c>
      <c r="B101" s="3">
        <f>RTD("cqg.rtd",,"DOMData",$A$89,"Price",A101,"T")</f>
        <v>157.1875</v>
      </c>
      <c r="C101" s="1">
        <f>RTD("cqg.rtd",,"DOMData",$A$89,"Volume",A101,"D")</f>
        <v>599</v>
      </c>
      <c r="D101" s="2">
        <f>RTD("cqg.rtd",,"DOMData",$A$89,"TIME",A101,"D")</f>
        <v>44337.476092870369</v>
      </c>
      <c r="F101" s="3">
        <f t="shared" si="42"/>
        <v>157.1875</v>
      </c>
      <c r="G101" s="1" t="str">
        <f t="shared" si="46"/>
        <v>157</v>
      </c>
      <c r="H101" s="1">
        <f t="shared" si="51"/>
        <v>0.1875</v>
      </c>
      <c r="I101" s="4" t="str">
        <f t="shared" si="44"/>
        <v xml:space="preserve">6    </v>
      </c>
      <c r="J101" s="1">
        <f t="shared" si="47"/>
        <v>0</v>
      </c>
      <c r="K101" s="1" t="str">
        <f t="shared" si="45"/>
        <v xml:space="preserve">157-06    </v>
      </c>
      <c r="L101" s="1">
        <f t="shared" si="48"/>
        <v>0</v>
      </c>
      <c r="M101" s="1" t="str">
        <f t="shared" si="49"/>
        <v/>
      </c>
      <c r="N101" s="1" t="str">
        <f t="shared" si="50"/>
        <v xml:space="preserve">157-06    </v>
      </c>
    </row>
    <row r="102" spans="1:14" x14ac:dyDescent="0.3">
      <c r="A102" s="1">
        <v>-3</v>
      </c>
      <c r="B102" s="3">
        <f>RTD("cqg.rtd",,"DOMData",$A$89,"Price",A102,"T")</f>
        <v>157.15625</v>
      </c>
      <c r="C102" s="1">
        <f>RTD("cqg.rtd",,"DOMData",$A$89,"Volume",A102,"D")</f>
        <v>760</v>
      </c>
      <c r="D102" s="2">
        <f>RTD("cqg.rtd",,"DOMData",$A$89,"TIME",A102,"D")</f>
        <v>44337.476269675928</v>
      </c>
      <c r="F102" s="3">
        <f t="shared" si="42"/>
        <v>157.15625</v>
      </c>
      <c r="G102" s="1" t="str">
        <f t="shared" si="46"/>
        <v>157</v>
      </c>
      <c r="H102" s="1">
        <f t="shared" si="51"/>
        <v>0.15625</v>
      </c>
      <c r="I102" s="4" t="str">
        <f t="shared" si="44"/>
        <v xml:space="preserve">5    </v>
      </c>
      <c r="J102" s="1">
        <f t="shared" si="47"/>
        <v>0</v>
      </c>
      <c r="K102" s="1" t="str">
        <f t="shared" si="45"/>
        <v xml:space="preserve">157-05    </v>
      </c>
      <c r="L102" s="1">
        <f t="shared" si="48"/>
        <v>0</v>
      </c>
      <c r="M102" s="1" t="str">
        <f t="shared" si="49"/>
        <v/>
      </c>
      <c r="N102" s="1" t="str">
        <f t="shared" si="50"/>
        <v xml:space="preserve">157-05    </v>
      </c>
    </row>
    <row r="103" spans="1:14" x14ac:dyDescent="0.3">
      <c r="A103" s="1">
        <v>-4</v>
      </c>
      <c r="B103" s="3">
        <f>RTD("cqg.rtd",,"DOMData",$A$89,"Price",A103,"T")</f>
        <v>157.125</v>
      </c>
      <c r="C103" s="1">
        <f>RTD("cqg.rtd",,"DOMData",$A$89,"Volume",A103,"D")</f>
        <v>607</v>
      </c>
      <c r="D103" s="2">
        <f>RTD("cqg.rtd",,"DOMData",$A$89,"TIME",A103,"D")</f>
        <v>44337.476268611113</v>
      </c>
      <c r="F103" s="3">
        <f t="shared" si="42"/>
        <v>157.125</v>
      </c>
      <c r="G103" s="1" t="str">
        <f t="shared" si="46"/>
        <v>157</v>
      </c>
      <c r="H103" s="1">
        <f t="shared" si="51"/>
        <v>0.125</v>
      </c>
      <c r="I103" s="4" t="str">
        <f t="shared" si="44"/>
        <v xml:space="preserve">4    </v>
      </c>
      <c r="J103" s="1">
        <f t="shared" si="47"/>
        <v>0</v>
      </c>
      <c r="K103" s="1" t="str">
        <f t="shared" si="45"/>
        <v xml:space="preserve">157-04    </v>
      </c>
      <c r="L103" s="1">
        <f t="shared" si="48"/>
        <v>0</v>
      </c>
      <c r="M103" s="1" t="str">
        <f t="shared" si="49"/>
        <v/>
      </c>
      <c r="N103" s="1" t="str">
        <f t="shared" si="50"/>
        <v xml:space="preserve">157-04    </v>
      </c>
    </row>
    <row r="104" spans="1:14" x14ac:dyDescent="0.3">
      <c r="A104" s="1">
        <v>-5</v>
      </c>
      <c r="B104" s="3">
        <f>RTD("cqg.rtd",,"DOMData",$A$89,"Price",A104,"T")</f>
        <v>157.09375</v>
      </c>
      <c r="C104" s="1">
        <f>RTD("cqg.rtd",,"DOMData",$A$89,"Volume",A104,"D")</f>
        <v>602</v>
      </c>
      <c r="D104" s="2">
        <f>RTD("cqg.rtd",,"DOMData",$A$89,"TIME",A104,"D")</f>
        <v>44337.476269675928</v>
      </c>
      <c r="F104" s="3">
        <f t="shared" si="42"/>
        <v>157.09375</v>
      </c>
      <c r="G104" s="1" t="str">
        <f t="shared" si="46"/>
        <v>157</v>
      </c>
      <c r="H104" s="1">
        <f t="shared" si="51"/>
        <v>9.375E-2</v>
      </c>
      <c r="I104" s="4" t="str">
        <f t="shared" si="44"/>
        <v xml:space="preserve">3    </v>
      </c>
      <c r="J104" s="1">
        <f t="shared" si="47"/>
        <v>0</v>
      </c>
      <c r="K104" s="1" t="str">
        <f t="shared" si="45"/>
        <v xml:space="preserve">157-03    </v>
      </c>
      <c r="L104" s="1">
        <f t="shared" si="48"/>
        <v>0</v>
      </c>
      <c r="M104" s="1" t="str">
        <f t="shared" si="49"/>
        <v/>
      </c>
      <c r="N104" s="1" t="str">
        <f t="shared" si="50"/>
        <v xml:space="preserve">157-03    </v>
      </c>
    </row>
    <row r="105" spans="1:14" x14ac:dyDescent="0.3">
      <c r="A105" s="1">
        <v>-6</v>
      </c>
      <c r="B105" s="3">
        <f>RTD("cqg.rtd",,"DOMData",$A$89,"Price",A105,"T")</f>
        <v>157.0625</v>
      </c>
      <c r="C105" s="1">
        <f>RTD("cqg.rtd",,"DOMData",$A$89,"Volume",A105,"D")</f>
        <v>608</v>
      </c>
      <c r="D105" s="2">
        <f>RTD("cqg.rtd",,"DOMData",$A$89,"TIME",A105,"D")</f>
        <v>44337.476268611113</v>
      </c>
      <c r="F105" s="3">
        <f t="shared" si="42"/>
        <v>157.0625</v>
      </c>
      <c r="G105" s="1" t="str">
        <f t="shared" si="46"/>
        <v>157</v>
      </c>
      <c r="H105" s="1">
        <f t="shared" si="51"/>
        <v>6.25E-2</v>
      </c>
      <c r="I105" s="4" t="str">
        <f t="shared" si="44"/>
        <v xml:space="preserve">2    </v>
      </c>
      <c r="J105" s="1">
        <f t="shared" si="47"/>
        <v>0</v>
      </c>
      <c r="K105" s="1" t="str">
        <f t="shared" si="45"/>
        <v xml:space="preserve">157-02    </v>
      </c>
      <c r="L105" s="1">
        <f t="shared" si="48"/>
        <v>0</v>
      </c>
      <c r="M105" s="1" t="str">
        <f t="shared" si="49"/>
        <v/>
      </c>
      <c r="N105" s="1" t="str">
        <f t="shared" si="50"/>
        <v xml:space="preserve">157-02    </v>
      </c>
    </row>
    <row r="106" spans="1:14" x14ac:dyDescent="0.3">
      <c r="A106" s="1">
        <v>-7</v>
      </c>
      <c r="B106" s="3">
        <f>RTD("cqg.rtd",,"DOMData",$A$89,"Price",A106,"T")</f>
        <v>157.03125</v>
      </c>
      <c r="C106" s="1">
        <f>RTD("cqg.rtd",,"DOMData",$A$89,"Volume",A106,"D")</f>
        <v>583</v>
      </c>
      <c r="D106" s="2">
        <f>RTD("cqg.rtd",,"DOMData",$A$89,"TIME",A106,"D")</f>
        <v>44337.475871527779</v>
      </c>
      <c r="F106" s="3">
        <f t="shared" si="42"/>
        <v>157.03125</v>
      </c>
      <c r="G106" s="1" t="str">
        <f t="shared" si="46"/>
        <v>157</v>
      </c>
      <c r="H106" s="1">
        <f t="shared" si="51"/>
        <v>3.125E-2</v>
      </c>
      <c r="I106" s="4" t="str">
        <f t="shared" si="44"/>
        <v xml:space="preserve">1    </v>
      </c>
      <c r="J106" s="1">
        <f t="shared" si="47"/>
        <v>0</v>
      </c>
      <c r="K106" s="1" t="str">
        <f t="shared" si="45"/>
        <v xml:space="preserve">157-01    </v>
      </c>
      <c r="L106" s="1">
        <f t="shared" si="48"/>
        <v>0</v>
      </c>
      <c r="M106" s="1" t="str">
        <f t="shared" si="49"/>
        <v/>
      </c>
      <c r="N106" s="1" t="str">
        <f t="shared" si="50"/>
        <v xml:space="preserve">157-01    </v>
      </c>
    </row>
    <row r="107" spans="1:14" x14ac:dyDescent="0.3">
      <c r="A107" s="1">
        <v>-8</v>
      </c>
      <c r="B107" s="3">
        <f>RTD("cqg.rtd",,"DOMData",$A$89,"Price",A107,"T")</f>
        <v>157</v>
      </c>
      <c r="C107" s="1">
        <f>RTD("cqg.rtd",,"DOMData",$A$89,"Volume",A107,"D")</f>
        <v>578</v>
      </c>
      <c r="D107" s="2">
        <f>RTD("cqg.rtd",,"DOMData",$A$89,"TIME",A107,"D")</f>
        <v>44337.475871527779</v>
      </c>
      <c r="F107" s="3">
        <f t="shared" si="42"/>
        <v>157</v>
      </c>
      <c r="G107" s="1" t="str">
        <f t="shared" si="46"/>
        <v>157</v>
      </c>
      <c r="H107" s="1">
        <f t="shared" si="51"/>
        <v>0</v>
      </c>
      <c r="I107" s="4" t="str">
        <f t="shared" si="44"/>
        <v xml:space="preserve">0    </v>
      </c>
      <c r="J107" s="1">
        <f t="shared" si="47"/>
        <v>0</v>
      </c>
      <c r="K107" s="1" t="str">
        <f t="shared" si="45"/>
        <v xml:space="preserve">157-00    </v>
      </c>
      <c r="L107" s="1">
        <f t="shared" si="48"/>
        <v>0</v>
      </c>
      <c r="M107" s="1" t="str">
        <f t="shared" si="49"/>
        <v/>
      </c>
      <c r="N107" s="1" t="str">
        <f t="shared" si="50"/>
        <v xml:space="preserve">157-00    </v>
      </c>
    </row>
    <row r="108" spans="1:14" x14ac:dyDescent="0.3">
      <c r="A108" s="1">
        <v>-9</v>
      </c>
      <c r="B108" s="3">
        <f>RTD("cqg.rtd",,"DOMData",$A$89,"Price",A108,"T")</f>
        <v>156.96875</v>
      </c>
      <c r="C108" s="1">
        <f>RTD("cqg.rtd",,"DOMData",$A$89,"Volume",A108,"D")</f>
        <v>638</v>
      </c>
      <c r="D108" s="2">
        <f>RTD("cqg.rtd",,"DOMData",$A$89,"TIME",A108,"D")</f>
        <v>44337.475871527779</v>
      </c>
      <c r="F108" s="3">
        <f t="shared" si="42"/>
        <v>156.96875</v>
      </c>
      <c r="G108" s="1" t="str">
        <f t="shared" si="46"/>
        <v>156</v>
      </c>
      <c r="H108" s="1">
        <f t="shared" si="51"/>
        <v>0.96875</v>
      </c>
      <c r="I108" s="4" t="str">
        <f t="shared" si="44"/>
        <v xml:space="preserve">31    </v>
      </c>
      <c r="J108" s="1" t="str">
        <f t="shared" si="47"/>
        <v/>
      </c>
      <c r="K108" s="1" t="str">
        <f t="shared" si="45"/>
        <v xml:space="preserve">156-31    </v>
      </c>
      <c r="L108" s="1">
        <f t="shared" si="48"/>
        <v>0</v>
      </c>
      <c r="M108" s="1" t="str">
        <f t="shared" si="49"/>
        <v/>
      </c>
      <c r="N108" s="1" t="str">
        <f t="shared" si="50"/>
        <v xml:space="preserve">156-31    </v>
      </c>
    </row>
    <row r="109" spans="1:14" x14ac:dyDescent="0.3">
      <c r="A109" s="1">
        <v>-10</v>
      </c>
      <c r="B109" s="3">
        <f>RTD("cqg.rtd",,"DOMData",$A$89,"Price",A109,"T")</f>
        <v>156.9375</v>
      </c>
      <c r="C109" s="1">
        <f>RTD("cqg.rtd",,"DOMData",$A$89,"Volume",A109,"D")</f>
        <v>527</v>
      </c>
      <c r="D109" s="2">
        <f>RTD("cqg.rtd",,"DOMData",$A$89,"TIME",A109,"D")</f>
        <v>44337.475871527779</v>
      </c>
      <c r="F109" s="3">
        <f t="shared" si="42"/>
        <v>156.9375</v>
      </c>
      <c r="G109" s="1" t="str">
        <f t="shared" si="46"/>
        <v>156</v>
      </c>
      <c r="H109" s="1">
        <f t="shared" si="51"/>
        <v>0.9375</v>
      </c>
      <c r="I109" s="4" t="str">
        <f t="shared" si="44"/>
        <v xml:space="preserve">30    </v>
      </c>
      <c r="J109" s="1" t="str">
        <f t="shared" si="47"/>
        <v/>
      </c>
      <c r="K109" s="1" t="str">
        <f t="shared" si="45"/>
        <v xml:space="preserve">156-30    </v>
      </c>
      <c r="L109" s="1">
        <f t="shared" si="48"/>
        <v>0</v>
      </c>
      <c r="M109" s="1" t="str">
        <f t="shared" si="49"/>
        <v/>
      </c>
      <c r="N109" s="1" t="str">
        <f t="shared" si="50"/>
        <v xml:space="preserve">156-30    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2019-10-31T18:24:38Z</dcterms:created>
  <dcterms:modified xsi:type="dcterms:W3CDTF">2021-05-21T16:25:52Z</dcterms:modified>
</cp:coreProperties>
</file>