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740" windowHeight="14085"/>
  </bookViews>
  <sheets>
    <sheet name="Main Display" sheetId="3" r:id="rId1"/>
    <sheet name="Data" sheetId="2" state="hidden" r:id="rId2"/>
    <sheet name="Sheet3" sheetId="4" state="hidden" r:id="rId3"/>
    <sheet name="Sheet1" sheetId="1" state="hidden" r:id="rId4"/>
  </sheets>
  <calcPr calcId="162913"/>
</workbook>
</file>

<file path=xl/calcChain.xml><?xml version="1.0" encoding="utf-8"?>
<calcChain xmlns="http://schemas.openxmlformats.org/spreadsheetml/2006/main">
  <c r="J43" i="3" l="1"/>
  <c r="V6" i="3"/>
  <c r="W15" i="3"/>
  <c r="W13" i="3"/>
  <c r="V7" i="3"/>
  <c r="V14" i="3"/>
  <c r="X8" i="3"/>
  <c r="V8" i="3"/>
  <c r="X15" i="3"/>
  <c r="W12" i="3"/>
  <c r="V16" i="3"/>
  <c r="X7" i="3"/>
  <c r="V11" i="3"/>
  <c r="W10" i="3"/>
  <c r="X13" i="3"/>
  <c r="W6" i="3"/>
  <c r="X6" i="3"/>
  <c r="V9" i="3"/>
  <c r="W14" i="3"/>
  <c r="X11" i="3"/>
  <c r="W9" i="3"/>
  <c r="X12" i="3"/>
  <c r="W11" i="3"/>
  <c r="V15" i="3"/>
  <c r="V12" i="3"/>
  <c r="X9" i="3"/>
  <c r="X14" i="3"/>
  <c r="X5" i="3"/>
  <c r="X16" i="3"/>
  <c r="V13" i="3"/>
  <c r="W5" i="3"/>
  <c r="V5" i="3"/>
  <c r="X17" i="3"/>
  <c r="V10" i="3"/>
  <c r="X10" i="3"/>
  <c r="W8" i="3"/>
  <c r="W7" i="3"/>
  <c r="W16" i="3"/>
  <c r="L1" i="2" l="1"/>
  <c r="L3" i="2" s="1"/>
  <c r="N60" i="2" l="1"/>
  <c r="L8" i="2"/>
  <c r="N65" i="2" s="1"/>
  <c r="L18" i="2"/>
  <c r="N75" i="2" s="1"/>
  <c r="L20" i="2"/>
  <c r="N77" i="2" s="1"/>
  <c r="L12" i="2"/>
  <c r="N69" i="2" s="1"/>
  <c r="L5" i="2"/>
  <c r="N62" i="2" s="1"/>
  <c r="L13" i="2"/>
  <c r="N70" i="2" s="1"/>
  <c r="L21" i="2"/>
  <c r="N78" i="2" s="1"/>
  <c r="L9" i="2"/>
  <c r="N66" i="2" s="1"/>
  <c r="L10" i="2"/>
  <c r="N67" i="2" s="1"/>
  <c r="L19" i="2"/>
  <c r="N76" i="2" s="1"/>
  <c r="L4" i="2"/>
  <c r="N61" i="2" s="1"/>
  <c r="L6" i="2"/>
  <c r="N63" i="2" s="1"/>
  <c r="L14" i="2"/>
  <c r="N71" i="2" s="1"/>
  <c r="L22" i="2"/>
  <c r="N79" i="2" s="1"/>
  <c r="L17" i="2"/>
  <c r="N74" i="2" s="1"/>
  <c r="L11" i="2"/>
  <c r="N68" i="2" s="1"/>
  <c r="L7" i="2"/>
  <c r="N64" i="2" s="1"/>
  <c r="L15" i="2"/>
  <c r="N72" i="2" s="1"/>
  <c r="L23" i="2"/>
  <c r="N80" i="2" s="1"/>
  <c r="L16" i="2"/>
  <c r="N73" i="2" s="1"/>
  <c r="G1" i="2"/>
  <c r="X39" i="2" l="1"/>
  <c r="J21" i="3" s="1"/>
  <c r="S37" i="2"/>
  <c r="X41" i="2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D1" i="4"/>
  <c r="C2" i="4"/>
  <c r="E6" i="1"/>
  <c r="E5" i="1"/>
  <c r="E7" i="1"/>
  <c r="E13" i="1"/>
  <c r="P17" i="3"/>
  <c r="E9" i="1"/>
  <c r="E14" i="1"/>
  <c r="E10" i="1"/>
  <c r="E15" i="1"/>
  <c r="U2" i="3"/>
  <c r="E11" i="1"/>
  <c r="E8" i="1"/>
  <c r="E12" i="1"/>
  <c r="E4" i="1"/>
  <c r="B21" i="3" l="1"/>
  <c r="W4" i="3"/>
  <c r="B15" i="1"/>
  <c r="B7" i="1"/>
  <c r="B14" i="1"/>
  <c r="B6" i="1"/>
  <c r="B13" i="1"/>
  <c r="B5" i="1"/>
  <c r="B12" i="1"/>
  <c r="B4" i="1"/>
  <c r="B8" i="1"/>
  <c r="B11" i="1"/>
  <c r="B10" i="1"/>
  <c r="B9" i="1"/>
  <c r="C4" i="4"/>
  <c r="C11" i="4"/>
  <c r="C9" i="4"/>
  <c r="C24" i="4"/>
  <c r="C12" i="4"/>
  <c r="C7" i="4"/>
  <c r="C25" i="4"/>
  <c r="C10" i="4"/>
  <c r="C16" i="4"/>
  <c r="C21" i="4"/>
  <c r="C5" i="4"/>
  <c r="C13" i="4"/>
  <c r="C32" i="4"/>
  <c r="C8" i="4"/>
  <c r="C22" i="4"/>
  <c r="C30" i="4"/>
  <c r="C74" i="4"/>
  <c r="C66" i="4"/>
  <c r="C58" i="4"/>
  <c r="C50" i="4"/>
  <c r="C79" i="4"/>
  <c r="C71" i="4"/>
  <c r="C63" i="4"/>
  <c r="C55" i="4"/>
  <c r="C47" i="4"/>
  <c r="C76" i="4"/>
  <c r="C68" i="4"/>
  <c r="C60" i="4"/>
  <c r="C52" i="4"/>
  <c r="C81" i="4"/>
  <c r="C73" i="4"/>
  <c r="C65" i="4"/>
  <c r="C57" i="4"/>
  <c r="C49" i="4"/>
  <c r="C78" i="4"/>
  <c r="C70" i="4"/>
  <c r="C62" i="4"/>
  <c r="C54" i="4"/>
  <c r="C75" i="4"/>
  <c r="C67" i="4"/>
  <c r="C59" i="4"/>
  <c r="C51" i="4"/>
  <c r="C80" i="4"/>
  <c r="C72" i="4"/>
  <c r="C64" i="4"/>
  <c r="C56" i="4"/>
  <c r="C48" i="4"/>
  <c r="C69" i="4"/>
  <c r="C41" i="4"/>
  <c r="C33" i="4"/>
  <c r="C46" i="4"/>
  <c r="C38" i="4"/>
  <c r="C43" i="4"/>
  <c r="C35" i="4"/>
  <c r="C27" i="4"/>
  <c r="C19" i="4"/>
  <c r="C61" i="4"/>
  <c r="C40" i="4"/>
  <c r="C45" i="4"/>
  <c r="C37" i="4"/>
  <c r="C77" i="4"/>
  <c r="C42" i="4"/>
  <c r="C34" i="4"/>
  <c r="C26" i="4"/>
  <c r="C18" i="4"/>
  <c r="C53" i="4"/>
  <c r="C39" i="4"/>
  <c r="C31" i="4"/>
  <c r="C23" i="4"/>
  <c r="C44" i="4"/>
  <c r="C36" i="4"/>
  <c r="C28" i="4"/>
  <c r="C20" i="4"/>
  <c r="C6" i="4"/>
  <c r="C14" i="4"/>
  <c r="C15" i="4"/>
  <c r="C17" i="4"/>
  <c r="C29" i="4"/>
  <c r="C4" i="1"/>
  <c r="G15" i="1" l="1"/>
  <c r="G7" i="1"/>
  <c r="G6" i="1"/>
  <c r="G13" i="1"/>
  <c r="G12" i="1"/>
  <c r="G14" i="1"/>
  <c r="G11" i="1"/>
  <c r="G10" i="1"/>
  <c r="G9" i="1"/>
  <c r="G5" i="1"/>
  <c r="G8" i="1"/>
  <c r="G4" i="1"/>
  <c r="H8" i="1"/>
  <c r="H15" i="1"/>
  <c r="H7" i="1"/>
  <c r="H14" i="1"/>
  <c r="H6" i="1"/>
  <c r="H13" i="1"/>
  <c r="H5" i="1"/>
  <c r="H12" i="1"/>
  <c r="H4" i="1"/>
  <c r="H11" i="1"/>
  <c r="H10" i="1"/>
  <c r="H9" i="1"/>
  <c r="J4" i="1"/>
  <c r="N1" i="2"/>
  <c r="S29" i="2"/>
  <c r="S26" i="2"/>
  <c r="S32" i="2"/>
  <c r="S28" i="2"/>
  <c r="S31" i="2"/>
  <c r="S25" i="2"/>
  <c r="S35" i="2"/>
  <c r="S27" i="2"/>
  <c r="S34" i="2"/>
  <c r="S30" i="2"/>
  <c r="S33" i="2"/>
  <c r="V37" i="2" l="1"/>
  <c r="AA37" i="2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A3" i="2"/>
  <c r="B3" i="2"/>
  <c r="H2" i="2"/>
  <c r="D2" i="2"/>
  <c r="I2" i="2"/>
  <c r="C3" i="2"/>
  <c r="J2" i="2"/>
  <c r="C2" i="2"/>
  <c r="B2" i="2"/>
  <c r="A4" i="2" l="1"/>
  <c r="A5" i="2" s="1"/>
  <c r="B5" i="2"/>
  <c r="D3" i="2"/>
  <c r="H3" i="2"/>
  <c r="J3" i="2"/>
  <c r="I3" i="2"/>
  <c r="K2" i="2" l="1"/>
  <c r="E2" i="2"/>
  <c r="A6" i="2"/>
  <c r="B6" i="2"/>
  <c r="I4" i="2"/>
  <c r="J4" i="2"/>
  <c r="H5" i="2"/>
  <c r="I5" i="2"/>
  <c r="J5" i="2"/>
  <c r="B4" i="2"/>
  <c r="D4" i="2"/>
  <c r="D5" i="2"/>
  <c r="C5" i="2"/>
  <c r="C4" i="2"/>
  <c r="H4" i="2"/>
  <c r="E4" i="2" l="1"/>
  <c r="E3" i="2"/>
  <c r="K3" i="2"/>
  <c r="K4" i="2"/>
  <c r="A7" i="2"/>
  <c r="H6" i="2"/>
  <c r="D6" i="2"/>
  <c r="C6" i="2"/>
  <c r="J6" i="2"/>
  <c r="I6" i="2"/>
  <c r="B7" i="2"/>
  <c r="E5" i="2" l="1"/>
  <c r="K5" i="2"/>
  <c r="A8" i="2"/>
  <c r="C7" i="2"/>
  <c r="J7" i="2"/>
  <c r="B8" i="2"/>
  <c r="H7" i="2"/>
  <c r="I7" i="2"/>
  <c r="D7" i="2"/>
  <c r="K6" i="2" l="1"/>
  <c r="E6" i="2"/>
  <c r="A9" i="2"/>
  <c r="D8" i="2"/>
  <c r="C8" i="2"/>
  <c r="J8" i="2"/>
  <c r="H8" i="2"/>
  <c r="I8" i="2"/>
  <c r="B9" i="2"/>
  <c r="K7" i="2" l="1"/>
  <c r="E7" i="2"/>
  <c r="A10" i="2"/>
  <c r="J9" i="2"/>
  <c r="D9" i="2"/>
  <c r="C9" i="2"/>
  <c r="H9" i="2"/>
  <c r="I9" i="2"/>
  <c r="B10" i="2"/>
  <c r="K8" i="2" l="1"/>
  <c r="E8" i="2"/>
  <c r="A11" i="2"/>
  <c r="B11" i="2"/>
  <c r="I10" i="2"/>
  <c r="J10" i="2"/>
  <c r="C10" i="2"/>
  <c r="H10" i="2"/>
  <c r="D10" i="2"/>
  <c r="E9" i="2" l="1"/>
  <c r="K9" i="2"/>
  <c r="A12" i="2"/>
  <c r="H11" i="2"/>
  <c r="C11" i="2"/>
  <c r="D11" i="2"/>
  <c r="I11" i="2"/>
  <c r="J11" i="2"/>
  <c r="B12" i="2"/>
  <c r="K10" i="2" l="1"/>
  <c r="E10" i="2"/>
  <c r="A13" i="2"/>
  <c r="J12" i="2"/>
  <c r="D12" i="2"/>
  <c r="H12" i="2"/>
  <c r="B13" i="2"/>
  <c r="C12" i="2"/>
  <c r="I12" i="2"/>
  <c r="E11" i="2" l="1"/>
  <c r="K11" i="2"/>
  <c r="A14" i="2"/>
  <c r="B14" i="2"/>
  <c r="I13" i="2"/>
  <c r="J13" i="2"/>
  <c r="D13" i="2"/>
  <c r="H13" i="2"/>
  <c r="C13" i="2"/>
  <c r="K12" i="2" l="1"/>
  <c r="E12" i="2"/>
  <c r="A15" i="2"/>
  <c r="H14" i="2"/>
  <c r="C14" i="2"/>
  <c r="I14" i="2"/>
  <c r="J14" i="2"/>
  <c r="D14" i="2"/>
  <c r="B15" i="2"/>
  <c r="K13" i="2" l="1"/>
  <c r="E13" i="2"/>
  <c r="A16" i="2"/>
  <c r="B16" i="2"/>
  <c r="I15" i="2"/>
  <c r="J15" i="2"/>
  <c r="C15" i="2"/>
  <c r="D15" i="2"/>
  <c r="H15" i="2"/>
  <c r="K14" i="2" l="1"/>
  <c r="E14" i="2"/>
  <c r="A17" i="2"/>
  <c r="J16" i="2"/>
  <c r="H16" i="2"/>
  <c r="I16" i="2"/>
  <c r="D16" i="2"/>
  <c r="C16" i="2"/>
  <c r="B17" i="2"/>
  <c r="E15" i="2" l="1"/>
  <c r="K15" i="2"/>
  <c r="A18" i="2"/>
  <c r="C17" i="2"/>
  <c r="B18" i="2"/>
  <c r="J17" i="2"/>
  <c r="I17" i="2"/>
  <c r="D17" i="2"/>
  <c r="H17" i="2"/>
  <c r="K16" i="2" l="1"/>
  <c r="E16" i="2"/>
  <c r="A19" i="2"/>
  <c r="J18" i="2"/>
  <c r="H18" i="2"/>
  <c r="B19" i="2"/>
  <c r="C18" i="2"/>
  <c r="D18" i="2"/>
  <c r="I18" i="2"/>
  <c r="K17" i="2" l="1"/>
  <c r="E17" i="2"/>
  <c r="A20" i="2"/>
  <c r="J19" i="2"/>
  <c r="D19" i="2"/>
  <c r="B20" i="2"/>
  <c r="C19" i="2"/>
  <c r="I19" i="2"/>
  <c r="H19" i="2"/>
  <c r="K18" i="2" l="1"/>
  <c r="E18" i="2"/>
  <c r="A21" i="2"/>
  <c r="D20" i="2"/>
  <c r="H20" i="2"/>
  <c r="I20" i="2"/>
  <c r="J20" i="2"/>
  <c r="B21" i="2"/>
  <c r="C20" i="2"/>
  <c r="K19" i="2" l="1"/>
  <c r="E19" i="2"/>
  <c r="A22" i="2"/>
  <c r="B22" i="2"/>
  <c r="H21" i="2"/>
  <c r="D21" i="2"/>
  <c r="I21" i="2"/>
  <c r="J21" i="2"/>
  <c r="C21" i="2"/>
  <c r="K20" i="2" l="1"/>
  <c r="E20" i="2"/>
  <c r="A23" i="2"/>
  <c r="D22" i="2"/>
  <c r="C22" i="2"/>
  <c r="H22" i="2"/>
  <c r="I22" i="2"/>
  <c r="J22" i="2"/>
  <c r="B23" i="2"/>
  <c r="K21" i="2" l="1"/>
  <c r="E21" i="2"/>
  <c r="A24" i="2"/>
  <c r="D23" i="2"/>
  <c r="H23" i="2"/>
  <c r="J23" i="2"/>
  <c r="C23" i="2"/>
  <c r="I23" i="2"/>
  <c r="B24" i="2"/>
  <c r="K22" i="2" l="1"/>
  <c r="E22" i="2"/>
  <c r="A25" i="2"/>
  <c r="I24" i="2"/>
  <c r="D24" i="2"/>
  <c r="H24" i="2"/>
  <c r="C24" i="2"/>
  <c r="J24" i="2"/>
  <c r="B25" i="2"/>
  <c r="K23" i="2" l="1"/>
  <c r="E23" i="2"/>
  <c r="A26" i="2"/>
  <c r="J25" i="2"/>
  <c r="C25" i="2"/>
  <c r="D25" i="2"/>
  <c r="I25" i="2"/>
  <c r="B26" i="2"/>
  <c r="H25" i="2"/>
  <c r="K24" i="2" l="1"/>
  <c r="E24" i="2"/>
  <c r="A27" i="2"/>
  <c r="I26" i="2"/>
  <c r="C26" i="2"/>
  <c r="D26" i="2"/>
  <c r="J26" i="2"/>
  <c r="H26" i="2"/>
  <c r="B27" i="2"/>
  <c r="E25" i="2" l="1"/>
  <c r="K25" i="2"/>
  <c r="A28" i="2"/>
  <c r="I27" i="2"/>
  <c r="J27" i="2"/>
  <c r="H27" i="2"/>
  <c r="D27" i="2"/>
  <c r="C27" i="2"/>
  <c r="B28" i="2"/>
  <c r="E26" i="2" l="1"/>
  <c r="K26" i="2"/>
  <c r="A29" i="2"/>
  <c r="I28" i="2"/>
  <c r="J28" i="2"/>
  <c r="B29" i="2"/>
  <c r="C28" i="2"/>
  <c r="H28" i="2"/>
  <c r="D28" i="2"/>
  <c r="E27" i="2" l="1"/>
  <c r="K27" i="2"/>
  <c r="A30" i="2"/>
  <c r="I29" i="2"/>
  <c r="H29" i="2"/>
  <c r="J29" i="2"/>
  <c r="D29" i="2"/>
  <c r="C29" i="2"/>
  <c r="B30" i="2"/>
  <c r="K28" i="2" l="1"/>
  <c r="E28" i="2"/>
  <c r="A31" i="2"/>
  <c r="H30" i="2"/>
  <c r="B31" i="2"/>
  <c r="C30" i="2"/>
  <c r="D30" i="2"/>
  <c r="I30" i="2"/>
  <c r="J30" i="2"/>
  <c r="E29" i="2" l="1"/>
  <c r="K29" i="2"/>
  <c r="A32" i="2"/>
  <c r="H31" i="2"/>
  <c r="C31" i="2"/>
  <c r="D31" i="2"/>
  <c r="I31" i="2"/>
  <c r="B32" i="2"/>
  <c r="J31" i="2"/>
  <c r="K30" i="2" l="1"/>
  <c r="E30" i="2"/>
  <c r="A33" i="2"/>
  <c r="I32" i="2"/>
  <c r="D32" i="2"/>
  <c r="C32" i="2"/>
  <c r="H32" i="2"/>
  <c r="J32" i="2"/>
  <c r="B33" i="2"/>
  <c r="E31" i="2" l="1"/>
  <c r="K31" i="2"/>
  <c r="A34" i="2"/>
  <c r="H33" i="2"/>
  <c r="I33" i="2"/>
  <c r="C33" i="2"/>
  <c r="D33" i="2"/>
  <c r="B34" i="2"/>
  <c r="J33" i="2"/>
  <c r="K32" i="2" l="1"/>
  <c r="E32" i="2"/>
  <c r="A35" i="2"/>
  <c r="D34" i="2"/>
  <c r="I34" i="2"/>
  <c r="C34" i="2"/>
  <c r="J34" i="2"/>
  <c r="B35" i="2"/>
  <c r="H34" i="2"/>
  <c r="K33" i="2" l="1"/>
  <c r="E33" i="2"/>
  <c r="A36" i="2"/>
  <c r="H35" i="2"/>
  <c r="C35" i="2"/>
  <c r="B36" i="2"/>
  <c r="J35" i="2"/>
  <c r="D35" i="2"/>
  <c r="I35" i="2"/>
  <c r="E34" i="2" l="1"/>
  <c r="K34" i="2"/>
  <c r="A37" i="2"/>
  <c r="I36" i="2"/>
  <c r="J36" i="2"/>
  <c r="H36" i="2"/>
  <c r="B37" i="2"/>
  <c r="C36" i="2"/>
  <c r="D36" i="2"/>
  <c r="K35" i="2" l="1"/>
  <c r="E35" i="2"/>
  <c r="A38" i="2"/>
  <c r="J37" i="2"/>
  <c r="I37" i="2"/>
  <c r="D37" i="2"/>
  <c r="H37" i="2"/>
  <c r="C37" i="2"/>
  <c r="B38" i="2"/>
  <c r="E36" i="2" l="1"/>
  <c r="K36" i="2"/>
  <c r="A39" i="2"/>
  <c r="H38" i="2"/>
  <c r="D38" i="2"/>
  <c r="C38" i="2"/>
  <c r="I38" i="2"/>
  <c r="J38" i="2"/>
  <c r="B39" i="2"/>
  <c r="K37" i="2" l="1"/>
  <c r="E37" i="2"/>
  <c r="A40" i="2"/>
  <c r="B40" i="2"/>
  <c r="H39" i="2"/>
  <c r="J39" i="2"/>
  <c r="D39" i="2"/>
  <c r="I39" i="2"/>
  <c r="C39" i="2"/>
  <c r="K38" i="2" l="1"/>
  <c r="E38" i="2"/>
  <c r="A41" i="2"/>
  <c r="H40" i="2"/>
  <c r="D40" i="2"/>
  <c r="I40" i="2"/>
  <c r="C40" i="2"/>
  <c r="J40" i="2"/>
  <c r="B41" i="2"/>
  <c r="K39" i="2" l="1"/>
  <c r="E39" i="2"/>
  <c r="A42" i="2"/>
  <c r="J41" i="2"/>
  <c r="I41" i="2"/>
  <c r="D41" i="2"/>
  <c r="H41" i="2"/>
  <c r="C41" i="2"/>
  <c r="B42" i="2"/>
  <c r="K40" i="2" l="1"/>
  <c r="E40" i="2"/>
  <c r="A43" i="2"/>
  <c r="H42" i="2"/>
  <c r="I42" i="2"/>
  <c r="B43" i="2"/>
  <c r="D42" i="2"/>
  <c r="C42" i="2"/>
  <c r="J42" i="2"/>
  <c r="K41" i="2" l="1"/>
  <c r="E41" i="2"/>
  <c r="A44" i="2"/>
  <c r="B44" i="2"/>
  <c r="D43" i="2"/>
  <c r="J43" i="2"/>
  <c r="C43" i="2"/>
  <c r="I43" i="2"/>
  <c r="H43" i="2"/>
  <c r="K42" i="2" l="1"/>
  <c r="E42" i="2"/>
  <c r="A45" i="2"/>
  <c r="D44" i="2"/>
  <c r="C44" i="2"/>
  <c r="J44" i="2"/>
  <c r="H44" i="2"/>
  <c r="B45" i="2"/>
  <c r="I44" i="2"/>
  <c r="K43" i="2" l="1"/>
  <c r="E43" i="2"/>
  <c r="A46" i="2"/>
  <c r="J45" i="2"/>
  <c r="B46" i="2"/>
  <c r="C45" i="2"/>
  <c r="D45" i="2"/>
  <c r="I45" i="2"/>
  <c r="H45" i="2"/>
  <c r="E44" i="2" l="1"/>
  <c r="K44" i="2"/>
  <c r="A47" i="2"/>
  <c r="J46" i="2"/>
  <c r="I46" i="2"/>
  <c r="B47" i="2"/>
  <c r="C46" i="2"/>
  <c r="H46" i="2"/>
  <c r="D46" i="2"/>
  <c r="K45" i="2" l="1"/>
  <c r="E45" i="2"/>
  <c r="A48" i="2"/>
  <c r="B48" i="2"/>
  <c r="I47" i="2"/>
  <c r="H47" i="2"/>
  <c r="C47" i="2"/>
  <c r="J47" i="2"/>
  <c r="D47" i="2"/>
  <c r="K46" i="2" l="1"/>
  <c r="E46" i="2"/>
  <c r="A49" i="2"/>
  <c r="J48" i="2"/>
  <c r="B49" i="2"/>
  <c r="H48" i="2"/>
  <c r="D48" i="2"/>
  <c r="C48" i="2"/>
  <c r="I48" i="2"/>
  <c r="K47" i="2" l="1"/>
  <c r="E47" i="2"/>
  <c r="A50" i="2"/>
  <c r="C49" i="2"/>
  <c r="B50" i="2"/>
  <c r="I49" i="2"/>
  <c r="H49" i="2"/>
  <c r="D49" i="2"/>
  <c r="J49" i="2"/>
  <c r="E48" i="2" l="1"/>
  <c r="K48" i="2"/>
  <c r="A51" i="2"/>
  <c r="C50" i="2"/>
  <c r="I50" i="2"/>
  <c r="B51" i="2"/>
  <c r="H50" i="2"/>
  <c r="J50" i="2"/>
  <c r="D50" i="2"/>
  <c r="K49" i="2" l="1"/>
  <c r="E49" i="2"/>
  <c r="A52" i="2"/>
  <c r="J51" i="2"/>
  <c r="C51" i="2"/>
  <c r="D51" i="2"/>
  <c r="H51" i="2"/>
  <c r="B52" i="2"/>
  <c r="I51" i="2"/>
  <c r="E50" i="2" l="1"/>
  <c r="K50" i="2"/>
  <c r="A53" i="2"/>
  <c r="I52" i="2"/>
  <c r="J52" i="2"/>
  <c r="C52" i="2"/>
  <c r="H52" i="2"/>
  <c r="D52" i="2"/>
  <c r="B53" i="2"/>
  <c r="K51" i="2" l="1"/>
  <c r="E51" i="2"/>
  <c r="A54" i="2"/>
  <c r="H53" i="2"/>
  <c r="I53" i="2"/>
  <c r="J53" i="2"/>
  <c r="C53" i="2"/>
  <c r="D53" i="2"/>
  <c r="B54" i="2"/>
  <c r="K52" i="2" l="1"/>
  <c r="E52" i="2"/>
  <c r="A55" i="2"/>
  <c r="J54" i="2"/>
  <c r="H54" i="2"/>
  <c r="D54" i="2"/>
  <c r="B55" i="2"/>
  <c r="C54" i="2"/>
  <c r="I54" i="2"/>
  <c r="E53" i="2" l="1"/>
  <c r="K53" i="2"/>
  <c r="A56" i="2"/>
  <c r="J55" i="2"/>
  <c r="D55" i="2"/>
  <c r="C55" i="2"/>
  <c r="I55" i="2"/>
  <c r="H55" i="2"/>
  <c r="B56" i="2"/>
  <c r="K54" i="2" l="1"/>
  <c r="E54" i="2"/>
  <c r="A57" i="2"/>
  <c r="H56" i="2"/>
  <c r="D56" i="2"/>
  <c r="C56" i="2"/>
  <c r="I56" i="2"/>
  <c r="J56" i="2"/>
  <c r="B57" i="2"/>
  <c r="K55" i="2" l="1"/>
  <c r="E55" i="2"/>
  <c r="A58" i="2"/>
  <c r="I57" i="2"/>
  <c r="H57" i="2"/>
  <c r="C57" i="2"/>
  <c r="J57" i="2"/>
  <c r="D57" i="2"/>
  <c r="B58" i="2"/>
  <c r="K56" i="2" l="1"/>
  <c r="E56" i="2"/>
  <c r="A59" i="2"/>
  <c r="B59" i="2"/>
  <c r="I58" i="2"/>
  <c r="J58" i="2"/>
  <c r="H58" i="2"/>
  <c r="D58" i="2"/>
  <c r="C58" i="2"/>
  <c r="E57" i="2" l="1"/>
  <c r="K57" i="2"/>
  <c r="A60" i="2"/>
  <c r="D59" i="2"/>
  <c r="J59" i="2"/>
  <c r="B60" i="2"/>
  <c r="C59" i="2"/>
  <c r="I59" i="2"/>
  <c r="H59" i="2"/>
  <c r="E58" i="2" l="1"/>
  <c r="K58" i="2"/>
  <c r="A61" i="2"/>
  <c r="H60" i="2"/>
  <c r="D60" i="2"/>
  <c r="B61" i="2"/>
  <c r="I60" i="2"/>
  <c r="J60" i="2"/>
  <c r="C60" i="2"/>
  <c r="K59" i="2" l="1"/>
  <c r="E59" i="2"/>
  <c r="A62" i="2"/>
  <c r="J61" i="2"/>
  <c r="C61" i="2"/>
  <c r="H61" i="2"/>
  <c r="D61" i="2"/>
  <c r="I61" i="2"/>
  <c r="B62" i="2"/>
  <c r="E60" i="2" l="1"/>
  <c r="K60" i="2"/>
  <c r="A63" i="2"/>
  <c r="H62" i="2"/>
  <c r="I62" i="2"/>
  <c r="C62" i="2"/>
  <c r="D62" i="2"/>
  <c r="J62" i="2"/>
  <c r="B63" i="2"/>
  <c r="K61" i="2" l="1"/>
  <c r="E61" i="2"/>
  <c r="A64" i="2"/>
  <c r="I63" i="2"/>
  <c r="D63" i="2"/>
  <c r="C63" i="2"/>
  <c r="B64" i="2"/>
  <c r="H63" i="2"/>
  <c r="J63" i="2"/>
  <c r="K62" i="2" l="1"/>
  <c r="E62" i="2"/>
  <c r="A65" i="2"/>
  <c r="J64" i="2"/>
  <c r="D64" i="2"/>
  <c r="I64" i="2"/>
  <c r="C64" i="2"/>
  <c r="B65" i="2"/>
  <c r="H64" i="2"/>
  <c r="E63" i="2" l="1"/>
  <c r="K63" i="2"/>
  <c r="A66" i="2"/>
  <c r="J65" i="2"/>
  <c r="C65" i="2"/>
  <c r="H65" i="2"/>
  <c r="I65" i="2"/>
  <c r="D65" i="2"/>
  <c r="B66" i="2"/>
  <c r="K64" i="2" l="1"/>
  <c r="E64" i="2"/>
  <c r="A67" i="2"/>
  <c r="B67" i="2"/>
  <c r="I66" i="2"/>
  <c r="C66" i="2"/>
  <c r="D66" i="2"/>
  <c r="H66" i="2"/>
  <c r="J66" i="2"/>
  <c r="K65" i="2" l="1"/>
  <c r="E65" i="2"/>
  <c r="A68" i="2"/>
  <c r="I67" i="2"/>
  <c r="C67" i="2"/>
  <c r="J67" i="2"/>
  <c r="B68" i="2"/>
  <c r="D67" i="2"/>
  <c r="H67" i="2"/>
  <c r="K66" i="2" l="1"/>
  <c r="E66" i="2"/>
  <c r="A69" i="2"/>
  <c r="D68" i="2"/>
  <c r="J68" i="2"/>
  <c r="C68" i="2"/>
  <c r="B69" i="2"/>
  <c r="I68" i="2"/>
  <c r="H68" i="2"/>
  <c r="K67" i="2" l="1"/>
  <c r="E67" i="2"/>
  <c r="A70" i="2"/>
  <c r="C69" i="2"/>
  <c r="I69" i="2"/>
  <c r="B70" i="2"/>
  <c r="J69" i="2"/>
  <c r="D69" i="2"/>
  <c r="H69" i="2"/>
  <c r="K68" i="2" l="1"/>
  <c r="E68" i="2"/>
  <c r="A71" i="2"/>
  <c r="H70" i="2"/>
  <c r="J70" i="2"/>
  <c r="D70" i="2"/>
  <c r="C70" i="2"/>
  <c r="I70" i="2"/>
  <c r="B71" i="2"/>
  <c r="K69" i="2" l="1"/>
  <c r="E69" i="2"/>
  <c r="A72" i="2"/>
  <c r="H71" i="2"/>
  <c r="D71" i="2"/>
  <c r="J71" i="2"/>
  <c r="I71" i="2"/>
  <c r="C71" i="2"/>
  <c r="B72" i="2"/>
  <c r="K70" i="2" l="1"/>
  <c r="E70" i="2"/>
  <c r="A73" i="2"/>
  <c r="C72" i="2"/>
  <c r="J72" i="2"/>
  <c r="H72" i="2"/>
  <c r="I72" i="2"/>
  <c r="D72" i="2"/>
  <c r="B73" i="2"/>
  <c r="K71" i="2" l="1"/>
  <c r="E71" i="2"/>
  <c r="A74" i="2"/>
  <c r="H73" i="2"/>
  <c r="C73" i="2"/>
  <c r="I73" i="2"/>
  <c r="J73" i="2"/>
  <c r="D73" i="2"/>
  <c r="B74" i="2"/>
  <c r="K72" i="2" l="1"/>
  <c r="E72" i="2"/>
  <c r="A75" i="2"/>
  <c r="J74" i="2"/>
  <c r="I74" i="2"/>
  <c r="H74" i="2"/>
  <c r="D74" i="2"/>
  <c r="B75" i="2"/>
  <c r="C74" i="2"/>
  <c r="K73" i="2" l="1"/>
  <c r="E73" i="2"/>
  <c r="A76" i="2"/>
  <c r="B76" i="2"/>
  <c r="C75" i="2"/>
  <c r="J75" i="2"/>
  <c r="H75" i="2"/>
  <c r="D75" i="2"/>
  <c r="I75" i="2"/>
  <c r="K74" i="2" l="1"/>
  <c r="E74" i="2"/>
  <c r="A77" i="2"/>
  <c r="B77" i="2"/>
  <c r="J76" i="2"/>
  <c r="C76" i="2"/>
  <c r="H76" i="2"/>
  <c r="D76" i="2"/>
  <c r="I76" i="2"/>
  <c r="K75" i="2" l="1"/>
  <c r="E75" i="2"/>
  <c r="A78" i="2"/>
  <c r="B78" i="2"/>
  <c r="J77" i="2"/>
  <c r="C77" i="2"/>
  <c r="D77" i="2"/>
  <c r="I77" i="2"/>
  <c r="H77" i="2"/>
  <c r="K76" i="2" l="1"/>
  <c r="E76" i="2"/>
  <c r="A79" i="2"/>
  <c r="B79" i="2"/>
  <c r="H78" i="2"/>
  <c r="J78" i="2"/>
  <c r="I78" i="2"/>
  <c r="D78" i="2"/>
  <c r="C78" i="2"/>
  <c r="E77" i="2" l="1"/>
  <c r="K77" i="2"/>
  <c r="A80" i="2"/>
  <c r="D79" i="2"/>
  <c r="H79" i="2"/>
  <c r="C79" i="2"/>
  <c r="B80" i="2"/>
  <c r="I79" i="2"/>
  <c r="J79" i="2"/>
  <c r="K78" i="2" l="1"/>
  <c r="E78" i="2"/>
  <c r="A81" i="2"/>
  <c r="C80" i="2"/>
  <c r="D80" i="2"/>
  <c r="I80" i="2"/>
  <c r="J80" i="2"/>
  <c r="B81" i="2"/>
  <c r="H80" i="2"/>
  <c r="K79" i="2" l="1"/>
  <c r="E79" i="2"/>
  <c r="A82" i="2"/>
  <c r="J81" i="2"/>
  <c r="C81" i="2"/>
  <c r="H81" i="2"/>
  <c r="I81" i="2"/>
  <c r="D81" i="2"/>
  <c r="B82" i="2"/>
  <c r="K80" i="2" l="1"/>
  <c r="E80" i="2"/>
  <c r="A83" i="2"/>
  <c r="D82" i="2"/>
  <c r="C82" i="2"/>
  <c r="H82" i="2"/>
  <c r="J82" i="2"/>
  <c r="B83" i="2"/>
  <c r="I82" i="2"/>
  <c r="K81" i="2" l="1"/>
  <c r="E81" i="2"/>
  <c r="A84" i="2"/>
  <c r="H83" i="2"/>
  <c r="J83" i="2"/>
  <c r="C83" i="2"/>
  <c r="B84" i="2"/>
  <c r="I83" i="2"/>
  <c r="D83" i="2"/>
  <c r="K82" i="2" l="1"/>
  <c r="E82" i="2"/>
  <c r="A85" i="2"/>
  <c r="B85" i="2"/>
  <c r="D84" i="2"/>
  <c r="J84" i="2"/>
  <c r="H84" i="2"/>
  <c r="C84" i="2"/>
  <c r="I84" i="2"/>
  <c r="K83" i="2" l="1"/>
  <c r="E83" i="2"/>
  <c r="A86" i="2"/>
  <c r="J85" i="2"/>
  <c r="H85" i="2"/>
  <c r="B86" i="2"/>
  <c r="I85" i="2"/>
  <c r="D85" i="2"/>
  <c r="C85" i="2"/>
  <c r="E84" i="2" l="1"/>
  <c r="K84" i="2"/>
  <c r="A87" i="2"/>
  <c r="D86" i="2"/>
  <c r="J86" i="2"/>
  <c r="C86" i="2"/>
  <c r="I86" i="2"/>
  <c r="H86" i="2"/>
  <c r="B87" i="2"/>
  <c r="K85" i="2" l="1"/>
  <c r="E85" i="2"/>
  <c r="A88" i="2"/>
  <c r="D87" i="2"/>
  <c r="B88" i="2"/>
  <c r="C87" i="2"/>
  <c r="I87" i="2"/>
  <c r="H87" i="2"/>
  <c r="J87" i="2"/>
  <c r="K86" i="2" l="1"/>
  <c r="E86" i="2"/>
  <c r="A89" i="2"/>
  <c r="B89" i="2"/>
  <c r="H88" i="2"/>
  <c r="C88" i="2"/>
  <c r="D88" i="2"/>
  <c r="I88" i="2"/>
  <c r="J88" i="2"/>
  <c r="E87" i="2" l="1"/>
  <c r="K87" i="2"/>
  <c r="A90" i="2"/>
  <c r="H89" i="2"/>
  <c r="D89" i="2"/>
  <c r="C89" i="2"/>
  <c r="B90" i="2"/>
  <c r="I89" i="2"/>
  <c r="J89" i="2"/>
  <c r="K88" i="2" l="1"/>
  <c r="E88" i="2"/>
  <c r="A91" i="2"/>
  <c r="J90" i="2"/>
  <c r="B91" i="2"/>
  <c r="D90" i="2"/>
  <c r="C90" i="2"/>
  <c r="H90" i="2"/>
  <c r="I90" i="2"/>
  <c r="E89" i="2" l="1"/>
  <c r="K89" i="2"/>
  <c r="A92" i="2"/>
  <c r="D91" i="2"/>
  <c r="C91" i="2"/>
  <c r="I91" i="2"/>
  <c r="J91" i="2"/>
  <c r="H91" i="2"/>
  <c r="B92" i="2"/>
  <c r="K90" i="2" l="1"/>
  <c r="E90" i="2"/>
  <c r="A93" i="2"/>
  <c r="H92" i="2"/>
  <c r="D92" i="2"/>
  <c r="B93" i="2"/>
  <c r="J92" i="2"/>
  <c r="C92" i="2"/>
  <c r="I92" i="2"/>
  <c r="E91" i="2" l="1"/>
  <c r="K91" i="2"/>
  <c r="A94" i="2"/>
  <c r="H93" i="2"/>
  <c r="C93" i="2"/>
  <c r="D93" i="2"/>
  <c r="I93" i="2"/>
  <c r="J93" i="2"/>
  <c r="B94" i="2"/>
  <c r="E92" i="2" l="1"/>
  <c r="K92" i="2"/>
  <c r="A95" i="2"/>
  <c r="H94" i="2"/>
  <c r="D94" i="2"/>
  <c r="B95" i="2"/>
  <c r="I94" i="2"/>
  <c r="J94" i="2"/>
  <c r="C94" i="2"/>
  <c r="K93" i="2" l="1"/>
  <c r="E93" i="2"/>
  <c r="A96" i="2"/>
  <c r="J95" i="2"/>
  <c r="B96" i="2"/>
  <c r="I95" i="2"/>
  <c r="D95" i="2"/>
  <c r="H95" i="2"/>
  <c r="C95" i="2"/>
  <c r="K94" i="2" l="1"/>
  <c r="E94" i="2"/>
  <c r="A97" i="2"/>
  <c r="J96" i="2"/>
  <c r="C96" i="2"/>
  <c r="I96" i="2"/>
  <c r="D96" i="2"/>
  <c r="H96" i="2"/>
  <c r="B97" i="2"/>
  <c r="E95" i="2" l="1"/>
  <c r="K95" i="2"/>
  <c r="A98" i="2"/>
  <c r="H97" i="2"/>
  <c r="D97" i="2"/>
  <c r="I97" i="2"/>
  <c r="J97" i="2"/>
  <c r="C97" i="2"/>
  <c r="B98" i="2"/>
  <c r="E96" i="2" l="1"/>
  <c r="K96" i="2"/>
  <c r="A99" i="2"/>
  <c r="B99" i="2"/>
  <c r="I98" i="2"/>
  <c r="C98" i="2"/>
  <c r="J98" i="2"/>
  <c r="H98" i="2"/>
  <c r="D98" i="2"/>
  <c r="K97" i="2" l="1"/>
  <c r="E97" i="2"/>
  <c r="A100" i="2"/>
  <c r="B100" i="2"/>
  <c r="I99" i="2"/>
  <c r="H99" i="2"/>
  <c r="J99" i="2"/>
  <c r="C99" i="2"/>
  <c r="D99" i="2"/>
  <c r="E98" i="2" l="1"/>
  <c r="K98" i="2"/>
  <c r="A101" i="2"/>
  <c r="C100" i="2"/>
  <c r="D100" i="2"/>
  <c r="I100" i="2"/>
  <c r="H100" i="2"/>
  <c r="J100" i="2"/>
  <c r="B101" i="2"/>
  <c r="E99" i="2" l="1"/>
  <c r="K99" i="2"/>
  <c r="A102" i="2"/>
  <c r="D101" i="2"/>
  <c r="C101" i="2"/>
  <c r="H101" i="2"/>
  <c r="I101" i="2"/>
  <c r="J101" i="2"/>
  <c r="B102" i="2"/>
  <c r="K100" i="2" l="1"/>
  <c r="E100" i="2"/>
  <c r="A103" i="2"/>
  <c r="C102" i="2"/>
  <c r="D102" i="2"/>
  <c r="H102" i="2"/>
  <c r="I102" i="2"/>
  <c r="J102" i="2"/>
  <c r="B103" i="2"/>
  <c r="K101" i="2" l="1"/>
  <c r="E101" i="2"/>
  <c r="A104" i="2"/>
  <c r="C103" i="2"/>
  <c r="J103" i="2"/>
  <c r="D103" i="2"/>
  <c r="I103" i="2"/>
  <c r="H103" i="2"/>
  <c r="B104" i="2"/>
  <c r="E102" i="2" l="1"/>
  <c r="K102" i="2"/>
  <c r="A105" i="2"/>
  <c r="B105" i="2"/>
  <c r="I104" i="2"/>
  <c r="J104" i="2"/>
  <c r="D104" i="2"/>
  <c r="C104" i="2"/>
  <c r="H104" i="2"/>
  <c r="K103" i="2" l="1"/>
  <c r="E103" i="2"/>
  <c r="A106" i="2"/>
  <c r="B106" i="2"/>
  <c r="D105" i="2"/>
  <c r="I105" i="2"/>
  <c r="J105" i="2"/>
  <c r="C105" i="2"/>
  <c r="H105" i="2"/>
  <c r="K104" i="2" l="1"/>
  <c r="E104" i="2"/>
  <c r="A107" i="2"/>
  <c r="D106" i="2"/>
  <c r="J106" i="2"/>
  <c r="H106" i="2"/>
  <c r="C106" i="2"/>
  <c r="I106" i="2"/>
  <c r="B107" i="2"/>
  <c r="K105" i="2" l="1"/>
  <c r="E105" i="2"/>
  <c r="A108" i="2"/>
  <c r="J107" i="2"/>
  <c r="D107" i="2"/>
  <c r="H107" i="2"/>
  <c r="C107" i="2"/>
  <c r="I107" i="2"/>
  <c r="B108" i="2"/>
  <c r="K106" i="2" l="1"/>
  <c r="E106" i="2"/>
  <c r="A109" i="2"/>
  <c r="C108" i="2"/>
  <c r="H108" i="2"/>
  <c r="D108" i="2"/>
  <c r="I108" i="2"/>
  <c r="J108" i="2"/>
  <c r="B109" i="2"/>
  <c r="K107" i="2" l="1"/>
  <c r="E107" i="2"/>
  <c r="A110" i="2"/>
  <c r="B110" i="2"/>
  <c r="J109" i="2"/>
  <c r="D109" i="2"/>
  <c r="I109" i="2"/>
  <c r="C109" i="2"/>
  <c r="H109" i="2"/>
  <c r="E108" i="2" l="1"/>
  <c r="K108" i="2"/>
  <c r="A111" i="2"/>
  <c r="B111" i="2"/>
  <c r="D110" i="2"/>
  <c r="C110" i="2"/>
  <c r="H110" i="2"/>
  <c r="I110" i="2"/>
  <c r="J110" i="2"/>
  <c r="K109" i="2" l="1"/>
  <c r="E109" i="2"/>
  <c r="A112" i="2"/>
  <c r="D111" i="2"/>
  <c r="J111" i="2"/>
  <c r="I111" i="2"/>
  <c r="H111" i="2"/>
  <c r="C111" i="2"/>
  <c r="B112" i="2"/>
  <c r="E110" i="2" l="1"/>
  <c r="K110" i="2"/>
  <c r="A113" i="2"/>
  <c r="I112" i="2"/>
  <c r="H112" i="2"/>
  <c r="J112" i="2"/>
  <c r="D112" i="2"/>
  <c r="C112" i="2"/>
  <c r="B113" i="2"/>
  <c r="E111" i="2" l="1"/>
  <c r="K111" i="2"/>
  <c r="A114" i="2"/>
  <c r="H113" i="2"/>
  <c r="I113" i="2"/>
  <c r="C113" i="2"/>
  <c r="J113" i="2"/>
  <c r="D113" i="2"/>
  <c r="B114" i="2"/>
  <c r="K112" i="2" l="1"/>
  <c r="E112" i="2"/>
  <c r="A115" i="2"/>
  <c r="B115" i="2"/>
  <c r="C114" i="2"/>
  <c r="D114" i="2"/>
  <c r="I114" i="2"/>
  <c r="J114" i="2"/>
  <c r="H114" i="2"/>
  <c r="K113" i="2" l="1"/>
  <c r="E113" i="2"/>
  <c r="A116" i="2"/>
  <c r="H115" i="2"/>
  <c r="J115" i="2"/>
  <c r="D115" i="2"/>
  <c r="C115" i="2"/>
  <c r="I115" i="2"/>
  <c r="B116" i="2"/>
  <c r="E114" i="2" l="1"/>
  <c r="K114" i="2"/>
  <c r="A117" i="2"/>
  <c r="D116" i="2"/>
  <c r="H116" i="2"/>
  <c r="B117" i="2"/>
  <c r="C116" i="2"/>
  <c r="I116" i="2"/>
  <c r="J116" i="2"/>
  <c r="K115" i="2" l="1"/>
  <c r="E115" i="2"/>
  <c r="A118" i="2"/>
  <c r="I117" i="2"/>
  <c r="C117" i="2"/>
  <c r="H117" i="2"/>
  <c r="J117" i="2"/>
  <c r="D117" i="2"/>
  <c r="B118" i="2"/>
  <c r="K116" i="2" l="1"/>
  <c r="E116" i="2"/>
  <c r="A119" i="2"/>
  <c r="I118" i="2"/>
  <c r="C118" i="2"/>
  <c r="D118" i="2"/>
  <c r="H118" i="2"/>
  <c r="J118" i="2"/>
  <c r="B119" i="2"/>
  <c r="K117" i="2" l="1"/>
  <c r="E117" i="2"/>
  <c r="A120" i="2"/>
  <c r="D119" i="2"/>
  <c r="H119" i="2"/>
  <c r="I119" i="2"/>
  <c r="J119" i="2"/>
  <c r="B120" i="2"/>
  <c r="C119" i="2"/>
  <c r="K118" i="2" l="1"/>
  <c r="E118" i="2"/>
  <c r="A121" i="2"/>
  <c r="J120" i="2"/>
  <c r="B121" i="2"/>
  <c r="H120" i="2"/>
  <c r="C120" i="2"/>
  <c r="D120" i="2"/>
  <c r="I120" i="2"/>
  <c r="K119" i="2" l="1"/>
  <c r="E119" i="2"/>
  <c r="A122" i="2"/>
  <c r="I121" i="2"/>
  <c r="D121" i="2"/>
  <c r="C121" i="2"/>
  <c r="B122" i="2"/>
  <c r="H121" i="2"/>
  <c r="J121" i="2"/>
  <c r="K120" i="2" l="1"/>
  <c r="E120" i="2"/>
  <c r="A123" i="2"/>
  <c r="J122" i="2"/>
  <c r="B123" i="2"/>
  <c r="C122" i="2"/>
  <c r="D122" i="2"/>
  <c r="H122" i="2"/>
  <c r="I122" i="2"/>
  <c r="K121" i="2" l="1"/>
  <c r="E121" i="2"/>
  <c r="A124" i="2"/>
  <c r="B124" i="2"/>
  <c r="J123" i="2"/>
  <c r="I123" i="2"/>
  <c r="D123" i="2"/>
  <c r="C123" i="2"/>
  <c r="H123" i="2"/>
  <c r="K122" i="2" l="1"/>
  <c r="E122" i="2"/>
  <c r="A125" i="2"/>
  <c r="J124" i="2"/>
  <c r="C124" i="2"/>
  <c r="I124" i="2"/>
  <c r="D124" i="2"/>
  <c r="H124" i="2"/>
  <c r="B125" i="2"/>
  <c r="K123" i="2" l="1"/>
  <c r="E123" i="2"/>
  <c r="A126" i="2"/>
  <c r="H125" i="2"/>
  <c r="D125" i="2"/>
  <c r="I125" i="2"/>
  <c r="C125" i="2"/>
  <c r="J125" i="2"/>
  <c r="B126" i="2"/>
  <c r="K124" i="2" l="1"/>
  <c r="E124" i="2"/>
  <c r="A127" i="2"/>
  <c r="I126" i="2"/>
  <c r="C126" i="2"/>
  <c r="D126" i="2"/>
  <c r="H126" i="2"/>
  <c r="J126" i="2"/>
  <c r="B127" i="2"/>
  <c r="K125" i="2" l="1"/>
  <c r="E125" i="2"/>
  <c r="A128" i="2"/>
  <c r="B128" i="2"/>
  <c r="C127" i="2"/>
  <c r="H127" i="2"/>
  <c r="I127" i="2"/>
  <c r="D127" i="2"/>
  <c r="J127" i="2"/>
  <c r="K126" i="2" l="1"/>
  <c r="E126" i="2"/>
  <c r="A129" i="2"/>
  <c r="J128" i="2"/>
  <c r="D128" i="2"/>
  <c r="H128" i="2"/>
  <c r="C128" i="2"/>
  <c r="I128" i="2"/>
  <c r="B129" i="2"/>
  <c r="K127" i="2" l="1"/>
  <c r="E127" i="2"/>
  <c r="A130" i="2"/>
  <c r="B130" i="2"/>
  <c r="I129" i="2"/>
  <c r="C129" i="2"/>
  <c r="D129" i="2"/>
  <c r="H129" i="2"/>
  <c r="J129" i="2"/>
  <c r="K128" i="2" l="1"/>
  <c r="E128" i="2"/>
  <c r="A131" i="2"/>
  <c r="J130" i="2"/>
  <c r="I130" i="2"/>
  <c r="C130" i="2"/>
  <c r="D130" i="2"/>
  <c r="H130" i="2"/>
  <c r="B131" i="2"/>
  <c r="K129" i="2" l="1"/>
  <c r="E129" i="2"/>
  <c r="A132" i="2"/>
  <c r="I131" i="2"/>
  <c r="H131" i="2"/>
  <c r="J131" i="2"/>
  <c r="C131" i="2"/>
  <c r="D131" i="2"/>
  <c r="B132" i="2"/>
  <c r="K130" i="2" l="1"/>
  <c r="E130" i="2"/>
  <c r="A133" i="2"/>
  <c r="B133" i="2"/>
  <c r="J132" i="2"/>
  <c r="D132" i="2"/>
  <c r="I132" i="2"/>
  <c r="H132" i="2"/>
  <c r="C132" i="2"/>
  <c r="E131" i="2" l="1"/>
  <c r="K131" i="2"/>
  <c r="A134" i="2"/>
  <c r="B134" i="2"/>
  <c r="D133" i="2"/>
  <c r="H133" i="2"/>
  <c r="J133" i="2"/>
  <c r="I133" i="2"/>
  <c r="C133" i="2"/>
  <c r="E132" i="2" l="1"/>
  <c r="K132" i="2"/>
  <c r="A135" i="2"/>
  <c r="B135" i="2"/>
  <c r="C134" i="2"/>
  <c r="J134" i="2"/>
  <c r="H134" i="2"/>
  <c r="I134" i="2"/>
  <c r="D134" i="2"/>
  <c r="K133" i="2" l="1"/>
  <c r="E133" i="2"/>
  <c r="A136" i="2"/>
  <c r="D135" i="2"/>
  <c r="J135" i="2"/>
  <c r="H135" i="2"/>
  <c r="I135" i="2"/>
  <c r="B136" i="2"/>
  <c r="C135" i="2"/>
  <c r="K134" i="2" l="1"/>
  <c r="E134" i="2"/>
  <c r="A137" i="2"/>
  <c r="I136" i="2"/>
  <c r="C136" i="2"/>
  <c r="H136" i="2"/>
  <c r="D136" i="2"/>
  <c r="J136" i="2"/>
  <c r="B137" i="2"/>
  <c r="E135" i="2" l="1"/>
  <c r="K135" i="2"/>
  <c r="A138" i="2"/>
  <c r="C137" i="2"/>
  <c r="I137" i="2"/>
  <c r="J137" i="2"/>
  <c r="H137" i="2"/>
  <c r="D137" i="2"/>
  <c r="B138" i="2"/>
  <c r="E136" i="2" l="1"/>
  <c r="K136" i="2"/>
  <c r="A139" i="2"/>
  <c r="J138" i="2"/>
  <c r="H138" i="2"/>
  <c r="I138" i="2"/>
  <c r="D138" i="2"/>
  <c r="C138" i="2"/>
  <c r="B139" i="2"/>
  <c r="K137" i="2" l="1"/>
  <c r="E137" i="2"/>
  <c r="A140" i="2"/>
  <c r="H139" i="2"/>
  <c r="D139" i="2"/>
  <c r="J139" i="2"/>
  <c r="C139" i="2"/>
  <c r="I139" i="2"/>
  <c r="B140" i="2"/>
  <c r="E138" i="2" l="1"/>
  <c r="K138" i="2"/>
  <c r="A141" i="2"/>
  <c r="J140" i="2"/>
  <c r="C140" i="2"/>
  <c r="I140" i="2"/>
  <c r="H140" i="2"/>
  <c r="D140" i="2"/>
  <c r="B141" i="2"/>
  <c r="E139" i="2" l="1"/>
  <c r="K139" i="2"/>
  <c r="A142" i="2"/>
  <c r="D141" i="2"/>
  <c r="I141" i="2"/>
  <c r="J141" i="2"/>
  <c r="C141" i="2"/>
  <c r="H141" i="2"/>
  <c r="B142" i="2"/>
  <c r="E140" i="2" l="1"/>
  <c r="K140" i="2"/>
  <c r="A143" i="2"/>
  <c r="B143" i="2"/>
  <c r="I142" i="2"/>
  <c r="D142" i="2"/>
  <c r="J142" i="2"/>
  <c r="H142" i="2"/>
  <c r="C142" i="2"/>
  <c r="K141" i="2" l="1"/>
  <c r="E141" i="2"/>
  <c r="A144" i="2"/>
  <c r="D143" i="2"/>
  <c r="I143" i="2"/>
  <c r="J143" i="2"/>
  <c r="C143" i="2"/>
  <c r="H143" i="2"/>
  <c r="B144" i="2"/>
  <c r="K142" i="2" l="1"/>
  <c r="E142" i="2"/>
  <c r="A145" i="2"/>
  <c r="C144" i="2"/>
  <c r="D144" i="2"/>
  <c r="B145" i="2"/>
  <c r="J144" i="2"/>
  <c r="H144" i="2"/>
  <c r="I144" i="2"/>
  <c r="K143" i="2" l="1"/>
  <c r="E143" i="2"/>
  <c r="A146" i="2"/>
  <c r="I145" i="2"/>
  <c r="C145" i="2"/>
  <c r="D145" i="2"/>
  <c r="H145" i="2"/>
  <c r="B146" i="2"/>
  <c r="J145" i="2"/>
  <c r="K144" i="2" l="1"/>
  <c r="E144" i="2"/>
  <c r="A147" i="2"/>
  <c r="D146" i="2"/>
  <c r="B147" i="2"/>
  <c r="H146" i="2"/>
  <c r="I146" i="2"/>
  <c r="C146" i="2"/>
  <c r="J146" i="2"/>
  <c r="K145" i="2" l="1"/>
  <c r="E145" i="2"/>
  <c r="A148" i="2"/>
  <c r="D147" i="2"/>
  <c r="J147" i="2"/>
  <c r="I147" i="2"/>
  <c r="B148" i="2"/>
  <c r="C147" i="2"/>
  <c r="H147" i="2"/>
  <c r="K146" i="2" l="1"/>
  <c r="E146" i="2"/>
  <c r="A149" i="2"/>
  <c r="I148" i="2"/>
  <c r="H148" i="2"/>
  <c r="B149" i="2"/>
  <c r="J148" i="2"/>
  <c r="D148" i="2"/>
  <c r="C148" i="2"/>
  <c r="E147" i="2" l="1"/>
  <c r="K147" i="2"/>
  <c r="A150" i="2"/>
  <c r="C149" i="2"/>
  <c r="I149" i="2"/>
  <c r="H149" i="2"/>
  <c r="D149" i="2"/>
  <c r="J149" i="2"/>
  <c r="B150" i="2"/>
  <c r="K148" i="2" l="1"/>
  <c r="E148" i="2"/>
  <c r="A151" i="2"/>
  <c r="C150" i="2"/>
  <c r="I150" i="2"/>
  <c r="H150" i="2"/>
  <c r="J150" i="2"/>
  <c r="D150" i="2"/>
  <c r="B151" i="2"/>
  <c r="K149" i="2" l="1"/>
  <c r="E149" i="2"/>
  <c r="A152" i="2"/>
  <c r="B152" i="2"/>
  <c r="J151" i="2"/>
  <c r="C151" i="2"/>
  <c r="H151" i="2"/>
  <c r="I151" i="2"/>
  <c r="D151" i="2"/>
  <c r="E150" i="2" l="1"/>
  <c r="K150" i="2"/>
  <c r="A153" i="2"/>
  <c r="H152" i="2"/>
  <c r="J152" i="2"/>
  <c r="D152" i="2"/>
  <c r="I152" i="2"/>
  <c r="C152" i="2"/>
  <c r="B153" i="2"/>
  <c r="E151" i="2" l="1"/>
  <c r="K151" i="2"/>
  <c r="A154" i="2"/>
  <c r="J153" i="2"/>
  <c r="C153" i="2"/>
  <c r="H153" i="2"/>
  <c r="D153" i="2"/>
  <c r="I153" i="2"/>
  <c r="B154" i="2"/>
  <c r="E152" i="2" l="1"/>
  <c r="K152" i="2"/>
  <c r="A155" i="2"/>
  <c r="D154" i="2"/>
  <c r="C154" i="2"/>
  <c r="H154" i="2"/>
  <c r="J154" i="2"/>
  <c r="B155" i="2"/>
  <c r="I154" i="2"/>
  <c r="K153" i="2" l="1"/>
  <c r="E153" i="2"/>
  <c r="A156" i="2"/>
  <c r="D155" i="2"/>
  <c r="H155" i="2"/>
  <c r="C155" i="2"/>
  <c r="I155" i="2"/>
  <c r="J155" i="2"/>
  <c r="B156" i="2"/>
  <c r="K154" i="2" l="1"/>
  <c r="E154" i="2"/>
  <c r="A157" i="2"/>
  <c r="H156" i="2"/>
  <c r="C156" i="2"/>
  <c r="D156" i="2"/>
  <c r="J156" i="2"/>
  <c r="I156" i="2"/>
  <c r="B157" i="2"/>
  <c r="E155" i="2" l="1"/>
  <c r="K155" i="2"/>
  <c r="A158" i="2"/>
  <c r="H157" i="2"/>
  <c r="I157" i="2"/>
  <c r="D157" i="2"/>
  <c r="C157" i="2"/>
  <c r="B158" i="2"/>
  <c r="J157" i="2"/>
  <c r="K156" i="2" l="1"/>
  <c r="E156" i="2"/>
  <c r="A159" i="2"/>
  <c r="I158" i="2"/>
  <c r="H158" i="2"/>
  <c r="J158" i="2"/>
  <c r="C158" i="2"/>
  <c r="D158" i="2"/>
  <c r="B159" i="2"/>
  <c r="K157" i="2" l="1"/>
  <c r="E157" i="2"/>
  <c r="A160" i="2"/>
  <c r="I159" i="2"/>
  <c r="D159" i="2"/>
  <c r="H159" i="2"/>
  <c r="C159" i="2"/>
  <c r="J159" i="2"/>
  <c r="B160" i="2"/>
  <c r="K158" i="2" l="1"/>
  <c r="E158" i="2"/>
  <c r="A161" i="2"/>
  <c r="D160" i="2"/>
  <c r="C160" i="2"/>
  <c r="H160" i="2"/>
  <c r="I160" i="2"/>
  <c r="J160" i="2"/>
  <c r="B161" i="2"/>
  <c r="E159" i="2" l="1"/>
  <c r="K159" i="2"/>
  <c r="A162" i="2"/>
  <c r="I161" i="2"/>
  <c r="D161" i="2"/>
  <c r="H161" i="2"/>
  <c r="J161" i="2"/>
  <c r="B162" i="2"/>
  <c r="C161" i="2"/>
  <c r="K160" i="2" l="1"/>
  <c r="E160" i="2"/>
  <c r="A163" i="2"/>
  <c r="C162" i="2"/>
  <c r="I162" i="2"/>
  <c r="D162" i="2"/>
  <c r="J162" i="2"/>
  <c r="H162" i="2"/>
  <c r="B163" i="2"/>
  <c r="K161" i="2" l="1"/>
  <c r="E161" i="2"/>
  <c r="A164" i="2"/>
  <c r="D163" i="2"/>
  <c r="I163" i="2"/>
  <c r="J163" i="2"/>
  <c r="H163" i="2"/>
  <c r="C163" i="2"/>
  <c r="B164" i="2"/>
  <c r="K162" i="2" l="1"/>
  <c r="E162" i="2"/>
  <c r="A165" i="2"/>
  <c r="C164" i="2"/>
  <c r="H164" i="2"/>
  <c r="J164" i="2"/>
  <c r="I164" i="2"/>
  <c r="D164" i="2"/>
  <c r="B165" i="2"/>
  <c r="E163" i="2" l="1"/>
  <c r="K163" i="2"/>
  <c r="A166" i="2"/>
  <c r="B166" i="2"/>
  <c r="I165" i="2"/>
  <c r="H165" i="2"/>
  <c r="C165" i="2"/>
  <c r="J165" i="2"/>
  <c r="D165" i="2"/>
  <c r="E164" i="2" l="1"/>
  <c r="K164" i="2"/>
  <c r="A167" i="2"/>
  <c r="I166" i="2"/>
  <c r="H166" i="2"/>
  <c r="J166" i="2"/>
  <c r="D166" i="2"/>
  <c r="C166" i="2"/>
  <c r="B167" i="2"/>
  <c r="K165" i="2" l="1"/>
  <c r="E165" i="2"/>
  <c r="A168" i="2"/>
  <c r="J167" i="2"/>
  <c r="B168" i="2"/>
  <c r="H167" i="2"/>
  <c r="I167" i="2"/>
  <c r="C167" i="2"/>
  <c r="D167" i="2"/>
  <c r="K166" i="2" l="1"/>
  <c r="E166" i="2"/>
  <c r="A169" i="2"/>
  <c r="D168" i="2"/>
  <c r="C168" i="2"/>
  <c r="I168" i="2"/>
  <c r="H168" i="2"/>
  <c r="J168" i="2"/>
  <c r="B169" i="2"/>
  <c r="E167" i="2" l="1"/>
  <c r="K167" i="2"/>
  <c r="A170" i="2"/>
  <c r="B170" i="2"/>
  <c r="C169" i="2"/>
  <c r="J169" i="2"/>
  <c r="D169" i="2"/>
  <c r="H169" i="2"/>
  <c r="I169" i="2"/>
  <c r="E168" i="2" l="1"/>
  <c r="K168" i="2"/>
  <c r="A171" i="2"/>
  <c r="D170" i="2"/>
  <c r="C170" i="2"/>
  <c r="I170" i="2"/>
  <c r="J170" i="2"/>
  <c r="H170" i="2"/>
  <c r="B171" i="2"/>
  <c r="K169" i="2" l="1"/>
  <c r="E169" i="2"/>
  <c r="A172" i="2"/>
  <c r="C171" i="2"/>
  <c r="I171" i="2"/>
  <c r="J171" i="2"/>
  <c r="D171" i="2"/>
  <c r="B172" i="2"/>
  <c r="H171" i="2"/>
  <c r="K170" i="2" l="1"/>
  <c r="E170" i="2"/>
  <c r="A173" i="2"/>
  <c r="J172" i="2"/>
  <c r="H172" i="2"/>
  <c r="C172" i="2"/>
  <c r="I172" i="2"/>
  <c r="B173" i="2"/>
  <c r="D172" i="2"/>
  <c r="K171" i="2" l="1"/>
  <c r="E171" i="2"/>
  <c r="A174" i="2"/>
  <c r="H173" i="2"/>
  <c r="I173" i="2"/>
  <c r="J173" i="2"/>
  <c r="D173" i="2"/>
  <c r="C173" i="2"/>
  <c r="B174" i="2"/>
  <c r="K172" i="2" l="1"/>
  <c r="E172" i="2"/>
  <c r="A175" i="2"/>
  <c r="D174" i="2"/>
  <c r="J174" i="2"/>
  <c r="C174" i="2"/>
  <c r="I174" i="2"/>
  <c r="H174" i="2"/>
  <c r="B175" i="2"/>
  <c r="K173" i="2" l="1"/>
  <c r="E173" i="2"/>
  <c r="A176" i="2"/>
  <c r="I175" i="2"/>
  <c r="D175" i="2"/>
  <c r="J175" i="2"/>
  <c r="H175" i="2"/>
  <c r="C175" i="2"/>
  <c r="B176" i="2"/>
  <c r="K174" i="2" l="1"/>
  <c r="E174" i="2"/>
  <c r="A177" i="2"/>
  <c r="I176" i="2"/>
  <c r="C176" i="2"/>
  <c r="H176" i="2"/>
  <c r="J176" i="2"/>
  <c r="B177" i="2"/>
  <c r="D176" i="2"/>
  <c r="K175" i="2" l="1"/>
  <c r="E175" i="2"/>
  <c r="A178" i="2"/>
  <c r="J177" i="2"/>
  <c r="D177" i="2"/>
  <c r="C177" i="2"/>
  <c r="H177" i="2"/>
  <c r="I177" i="2"/>
  <c r="B178" i="2"/>
  <c r="K176" i="2" l="1"/>
  <c r="E176" i="2"/>
  <c r="A179" i="2"/>
  <c r="I178" i="2"/>
  <c r="C178" i="2"/>
  <c r="D178" i="2"/>
  <c r="J178" i="2"/>
  <c r="H178" i="2"/>
  <c r="B179" i="2"/>
  <c r="K177" i="2" l="1"/>
  <c r="E177" i="2"/>
  <c r="A180" i="2"/>
  <c r="C179" i="2"/>
  <c r="D179" i="2"/>
  <c r="B180" i="2"/>
  <c r="H179" i="2"/>
  <c r="I179" i="2"/>
  <c r="J179" i="2"/>
  <c r="E178" i="2" l="1"/>
  <c r="K178" i="2"/>
  <c r="A181" i="2"/>
  <c r="C180" i="2"/>
  <c r="I180" i="2"/>
  <c r="H180" i="2"/>
  <c r="J180" i="2"/>
  <c r="D180" i="2"/>
  <c r="B181" i="2"/>
  <c r="E179" i="2" l="1"/>
  <c r="K179" i="2"/>
  <c r="A182" i="2"/>
  <c r="I181" i="2"/>
  <c r="H181" i="2"/>
  <c r="D181" i="2"/>
  <c r="B182" i="2"/>
  <c r="C181" i="2"/>
  <c r="J181" i="2"/>
  <c r="K180" i="2" l="1"/>
  <c r="E180" i="2"/>
  <c r="A183" i="2"/>
  <c r="I182" i="2"/>
  <c r="J182" i="2"/>
  <c r="H182" i="2"/>
  <c r="B183" i="2"/>
  <c r="C182" i="2"/>
  <c r="D182" i="2"/>
  <c r="K181" i="2" l="1"/>
  <c r="E181" i="2"/>
  <c r="A184" i="2"/>
  <c r="I183" i="2"/>
  <c r="D183" i="2"/>
  <c r="C183" i="2"/>
  <c r="H183" i="2"/>
  <c r="J183" i="2"/>
  <c r="B184" i="2"/>
  <c r="K182" i="2" l="1"/>
  <c r="E182" i="2"/>
  <c r="A185" i="2"/>
  <c r="H184" i="2"/>
  <c r="B185" i="2"/>
  <c r="I184" i="2"/>
  <c r="J184" i="2"/>
  <c r="D184" i="2"/>
  <c r="C184" i="2"/>
  <c r="E183" i="2" l="1"/>
  <c r="K183" i="2"/>
  <c r="A186" i="2"/>
  <c r="D185" i="2"/>
  <c r="H185" i="2"/>
  <c r="I185" i="2"/>
  <c r="J185" i="2"/>
  <c r="C185" i="2"/>
  <c r="B186" i="2"/>
  <c r="K184" i="2" l="1"/>
  <c r="E184" i="2"/>
  <c r="A187" i="2"/>
  <c r="C186" i="2"/>
  <c r="I186" i="2"/>
  <c r="B187" i="2"/>
  <c r="H186" i="2"/>
  <c r="J186" i="2"/>
  <c r="D186" i="2"/>
  <c r="K185" i="2" l="1"/>
  <c r="E185" i="2"/>
  <c r="A188" i="2"/>
  <c r="J187" i="2"/>
  <c r="B188" i="2"/>
  <c r="D187" i="2"/>
  <c r="C187" i="2"/>
  <c r="H187" i="2"/>
  <c r="I187" i="2"/>
  <c r="K186" i="2" l="1"/>
  <c r="E186" i="2"/>
  <c r="A189" i="2"/>
  <c r="H188" i="2"/>
  <c r="I188" i="2"/>
  <c r="C188" i="2"/>
  <c r="J188" i="2"/>
  <c r="D188" i="2"/>
  <c r="B189" i="2"/>
  <c r="K187" i="2" l="1"/>
  <c r="E187" i="2"/>
  <c r="A190" i="2"/>
  <c r="H189" i="2"/>
  <c r="I189" i="2"/>
  <c r="D189" i="2"/>
  <c r="J189" i="2"/>
  <c r="C189" i="2"/>
  <c r="B190" i="2"/>
  <c r="K188" i="2" l="1"/>
  <c r="E188" i="2"/>
  <c r="A191" i="2"/>
  <c r="I190" i="2"/>
  <c r="H190" i="2"/>
  <c r="B191" i="2"/>
  <c r="D190" i="2"/>
  <c r="J190" i="2"/>
  <c r="C190" i="2"/>
  <c r="K189" i="2" l="1"/>
  <c r="E189" i="2"/>
  <c r="A192" i="2"/>
  <c r="H191" i="2"/>
  <c r="C191" i="2"/>
  <c r="I191" i="2"/>
  <c r="D191" i="2"/>
  <c r="J191" i="2"/>
  <c r="B192" i="2"/>
  <c r="K190" i="2" l="1"/>
  <c r="E190" i="2"/>
  <c r="A193" i="2"/>
  <c r="B193" i="2"/>
  <c r="D192" i="2"/>
  <c r="I192" i="2"/>
  <c r="C192" i="2"/>
  <c r="H192" i="2"/>
  <c r="J192" i="2"/>
  <c r="K191" i="2" l="1"/>
  <c r="E191" i="2"/>
  <c r="A194" i="2"/>
  <c r="C193" i="2"/>
  <c r="J193" i="2"/>
  <c r="D193" i="2"/>
  <c r="I193" i="2"/>
  <c r="H193" i="2"/>
  <c r="B194" i="2"/>
  <c r="K192" i="2" l="1"/>
  <c r="E192" i="2"/>
  <c r="A195" i="2"/>
  <c r="C194" i="2"/>
  <c r="J194" i="2"/>
  <c r="B195" i="2"/>
  <c r="H194" i="2"/>
  <c r="I194" i="2"/>
  <c r="D194" i="2"/>
  <c r="K193" i="2" l="1"/>
  <c r="E193" i="2"/>
  <c r="A196" i="2"/>
  <c r="C195" i="2"/>
  <c r="J195" i="2"/>
  <c r="D195" i="2"/>
  <c r="H195" i="2"/>
  <c r="I195" i="2"/>
  <c r="B196" i="2"/>
  <c r="K194" i="2" l="1"/>
  <c r="E194" i="2"/>
  <c r="A197" i="2"/>
  <c r="I196" i="2"/>
  <c r="D196" i="2"/>
  <c r="C196" i="2"/>
  <c r="J196" i="2"/>
  <c r="H196" i="2"/>
  <c r="B197" i="2"/>
  <c r="K195" i="2" l="1"/>
  <c r="E195" i="2"/>
  <c r="A198" i="2"/>
  <c r="C197" i="2"/>
  <c r="H197" i="2"/>
  <c r="D197" i="2"/>
  <c r="I197" i="2"/>
  <c r="J197" i="2"/>
  <c r="B198" i="2"/>
  <c r="E196" i="2" l="1"/>
  <c r="K196" i="2"/>
  <c r="A199" i="2"/>
  <c r="H198" i="2"/>
  <c r="D198" i="2"/>
  <c r="I198" i="2"/>
  <c r="B199" i="2"/>
  <c r="C198" i="2"/>
  <c r="J198" i="2"/>
  <c r="K197" i="2" l="1"/>
  <c r="E197" i="2"/>
  <c r="A200" i="2"/>
  <c r="I199" i="2"/>
  <c r="B200" i="2"/>
  <c r="D199" i="2"/>
  <c r="H199" i="2"/>
  <c r="C199" i="2"/>
  <c r="J199" i="2"/>
  <c r="K198" i="2" l="1"/>
  <c r="E198" i="2"/>
  <c r="A201" i="2"/>
  <c r="I200" i="2"/>
  <c r="D200" i="2"/>
  <c r="C200" i="2"/>
  <c r="H200" i="2"/>
  <c r="B201" i="2"/>
  <c r="J200" i="2"/>
  <c r="E199" i="2" l="1"/>
  <c r="K199" i="2"/>
  <c r="A202" i="2"/>
  <c r="C201" i="2"/>
  <c r="I201" i="2"/>
  <c r="D201" i="2"/>
  <c r="B202" i="2"/>
  <c r="H201" i="2"/>
  <c r="J201" i="2"/>
  <c r="E200" i="2" l="1"/>
  <c r="K200" i="2"/>
  <c r="A203" i="2"/>
  <c r="J202" i="2"/>
  <c r="C202" i="2"/>
  <c r="B203" i="2"/>
  <c r="I202" i="2"/>
  <c r="H202" i="2"/>
  <c r="D202" i="2"/>
  <c r="E201" i="2" l="1"/>
  <c r="K201" i="2"/>
  <c r="A204" i="2"/>
  <c r="J203" i="2"/>
  <c r="I203" i="2"/>
  <c r="H203" i="2"/>
  <c r="C203" i="2"/>
  <c r="D203" i="2"/>
  <c r="B204" i="2"/>
  <c r="E202" i="2" l="1"/>
  <c r="K202" i="2"/>
  <c r="A205" i="2"/>
  <c r="C204" i="2"/>
  <c r="I204" i="2"/>
  <c r="J204" i="2"/>
  <c r="D204" i="2"/>
  <c r="B205" i="2"/>
  <c r="H204" i="2"/>
  <c r="K203" i="2" l="1"/>
  <c r="E203" i="2"/>
  <c r="A206" i="2"/>
  <c r="H205" i="2"/>
  <c r="C205" i="2"/>
  <c r="I205" i="2"/>
  <c r="D205" i="2"/>
  <c r="J205" i="2"/>
  <c r="B206" i="2"/>
  <c r="K204" i="2" l="1"/>
  <c r="E204" i="2"/>
  <c r="A207" i="2"/>
  <c r="J206" i="2"/>
  <c r="I206" i="2"/>
  <c r="H206" i="2"/>
  <c r="D206" i="2"/>
  <c r="B207" i="2"/>
  <c r="C206" i="2"/>
  <c r="K205" i="2" l="1"/>
  <c r="E205" i="2"/>
  <c r="A208" i="2"/>
  <c r="D207" i="2"/>
  <c r="J207" i="2"/>
  <c r="H207" i="2"/>
  <c r="C207" i="2"/>
  <c r="I207" i="2"/>
  <c r="B208" i="2"/>
  <c r="K206" i="2" l="1"/>
  <c r="E206" i="2"/>
  <c r="A209" i="2"/>
  <c r="H208" i="2"/>
  <c r="B209" i="2"/>
  <c r="J208" i="2"/>
  <c r="D208" i="2"/>
  <c r="I208" i="2"/>
  <c r="C208" i="2"/>
  <c r="E207" i="2" l="1"/>
  <c r="K207" i="2"/>
  <c r="A210" i="2"/>
  <c r="D209" i="2"/>
  <c r="H209" i="2"/>
  <c r="I209" i="2"/>
  <c r="J209" i="2"/>
  <c r="C209" i="2"/>
  <c r="B210" i="2"/>
  <c r="E208" i="2" l="1"/>
  <c r="K208" i="2"/>
  <c r="A211" i="2"/>
  <c r="J210" i="2"/>
  <c r="D210" i="2"/>
  <c r="H210" i="2"/>
  <c r="I210" i="2"/>
  <c r="C210" i="2"/>
  <c r="B211" i="2"/>
  <c r="E209" i="2" l="1"/>
  <c r="K209" i="2"/>
  <c r="A212" i="2"/>
  <c r="J211" i="2"/>
  <c r="H211" i="2"/>
  <c r="I211" i="2"/>
  <c r="D211" i="2"/>
  <c r="C211" i="2"/>
  <c r="B212" i="2"/>
  <c r="E210" i="2" l="1"/>
  <c r="K210" i="2"/>
  <c r="A213" i="2"/>
  <c r="J212" i="2"/>
  <c r="D212" i="2"/>
  <c r="C212" i="2"/>
  <c r="I212" i="2"/>
  <c r="H212" i="2"/>
  <c r="B213" i="2"/>
  <c r="K211" i="2" l="1"/>
  <c r="E211" i="2"/>
  <c r="A214" i="2"/>
  <c r="I213" i="2"/>
  <c r="J213" i="2"/>
  <c r="B214" i="2"/>
  <c r="C213" i="2"/>
  <c r="D213" i="2"/>
  <c r="H213" i="2"/>
  <c r="K212" i="2" l="1"/>
  <c r="E212" i="2"/>
  <c r="A215" i="2"/>
  <c r="H214" i="2"/>
  <c r="B215" i="2"/>
  <c r="I214" i="2"/>
  <c r="C214" i="2"/>
  <c r="J214" i="2"/>
  <c r="D214" i="2"/>
  <c r="K213" i="2" l="1"/>
  <c r="E213" i="2"/>
  <c r="A216" i="2"/>
  <c r="J215" i="2"/>
  <c r="I215" i="2"/>
  <c r="B216" i="2"/>
  <c r="H215" i="2"/>
  <c r="D215" i="2"/>
  <c r="C215" i="2"/>
  <c r="E214" i="2" l="1"/>
  <c r="K214" i="2"/>
  <c r="A217" i="2"/>
  <c r="D216" i="2"/>
  <c r="I216" i="2"/>
  <c r="H216" i="2"/>
  <c r="C216" i="2"/>
  <c r="J216" i="2"/>
  <c r="B217" i="2"/>
  <c r="K215" i="2" l="1"/>
  <c r="E215" i="2"/>
  <c r="A218" i="2"/>
  <c r="J217" i="2"/>
  <c r="B218" i="2"/>
  <c r="I217" i="2"/>
  <c r="H217" i="2"/>
  <c r="D217" i="2"/>
  <c r="C217" i="2"/>
  <c r="E216" i="2" l="1"/>
  <c r="K216" i="2"/>
  <c r="A219" i="2"/>
  <c r="J218" i="2"/>
  <c r="B219" i="2"/>
  <c r="I218" i="2"/>
  <c r="H218" i="2"/>
  <c r="D218" i="2"/>
  <c r="C218" i="2"/>
  <c r="K217" i="2" l="1"/>
  <c r="E217" i="2"/>
  <c r="A220" i="2"/>
  <c r="D219" i="2"/>
  <c r="C219" i="2"/>
  <c r="I219" i="2"/>
  <c r="H219" i="2"/>
  <c r="J219" i="2"/>
  <c r="B220" i="2"/>
  <c r="K218" i="2" l="1"/>
  <c r="E218" i="2"/>
  <c r="A221" i="2"/>
  <c r="I220" i="2"/>
  <c r="H220" i="2"/>
  <c r="D220" i="2"/>
  <c r="C220" i="2"/>
  <c r="J220" i="2"/>
  <c r="B221" i="2"/>
  <c r="K219" i="2" l="1"/>
  <c r="E219" i="2"/>
  <c r="A222" i="2"/>
  <c r="H221" i="2"/>
  <c r="D221" i="2"/>
  <c r="J221" i="2"/>
  <c r="I221" i="2"/>
  <c r="C221" i="2"/>
  <c r="B222" i="2"/>
  <c r="K220" i="2" l="1"/>
  <c r="E220" i="2"/>
  <c r="A223" i="2"/>
  <c r="H222" i="2"/>
  <c r="I222" i="2"/>
  <c r="D222" i="2"/>
  <c r="B223" i="2"/>
  <c r="J222" i="2"/>
  <c r="C222" i="2"/>
  <c r="K221" i="2" l="1"/>
  <c r="E221" i="2"/>
  <c r="A224" i="2"/>
  <c r="J223" i="2"/>
  <c r="H223" i="2"/>
  <c r="D223" i="2"/>
  <c r="C223" i="2"/>
  <c r="I223" i="2"/>
  <c r="B224" i="2"/>
  <c r="K222" i="2" l="1"/>
  <c r="E222" i="2"/>
  <c r="A225" i="2"/>
  <c r="H224" i="2"/>
  <c r="C224" i="2"/>
  <c r="D224" i="2"/>
  <c r="I224" i="2"/>
  <c r="J224" i="2"/>
  <c r="B225" i="2"/>
  <c r="E223" i="2" l="1"/>
  <c r="K223" i="2"/>
  <c r="A226" i="2"/>
  <c r="J225" i="2"/>
  <c r="D225" i="2"/>
  <c r="I225" i="2"/>
  <c r="C225" i="2"/>
  <c r="B226" i="2"/>
  <c r="H225" i="2"/>
  <c r="K224" i="2" l="1"/>
  <c r="E224" i="2"/>
  <c r="A227" i="2"/>
  <c r="C226" i="2"/>
  <c r="H226" i="2"/>
  <c r="D226" i="2"/>
  <c r="B227" i="2"/>
  <c r="J226" i="2"/>
  <c r="I226" i="2"/>
  <c r="K225" i="2" l="1"/>
  <c r="E225" i="2"/>
  <c r="A228" i="2"/>
  <c r="D227" i="2"/>
  <c r="J227" i="2"/>
  <c r="B228" i="2"/>
  <c r="H227" i="2"/>
  <c r="I227" i="2"/>
  <c r="C227" i="2"/>
  <c r="K226" i="2" l="1"/>
  <c r="E226" i="2"/>
  <c r="A229" i="2"/>
  <c r="C228" i="2"/>
  <c r="I228" i="2"/>
  <c r="H228" i="2"/>
  <c r="D228" i="2"/>
  <c r="J228" i="2"/>
  <c r="B229" i="2"/>
  <c r="E227" i="2" l="1"/>
  <c r="K227" i="2"/>
  <c r="A230" i="2"/>
  <c r="C229" i="2"/>
  <c r="I229" i="2"/>
  <c r="H229" i="2"/>
  <c r="J229" i="2"/>
  <c r="D229" i="2"/>
  <c r="B230" i="2"/>
  <c r="K228" i="2" l="1"/>
  <c r="E228" i="2"/>
  <c r="A231" i="2"/>
  <c r="C230" i="2"/>
  <c r="H230" i="2"/>
  <c r="I230" i="2"/>
  <c r="J230" i="2"/>
  <c r="D230" i="2"/>
  <c r="B231" i="2"/>
  <c r="E229" i="2" l="1"/>
  <c r="K229" i="2"/>
  <c r="A232" i="2"/>
  <c r="C231" i="2"/>
  <c r="J231" i="2"/>
  <c r="I231" i="2"/>
  <c r="D231" i="2"/>
  <c r="H231" i="2"/>
  <c r="B232" i="2"/>
  <c r="K230" i="2" l="1"/>
  <c r="E230" i="2"/>
  <c r="A233" i="2"/>
  <c r="B233" i="2"/>
  <c r="C232" i="2"/>
  <c r="I232" i="2"/>
  <c r="H232" i="2"/>
  <c r="J232" i="2"/>
  <c r="D232" i="2"/>
  <c r="E231" i="2" l="1"/>
  <c r="K231" i="2"/>
  <c r="A234" i="2"/>
  <c r="H233" i="2"/>
  <c r="I233" i="2"/>
  <c r="C233" i="2"/>
  <c r="B234" i="2"/>
  <c r="D233" i="2"/>
  <c r="J233" i="2"/>
  <c r="K232" i="2" l="1"/>
  <c r="E232" i="2"/>
  <c r="A235" i="2"/>
  <c r="I234" i="2"/>
  <c r="D234" i="2"/>
  <c r="J234" i="2"/>
  <c r="H234" i="2"/>
  <c r="B235" i="2"/>
  <c r="C234" i="2"/>
  <c r="K233" i="2" l="1"/>
  <c r="E233" i="2"/>
  <c r="A236" i="2"/>
  <c r="J235" i="2"/>
  <c r="D235" i="2"/>
  <c r="I235" i="2"/>
  <c r="C235" i="2"/>
  <c r="B236" i="2"/>
  <c r="H235" i="2"/>
  <c r="K234" i="2" l="1"/>
  <c r="E234" i="2"/>
  <c r="A237" i="2"/>
  <c r="H236" i="2"/>
  <c r="J236" i="2"/>
  <c r="B237" i="2"/>
  <c r="C236" i="2"/>
  <c r="I236" i="2"/>
  <c r="D236" i="2"/>
  <c r="K235" i="2" l="1"/>
  <c r="E235" i="2"/>
  <c r="A238" i="2"/>
  <c r="I237" i="2"/>
  <c r="J237" i="2"/>
  <c r="H237" i="2"/>
  <c r="B238" i="2"/>
  <c r="D237" i="2"/>
  <c r="C237" i="2"/>
  <c r="K236" i="2" l="1"/>
  <c r="E236" i="2"/>
  <c r="A239" i="2"/>
  <c r="H238" i="2"/>
  <c r="B239" i="2"/>
  <c r="J238" i="2"/>
  <c r="D238" i="2"/>
  <c r="I238" i="2"/>
  <c r="C238" i="2"/>
  <c r="K237" i="2" l="1"/>
  <c r="E237" i="2"/>
  <c r="A240" i="2"/>
  <c r="B240" i="2"/>
  <c r="I239" i="2"/>
  <c r="D239" i="2"/>
  <c r="H239" i="2"/>
  <c r="C239" i="2"/>
  <c r="J239" i="2"/>
  <c r="K238" i="2" l="1"/>
  <c r="E238" i="2"/>
  <c r="A241" i="2"/>
  <c r="H240" i="2"/>
  <c r="C240" i="2"/>
  <c r="B241" i="2"/>
  <c r="D240" i="2"/>
  <c r="I240" i="2"/>
  <c r="J240" i="2"/>
  <c r="E239" i="2" l="1"/>
  <c r="K239" i="2"/>
  <c r="A242" i="2"/>
  <c r="D241" i="2"/>
  <c r="C241" i="2"/>
  <c r="I241" i="2"/>
  <c r="B242" i="2"/>
  <c r="J241" i="2"/>
  <c r="H241" i="2"/>
  <c r="K240" i="2" l="1"/>
  <c r="E240" i="2"/>
  <c r="A243" i="2"/>
  <c r="J242" i="2"/>
  <c r="I242" i="2"/>
  <c r="D242" i="2"/>
  <c r="C242" i="2"/>
  <c r="B243" i="2"/>
  <c r="H242" i="2"/>
  <c r="K241" i="2" l="1"/>
  <c r="E241" i="2"/>
  <c r="A244" i="2"/>
  <c r="J243" i="2"/>
  <c r="C243" i="2"/>
  <c r="I243" i="2"/>
  <c r="B244" i="2"/>
  <c r="D243" i="2"/>
  <c r="H243" i="2"/>
  <c r="K242" i="2" l="1"/>
  <c r="E242" i="2"/>
  <c r="A245" i="2"/>
  <c r="H244" i="2"/>
  <c r="C244" i="2"/>
  <c r="D244" i="2"/>
  <c r="B245" i="2"/>
  <c r="I244" i="2"/>
  <c r="J244" i="2"/>
  <c r="E243" i="2" l="1"/>
  <c r="K243" i="2"/>
  <c r="A246" i="2"/>
  <c r="H245" i="2"/>
  <c r="C245" i="2"/>
  <c r="B246" i="2"/>
  <c r="I245" i="2"/>
  <c r="D245" i="2"/>
  <c r="J245" i="2"/>
  <c r="K244" i="2" l="1"/>
  <c r="E244" i="2"/>
  <c r="A247" i="2"/>
  <c r="I246" i="2"/>
  <c r="C246" i="2"/>
  <c r="H246" i="2"/>
  <c r="J246" i="2"/>
  <c r="D246" i="2"/>
  <c r="B247" i="2"/>
  <c r="K245" i="2" l="1"/>
  <c r="E245" i="2"/>
  <c r="A248" i="2"/>
  <c r="I247" i="2"/>
  <c r="D247" i="2"/>
  <c r="B248" i="2"/>
  <c r="C247" i="2"/>
  <c r="J247" i="2"/>
  <c r="H247" i="2"/>
  <c r="K246" i="2" l="1"/>
  <c r="E246" i="2"/>
  <c r="A249" i="2"/>
  <c r="D248" i="2"/>
  <c r="C248" i="2"/>
  <c r="H248" i="2"/>
  <c r="B249" i="2"/>
  <c r="I248" i="2"/>
  <c r="J248" i="2"/>
  <c r="E247" i="2" l="1"/>
  <c r="K247" i="2"/>
  <c r="A250" i="2"/>
  <c r="C249" i="2"/>
  <c r="D249" i="2"/>
  <c r="I249" i="2"/>
  <c r="H249" i="2"/>
  <c r="B250" i="2"/>
  <c r="J249" i="2"/>
  <c r="K248" i="2" l="1"/>
  <c r="E248" i="2"/>
  <c r="A251" i="2"/>
  <c r="I250" i="2"/>
  <c r="J250" i="2"/>
  <c r="H250" i="2"/>
  <c r="C250" i="2"/>
  <c r="B251" i="2"/>
  <c r="D250" i="2"/>
  <c r="E249" i="2" l="1"/>
  <c r="K249" i="2"/>
  <c r="A252" i="2"/>
  <c r="D251" i="2"/>
  <c r="I251" i="2"/>
  <c r="J251" i="2"/>
  <c r="B252" i="2"/>
  <c r="H251" i="2"/>
  <c r="C251" i="2"/>
  <c r="K250" i="2" l="1"/>
  <c r="E250" i="2"/>
  <c r="A253" i="2"/>
  <c r="B253" i="2"/>
  <c r="D252" i="2"/>
  <c r="J252" i="2"/>
  <c r="I252" i="2"/>
  <c r="C252" i="2"/>
  <c r="H252" i="2"/>
  <c r="E251" i="2" l="1"/>
  <c r="K251" i="2"/>
  <c r="A254" i="2"/>
  <c r="B254" i="2"/>
  <c r="H253" i="2"/>
  <c r="J253" i="2"/>
  <c r="I253" i="2"/>
  <c r="C253" i="2"/>
  <c r="D253" i="2"/>
  <c r="K252" i="2" l="1"/>
  <c r="E252" i="2"/>
  <c r="A255" i="2"/>
  <c r="I254" i="2"/>
  <c r="C254" i="2"/>
  <c r="B255" i="2"/>
  <c r="D254" i="2"/>
  <c r="H254" i="2"/>
  <c r="J254" i="2"/>
  <c r="K253" i="2" l="1"/>
  <c r="E253" i="2"/>
  <c r="A256" i="2"/>
  <c r="J255" i="2"/>
  <c r="B256" i="2"/>
  <c r="H255" i="2"/>
  <c r="C255" i="2"/>
  <c r="D255" i="2"/>
  <c r="I255" i="2"/>
  <c r="K254" i="2" l="1"/>
  <c r="E254" i="2"/>
  <c r="A257" i="2"/>
  <c r="J256" i="2"/>
  <c r="B257" i="2"/>
  <c r="D256" i="2"/>
  <c r="C256" i="2"/>
  <c r="I256" i="2"/>
  <c r="H256" i="2"/>
  <c r="K255" i="2" l="1"/>
  <c r="E255" i="2"/>
  <c r="A258" i="2"/>
  <c r="I257" i="2"/>
  <c r="D257" i="2"/>
  <c r="H257" i="2"/>
  <c r="C257" i="2"/>
  <c r="J257" i="2"/>
  <c r="B258" i="2"/>
  <c r="K256" i="2" l="1"/>
  <c r="E256" i="2"/>
  <c r="A259" i="2"/>
  <c r="D258" i="2"/>
  <c r="I258" i="2"/>
  <c r="J258" i="2"/>
  <c r="C258" i="2"/>
  <c r="H258" i="2"/>
  <c r="B259" i="2"/>
  <c r="K257" i="2" l="1"/>
  <c r="E257" i="2"/>
  <c r="A260" i="2"/>
  <c r="J259" i="2"/>
  <c r="D259" i="2"/>
  <c r="B260" i="2"/>
  <c r="C259" i="2"/>
  <c r="I259" i="2"/>
  <c r="H259" i="2"/>
  <c r="K258" i="2" l="1"/>
  <c r="E258" i="2"/>
  <c r="A261" i="2"/>
  <c r="H260" i="2"/>
  <c r="D260" i="2"/>
  <c r="J260" i="2"/>
  <c r="I260" i="2"/>
  <c r="C260" i="2"/>
  <c r="B261" i="2"/>
  <c r="E259" i="2" l="1"/>
  <c r="K259" i="2"/>
  <c r="A262" i="2"/>
  <c r="I261" i="2"/>
  <c r="C261" i="2"/>
  <c r="D261" i="2"/>
  <c r="H261" i="2"/>
  <c r="J261" i="2"/>
  <c r="B262" i="2"/>
  <c r="E260" i="2" l="1"/>
  <c r="K260" i="2"/>
  <c r="A263" i="2"/>
  <c r="H262" i="2"/>
  <c r="J262" i="2"/>
  <c r="B263" i="2"/>
  <c r="C262" i="2"/>
  <c r="D262" i="2"/>
  <c r="I262" i="2"/>
  <c r="K261" i="2" l="1"/>
  <c r="E261" i="2"/>
  <c r="A264" i="2"/>
  <c r="H263" i="2"/>
  <c r="C263" i="2"/>
  <c r="J263" i="2"/>
  <c r="B264" i="2"/>
  <c r="I263" i="2"/>
  <c r="D263" i="2"/>
  <c r="K262" i="2" l="1"/>
  <c r="E262" i="2"/>
  <c r="A265" i="2"/>
  <c r="H264" i="2"/>
  <c r="D264" i="2"/>
  <c r="C264" i="2"/>
  <c r="I264" i="2"/>
  <c r="J264" i="2"/>
  <c r="B265" i="2"/>
  <c r="E263" i="2" l="1"/>
  <c r="K263" i="2"/>
  <c r="A266" i="2"/>
  <c r="H265" i="2"/>
  <c r="D265" i="2"/>
  <c r="I265" i="2"/>
  <c r="B266" i="2"/>
  <c r="C265" i="2"/>
  <c r="J265" i="2"/>
  <c r="K264" i="2" l="1"/>
  <c r="E264" i="2"/>
  <c r="A267" i="2"/>
  <c r="I266" i="2"/>
  <c r="H266" i="2"/>
  <c r="B267" i="2"/>
  <c r="D266" i="2"/>
  <c r="J266" i="2"/>
  <c r="C266" i="2"/>
  <c r="K265" i="2" l="1"/>
  <c r="E265" i="2"/>
  <c r="A268" i="2"/>
  <c r="D267" i="2"/>
  <c r="H267" i="2"/>
  <c r="I267" i="2"/>
  <c r="J267" i="2"/>
  <c r="C267" i="2"/>
  <c r="B268" i="2"/>
  <c r="K266" i="2" l="1"/>
  <c r="E266" i="2"/>
  <c r="A269" i="2"/>
  <c r="C268" i="2"/>
  <c r="B269" i="2"/>
  <c r="D268" i="2"/>
  <c r="I268" i="2"/>
  <c r="J268" i="2"/>
  <c r="H268" i="2"/>
  <c r="E267" i="2" l="1"/>
  <c r="K267" i="2"/>
  <c r="A270" i="2"/>
  <c r="B270" i="2"/>
  <c r="I269" i="2"/>
  <c r="C269" i="2"/>
  <c r="J269" i="2"/>
  <c r="D269" i="2"/>
  <c r="H269" i="2"/>
  <c r="K268" i="2" l="1"/>
  <c r="E268" i="2"/>
  <c r="A271" i="2"/>
  <c r="D270" i="2"/>
  <c r="C270" i="2"/>
  <c r="H270" i="2"/>
  <c r="I270" i="2"/>
  <c r="B271" i="2"/>
  <c r="J270" i="2"/>
  <c r="K269" i="2" l="1"/>
  <c r="E269" i="2"/>
  <c r="A272" i="2"/>
  <c r="B272" i="2"/>
  <c r="I271" i="2"/>
  <c r="J271" i="2"/>
  <c r="H271" i="2"/>
  <c r="C271" i="2"/>
  <c r="D271" i="2"/>
  <c r="K270" i="2" l="1"/>
  <c r="E270" i="2"/>
  <c r="A273" i="2"/>
  <c r="H272" i="2"/>
  <c r="C272" i="2"/>
  <c r="D272" i="2"/>
  <c r="J272" i="2"/>
  <c r="B273" i="2"/>
  <c r="I272" i="2"/>
  <c r="E271" i="2" l="1"/>
  <c r="K271" i="2"/>
  <c r="A274" i="2"/>
  <c r="I273" i="2"/>
  <c r="D273" i="2"/>
  <c r="C273" i="2"/>
  <c r="J273" i="2"/>
  <c r="H273" i="2"/>
  <c r="B274" i="2"/>
  <c r="E272" i="2" l="1"/>
  <c r="K272" i="2"/>
  <c r="A275" i="2"/>
  <c r="H274" i="2"/>
  <c r="D274" i="2"/>
  <c r="J274" i="2"/>
  <c r="B275" i="2"/>
  <c r="I274" i="2"/>
  <c r="C274" i="2"/>
  <c r="E273" i="2" l="1"/>
  <c r="K273" i="2"/>
  <c r="A276" i="2"/>
  <c r="I275" i="2"/>
  <c r="C275" i="2"/>
  <c r="H275" i="2"/>
  <c r="J275" i="2"/>
  <c r="D275" i="2"/>
  <c r="B276" i="2"/>
  <c r="K274" i="2" l="1"/>
  <c r="E274" i="2"/>
  <c r="A277" i="2"/>
  <c r="D276" i="2"/>
  <c r="J276" i="2"/>
  <c r="H276" i="2"/>
  <c r="C276" i="2"/>
  <c r="I276" i="2"/>
  <c r="B277" i="2"/>
  <c r="K275" i="2" l="1"/>
  <c r="E275" i="2"/>
  <c r="A278" i="2"/>
  <c r="C277" i="2"/>
  <c r="J277" i="2"/>
  <c r="H277" i="2"/>
  <c r="I277" i="2"/>
  <c r="D277" i="2"/>
  <c r="B278" i="2"/>
  <c r="K276" i="2" l="1"/>
  <c r="E276" i="2"/>
  <c r="A279" i="2"/>
  <c r="D278" i="2"/>
  <c r="I278" i="2"/>
  <c r="B279" i="2"/>
  <c r="H278" i="2"/>
  <c r="J278" i="2"/>
  <c r="C278" i="2"/>
  <c r="E277" i="2" l="1"/>
  <c r="K277" i="2"/>
  <c r="A280" i="2"/>
  <c r="D279" i="2"/>
  <c r="H279" i="2"/>
  <c r="C279" i="2"/>
  <c r="J279" i="2"/>
  <c r="I279" i="2"/>
  <c r="B280" i="2"/>
  <c r="E278" i="2" l="1"/>
  <c r="K278" i="2"/>
  <c r="A281" i="2"/>
  <c r="J280" i="2"/>
  <c r="I280" i="2"/>
  <c r="D280" i="2"/>
  <c r="C280" i="2"/>
  <c r="H280" i="2"/>
  <c r="B281" i="2"/>
  <c r="E279" i="2" l="1"/>
  <c r="K279" i="2"/>
  <c r="A282" i="2"/>
  <c r="I281" i="2"/>
  <c r="H281" i="2"/>
  <c r="C281" i="2"/>
  <c r="D281" i="2"/>
  <c r="J281" i="2"/>
  <c r="B282" i="2"/>
  <c r="E280" i="2" l="1"/>
  <c r="K280" i="2"/>
  <c r="A283" i="2"/>
  <c r="I282" i="2"/>
  <c r="H282" i="2"/>
  <c r="J282" i="2"/>
  <c r="C282" i="2"/>
  <c r="D282" i="2"/>
  <c r="B283" i="2"/>
  <c r="E281" i="2" l="1"/>
  <c r="K281" i="2"/>
  <c r="A284" i="2"/>
  <c r="C283" i="2"/>
  <c r="I283" i="2"/>
  <c r="B284" i="2"/>
  <c r="D283" i="2"/>
  <c r="J283" i="2"/>
  <c r="H283" i="2"/>
  <c r="K282" i="2" l="1"/>
  <c r="E282" i="2"/>
  <c r="A285" i="2"/>
  <c r="H284" i="2"/>
  <c r="D284" i="2"/>
  <c r="I284" i="2"/>
  <c r="J284" i="2"/>
  <c r="C284" i="2"/>
  <c r="B285" i="2"/>
  <c r="E283" i="2" l="1"/>
  <c r="K283" i="2"/>
  <c r="A286" i="2"/>
  <c r="J285" i="2"/>
  <c r="D285" i="2"/>
  <c r="I285" i="2"/>
  <c r="H285" i="2"/>
  <c r="B286" i="2"/>
  <c r="C285" i="2"/>
  <c r="K284" i="2" l="1"/>
  <c r="E284" i="2"/>
  <c r="A287" i="2"/>
  <c r="I286" i="2"/>
  <c r="C286" i="2"/>
  <c r="D286" i="2"/>
  <c r="J286" i="2"/>
  <c r="H286" i="2"/>
  <c r="B287" i="2"/>
  <c r="K285" i="2" l="1"/>
  <c r="E285" i="2"/>
  <c r="A288" i="2"/>
  <c r="C287" i="2"/>
  <c r="I287" i="2"/>
  <c r="B288" i="2"/>
  <c r="H287" i="2"/>
  <c r="J287" i="2"/>
  <c r="D287" i="2"/>
  <c r="K286" i="2" l="1"/>
  <c r="E286" i="2"/>
  <c r="A289" i="2"/>
  <c r="H288" i="2"/>
  <c r="C288" i="2"/>
  <c r="I288" i="2"/>
  <c r="D288" i="2"/>
  <c r="J288" i="2"/>
  <c r="B289" i="2"/>
  <c r="K287" i="2" l="1"/>
  <c r="E287" i="2"/>
  <c r="A290" i="2"/>
  <c r="B290" i="2"/>
  <c r="J289" i="2"/>
  <c r="I289" i="2"/>
  <c r="H289" i="2"/>
  <c r="D289" i="2"/>
  <c r="C289" i="2"/>
  <c r="K288" i="2" l="1"/>
  <c r="E288" i="2"/>
  <c r="A291" i="2"/>
  <c r="C290" i="2"/>
  <c r="J290" i="2"/>
  <c r="B291" i="2"/>
  <c r="H290" i="2"/>
  <c r="I290" i="2"/>
  <c r="D290" i="2"/>
  <c r="K289" i="2" l="1"/>
  <c r="E289" i="2"/>
  <c r="A292" i="2"/>
  <c r="D291" i="2"/>
  <c r="J291" i="2"/>
  <c r="I291" i="2"/>
  <c r="B292" i="2"/>
  <c r="C291" i="2"/>
  <c r="H291" i="2"/>
  <c r="K290" i="2" l="1"/>
  <c r="E290" i="2"/>
  <c r="A293" i="2"/>
  <c r="D292" i="2"/>
  <c r="J292" i="2"/>
  <c r="B293" i="2"/>
  <c r="C292" i="2"/>
  <c r="H292" i="2"/>
  <c r="I292" i="2"/>
  <c r="K291" i="2" l="1"/>
  <c r="E291" i="2"/>
  <c r="A294" i="2"/>
  <c r="D293" i="2"/>
  <c r="H293" i="2"/>
  <c r="C293" i="2"/>
  <c r="J293" i="2"/>
  <c r="I293" i="2"/>
  <c r="B294" i="2"/>
  <c r="K292" i="2" l="1"/>
  <c r="E292" i="2"/>
  <c r="A295" i="2"/>
  <c r="J294" i="2"/>
  <c r="I294" i="2"/>
  <c r="D294" i="2"/>
  <c r="H294" i="2"/>
  <c r="B295" i="2"/>
  <c r="C294" i="2"/>
  <c r="K293" i="2" l="1"/>
  <c r="E293" i="2"/>
  <c r="A296" i="2"/>
  <c r="H295" i="2"/>
  <c r="C295" i="2"/>
  <c r="D295" i="2"/>
  <c r="J295" i="2"/>
  <c r="B296" i="2"/>
  <c r="I295" i="2"/>
  <c r="K294" i="2" l="1"/>
  <c r="E294" i="2"/>
  <c r="A297" i="2"/>
  <c r="I296" i="2"/>
  <c r="C296" i="2"/>
  <c r="H296" i="2"/>
  <c r="J296" i="2"/>
  <c r="D296" i="2"/>
  <c r="B297" i="2"/>
  <c r="K295" i="2" l="1"/>
  <c r="E295" i="2"/>
  <c r="A298" i="2"/>
  <c r="C297" i="2"/>
  <c r="D297" i="2"/>
  <c r="B298" i="2"/>
  <c r="H297" i="2"/>
  <c r="I297" i="2"/>
  <c r="J297" i="2"/>
  <c r="K296" i="2" l="1"/>
  <c r="E296" i="2"/>
  <c r="A299" i="2"/>
  <c r="B299" i="2"/>
  <c r="D298" i="2"/>
  <c r="C298" i="2"/>
  <c r="I298" i="2"/>
  <c r="J298" i="2"/>
  <c r="H298" i="2"/>
  <c r="K297" i="2" l="1"/>
  <c r="E297" i="2"/>
  <c r="A300" i="2"/>
  <c r="I299" i="2"/>
  <c r="J299" i="2"/>
  <c r="D299" i="2"/>
  <c r="C299" i="2"/>
  <c r="H299" i="2"/>
  <c r="B300" i="2"/>
  <c r="K298" i="2" l="1"/>
  <c r="E298" i="2"/>
  <c r="A301" i="2"/>
  <c r="D300" i="2"/>
  <c r="H300" i="2"/>
  <c r="I300" i="2"/>
  <c r="C300" i="2"/>
  <c r="B301" i="2"/>
  <c r="J300" i="2"/>
  <c r="K299" i="2" l="1"/>
  <c r="E299" i="2"/>
  <c r="A302" i="2"/>
  <c r="J301" i="2"/>
  <c r="D301" i="2"/>
  <c r="H301" i="2"/>
  <c r="I301" i="2"/>
  <c r="C301" i="2"/>
  <c r="E300" i="2" l="1"/>
  <c r="K300" i="2"/>
  <c r="A303" i="2"/>
  <c r="D302" i="2"/>
  <c r="J302" i="2"/>
  <c r="I302" i="2"/>
  <c r="C302" i="2"/>
  <c r="B302" i="2"/>
  <c r="H302" i="2"/>
  <c r="CI23" i="2" l="1"/>
  <c r="BE10" i="2"/>
  <c r="CC13" i="2"/>
  <c r="BK12" i="2"/>
  <c r="CI5" i="2"/>
  <c r="CC9" i="2"/>
  <c r="BW8" i="2"/>
  <c r="BE16" i="2"/>
  <c r="N19" i="2"/>
  <c r="AG13" i="2"/>
  <c r="N13" i="2"/>
  <c r="AY9" i="2"/>
  <c r="BQ21" i="2"/>
  <c r="AS6" i="2"/>
  <c r="AY18" i="2"/>
  <c r="U11" i="2"/>
  <c r="AS20" i="2"/>
  <c r="AS18" i="2"/>
  <c r="AG19" i="2"/>
  <c r="BW4" i="2"/>
  <c r="BK23" i="2"/>
  <c r="BE4" i="2"/>
  <c r="N6" i="2"/>
  <c r="AA3" i="2"/>
  <c r="AG3" i="2"/>
  <c r="AA13" i="2"/>
  <c r="AG6" i="2"/>
  <c r="AG5" i="2"/>
  <c r="BE18" i="2"/>
  <c r="AS17" i="2"/>
  <c r="BW11" i="2"/>
  <c r="BE11" i="2"/>
  <c r="N8" i="2"/>
  <c r="BE22" i="2"/>
  <c r="BE20" i="2"/>
  <c r="CC7" i="2"/>
  <c r="BW20" i="2"/>
  <c r="U23" i="2"/>
  <c r="BQ20" i="2"/>
  <c r="N17" i="2"/>
  <c r="BE7" i="2"/>
  <c r="N20" i="2"/>
  <c r="U16" i="2"/>
  <c r="BK9" i="2"/>
  <c r="CI19" i="2"/>
  <c r="AA7" i="2"/>
  <c r="U19" i="2"/>
  <c r="AG22" i="2"/>
  <c r="CC22" i="2"/>
  <c r="BK7" i="2"/>
  <c r="BW18" i="2"/>
  <c r="BW13" i="2"/>
  <c r="AM15" i="2"/>
  <c r="AY7" i="2"/>
  <c r="BE9" i="2"/>
  <c r="AA16" i="2"/>
  <c r="BK15" i="2"/>
  <c r="CC4" i="2"/>
  <c r="CI10" i="2"/>
  <c r="AA19" i="2"/>
  <c r="BE13" i="2"/>
  <c r="AA8" i="2"/>
  <c r="CC10" i="2"/>
  <c r="AY6" i="2"/>
  <c r="CC8" i="2"/>
  <c r="U8" i="2"/>
  <c r="AG15" i="2"/>
  <c r="BQ16" i="2"/>
  <c r="AG17" i="2"/>
  <c r="AS22" i="2"/>
  <c r="BW17" i="2"/>
  <c r="N7" i="2"/>
  <c r="AY16" i="2"/>
  <c r="CI12" i="2"/>
  <c r="U14" i="2"/>
  <c r="U15" i="2"/>
  <c r="AY13" i="2"/>
  <c r="U17" i="2"/>
  <c r="AS8" i="2"/>
  <c r="AA21" i="2"/>
  <c r="CC11" i="2"/>
  <c r="N9" i="2"/>
  <c r="AG9" i="2"/>
  <c r="AA22" i="2"/>
  <c r="AY14" i="2"/>
  <c r="U5" i="2"/>
  <c r="AM7" i="2"/>
  <c r="AA20" i="2"/>
  <c r="AY17" i="2"/>
  <c r="BQ7" i="2"/>
  <c r="AS12" i="2"/>
  <c r="BQ6" i="2"/>
  <c r="AM23" i="2"/>
  <c r="BK11" i="2"/>
  <c r="U20" i="2"/>
  <c r="AA5" i="2"/>
  <c r="U4" i="2"/>
  <c r="N10" i="2"/>
  <c r="AM19" i="2"/>
  <c r="AG20" i="2"/>
  <c r="BK5" i="2"/>
  <c r="BQ15" i="2"/>
  <c r="AY19" i="2"/>
  <c r="BQ23" i="2"/>
  <c r="BK20" i="2"/>
  <c r="AY12" i="2"/>
  <c r="N16" i="2"/>
  <c r="AY3" i="2"/>
  <c r="AG10" i="2"/>
  <c r="CI3" i="2"/>
  <c r="CC20" i="2"/>
  <c r="CC17" i="2"/>
  <c r="AS21" i="2"/>
  <c r="BW21" i="2"/>
  <c r="AS9" i="2"/>
  <c r="AY4" i="2"/>
  <c r="CI9" i="2"/>
  <c r="N5" i="2"/>
  <c r="BQ14" i="2"/>
  <c r="AA6" i="2"/>
  <c r="U10" i="2"/>
  <c r="BQ17" i="2"/>
  <c r="CI17" i="2"/>
  <c r="U12" i="2"/>
  <c r="BE6" i="2"/>
  <c r="BQ10" i="2"/>
  <c r="U9" i="2"/>
  <c r="AM9" i="2"/>
  <c r="BK21" i="2"/>
  <c r="CI22" i="2"/>
  <c r="CI6" i="2"/>
  <c r="BQ3" i="2"/>
  <c r="AA9" i="2"/>
  <c r="AG18" i="2"/>
  <c r="CC19" i="2"/>
  <c r="BK22" i="2"/>
  <c r="AM4" i="2"/>
  <c r="AY11" i="2"/>
  <c r="U6" i="2"/>
  <c r="N14" i="2"/>
  <c r="BK17" i="2"/>
  <c r="N3" i="2"/>
  <c r="U18" i="2"/>
  <c r="BK19" i="2"/>
  <c r="BK8" i="2"/>
  <c r="CC12" i="2"/>
  <c r="BE19" i="2"/>
  <c r="AM17" i="2"/>
  <c r="AS14" i="2"/>
  <c r="AG16" i="2"/>
  <c r="BQ4" i="2"/>
  <c r="AM8" i="2"/>
  <c r="N21" i="2"/>
  <c r="BK6" i="2"/>
  <c r="BW22" i="2"/>
  <c r="CI20" i="2"/>
  <c r="CC16" i="2"/>
  <c r="N11" i="2"/>
  <c r="AM20" i="2"/>
  <c r="AA11" i="2"/>
  <c r="BE21" i="2"/>
  <c r="AS23" i="2"/>
  <c r="BW14" i="2"/>
  <c r="AG7" i="2"/>
  <c r="U21" i="2"/>
  <c r="AM6" i="2"/>
  <c r="CC3" i="2"/>
  <c r="BE17" i="2"/>
  <c r="BK3" i="2"/>
  <c r="BE12" i="2"/>
  <c r="AY5" i="2"/>
  <c r="AA23" i="2"/>
  <c r="BK10" i="2"/>
  <c r="CC15" i="2"/>
  <c r="N23" i="2"/>
  <c r="BK16" i="2"/>
  <c r="BQ19" i="2"/>
  <c r="AM18" i="2"/>
  <c r="AG23" i="2"/>
  <c r="BW19" i="2"/>
  <c r="U22" i="2"/>
  <c r="U13" i="2"/>
  <c r="BW23" i="2"/>
  <c r="BE14" i="2"/>
  <c r="AY8" i="2"/>
  <c r="AA10" i="2"/>
  <c r="AM22" i="2"/>
  <c r="AG12" i="2"/>
  <c r="CC5" i="2"/>
  <c r="AA18" i="2"/>
  <c r="CC21" i="2"/>
  <c r="CI16" i="2"/>
  <c r="CC14" i="2"/>
  <c r="BE5" i="2"/>
  <c r="BQ11" i="2"/>
  <c r="N18" i="2"/>
  <c r="AA12" i="2"/>
  <c r="BQ18" i="2"/>
  <c r="AG21" i="2"/>
  <c r="BQ9" i="2"/>
  <c r="AY10" i="2"/>
  <c r="AM14" i="2"/>
  <c r="BW5" i="2"/>
  <c r="AS3" i="2"/>
  <c r="N12" i="2"/>
  <c r="N15" i="2"/>
  <c r="L50" i="2" s="1"/>
  <c r="AS16" i="2"/>
  <c r="CI11" i="2"/>
  <c r="AS10" i="2"/>
  <c r="CI13" i="2"/>
  <c r="CI7" i="2"/>
  <c r="BW10" i="2"/>
  <c r="U7" i="2"/>
  <c r="BK18" i="2"/>
  <c r="AM5" i="2"/>
  <c r="AS4" i="2"/>
  <c r="BK4" i="2"/>
  <c r="AM12" i="2"/>
  <c r="CI21" i="2"/>
  <c r="AG14" i="2"/>
  <c r="BQ12" i="2"/>
  <c r="CC23" i="2"/>
  <c r="CI8" i="2"/>
  <c r="CI15" i="2"/>
  <c r="AG8" i="2"/>
  <c r="CI14" i="2"/>
  <c r="AS5" i="2"/>
  <c r="AS19" i="2"/>
  <c r="BE23" i="2"/>
  <c r="AS7" i="2"/>
  <c r="BQ5" i="2"/>
  <c r="BK13" i="2"/>
  <c r="AS11" i="2"/>
  <c r="BQ8" i="2"/>
  <c r="AA4" i="2"/>
  <c r="BE15" i="2"/>
  <c r="BK14" i="2"/>
  <c r="AY15" i="2"/>
  <c r="AG11" i="2"/>
  <c r="AY23" i="2"/>
  <c r="AA14" i="2"/>
  <c r="AY20" i="2"/>
  <c r="CC18" i="2"/>
  <c r="BW9" i="2"/>
  <c r="AM10" i="2"/>
  <c r="CC6" i="2"/>
  <c r="AM21" i="2"/>
  <c r="U3" i="2"/>
  <c r="BE8" i="2"/>
  <c r="CI4" i="2"/>
  <c r="AM16" i="2"/>
  <c r="N4" i="2"/>
  <c r="AG4" i="2"/>
  <c r="BW15" i="2"/>
  <c r="AS13" i="2"/>
  <c r="BW3" i="2"/>
  <c r="AY21" i="2"/>
  <c r="AY22" i="2"/>
  <c r="N22" i="2"/>
  <c r="BE3" i="2"/>
  <c r="BW16" i="2"/>
  <c r="AM13" i="2"/>
  <c r="BW12" i="2"/>
  <c r="CI18" i="2"/>
  <c r="BW6" i="2"/>
  <c r="AA17" i="2"/>
  <c r="AM3" i="2"/>
  <c r="BQ22" i="2"/>
  <c r="AA15" i="2"/>
  <c r="AM11" i="2"/>
  <c r="AS15" i="2"/>
  <c r="BQ13" i="2"/>
  <c r="BW7" i="2"/>
  <c r="CH3" i="2"/>
  <c r="CB3" i="2"/>
  <c r="BJ23" i="2"/>
  <c r="BJ10" i="2"/>
  <c r="T6" i="2"/>
  <c r="AL17" i="2"/>
  <c r="CH8" i="2"/>
  <c r="AR7" i="2"/>
  <c r="CH17" i="2"/>
  <c r="CB7" i="2"/>
  <c r="CB12" i="2"/>
  <c r="AL18" i="2"/>
  <c r="T3" i="2"/>
  <c r="CB18" i="2"/>
  <c r="BJ17" i="2"/>
  <c r="CB10" i="2"/>
  <c r="M22" i="2"/>
  <c r="M79" i="2" s="1"/>
  <c r="AX7" i="2"/>
  <c r="Z22" i="2"/>
  <c r="M21" i="2"/>
  <c r="M78" i="2" s="1"/>
  <c r="BP5" i="2"/>
  <c r="BJ12" i="2"/>
  <c r="BJ6" i="2"/>
  <c r="T9" i="2"/>
  <c r="AF23" i="2"/>
  <c r="Z6" i="2"/>
  <c r="T23" i="2"/>
  <c r="AX6" i="2"/>
  <c r="CB15" i="2"/>
  <c r="AL20" i="2"/>
  <c r="Z9" i="2"/>
  <c r="BV15" i="2"/>
  <c r="CH10" i="2"/>
  <c r="CH11" i="2"/>
  <c r="BD11" i="2"/>
  <c r="CH5" i="2"/>
  <c r="M4" i="2"/>
  <c r="M61" i="2" s="1"/>
  <c r="Z14" i="2"/>
  <c r="AL23" i="2"/>
  <c r="AR6" i="2"/>
  <c r="M19" i="2"/>
  <c r="M76" i="2" s="1"/>
  <c r="BV3" i="2"/>
  <c r="AL7" i="2"/>
  <c r="T11" i="2"/>
  <c r="T18" i="2"/>
  <c r="BD8" i="2"/>
  <c r="M9" i="2"/>
  <c r="M66" i="2" s="1"/>
  <c r="BV14" i="2"/>
  <c r="BP11" i="2"/>
  <c r="CB21" i="2"/>
  <c r="CH16" i="2"/>
  <c r="AX22" i="2"/>
  <c r="AR14" i="2"/>
  <c r="BP22" i="2"/>
  <c r="BV12" i="2"/>
  <c r="Z23" i="2"/>
  <c r="BV17" i="2"/>
  <c r="M14" i="2"/>
  <c r="M71" i="2" s="1"/>
  <c r="AX14" i="2"/>
  <c r="AR13" i="2"/>
  <c r="M10" i="2"/>
  <c r="M67" i="2" s="1"/>
  <c r="CH14" i="2"/>
  <c r="CH20" i="2"/>
  <c r="AF6" i="2"/>
  <c r="AL10" i="2"/>
  <c r="AF11" i="2"/>
  <c r="AX19" i="2"/>
  <c r="BD21" i="2"/>
  <c r="AL5" i="2"/>
  <c r="CH23" i="2"/>
  <c r="CB5" i="2"/>
  <c r="AX21" i="2"/>
  <c r="BV5" i="2"/>
  <c r="CB23" i="2"/>
  <c r="M23" i="2"/>
  <c r="M80" i="2" s="1"/>
  <c r="BD13" i="2"/>
  <c r="AL22" i="2"/>
  <c r="BD7" i="2"/>
  <c r="Z21" i="2"/>
  <c r="AR17" i="2"/>
  <c r="BJ5" i="2"/>
  <c r="BV16" i="2"/>
  <c r="CH22" i="2"/>
  <c r="AR19" i="2"/>
  <c r="CB14" i="2"/>
  <c r="AR18" i="2"/>
  <c r="M12" i="2"/>
  <c r="M69" i="2" s="1"/>
  <c r="BV11" i="2"/>
  <c r="M15" i="2"/>
  <c r="M72" i="2" s="1"/>
  <c r="BP7" i="2"/>
  <c r="Z16" i="2"/>
  <c r="BJ7" i="2"/>
  <c r="AF7" i="2"/>
  <c r="BP3" i="2"/>
  <c r="AR9" i="2"/>
  <c r="AF22" i="2"/>
  <c r="BD3" i="2"/>
  <c r="BJ21" i="2"/>
  <c r="Z8" i="2"/>
  <c r="BP10" i="2"/>
  <c r="BV7" i="2"/>
  <c r="Z5" i="2"/>
  <c r="BD23" i="2"/>
  <c r="T19" i="2"/>
  <c r="AF14" i="2"/>
  <c r="AF12" i="2"/>
  <c r="CH12" i="2"/>
  <c r="BD17" i="2"/>
  <c r="T15" i="2"/>
  <c r="AF19" i="2"/>
  <c r="CB6" i="2"/>
  <c r="AX3" i="2"/>
  <c r="BV19" i="2"/>
  <c r="BD5" i="2"/>
  <c r="Z4" i="2"/>
  <c r="BP15" i="2"/>
  <c r="BJ9" i="2"/>
  <c r="AL4" i="2"/>
  <c r="CB17" i="2"/>
  <c r="BP9" i="2"/>
  <c r="Z7" i="2"/>
  <c r="BD18" i="2"/>
  <c r="BP13" i="2"/>
  <c r="BD10" i="2"/>
  <c r="T10" i="2"/>
  <c r="BJ13" i="2"/>
  <c r="CB9" i="2"/>
  <c r="AX13" i="2"/>
  <c r="CB13" i="2"/>
  <c r="BV10" i="2"/>
  <c r="BV18" i="2"/>
  <c r="T14" i="2"/>
  <c r="BP20" i="2"/>
  <c r="BP21" i="2"/>
  <c r="AF3" i="2"/>
  <c r="CH19" i="2"/>
  <c r="Z18" i="2"/>
  <c r="AL12" i="2"/>
  <c r="AR22" i="2"/>
  <c r="AR21" i="2"/>
  <c r="Z19" i="2"/>
  <c r="CB4" i="2"/>
  <c r="AF13" i="2"/>
  <c r="BV21" i="2"/>
  <c r="BV22" i="2"/>
  <c r="BD14" i="2"/>
  <c r="AX23" i="2"/>
  <c r="Z17" i="2"/>
  <c r="CH18" i="2"/>
  <c r="M16" i="2"/>
  <c r="M73" i="2" s="1"/>
  <c r="AF5" i="2"/>
  <c r="AL19" i="2"/>
  <c r="T21" i="2"/>
  <c r="Z3" i="2"/>
  <c r="BD15" i="2"/>
  <c r="BP4" i="2"/>
  <c r="BD22" i="2"/>
  <c r="T20" i="2"/>
  <c r="M11" i="2"/>
  <c r="M68" i="2" s="1"/>
  <c r="Z12" i="2"/>
  <c r="AX11" i="2"/>
  <c r="M8" i="2"/>
  <c r="M65" i="2" s="1"/>
  <c r="AF16" i="2"/>
  <c r="CB16" i="2"/>
  <c r="T8" i="2"/>
  <c r="AL21" i="2"/>
  <c r="Z11" i="2"/>
  <c r="BJ11" i="2"/>
  <c r="CB22" i="2"/>
  <c r="AL8" i="2"/>
  <c r="AX10" i="2"/>
  <c r="AR11" i="2"/>
  <c r="T17" i="2"/>
  <c r="BD12" i="2"/>
  <c r="AX9" i="2"/>
  <c r="AR16" i="2"/>
  <c r="AF18" i="2"/>
  <c r="BD4" i="2"/>
  <c r="AF20" i="2"/>
  <c r="CH13" i="2"/>
  <c r="BJ19" i="2"/>
  <c r="BP12" i="2"/>
  <c r="CB11" i="2"/>
  <c r="AX4" i="2"/>
  <c r="AF8" i="2"/>
  <c r="Z15" i="2"/>
  <c r="BJ16" i="2"/>
  <c r="M13" i="2"/>
  <c r="M70" i="2" s="1"/>
  <c r="AX15" i="2"/>
  <c r="BJ8" i="2"/>
  <c r="AR8" i="2"/>
  <c r="CB19" i="2"/>
  <c r="AL3" i="2"/>
  <c r="AL6" i="2"/>
  <c r="AX5" i="2"/>
  <c r="BP8" i="2"/>
  <c r="AX17" i="2"/>
  <c r="AL15" i="2"/>
  <c r="CH9" i="2"/>
  <c r="M20" i="2"/>
  <c r="M77" i="2" s="1"/>
  <c r="CH15" i="2"/>
  <c r="Z10" i="2"/>
  <c r="BD9" i="2"/>
  <c r="AF17" i="2"/>
  <c r="BP17" i="2"/>
  <c r="Z20" i="2"/>
  <c r="BD19" i="2"/>
  <c r="T12" i="2"/>
  <c r="M17" i="2"/>
  <c r="M74" i="2" s="1"/>
  <c r="BV13" i="2"/>
  <c r="AF15" i="2"/>
  <c r="AX8" i="2"/>
  <c r="AR10" i="2"/>
  <c r="AR12" i="2"/>
  <c r="BV9" i="2"/>
  <c r="BV6" i="2"/>
  <c r="CH6" i="2"/>
  <c r="BJ4" i="2"/>
  <c r="AL11" i="2"/>
  <c r="AF21" i="2"/>
  <c r="AR3" i="2"/>
  <c r="BJ22" i="2"/>
  <c r="M5" i="2"/>
  <c r="M62" i="2" s="1"/>
  <c r="BD20" i="2"/>
  <c r="M6" i="2"/>
  <c r="M63" i="2" s="1"/>
  <c r="CB20" i="2"/>
  <c r="AR4" i="2"/>
  <c r="AR5" i="2"/>
  <c r="BP18" i="2"/>
  <c r="T7" i="2"/>
  <c r="AF4" i="2"/>
  <c r="Z13" i="2"/>
  <c r="BP16" i="2"/>
  <c r="BJ14" i="2"/>
  <c r="AF10" i="2"/>
  <c r="BP19" i="2"/>
  <c r="AX20" i="2"/>
  <c r="M3" i="2"/>
  <c r="M60" i="2" s="1"/>
  <c r="BD16" i="2"/>
  <c r="CH4" i="2"/>
  <c r="BJ20" i="2"/>
  <c r="BD6" i="2"/>
  <c r="CH21" i="2"/>
  <c r="AL14" i="2"/>
  <c r="AX12" i="2"/>
  <c r="T16" i="2"/>
  <c r="AR15" i="2"/>
  <c r="AR23" i="2"/>
  <c r="AX18" i="2"/>
  <c r="T13" i="2"/>
  <c r="BP23" i="2"/>
  <c r="CH7" i="2"/>
  <c r="AR20" i="2"/>
  <c r="BP6" i="2"/>
  <c r="AL9" i="2"/>
  <c r="AF9" i="2"/>
  <c r="BV20" i="2"/>
  <c r="T5" i="2"/>
  <c r="AX16" i="2"/>
  <c r="BJ3" i="2"/>
  <c r="AL16" i="2"/>
  <c r="BP14" i="2"/>
  <c r="AL13" i="2"/>
  <c r="BV4" i="2"/>
  <c r="M18" i="2"/>
  <c r="M75" i="2" s="1"/>
  <c r="BV8" i="2"/>
  <c r="BJ15" i="2"/>
  <c r="T4" i="2"/>
  <c r="M7" i="2"/>
  <c r="M64" i="2" s="1"/>
  <c r="T22" i="2"/>
  <c r="BV23" i="2"/>
  <c r="CB8" i="2"/>
  <c r="BJ18" i="2"/>
  <c r="K301" i="2"/>
  <c r="E301" i="2"/>
  <c r="A304" i="2"/>
  <c r="C303" i="2"/>
  <c r="I303" i="2"/>
  <c r="B303" i="2"/>
  <c r="H303" i="2"/>
  <c r="J303" i="2"/>
  <c r="D303" i="2"/>
  <c r="M82" i="2" l="1"/>
  <c r="O82" i="2" s="1"/>
  <c r="P82" i="2" s="1"/>
  <c r="T18" i="3" s="1"/>
  <c r="M83" i="2"/>
  <c r="O83" i="2" s="1"/>
  <c r="P83" i="2" s="1"/>
  <c r="W18" i="3" s="1"/>
  <c r="L58" i="2"/>
  <c r="S72" i="2" s="1"/>
  <c r="R72" i="2"/>
  <c r="L57" i="2"/>
  <c r="S71" i="2" s="1"/>
  <c r="R71" i="2"/>
  <c r="L56" i="2"/>
  <c r="S70" i="2" s="1"/>
  <c r="R70" i="2"/>
  <c r="L42" i="2"/>
  <c r="S56" i="2" s="1"/>
  <c r="R56" i="2"/>
  <c r="L52" i="2"/>
  <c r="S66" i="2" s="1"/>
  <c r="R66" i="2"/>
  <c r="S64" i="2"/>
  <c r="R64" i="2"/>
  <c r="L46" i="2"/>
  <c r="S60" i="2" s="1"/>
  <c r="R60" i="2"/>
  <c r="L40" i="2"/>
  <c r="S54" i="2" s="1"/>
  <c r="R54" i="2"/>
  <c r="L41" i="2"/>
  <c r="S55" i="2" s="1"/>
  <c r="R55" i="2"/>
  <c r="L47" i="2"/>
  <c r="S61" i="2" s="1"/>
  <c r="R61" i="2"/>
  <c r="L39" i="2"/>
  <c r="S53" i="2" s="1"/>
  <c r="R53" i="2"/>
  <c r="L53" i="2"/>
  <c r="S67" i="2" s="1"/>
  <c r="R67" i="2"/>
  <c r="L49" i="2"/>
  <c r="S63" i="2" s="1"/>
  <c r="R63" i="2"/>
  <c r="L51" i="2"/>
  <c r="S65" i="2" s="1"/>
  <c r="R65" i="2"/>
  <c r="L48" i="2"/>
  <c r="S62" i="2" s="1"/>
  <c r="R62" i="2"/>
  <c r="L45" i="2"/>
  <c r="S59" i="2" s="1"/>
  <c r="R59" i="2"/>
  <c r="L44" i="2"/>
  <c r="S58" i="2" s="1"/>
  <c r="R58" i="2"/>
  <c r="L55" i="2"/>
  <c r="S69" i="2" s="1"/>
  <c r="R69" i="2"/>
  <c r="L43" i="2"/>
  <c r="S57" i="2" s="1"/>
  <c r="R57" i="2"/>
  <c r="L54" i="2"/>
  <c r="S68" i="2" s="1"/>
  <c r="R68" i="2"/>
  <c r="L38" i="2"/>
  <c r="S52" i="2" s="1"/>
  <c r="R52" i="2"/>
  <c r="CD3" i="2"/>
  <c r="CE3" i="2" s="1"/>
  <c r="CF3" i="2"/>
  <c r="CJ3" i="2"/>
  <c r="CK3" i="2" s="1"/>
  <c r="CL3" i="2"/>
  <c r="BB18" i="2"/>
  <c r="AZ18" i="2"/>
  <c r="BA18" i="2" s="1"/>
  <c r="AJ18" i="2"/>
  <c r="AH18" i="2"/>
  <c r="AI18" i="2" s="1"/>
  <c r="CF13" i="2"/>
  <c r="CD13" i="2"/>
  <c r="CE13" i="2" s="1"/>
  <c r="AP10" i="2"/>
  <c r="AN10" i="2"/>
  <c r="AO10" i="2" s="1"/>
  <c r="BN15" i="2"/>
  <c r="BL15" i="2"/>
  <c r="BM15" i="2" s="1"/>
  <c r="BT23" i="2"/>
  <c r="BR23" i="2"/>
  <c r="BS23" i="2" s="1"/>
  <c r="AJ10" i="2"/>
  <c r="AH10" i="2"/>
  <c r="AI10" i="2" s="1"/>
  <c r="AV4" i="2"/>
  <c r="AT4" i="2"/>
  <c r="AU4" i="2" s="1"/>
  <c r="AP11" i="2"/>
  <c r="AN11" i="2"/>
  <c r="AO11" i="2" s="1"/>
  <c r="BH9" i="2"/>
  <c r="BF9" i="2"/>
  <c r="BG9" i="2" s="1"/>
  <c r="BB5" i="2"/>
  <c r="AZ5" i="2"/>
  <c r="BA5" i="2" s="1"/>
  <c r="BZ8" i="2"/>
  <c r="BX8" i="2"/>
  <c r="BY8" i="2" s="1"/>
  <c r="X5" i="2"/>
  <c r="V5" i="2"/>
  <c r="W5" i="2" s="1"/>
  <c r="V13" i="2"/>
  <c r="W13" i="2" s="1"/>
  <c r="X13" i="2"/>
  <c r="BH6" i="2"/>
  <c r="BF6" i="2"/>
  <c r="BG6" i="2" s="1"/>
  <c r="BL14" i="2"/>
  <c r="BM14" i="2" s="1"/>
  <c r="BN14" i="2"/>
  <c r="CD20" i="2"/>
  <c r="CE20" i="2" s="1"/>
  <c r="CF20" i="2"/>
  <c r="BN4" i="2"/>
  <c r="BL4" i="2"/>
  <c r="BM4" i="2" s="1"/>
  <c r="BX13" i="2"/>
  <c r="BY13" i="2" s="1"/>
  <c r="BZ13" i="2"/>
  <c r="AB10" i="2"/>
  <c r="AC10" i="2" s="1"/>
  <c r="AD10" i="2"/>
  <c r="AN6" i="2"/>
  <c r="AO6" i="2" s="1"/>
  <c r="AP6" i="2"/>
  <c r="AB15" i="2"/>
  <c r="AC15" i="2" s="1"/>
  <c r="AD15" i="2"/>
  <c r="BH4" i="2"/>
  <c r="BF4" i="2"/>
  <c r="BG4" i="2" s="1"/>
  <c r="AN8" i="2"/>
  <c r="AO8" i="2" s="1"/>
  <c r="AP8" i="2"/>
  <c r="Q8" i="2"/>
  <c r="O8" i="2"/>
  <c r="P8" i="2" s="1"/>
  <c r="AB3" i="2"/>
  <c r="AD3" i="2"/>
  <c r="BH14" i="2"/>
  <c r="BF14" i="2"/>
  <c r="BG14" i="2" s="1"/>
  <c r="AN12" i="2"/>
  <c r="AO12" i="2" s="1"/>
  <c r="AP12" i="2"/>
  <c r="BZ10" i="2"/>
  <c r="BX10" i="2"/>
  <c r="BY10" i="2" s="1"/>
  <c r="BH18" i="2"/>
  <c r="BF18" i="2"/>
  <c r="BG18" i="2" s="1"/>
  <c r="BH5" i="2"/>
  <c r="BF5" i="2"/>
  <c r="BG5" i="2" s="1"/>
  <c r="AJ12" i="2"/>
  <c r="AH12" i="2"/>
  <c r="AI12" i="2" s="1"/>
  <c r="BL21" i="2"/>
  <c r="BM21" i="2" s="1"/>
  <c r="BN21" i="2"/>
  <c r="BR7" i="2"/>
  <c r="BS7" i="2" s="1"/>
  <c r="BT7" i="2"/>
  <c r="BZ16" i="2"/>
  <c r="BX16" i="2"/>
  <c r="BY16" i="2" s="1"/>
  <c r="CF23" i="2"/>
  <c r="CD23" i="2"/>
  <c r="CE23" i="2" s="1"/>
  <c r="AH11" i="2"/>
  <c r="AI11" i="2" s="1"/>
  <c r="AJ11" i="2"/>
  <c r="Q14" i="2"/>
  <c r="O14" i="2"/>
  <c r="P14" i="2" s="1"/>
  <c r="CF21" i="2"/>
  <c r="CD21" i="2"/>
  <c r="CE21" i="2" s="1"/>
  <c r="BZ3" i="2"/>
  <c r="BX3" i="2"/>
  <c r="CJ11" i="2"/>
  <c r="CK11" i="2" s="1"/>
  <c r="CL11" i="2"/>
  <c r="AD6" i="2"/>
  <c r="AB6" i="2"/>
  <c r="AC6" i="2" s="1"/>
  <c r="AZ7" i="2"/>
  <c r="BA7" i="2" s="1"/>
  <c r="BB7" i="2"/>
  <c r="CF7" i="2"/>
  <c r="CD7" i="2"/>
  <c r="CE7" i="2" s="1"/>
  <c r="BX20" i="2"/>
  <c r="BY20" i="2" s="1"/>
  <c r="BZ20" i="2"/>
  <c r="CF22" i="2"/>
  <c r="CD22" i="2"/>
  <c r="CE22" i="2" s="1"/>
  <c r="AJ14" i="2"/>
  <c r="AH14" i="2"/>
  <c r="AI14" i="2" s="1"/>
  <c r="BF3" i="2"/>
  <c r="BH3" i="2"/>
  <c r="BX5" i="2"/>
  <c r="BY5" i="2" s="1"/>
  <c r="BZ5" i="2"/>
  <c r="CJ17" i="2"/>
  <c r="CK17" i="2" s="1"/>
  <c r="CL17" i="2"/>
  <c r="CF8" i="2"/>
  <c r="CD8" i="2"/>
  <c r="CE8" i="2" s="1"/>
  <c r="BX4" i="2"/>
  <c r="BY4" i="2" s="1"/>
  <c r="BZ4" i="2"/>
  <c r="AH9" i="2"/>
  <c r="AI9" i="2" s="1"/>
  <c r="AJ9" i="2"/>
  <c r="CL4" i="2"/>
  <c r="CJ4" i="2"/>
  <c r="AB13" i="2"/>
  <c r="AC13" i="2" s="1"/>
  <c r="AD13" i="2"/>
  <c r="BH20" i="2"/>
  <c r="BF20" i="2"/>
  <c r="BG20" i="2" s="1"/>
  <c r="BZ6" i="2"/>
  <c r="BX6" i="2"/>
  <c r="BY6" i="2" s="1"/>
  <c r="X12" i="2"/>
  <c r="V12" i="2"/>
  <c r="W12" i="2" s="1"/>
  <c r="Q20" i="2"/>
  <c r="O20" i="2"/>
  <c r="P20" i="2" s="1"/>
  <c r="CF19" i="2"/>
  <c r="CD19" i="2"/>
  <c r="CE19" i="2" s="1"/>
  <c r="BB4" i="2"/>
  <c r="AZ4" i="2"/>
  <c r="BA4" i="2" s="1"/>
  <c r="AT16" i="2"/>
  <c r="AU16" i="2" s="1"/>
  <c r="AV16" i="2"/>
  <c r="BN11" i="2"/>
  <c r="BL11" i="2"/>
  <c r="BM11" i="2" s="1"/>
  <c r="AB12" i="2"/>
  <c r="AC12" i="2" s="1"/>
  <c r="AD12" i="2"/>
  <c r="AN19" i="2"/>
  <c r="AO19" i="2" s="1"/>
  <c r="AP19" i="2"/>
  <c r="BZ21" i="2"/>
  <c r="BX21" i="2"/>
  <c r="BY21" i="2" s="1"/>
  <c r="CL19" i="2"/>
  <c r="CJ19" i="2"/>
  <c r="CK19" i="2" s="1"/>
  <c r="BB13" i="2"/>
  <c r="AZ13" i="2"/>
  <c r="BA13" i="2" s="1"/>
  <c r="BT9" i="2"/>
  <c r="BR9" i="2"/>
  <c r="BS9" i="2" s="1"/>
  <c r="AZ3" i="2"/>
  <c r="BB3" i="2"/>
  <c r="X19" i="2"/>
  <c r="V19" i="2"/>
  <c r="W19" i="2" s="1"/>
  <c r="AH22" i="2"/>
  <c r="AI22" i="2" s="1"/>
  <c r="AJ22" i="2"/>
  <c r="BX11" i="2"/>
  <c r="BY11" i="2" s="1"/>
  <c r="BZ11" i="2"/>
  <c r="AV17" i="2"/>
  <c r="AT17" i="2"/>
  <c r="AU17" i="2" s="1"/>
  <c r="AZ21" i="2"/>
  <c r="BA21" i="2" s="1"/>
  <c r="BB21" i="2"/>
  <c r="AJ6" i="2"/>
  <c r="AH6" i="2"/>
  <c r="AI6" i="2" s="1"/>
  <c r="AB23" i="2"/>
  <c r="AC23" i="2" s="1"/>
  <c r="AD23" i="2"/>
  <c r="BZ14" i="2"/>
  <c r="BX14" i="2"/>
  <c r="BY14" i="2" s="1"/>
  <c r="AV6" i="2"/>
  <c r="AT6" i="2"/>
  <c r="AU6" i="2" s="1"/>
  <c r="BZ15" i="2"/>
  <c r="BX15" i="2"/>
  <c r="BY15" i="2" s="1"/>
  <c r="X9" i="2"/>
  <c r="V9" i="2"/>
  <c r="W9" i="2" s="1"/>
  <c r="CF10" i="2"/>
  <c r="CD10" i="2"/>
  <c r="CE10" i="2" s="1"/>
  <c r="AV7" i="2"/>
  <c r="AT7" i="2"/>
  <c r="AU7" i="2" s="1"/>
  <c r="Q17" i="2"/>
  <c r="O17" i="2"/>
  <c r="P17" i="2" s="1"/>
  <c r="AN3" i="2"/>
  <c r="AP3" i="2"/>
  <c r="AZ11" i="2"/>
  <c r="BA11" i="2" s="1"/>
  <c r="BB11" i="2"/>
  <c r="O15" i="2"/>
  <c r="P15" i="2" s="1"/>
  <c r="Q15" i="2"/>
  <c r="O22" i="2"/>
  <c r="P22" i="2" s="1"/>
  <c r="Q22" i="2"/>
  <c r="AV23" i="2"/>
  <c r="AT23" i="2"/>
  <c r="AU23" i="2" s="1"/>
  <c r="BZ23" i="2"/>
  <c r="BX23" i="2"/>
  <c r="BY23" i="2" s="1"/>
  <c r="AP13" i="2"/>
  <c r="AN13" i="2"/>
  <c r="AO13" i="2" s="1"/>
  <c r="AN9" i="2"/>
  <c r="AO9" i="2" s="1"/>
  <c r="AP9" i="2"/>
  <c r="AV15" i="2"/>
  <c r="AT15" i="2"/>
  <c r="AU15" i="2" s="1"/>
  <c r="BH16" i="2"/>
  <c r="BF16" i="2"/>
  <c r="BG16" i="2" s="1"/>
  <c r="AJ4" i="2"/>
  <c r="AH4" i="2"/>
  <c r="AI4" i="2" s="1"/>
  <c r="Q5" i="2"/>
  <c r="O5" i="2"/>
  <c r="P5" i="2" s="1"/>
  <c r="BZ9" i="2"/>
  <c r="BX9" i="2"/>
  <c r="BY9" i="2" s="1"/>
  <c r="BH19" i="2"/>
  <c r="BF19" i="2"/>
  <c r="BG19" i="2" s="1"/>
  <c r="CL9" i="2"/>
  <c r="CJ9" i="2"/>
  <c r="CK9" i="2" s="1"/>
  <c r="AT8" i="2"/>
  <c r="AU8" i="2" s="1"/>
  <c r="AV8" i="2"/>
  <c r="CF11" i="2"/>
  <c r="CD11" i="2"/>
  <c r="CE11" i="2" s="1"/>
  <c r="BB9" i="2"/>
  <c r="AZ9" i="2"/>
  <c r="BA9" i="2" s="1"/>
  <c r="AD11" i="2"/>
  <c r="AB11" i="2"/>
  <c r="AC11" i="2" s="1"/>
  <c r="Q11" i="2"/>
  <c r="O11" i="2"/>
  <c r="P11" i="2" s="1"/>
  <c r="AH5" i="2"/>
  <c r="AI5" i="2" s="1"/>
  <c r="AJ5" i="2"/>
  <c r="AJ13" i="2"/>
  <c r="AH13" i="2"/>
  <c r="AI13" i="2" s="1"/>
  <c r="AH3" i="2"/>
  <c r="AJ3" i="2"/>
  <c r="CF9" i="2"/>
  <c r="CD9" i="2"/>
  <c r="CE9" i="2" s="1"/>
  <c r="CD17" i="2"/>
  <c r="CE17" i="2" s="1"/>
  <c r="CF17" i="2"/>
  <c r="CF6" i="2"/>
  <c r="CD6" i="2"/>
  <c r="CE6" i="2" s="1"/>
  <c r="BF23" i="2"/>
  <c r="BG23" i="2" s="1"/>
  <c r="BH23" i="2"/>
  <c r="AV9" i="2"/>
  <c r="AT9" i="2"/>
  <c r="AU9" i="2" s="1"/>
  <c r="O12" i="2"/>
  <c r="P12" i="2" s="1"/>
  <c r="Q12" i="2"/>
  <c r="AB21" i="2"/>
  <c r="AC21" i="2" s="1"/>
  <c r="AD21" i="2"/>
  <c r="CF5" i="2"/>
  <c r="CD5" i="2"/>
  <c r="CE5" i="2" s="1"/>
  <c r="CJ20" i="2"/>
  <c r="CK20" i="2" s="1"/>
  <c r="CL20" i="2"/>
  <c r="BZ12" i="2"/>
  <c r="BX12" i="2"/>
  <c r="BY12" i="2" s="1"/>
  <c r="Q9" i="2"/>
  <c r="O9" i="2"/>
  <c r="P9" i="2" s="1"/>
  <c r="AP23" i="2"/>
  <c r="AN23" i="2"/>
  <c r="AO23" i="2" s="1"/>
  <c r="AB9" i="2"/>
  <c r="AC9" i="2" s="1"/>
  <c r="AD9" i="2"/>
  <c r="BN6" i="2"/>
  <c r="BL6" i="2"/>
  <c r="BM6" i="2" s="1"/>
  <c r="BL17" i="2"/>
  <c r="BM17" i="2" s="1"/>
  <c r="BN17" i="2"/>
  <c r="CL8" i="2"/>
  <c r="CJ8" i="2"/>
  <c r="CK8" i="2" s="1"/>
  <c r="BN20" i="2"/>
  <c r="BL20" i="2"/>
  <c r="BM20" i="2" s="1"/>
  <c r="CJ6" i="2"/>
  <c r="CK6" i="2" s="1"/>
  <c r="CL6" i="2"/>
  <c r="AJ8" i="2"/>
  <c r="AH8" i="2"/>
  <c r="AI8" i="2" s="1"/>
  <c r="BZ19" i="2"/>
  <c r="BX19" i="2"/>
  <c r="BY19" i="2" s="1"/>
  <c r="AH23" i="2"/>
  <c r="AI23" i="2" s="1"/>
  <c r="AJ23" i="2"/>
  <c r="BT14" i="2"/>
  <c r="BR14" i="2"/>
  <c r="BS14" i="2" s="1"/>
  <c r="BR6" i="2"/>
  <c r="BS6" i="2" s="1"/>
  <c r="BT6" i="2"/>
  <c r="O3" i="2"/>
  <c r="Q3" i="2"/>
  <c r="V7" i="2"/>
  <c r="W7" i="2" s="1"/>
  <c r="X7" i="2"/>
  <c r="BN22" i="2"/>
  <c r="BL22" i="2"/>
  <c r="BM22" i="2" s="1"/>
  <c r="AV12" i="2"/>
  <c r="AT12" i="2"/>
  <c r="AU12" i="2" s="1"/>
  <c r="AD20" i="2"/>
  <c r="AB20" i="2"/>
  <c r="AC20" i="2" s="1"/>
  <c r="AP15" i="2"/>
  <c r="AN15" i="2"/>
  <c r="AO15" i="2" s="1"/>
  <c r="BN8" i="2"/>
  <c r="BL8" i="2"/>
  <c r="BM8" i="2" s="1"/>
  <c r="BT12" i="2"/>
  <c r="BR12" i="2"/>
  <c r="BS12" i="2" s="1"/>
  <c r="BF12" i="2"/>
  <c r="BG12" i="2" s="1"/>
  <c r="BH12" i="2"/>
  <c r="AN21" i="2"/>
  <c r="AO21" i="2" s="1"/>
  <c r="AP21" i="2"/>
  <c r="V20" i="2"/>
  <c r="W20" i="2" s="1"/>
  <c r="X20" i="2"/>
  <c r="Q16" i="2"/>
  <c r="O16" i="2"/>
  <c r="P16" i="2" s="1"/>
  <c r="CD4" i="2"/>
  <c r="CF4" i="2"/>
  <c r="BT21" i="2"/>
  <c r="BR21" i="2"/>
  <c r="BS21" i="2" s="1"/>
  <c r="BL13" i="2"/>
  <c r="BM13" i="2" s="1"/>
  <c r="BN13" i="2"/>
  <c r="AN4" i="2"/>
  <c r="AO4" i="2" s="1"/>
  <c r="AP4" i="2"/>
  <c r="AJ19" i="2"/>
  <c r="AH19" i="2"/>
  <c r="AI19" i="2" s="1"/>
  <c r="AB5" i="2"/>
  <c r="AC5" i="2" s="1"/>
  <c r="AD5" i="2"/>
  <c r="BT3" i="2"/>
  <c r="BR3" i="2"/>
  <c r="AT18" i="2"/>
  <c r="AU18" i="2" s="1"/>
  <c r="AV18" i="2"/>
  <c r="BH7" i="2"/>
  <c r="BF7" i="2"/>
  <c r="BG7" i="2" s="1"/>
  <c r="CL23" i="2"/>
  <c r="CJ23" i="2"/>
  <c r="CK23" i="2" s="1"/>
  <c r="CL14" i="2"/>
  <c r="CJ14" i="2"/>
  <c r="CK14" i="2" s="1"/>
  <c r="BT22" i="2"/>
  <c r="BR22" i="2"/>
  <c r="BS22" i="2" s="1"/>
  <c r="BH8" i="2"/>
  <c r="BF8" i="2"/>
  <c r="BG8" i="2" s="1"/>
  <c r="AD14" i="2"/>
  <c r="AB14" i="2"/>
  <c r="AC14" i="2" s="1"/>
  <c r="AN20" i="2"/>
  <c r="AO20" i="2" s="1"/>
  <c r="AP20" i="2"/>
  <c r="BN12" i="2"/>
  <c r="BL12" i="2"/>
  <c r="BM12" i="2" s="1"/>
  <c r="CF18" i="2"/>
  <c r="CD18" i="2"/>
  <c r="CE18" i="2" s="1"/>
  <c r="AP17" i="2"/>
  <c r="AN17" i="2"/>
  <c r="AO17" i="2" s="1"/>
  <c r="BR16" i="2"/>
  <c r="BS16" i="2" s="1"/>
  <c r="BT16" i="2"/>
  <c r="X21" i="2"/>
  <c r="V21" i="2"/>
  <c r="W21" i="2" s="1"/>
  <c r="BZ17" i="2"/>
  <c r="BX17" i="2"/>
  <c r="BY17" i="2" s="1"/>
  <c r="X22" i="2"/>
  <c r="V22" i="2"/>
  <c r="W22" i="2" s="1"/>
  <c r="X16" i="2"/>
  <c r="V16" i="2"/>
  <c r="W16" i="2" s="1"/>
  <c r="O7" i="2"/>
  <c r="P7" i="2" s="1"/>
  <c r="Q7" i="2"/>
  <c r="AP16" i="2"/>
  <c r="AN16" i="2"/>
  <c r="AO16" i="2" s="1"/>
  <c r="AV20" i="2"/>
  <c r="AT20" i="2"/>
  <c r="AU20" i="2" s="1"/>
  <c r="AZ12" i="2"/>
  <c r="BA12" i="2" s="1"/>
  <c r="BB12" i="2"/>
  <c r="BB20" i="2"/>
  <c r="AZ20" i="2"/>
  <c r="BA20" i="2" s="1"/>
  <c r="BT18" i="2"/>
  <c r="BR18" i="2"/>
  <c r="BS18" i="2" s="1"/>
  <c r="AV3" i="2"/>
  <c r="AT3" i="2"/>
  <c r="AV10" i="2"/>
  <c r="AT10" i="2"/>
  <c r="AU10" i="2" s="1"/>
  <c r="BT17" i="2"/>
  <c r="BR17" i="2"/>
  <c r="BS17" i="2" s="1"/>
  <c r="BB17" i="2"/>
  <c r="AZ17" i="2"/>
  <c r="BA17" i="2" s="1"/>
  <c r="BB15" i="2"/>
  <c r="AZ15" i="2"/>
  <c r="BA15" i="2" s="1"/>
  <c r="BN19" i="2"/>
  <c r="BL19" i="2"/>
  <c r="BM19" i="2" s="1"/>
  <c r="V17" i="2"/>
  <c r="W17" i="2" s="1"/>
  <c r="X17" i="2"/>
  <c r="X8" i="2"/>
  <c r="V8" i="2"/>
  <c r="W8" i="2" s="1"/>
  <c r="BH22" i="2"/>
  <c r="BF22" i="2"/>
  <c r="BG22" i="2" s="1"/>
  <c r="CJ18" i="2"/>
  <c r="CK18" i="2" s="1"/>
  <c r="CL18" i="2"/>
  <c r="AB19" i="2"/>
  <c r="AC19" i="2" s="1"/>
  <c r="AD19" i="2"/>
  <c r="BR20" i="2"/>
  <c r="BS20" i="2" s="1"/>
  <c r="BT20" i="2"/>
  <c r="X10" i="2"/>
  <c r="V10" i="2"/>
  <c r="W10" i="2" s="1"/>
  <c r="BL9" i="2"/>
  <c r="BM9" i="2" s="1"/>
  <c r="BN9" i="2"/>
  <c r="X15" i="2"/>
  <c r="V15" i="2"/>
  <c r="W15" i="2" s="1"/>
  <c r="BZ7" i="2"/>
  <c r="BX7" i="2"/>
  <c r="BY7" i="2" s="1"/>
  <c r="AH7" i="2"/>
  <c r="AI7" i="2" s="1"/>
  <c r="AJ7" i="2"/>
  <c r="CF14" i="2"/>
  <c r="CD14" i="2"/>
  <c r="CE14" i="2" s="1"/>
  <c r="AP22" i="2"/>
  <c r="AN22" i="2"/>
  <c r="AO22" i="2" s="1"/>
  <c r="AP5" i="2"/>
  <c r="AN5" i="2"/>
  <c r="AO5" i="2" s="1"/>
  <c r="O10" i="2"/>
  <c r="P10" i="2" s="1"/>
  <c r="Q10" i="2"/>
  <c r="AV14" i="2"/>
  <c r="AT14" i="2"/>
  <c r="AU14" i="2" s="1"/>
  <c r="V18" i="2"/>
  <c r="W18" i="2" s="1"/>
  <c r="X18" i="2"/>
  <c r="O4" i="2"/>
  <c r="P4" i="2" s="1"/>
  <c r="Q4" i="2"/>
  <c r="CF15" i="2"/>
  <c r="CD15" i="2"/>
  <c r="CE15" i="2" s="1"/>
  <c r="BR5" i="2"/>
  <c r="BS5" i="2" s="1"/>
  <c r="BT5" i="2"/>
  <c r="X3" i="2"/>
  <c r="V3" i="2"/>
  <c r="V6" i="2"/>
  <c r="W6" i="2" s="1"/>
  <c r="X6" i="2"/>
  <c r="O18" i="2"/>
  <c r="P18" i="2" s="1"/>
  <c r="Q18" i="2"/>
  <c r="Q6" i="2"/>
  <c r="O6" i="2"/>
  <c r="P6" i="2" s="1"/>
  <c r="BZ22" i="2"/>
  <c r="BX22" i="2"/>
  <c r="BY22" i="2" s="1"/>
  <c r="AB7" i="2"/>
  <c r="AC7" i="2" s="1"/>
  <c r="AD7" i="2"/>
  <c r="BN5" i="2"/>
  <c r="BL5" i="2"/>
  <c r="BM5" i="2" s="1"/>
  <c r="BT11" i="2"/>
  <c r="BR11" i="2"/>
  <c r="BS11" i="2" s="1"/>
  <c r="CL10" i="2"/>
  <c r="CJ10" i="2"/>
  <c r="CK10" i="2" s="1"/>
  <c r="X4" i="2"/>
  <c r="V4" i="2"/>
  <c r="W4" i="2" s="1"/>
  <c r="BL3" i="2"/>
  <c r="BN3" i="2"/>
  <c r="CL7" i="2"/>
  <c r="CJ7" i="2"/>
  <c r="CK7" i="2" s="1"/>
  <c r="AP14" i="2"/>
  <c r="AN14" i="2"/>
  <c r="AO14" i="2" s="1"/>
  <c r="BT19" i="2"/>
  <c r="BR19" i="2"/>
  <c r="BS19" i="2" s="1"/>
  <c r="AV5" i="2"/>
  <c r="AT5" i="2"/>
  <c r="AU5" i="2" s="1"/>
  <c r="AJ21" i="2"/>
  <c r="AH21" i="2"/>
  <c r="AI21" i="2" s="1"/>
  <c r="AZ8" i="2"/>
  <c r="BA8" i="2" s="1"/>
  <c r="BB8" i="2"/>
  <c r="AH17" i="2"/>
  <c r="AI17" i="2" s="1"/>
  <c r="AJ17" i="2"/>
  <c r="BT8" i="2"/>
  <c r="BR8" i="2"/>
  <c r="BS8" i="2" s="1"/>
  <c r="Q13" i="2"/>
  <c r="O13" i="2"/>
  <c r="P13" i="2" s="1"/>
  <c r="CL13" i="2"/>
  <c r="CJ13" i="2"/>
  <c r="CK13" i="2" s="1"/>
  <c r="AV11" i="2"/>
  <c r="AT11" i="2"/>
  <c r="AU11" i="2" s="1"/>
  <c r="CF16" i="2"/>
  <c r="CD16" i="2"/>
  <c r="CE16" i="2" s="1"/>
  <c r="BT4" i="2"/>
  <c r="BR4" i="2"/>
  <c r="BS4" i="2" s="1"/>
  <c r="AB17" i="2"/>
  <c r="AC17" i="2" s="1"/>
  <c r="AD17" i="2"/>
  <c r="AV21" i="2"/>
  <c r="AT21" i="2"/>
  <c r="AU21" i="2" s="1"/>
  <c r="X14" i="2"/>
  <c r="V14" i="2"/>
  <c r="W14" i="2" s="1"/>
  <c r="BH10" i="2"/>
  <c r="BF10" i="2"/>
  <c r="BG10" i="2" s="1"/>
  <c r="BT15" i="2"/>
  <c r="BR15" i="2"/>
  <c r="BS15" i="2" s="1"/>
  <c r="BH17" i="2"/>
  <c r="BF17" i="2"/>
  <c r="BG17" i="2" s="1"/>
  <c r="BT10" i="2"/>
  <c r="BR10" i="2"/>
  <c r="BS10" i="2" s="1"/>
  <c r="BL7" i="2"/>
  <c r="BM7" i="2" s="1"/>
  <c r="BN7" i="2"/>
  <c r="AV19" i="2"/>
  <c r="AT19" i="2"/>
  <c r="AU19" i="2" s="1"/>
  <c r="BH13" i="2"/>
  <c r="BF13" i="2"/>
  <c r="BG13" i="2" s="1"/>
  <c r="BH21" i="2"/>
  <c r="BF21" i="2"/>
  <c r="BG21" i="2" s="1"/>
  <c r="AV13" i="2"/>
  <c r="AT13" i="2"/>
  <c r="AU13" i="2" s="1"/>
  <c r="BB22" i="2"/>
  <c r="AZ22" i="2"/>
  <c r="BA22" i="2" s="1"/>
  <c r="X11" i="2"/>
  <c r="V11" i="2"/>
  <c r="W11" i="2" s="1"/>
  <c r="CJ5" i="2"/>
  <c r="CK5" i="2" s="1"/>
  <c r="CL5" i="2"/>
  <c r="BB6" i="2"/>
  <c r="AZ6" i="2"/>
  <c r="BA6" i="2" s="1"/>
  <c r="Q21" i="2"/>
  <c r="O21" i="2"/>
  <c r="P21" i="2" s="1"/>
  <c r="AN18" i="2"/>
  <c r="AO18" i="2" s="1"/>
  <c r="AP18" i="2"/>
  <c r="BN10" i="2"/>
  <c r="BL10" i="2"/>
  <c r="BM10" i="2" s="1"/>
  <c r="BN18" i="2"/>
  <c r="BL18" i="2"/>
  <c r="BM18" i="2" s="1"/>
  <c r="CL15" i="2"/>
  <c r="CJ15" i="2"/>
  <c r="CK15" i="2" s="1"/>
  <c r="AD18" i="2"/>
  <c r="AB18" i="2"/>
  <c r="AC18" i="2" s="1"/>
  <c r="Q19" i="2"/>
  <c r="O19" i="2"/>
  <c r="P19" i="2" s="1"/>
  <c r="AZ16" i="2"/>
  <c r="BA16" i="2" s="1"/>
  <c r="BB16" i="2"/>
  <c r="CL21" i="2"/>
  <c r="CJ21" i="2"/>
  <c r="CK21" i="2" s="1"/>
  <c r="AH15" i="2"/>
  <c r="AI15" i="2" s="1"/>
  <c r="AJ15" i="2"/>
  <c r="BL16" i="2"/>
  <c r="BM16" i="2" s="1"/>
  <c r="BN16" i="2"/>
  <c r="AJ20" i="2"/>
  <c r="AH20" i="2"/>
  <c r="AI20" i="2" s="1"/>
  <c r="BB10" i="2"/>
  <c r="AZ10" i="2"/>
  <c r="BA10" i="2" s="1"/>
  <c r="AJ16" i="2"/>
  <c r="AH16" i="2"/>
  <c r="AI16" i="2" s="1"/>
  <c r="BH15" i="2"/>
  <c r="BF15" i="2"/>
  <c r="BG15" i="2" s="1"/>
  <c r="AZ23" i="2"/>
  <c r="BA23" i="2" s="1"/>
  <c r="BB23" i="2"/>
  <c r="AV22" i="2"/>
  <c r="AT22" i="2"/>
  <c r="AU22" i="2" s="1"/>
  <c r="BX18" i="2"/>
  <c r="BY18" i="2" s="1"/>
  <c r="BZ18" i="2"/>
  <c r="BT13" i="2"/>
  <c r="BR13" i="2"/>
  <c r="BS13" i="2" s="1"/>
  <c r="AB4" i="2"/>
  <c r="AC4" i="2" s="1"/>
  <c r="AD4" i="2"/>
  <c r="CL12" i="2"/>
  <c r="CJ12" i="2"/>
  <c r="CK12" i="2" s="1"/>
  <c r="AB8" i="2"/>
  <c r="AC8" i="2" s="1"/>
  <c r="AD8" i="2"/>
  <c r="AB16" i="2"/>
  <c r="AC16" i="2" s="1"/>
  <c r="AD16" i="2"/>
  <c r="CL22" i="2"/>
  <c r="CJ22" i="2"/>
  <c r="CK22" i="2" s="1"/>
  <c r="O23" i="2"/>
  <c r="P23" i="2" s="1"/>
  <c r="Q23" i="2"/>
  <c r="AZ19" i="2"/>
  <c r="BA19" i="2" s="1"/>
  <c r="BB19" i="2"/>
  <c r="BB14" i="2"/>
  <c r="AZ14" i="2"/>
  <c r="BA14" i="2" s="1"/>
  <c r="CL16" i="2"/>
  <c r="CJ16" i="2"/>
  <c r="CK16" i="2" s="1"/>
  <c r="AP7" i="2"/>
  <c r="AN7" i="2"/>
  <c r="AO7" i="2" s="1"/>
  <c r="BH11" i="2"/>
  <c r="BF11" i="2"/>
  <c r="BG11" i="2" s="1"/>
  <c r="X23" i="2"/>
  <c r="V23" i="2"/>
  <c r="W23" i="2" s="1"/>
  <c r="AD22" i="2"/>
  <c r="AB22" i="2"/>
  <c r="AC22" i="2" s="1"/>
  <c r="CF12" i="2"/>
  <c r="CD12" i="2"/>
  <c r="CE12" i="2" s="1"/>
  <c r="BN23" i="2"/>
  <c r="BL23" i="2"/>
  <c r="BM23" i="2" s="1"/>
  <c r="A305" i="2"/>
  <c r="C304" i="2"/>
  <c r="D304" i="2"/>
  <c r="H304" i="2"/>
  <c r="J304" i="2"/>
  <c r="B304" i="2"/>
  <c r="I304" i="2"/>
  <c r="P53" i="2" l="1"/>
  <c r="Q53" i="2" s="1"/>
  <c r="P18" i="3" s="1"/>
  <c r="P52" i="2"/>
  <c r="Q52" i="2" s="1"/>
  <c r="M18" i="3" s="1"/>
  <c r="BN24" i="2"/>
  <c r="AU3" i="2"/>
  <c r="AT24" i="2"/>
  <c r="BH24" i="2"/>
  <c r="BX24" i="2"/>
  <c r="BY3" i="2"/>
  <c r="BL24" i="2"/>
  <c r="BM3" i="2"/>
  <c r="AV24" i="2"/>
  <c r="BG3" i="2"/>
  <c r="BF24" i="2"/>
  <c r="BZ24" i="2"/>
  <c r="CF24" i="2"/>
  <c r="Q24" i="2"/>
  <c r="AJ24" i="2"/>
  <c r="CE4" i="2"/>
  <c r="CD24" i="2"/>
  <c r="P3" i="2"/>
  <c r="P2" i="2" s="1"/>
  <c r="O24" i="2"/>
  <c r="AI3" i="2"/>
  <c r="AH24" i="2"/>
  <c r="W3" i="2"/>
  <c r="W2" i="2" s="1"/>
  <c r="V24" i="2"/>
  <c r="BB24" i="2"/>
  <c r="CK4" i="2"/>
  <c r="CJ24" i="2"/>
  <c r="AD24" i="2"/>
  <c r="X24" i="2"/>
  <c r="BA3" i="2"/>
  <c r="AZ24" i="2"/>
  <c r="CL24" i="2"/>
  <c r="AB24" i="2"/>
  <c r="AC3" i="2"/>
  <c r="AC2" i="2" s="1"/>
  <c r="BS3" i="2"/>
  <c r="BR24" i="2"/>
  <c r="AP24" i="2"/>
  <c r="BT24" i="2"/>
  <c r="AO3" i="2"/>
  <c r="AN24" i="2"/>
  <c r="A306" i="2"/>
  <c r="C305" i="2"/>
  <c r="H305" i="2"/>
  <c r="B305" i="2"/>
  <c r="I305" i="2"/>
  <c r="D305" i="2"/>
  <c r="J305" i="2"/>
  <c r="P24" i="2" l="1"/>
  <c r="AI24" i="2"/>
  <c r="M27" i="2" s="1"/>
  <c r="BS24" i="2"/>
  <c r="M33" i="2" s="1"/>
  <c r="BG24" i="2"/>
  <c r="M31" i="2" s="1"/>
  <c r="AU24" i="2"/>
  <c r="M29" i="2" s="1"/>
  <c r="BA24" i="2"/>
  <c r="M30" i="2" s="1"/>
  <c r="CK24" i="2"/>
  <c r="M36" i="2" s="1"/>
  <c r="CE24" i="2"/>
  <c r="M35" i="2" s="1"/>
  <c r="AO24" i="2"/>
  <c r="M28" i="2" s="1"/>
  <c r="AC24" i="2"/>
  <c r="M26" i="2" s="1"/>
  <c r="W24" i="2"/>
  <c r="M25" i="2" s="1"/>
  <c r="BY24" i="2"/>
  <c r="M34" i="2" s="1"/>
  <c r="BM24" i="2"/>
  <c r="M32" i="2" s="1"/>
  <c r="A307" i="2"/>
  <c r="H306" i="2"/>
  <c r="I306" i="2"/>
  <c r="D306" i="2"/>
  <c r="B306" i="2"/>
  <c r="J306" i="2"/>
  <c r="C306" i="2"/>
  <c r="P40" i="2" l="1"/>
  <c r="R39" i="2"/>
  <c r="P39" i="2"/>
  <c r="L36" i="2"/>
  <c r="S50" i="2" s="1"/>
  <c r="R50" i="2"/>
  <c r="L30" i="2"/>
  <c r="S44" i="2" s="1"/>
  <c r="R44" i="2"/>
  <c r="L29" i="2"/>
  <c r="S43" i="2" s="1"/>
  <c r="R43" i="2"/>
  <c r="L31" i="2"/>
  <c r="S45" i="2" s="1"/>
  <c r="R45" i="2"/>
  <c r="L35" i="2"/>
  <c r="S49" i="2" s="1"/>
  <c r="R49" i="2"/>
  <c r="L32" i="2"/>
  <c r="S46" i="2" s="1"/>
  <c r="R46" i="2"/>
  <c r="L33" i="2"/>
  <c r="S47" i="2" s="1"/>
  <c r="R47" i="2"/>
  <c r="L27" i="2"/>
  <c r="S41" i="2" s="1"/>
  <c r="R41" i="2"/>
  <c r="L34" i="2"/>
  <c r="S48" i="2" s="1"/>
  <c r="R48" i="2"/>
  <c r="L26" i="2"/>
  <c r="S40" i="2" s="1"/>
  <c r="R40" i="2"/>
  <c r="L28" i="2"/>
  <c r="S42" i="2" s="1"/>
  <c r="R42" i="2"/>
  <c r="L25" i="2"/>
  <c r="A308" i="2"/>
  <c r="C307" i="2"/>
  <c r="B307" i="2"/>
  <c r="I307" i="2"/>
  <c r="J307" i="2"/>
  <c r="D307" i="2"/>
  <c r="H307" i="2"/>
  <c r="S39" i="2" l="1"/>
  <c r="Q40" i="2" s="1"/>
  <c r="H18" i="3" s="1"/>
  <c r="A309" i="2"/>
  <c r="J308" i="2"/>
  <c r="H308" i="2"/>
  <c r="B308" i="2"/>
  <c r="I308" i="2"/>
  <c r="D308" i="2"/>
  <c r="C308" i="2"/>
  <c r="Q39" i="2" l="1"/>
  <c r="E18" i="3" s="1"/>
  <c r="A310" i="2"/>
  <c r="I309" i="2"/>
  <c r="D309" i="2"/>
  <c r="C309" i="2"/>
  <c r="B309" i="2"/>
  <c r="J309" i="2"/>
  <c r="H309" i="2"/>
  <c r="A311" i="2" l="1"/>
  <c r="C310" i="2"/>
  <c r="I310" i="2"/>
  <c r="D310" i="2"/>
  <c r="B310" i="2"/>
  <c r="H310" i="2"/>
  <c r="J310" i="2"/>
  <c r="A312" i="2" l="1"/>
  <c r="D311" i="2"/>
  <c r="H311" i="2"/>
  <c r="I311" i="2"/>
  <c r="J311" i="2"/>
  <c r="C311" i="2"/>
  <c r="B311" i="2"/>
  <c r="A313" i="2" l="1"/>
  <c r="J312" i="2"/>
  <c r="B312" i="2"/>
  <c r="C312" i="2"/>
  <c r="H312" i="2"/>
  <c r="D312" i="2"/>
  <c r="I312" i="2"/>
  <c r="A314" i="2" l="1"/>
  <c r="J313" i="2"/>
  <c r="B313" i="2"/>
  <c r="H313" i="2"/>
  <c r="I313" i="2"/>
  <c r="C313" i="2"/>
  <c r="D313" i="2"/>
  <c r="A315" i="2" l="1"/>
  <c r="C314" i="2"/>
  <c r="H314" i="2"/>
  <c r="D314" i="2"/>
  <c r="B314" i="2"/>
  <c r="I314" i="2"/>
  <c r="J314" i="2"/>
  <c r="A316" i="2" l="1"/>
  <c r="H315" i="2"/>
  <c r="I315" i="2"/>
  <c r="D315" i="2"/>
  <c r="B315" i="2"/>
  <c r="J315" i="2"/>
  <c r="C315" i="2"/>
  <c r="A317" i="2" l="1"/>
  <c r="D316" i="2"/>
  <c r="I316" i="2"/>
  <c r="H316" i="2"/>
  <c r="C316" i="2"/>
  <c r="B316" i="2"/>
  <c r="J316" i="2"/>
  <c r="A318" i="2" l="1"/>
  <c r="H317" i="2"/>
  <c r="B317" i="2"/>
  <c r="I317" i="2"/>
  <c r="D317" i="2"/>
  <c r="J317" i="2"/>
  <c r="C317" i="2"/>
  <c r="A319" i="2" l="1"/>
  <c r="H318" i="2"/>
  <c r="B318" i="2"/>
  <c r="I318" i="2"/>
  <c r="C318" i="2"/>
  <c r="D318" i="2"/>
  <c r="J318" i="2"/>
  <c r="A320" i="2" l="1"/>
  <c r="H319" i="2"/>
  <c r="D319" i="2"/>
  <c r="I319" i="2"/>
  <c r="J319" i="2"/>
  <c r="B319" i="2"/>
  <c r="C319" i="2"/>
  <c r="A321" i="2" l="1"/>
  <c r="I320" i="2"/>
  <c r="C320" i="2"/>
  <c r="D320" i="2"/>
  <c r="B320" i="2"/>
  <c r="H320" i="2"/>
  <c r="J320" i="2"/>
  <c r="A322" i="2" l="1"/>
  <c r="D321" i="2"/>
  <c r="I321" i="2"/>
  <c r="C321" i="2"/>
  <c r="J321" i="2"/>
  <c r="B321" i="2"/>
  <c r="H321" i="2"/>
  <c r="A323" i="2" l="1"/>
  <c r="I322" i="2"/>
  <c r="B322" i="2"/>
  <c r="C322" i="2"/>
  <c r="D322" i="2"/>
  <c r="J322" i="2"/>
  <c r="H322" i="2"/>
  <c r="A324" i="2" l="1"/>
  <c r="B323" i="2"/>
  <c r="D323" i="2"/>
  <c r="H323" i="2"/>
  <c r="C323" i="2"/>
  <c r="J323" i="2"/>
  <c r="I323" i="2"/>
  <c r="A325" i="2" l="1"/>
  <c r="J324" i="2"/>
  <c r="C324" i="2"/>
  <c r="D324" i="2"/>
  <c r="H324" i="2"/>
  <c r="I324" i="2"/>
  <c r="B324" i="2"/>
  <c r="A326" i="2" l="1"/>
  <c r="D325" i="2"/>
  <c r="H325" i="2"/>
  <c r="J325" i="2"/>
  <c r="C325" i="2"/>
  <c r="B325" i="2"/>
  <c r="I325" i="2"/>
  <c r="A327" i="2" l="1"/>
  <c r="I326" i="2"/>
  <c r="C326" i="2"/>
  <c r="J326" i="2"/>
  <c r="B326" i="2"/>
  <c r="H326" i="2"/>
  <c r="D326" i="2"/>
  <c r="A328" i="2" l="1"/>
  <c r="I327" i="2"/>
  <c r="H327" i="2"/>
  <c r="C327" i="2"/>
  <c r="J327" i="2"/>
  <c r="B327" i="2"/>
  <c r="D327" i="2"/>
  <c r="A329" i="2" l="1"/>
  <c r="H328" i="2"/>
  <c r="C328" i="2"/>
  <c r="I328" i="2"/>
  <c r="J328" i="2"/>
  <c r="B328" i="2"/>
  <c r="D328" i="2"/>
  <c r="A330" i="2" l="1"/>
  <c r="C329" i="2"/>
  <c r="H329" i="2"/>
  <c r="B329" i="2"/>
  <c r="I329" i="2"/>
  <c r="D329" i="2"/>
  <c r="J329" i="2"/>
  <c r="A331" i="2" l="1"/>
  <c r="B330" i="2"/>
  <c r="J330" i="2"/>
  <c r="C330" i="2"/>
  <c r="I330" i="2"/>
  <c r="H330" i="2"/>
  <c r="D330" i="2"/>
  <c r="A332" i="2" l="1"/>
  <c r="C331" i="2"/>
  <c r="B331" i="2"/>
  <c r="J331" i="2"/>
  <c r="I331" i="2"/>
  <c r="D331" i="2"/>
  <c r="H331" i="2"/>
  <c r="A333" i="2" l="1"/>
  <c r="C332" i="2"/>
  <c r="J332" i="2"/>
  <c r="H332" i="2"/>
  <c r="I332" i="2"/>
  <c r="B332" i="2"/>
  <c r="D332" i="2"/>
  <c r="A334" i="2" l="1"/>
  <c r="J333" i="2"/>
  <c r="C333" i="2"/>
  <c r="B333" i="2"/>
  <c r="I333" i="2"/>
  <c r="H333" i="2"/>
  <c r="D333" i="2"/>
  <c r="A335" i="2" l="1"/>
  <c r="C334" i="2"/>
  <c r="J334" i="2"/>
  <c r="B334" i="2"/>
  <c r="I334" i="2"/>
  <c r="D334" i="2"/>
  <c r="H334" i="2"/>
  <c r="A336" i="2" l="1"/>
  <c r="B335" i="2"/>
  <c r="D335" i="2"/>
  <c r="J335" i="2"/>
  <c r="C335" i="2"/>
  <c r="I335" i="2"/>
  <c r="H335" i="2"/>
  <c r="A337" i="2" l="1"/>
  <c r="H336" i="2"/>
  <c r="D336" i="2"/>
  <c r="C336" i="2"/>
  <c r="I336" i="2"/>
  <c r="B336" i="2"/>
  <c r="J336" i="2"/>
  <c r="A338" i="2" l="1"/>
  <c r="C337" i="2"/>
  <c r="H337" i="2"/>
  <c r="J337" i="2"/>
  <c r="B337" i="2"/>
  <c r="I337" i="2"/>
  <c r="D337" i="2"/>
  <c r="A339" i="2" l="1"/>
  <c r="D338" i="2"/>
  <c r="C338" i="2"/>
  <c r="H338" i="2"/>
  <c r="I338" i="2"/>
  <c r="J338" i="2"/>
  <c r="B338" i="2"/>
  <c r="A340" i="2" l="1"/>
  <c r="D339" i="2"/>
  <c r="B339" i="2"/>
  <c r="I339" i="2"/>
  <c r="J339" i="2"/>
  <c r="C339" i="2"/>
  <c r="H339" i="2"/>
  <c r="A341" i="2" l="1"/>
  <c r="C340" i="2"/>
  <c r="H340" i="2"/>
  <c r="I340" i="2"/>
  <c r="D340" i="2"/>
  <c r="B340" i="2"/>
  <c r="J340" i="2"/>
  <c r="A342" i="2" l="1"/>
  <c r="D341" i="2"/>
  <c r="J341" i="2"/>
  <c r="I341" i="2"/>
  <c r="B341" i="2"/>
  <c r="H341" i="2"/>
  <c r="C341" i="2"/>
  <c r="A343" i="2" l="1"/>
  <c r="C342" i="2"/>
  <c r="B342" i="2"/>
  <c r="H342" i="2"/>
  <c r="D342" i="2"/>
  <c r="J342" i="2"/>
  <c r="I342" i="2"/>
  <c r="A344" i="2" l="1"/>
  <c r="B343" i="2"/>
  <c r="J343" i="2"/>
  <c r="D343" i="2"/>
  <c r="C343" i="2"/>
  <c r="I343" i="2"/>
  <c r="H343" i="2"/>
  <c r="A345" i="2" l="1"/>
  <c r="C344" i="2"/>
  <c r="H344" i="2"/>
  <c r="D344" i="2"/>
  <c r="I344" i="2"/>
  <c r="B344" i="2"/>
  <c r="J344" i="2"/>
  <c r="A346" i="2" l="1"/>
  <c r="I345" i="2"/>
  <c r="H345" i="2"/>
  <c r="B345" i="2"/>
  <c r="D345" i="2"/>
  <c r="J345" i="2"/>
  <c r="C345" i="2"/>
  <c r="A347" i="2" l="1"/>
  <c r="D346" i="2"/>
  <c r="B346" i="2"/>
  <c r="C346" i="2"/>
  <c r="J346" i="2"/>
  <c r="I346" i="2"/>
  <c r="H346" i="2"/>
  <c r="A348" i="2" l="1"/>
  <c r="J347" i="2"/>
  <c r="C347" i="2"/>
  <c r="D347" i="2"/>
  <c r="I347" i="2"/>
  <c r="B347" i="2"/>
  <c r="H347" i="2"/>
  <c r="A349" i="2" l="1"/>
  <c r="B348" i="2"/>
  <c r="I348" i="2"/>
  <c r="H348" i="2"/>
  <c r="D348" i="2"/>
  <c r="C348" i="2"/>
  <c r="J348" i="2"/>
  <c r="A350" i="2" l="1"/>
  <c r="I349" i="2"/>
  <c r="J349" i="2"/>
  <c r="C349" i="2"/>
  <c r="B349" i="2"/>
  <c r="H349" i="2"/>
  <c r="D349" i="2"/>
  <c r="A351" i="2" l="1"/>
  <c r="I350" i="2"/>
  <c r="B350" i="2"/>
  <c r="D350" i="2"/>
  <c r="J350" i="2"/>
  <c r="H350" i="2"/>
  <c r="C350" i="2"/>
  <c r="A352" i="2" l="1"/>
  <c r="B351" i="2"/>
  <c r="H351" i="2"/>
  <c r="J351" i="2"/>
  <c r="I351" i="2"/>
  <c r="D351" i="2"/>
  <c r="C351" i="2"/>
  <c r="A353" i="2" l="1"/>
  <c r="C352" i="2"/>
  <c r="H352" i="2"/>
  <c r="J352" i="2"/>
  <c r="D352" i="2"/>
  <c r="I352" i="2"/>
  <c r="B352" i="2"/>
  <c r="A354" i="2" l="1"/>
  <c r="I353" i="2"/>
  <c r="C353" i="2"/>
  <c r="H353" i="2"/>
  <c r="B353" i="2"/>
  <c r="D353" i="2"/>
  <c r="J353" i="2"/>
  <c r="A355" i="2" l="1"/>
  <c r="J354" i="2"/>
  <c r="H354" i="2"/>
  <c r="I354" i="2"/>
  <c r="D354" i="2"/>
  <c r="C354" i="2"/>
  <c r="B354" i="2"/>
  <c r="A356" i="2" l="1"/>
  <c r="I355" i="2"/>
  <c r="B355" i="2"/>
  <c r="D355" i="2"/>
  <c r="H355" i="2"/>
  <c r="C355" i="2"/>
  <c r="J355" i="2"/>
  <c r="A357" i="2" l="1"/>
  <c r="J356" i="2"/>
  <c r="C356" i="2"/>
  <c r="I356" i="2"/>
  <c r="B356" i="2"/>
  <c r="D356" i="2"/>
  <c r="H356" i="2"/>
  <c r="A358" i="2" l="1"/>
  <c r="C357" i="2"/>
  <c r="B357" i="2"/>
  <c r="J357" i="2"/>
  <c r="H357" i="2"/>
  <c r="I357" i="2"/>
  <c r="D357" i="2"/>
  <c r="A359" i="2" l="1"/>
  <c r="J358" i="2"/>
  <c r="C358" i="2"/>
  <c r="D358" i="2"/>
  <c r="B358" i="2"/>
  <c r="H358" i="2"/>
  <c r="I358" i="2"/>
  <c r="A360" i="2" l="1"/>
  <c r="J359" i="2"/>
  <c r="D359" i="2"/>
  <c r="B359" i="2"/>
  <c r="C359" i="2"/>
  <c r="H359" i="2"/>
  <c r="I359" i="2"/>
  <c r="A361" i="2" l="1"/>
  <c r="J360" i="2"/>
  <c r="I360" i="2"/>
  <c r="C360" i="2"/>
  <c r="D360" i="2"/>
  <c r="B360" i="2"/>
  <c r="H360" i="2"/>
  <c r="A362" i="2" l="1"/>
  <c r="C361" i="2"/>
  <c r="J361" i="2"/>
  <c r="B361" i="2"/>
  <c r="I361" i="2"/>
  <c r="D361" i="2"/>
  <c r="H361" i="2"/>
  <c r="A363" i="2" l="1"/>
  <c r="I362" i="2"/>
  <c r="D362" i="2"/>
  <c r="J362" i="2"/>
  <c r="H362" i="2"/>
  <c r="B362" i="2"/>
  <c r="C362" i="2"/>
  <c r="A364" i="2" l="1"/>
  <c r="D363" i="2"/>
  <c r="C363" i="2"/>
  <c r="J363" i="2"/>
  <c r="I363" i="2"/>
  <c r="H363" i="2"/>
  <c r="B363" i="2"/>
  <c r="A365" i="2" l="1"/>
  <c r="D364" i="2"/>
  <c r="B364" i="2"/>
  <c r="C364" i="2"/>
  <c r="J364" i="2"/>
  <c r="H364" i="2"/>
  <c r="I364" i="2"/>
  <c r="A366" i="2" l="1"/>
  <c r="D365" i="2"/>
  <c r="B365" i="2"/>
  <c r="J365" i="2"/>
  <c r="C365" i="2"/>
  <c r="H365" i="2"/>
  <c r="I365" i="2"/>
  <c r="A367" i="2" l="1"/>
  <c r="B366" i="2"/>
  <c r="J366" i="2"/>
  <c r="C366" i="2"/>
  <c r="D366" i="2"/>
  <c r="H366" i="2"/>
  <c r="I366" i="2"/>
  <c r="A368" i="2" l="1"/>
  <c r="J367" i="2"/>
  <c r="H367" i="2"/>
  <c r="B367" i="2"/>
  <c r="I367" i="2"/>
  <c r="D367" i="2"/>
  <c r="C367" i="2"/>
  <c r="A369" i="2" l="1"/>
  <c r="H368" i="2"/>
  <c r="C368" i="2"/>
  <c r="J368" i="2"/>
  <c r="B368" i="2"/>
  <c r="I368" i="2"/>
  <c r="D368" i="2"/>
  <c r="A370" i="2" l="1"/>
  <c r="J369" i="2"/>
  <c r="H369" i="2"/>
  <c r="I369" i="2"/>
  <c r="B369" i="2"/>
  <c r="D369" i="2"/>
  <c r="C369" i="2"/>
  <c r="A371" i="2" l="1"/>
  <c r="D370" i="2"/>
  <c r="B370" i="2"/>
  <c r="I370" i="2"/>
  <c r="H370" i="2"/>
  <c r="C370" i="2"/>
  <c r="J370" i="2"/>
  <c r="A372" i="2" l="1"/>
  <c r="I371" i="2"/>
  <c r="J371" i="2"/>
  <c r="H371" i="2"/>
  <c r="B371" i="2"/>
  <c r="D371" i="2"/>
  <c r="C371" i="2"/>
  <c r="A373" i="2" l="1"/>
  <c r="B372" i="2"/>
  <c r="J372" i="2"/>
  <c r="D372" i="2"/>
  <c r="I372" i="2"/>
  <c r="C372" i="2"/>
  <c r="H372" i="2"/>
  <c r="A374" i="2" l="1"/>
  <c r="D373" i="2"/>
  <c r="C373" i="2"/>
  <c r="I373" i="2"/>
  <c r="B373" i="2"/>
  <c r="H373" i="2"/>
  <c r="J373" i="2"/>
  <c r="A375" i="2" l="1"/>
  <c r="C374" i="2"/>
  <c r="I374" i="2"/>
  <c r="H374" i="2"/>
  <c r="B374" i="2"/>
  <c r="J374" i="2"/>
  <c r="D374" i="2"/>
  <c r="A376" i="2" l="1"/>
  <c r="J375" i="2"/>
  <c r="I375" i="2"/>
  <c r="D375" i="2"/>
  <c r="C375" i="2"/>
  <c r="H375" i="2"/>
  <c r="B375" i="2"/>
  <c r="A377" i="2" l="1"/>
  <c r="J376" i="2"/>
  <c r="I376" i="2"/>
  <c r="B376" i="2"/>
  <c r="H376" i="2"/>
  <c r="D376" i="2"/>
  <c r="C376" i="2"/>
  <c r="A378" i="2" l="1"/>
  <c r="H377" i="2"/>
  <c r="J377" i="2"/>
  <c r="C377" i="2"/>
  <c r="I377" i="2"/>
  <c r="D377" i="2"/>
  <c r="B377" i="2"/>
  <c r="A379" i="2" l="1"/>
  <c r="J378" i="2"/>
  <c r="H378" i="2"/>
  <c r="D378" i="2"/>
  <c r="B378" i="2"/>
  <c r="I378" i="2"/>
  <c r="C378" i="2"/>
  <c r="A380" i="2" l="1"/>
  <c r="D379" i="2"/>
  <c r="H379" i="2"/>
  <c r="J379" i="2"/>
  <c r="C379" i="2"/>
  <c r="I379" i="2"/>
  <c r="B379" i="2"/>
  <c r="A381" i="2" l="1"/>
  <c r="C380" i="2"/>
  <c r="B380" i="2"/>
  <c r="H380" i="2"/>
  <c r="I380" i="2"/>
  <c r="D380" i="2"/>
  <c r="J380" i="2"/>
  <c r="A382" i="2" l="1"/>
  <c r="C381" i="2"/>
  <c r="H381" i="2"/>
  <c r="D381" i="2"/>
  <c r="J381" i="2"/>
  <c r="B381" i="2"/>
  <c r="I381" i="2"/>
  <c r="A383" i="2" l="1"/>
  <c r="I382" i="2"/>
  <c r="J382" i="2"/>
  <c r="H382" i="2"/>
  <c r="D382" i="2"/>
  <c r="C382" i="2"/>
  <c r="B382" i="2"/>
  <c r="A384" i="2" l="1"/>
  <c r="I383" i="2"/>
  <c r="J383" i="2"/>
  <c r="C383" i="2"/>
  <c r="H383" i="2"/>
  <c r="B383" i="2"/>
  <c r="D383" i="2"/>
  <c r="A385" i="2" l="1"/>
  <c r="J384" i="2"/>
  <c r="C384" i="2"/>
  <c r="H384" i="2"/>
  <c r="D384" i="2"/>
  <c r="I384" i="2"/>
  <c r="B384" i="2"/>
  <c r="A386" i="2" l="1"/>
  <c r="D385" i="2"/>
  <c r="B385" i="2"/>
  <c r="J385" i="2"/>
  <c r="H385" i="2"/>
  <c r="C385" i="2"/>
  <c r="I385" i="2"/>
  <c r="A387" i="2" l="1"/>
  <c r="C386" i="2"/>
  <c r="I386" i="2"/>
  <c r="H386" i="2"/>
  <c r="B386" i="2"/>
  <c r="J386" i="2"/>
  <c r="D386" i="2"/>
  <c r="A388" i="2" l="1"/>
  <c r="J387" i="2"/>
  <c r="B387" i="2"/>
  <c r="H387" i="2"/>
  <c r="D387" i="2"/>
  <c r="C387" i="2"/>
  <c r="I387" i="2"/>
  <c r="A389" i="2" l="1"/>
  <c r="I388" i="2"/>
  <c r="D388" i="2"/>
  <c r="C388" i="2"/>
  <c r="B388" i="2"/>
  <c r="J388" i="2"/>
  <c r="H388" i="2"/>
  <c r="A390" i="2" l="1"/>
  <c r="H389" i="2"/>
  <c r="D389" i="2"/>
  <c r="B389" i="2"/>
  <c r="I389" i="2"/>
  <c r="J389" i="2"/>
  <c r="C389" i="2"/>
  <c r="A391" i="2" l="1"/>
  <c r="J390" i="2"/>
  <c r="H390" i="2"/>
  <c r="D390" i="2"/>
  <c r="B390" i="2"/>
  <c r="C390" i="2"/>
  <c r="I390" i="2"/>
  <c r="A392" i="2" l="1"/>
  <c r="C391" i="2"/>
  <c r="D391" i="2"/>
  <c r="J391" i="2"/>
  <c r="H391" i="2"/>
  <c r="B391" i="2"/>
  <c r="I391" i="2"/>
  <c r="A393" i="2" l="1"/>
  <c r="I392" i="2"/>
  <c r="C392" i="2"/>
  <c r="B392" i="2"/>
  <c r="J392" i="2"/>
  <c r="D392" i="2"/>
  <c r="H392" i="2"/>
  <c r="A394" i="2" l="1"/>
  <c r="B393" i="2"/>
  <c r="H393" i="2"/>
  <c r="D393" i="2"/>
  <c r="J393" i="2"/>
  <c r="I393" i="2"/>
  <c r="C393" i="2"/>
  <c r="A395" i="2" l="1"/>
  <c r="H394" i="2"/>
  <c r="C394" i="2"/>
  <c r="B394" i="2"/>
  <c r="D394" i="2"/>
  <c r="I394" i="2"/>
  <c r="J394" i="2"/>
  <c r="A396" i="2" l="1"/>
  <c r="D395" i="2"/>
  <c r="B395" i="2"/>
  <c r="J395" i="2"/>
  <c r="H395" i="2"/>
  <c r="C395" i="2"/>
  <c r="I395" i="2"/>
  <c r="A397" i="2" l="1"/>
  <c r="I396" i="2"/>
  <c r="J396" i="2"/>
  <c r="D396" i="2"/>
  <c r="C396" i="2"/>
  <c r="H396" i="2"/>
  <c r="B396" i="2"/>
  <c r="A398" i="2" l="1"/>
  <c r="J397" i="2"/>
  <c r="D397" i="2"/>
  <c r="C397" i="2"/>
  <c r="I397" i="2"/>
  <c r="B397" i="2"/>
  <c r="H397" i="2"/>
  <c r="A399" i="2" l="1"/>
  <c r="I398" i="2"/>
  <c r="B398" i="2"/>
  <c r="C398" i="2"/>
  <c r="H398" i="2"/>
  <c r="D398" i="2"/>
  <c r="J398" i="2"/>
  <c r="A400" i="2" l="1"/>
  <c r="C399" i="2"/>
  <c r="D399" i="2"/>
  <c r="I399" i="2"/>
  <c r="B399" i="2"/>
  <c r="J399" i="2"/>
  <c r="H399" i="2"/>
  <c r="A401" i="2" l="1"/>
  <c r="I400" i="2"/>
  <c r="J400" i="2"/>
  <c r="B400" i="2"/>
  <c r="C400" i="2"/>
  <c r="D400" i="2"/>
  <c r="H400" i="2"/>
  <c r="A402" i="2" l="1"/>
  <c r="B401" i="2"/>
  <c r="J401" i="2"/>
  <c r="D401" i="2"/>
  <c r="H401" i="2"/>
  <c r="I401" i="2"/>
  <c r="C401" i="2"/>
  <c r="A403" i="2" l="1"/>
  <c r="J402" i="2"/>
  <c r="I402" i="2"/>
  <c r="B402" i="2"/>
  <c r="D402" i="2"/>
  <c r="H402" i="2"/>
  <c r="C402" i="2"/>
  <c r="A404" i="2" l="1"/>
  <c r="B403" i="2"/>
  <c r="C403" i="2"/>
  <c r="I403" i="2"/>
  <c r="D403" i="2"/>
  <c r="J403" i="2"/>
  <c r="H403" i="2"/>
  <c r="A405" i="2" l="1"/>
  <c r="C404" i="2"/>
  <c r="B404" i="2"/>
  <c r="I404" i="2"/>
  <c r="D404" i="2"/>
  <c r="J404" i="2"/>
  <c r="H404" i="2"/>
  <c r="A406" i="2" l="1"/>
  <c r="H405" i="2"/>
  <c r="J405" i="2"/>
  <c r="I405" i="2"/>
  <c r="C405" i="2"/>
  <c r="D405" i="2"/>
  <c r="B405" i="2"/>
  <c r="A407" i="2" l="1"/>
  <c r="H406" i="2"/>
  <c r="D406" i="2"/>
  <c r="J406" i="2"/>
  <c r="B406" i="2"/>
  <c r="C406" i="2"/>
  <c r="I406" i="2"/>
  <c r="A408" i="2" l="1"/>
  <c r="B407" i="2"/>
  <c r="C407" i="2"/>
  <c r="D407" i="2"/>
  <c r="J407" i="2"/>
  <c r="H407" i="2"/>
  <c r="I407" i="2"/>
  <c r="A409" i="2" l="1"/>
  <c r="D408" i="2"/>
  <c r="C408" i="2"/>
  <c r="H408" i="2"/>
  <c r="I408" i="2"/>
  <c r="J408" i="2"/>
  <c r="B408" i="2"/>
  <c r="A410" i="2" l="1"/>
  <c r="I409" i="2"/>
  <c r="D409" i="2"/>
  <c r="J409" i="2"/>
  <c r="B409" i="2"/>
  <c r="H409" i="2"/>
  <c r="C409" i="2"/>
  <c r="A411" i="2" l="1"/>
  <c r="B410" i="2"/>
  <c r="H410" i="2"/>
  <c r="D410" i="2"/>
  <c r="I410" i="2"/>
  <c r="J410" i="2"/>
  <c r="C410" i="2"/>
  <c r="A412" i="2" l="1"/>
  <c r="J411" i="2"/>
  <c r="D411" i="2"/>
  <c r="C411" i="2"/>
  <c r="B411" i="2"/>
  <c r="H411" i="2"/>
  <c r="I411" i="2"/>
  <c r="A413" i="2" l="1"/>
  <c r="J412" i="2"/>
  <c r="H412" i="2"/>
  <c r="C412" i="2"/>
  <c r="B412" i="2"/>
  <c r="I412" i="2"/>
  <c r="D412" i="2"/>
  <c r="A414" i="2" l="1"/>
  <c r="D413" i="2"/>
  <c r="I413" i="2"/>
  <c r="C413" i="2"/>
  <c r="B413" i="2"/>
  <c r="J413" i="2"/>
  <c r="H413" i="2"/>
  <c r="A415" i="2" l="1"/>
  <c r="C414" i="2"/>
  <c r="I414" i="2"/>
  <c r="D414" i="2"/>
  <c r="J414" i="2"/>
  <c r="H414" i="2"/>
  <c r="B414" i="2"/>
  <c r="A416" i="2" l="1"/>
  <c r="D415" i="2"/>
  <c r="C415" i="2"/>
  <c r="B415" i="2"/>
  <c r="I415" i="2"/>
  <c r="H415" i="2"/>
  <c r="J415" i="2"/>
  <c r="A417" i="2" l="1"/>
  <c r="H416" i="2"/>
  <c r="I416" i="2"/>
  <c r="D416" i="2"/>
  <c r="C416" i="2"/>
  <c r="J416" i="2"/>
  <c r="B416" i="2"/>
  <c r="A418" i="2" l="1"/>
  <c r="D417" i="2"/>
  <c r="I417" i="2"/>
  <c r="C417" i="2"/>
  <c r="J417" i="2"/>
  <c r="H417" i="2"/>
  <c r="B417" i="2"/>
  <c r="A419" i="2" l="1"/>
  <c r="C418" i="2"/>
  <c r="B418" i="2"/>
  <c r="I418" i="2"/>
  <c r="J418" i="2"/>
  <c r="H418" i="2"/>
  <c r="D418" i="2"/>
  <c r="A420" i="2" l="1"/>
  <c r="B419" i="2"/>
  <c r="J419" i="2"/>
  <c r="C419" i="2"/>
  <c r="D419" i="2"/>
  <c r="H419" i="2"/>
  <c r="I419" i="2"/>
  <c r="A421" i="2" l="1"/>
  <c r="H420" i="2"/>
  <c r="C420" i="2"/>
  <c r="D420" i="2"/>
  <c r="I420" i="2"/>
  <c r="J420" i="2"/>
  <c r="B420" i="2"/>
  <c r="A422" i="2" l="1"/>
  <c r="C421" i="2"/>
  <c r="I421" i="2"/>
  <c r="H421" i="2"/>
  <c r="B421" i="2"/>
  <c r="J421" i="2"/>
  <c r="D421" i="2"/>
  <c r="A423" i="2" l="1"/>
  <c r="J422" i="2"/>
  <c r="C422" i="2"/>
  <c r="H422" i="2"/>
  <c r="B422" i="2"/>
  <c r="I422" i="2"/>
  <c r="D422" i="2"/>
  <c r="A424" i="2" l="1"/>
  <c r="B423" i="2"/>
  <c r="D423" i="2"/>
  <c r="J423" i="2"/>
  <c r="I423" i="2"/>
  <c r="C423" i="2"/>
  <c r="H423" i="2"/>
  <c r="A425" i="2" l="1"/>
  <c r="D424" i="2"/>
  <c r="C424" i="2"/>
  <c r="H424" i="2"/>
  <c r="I424" i="2"/>
  <c r="J424" i="2"/>
  <c r="B424" i="2"/>
  <c r="A426" i="2" l="1"/>
  <c r="B425" i="2"/>
  <c r="J425" i="2"/>
  <c r="I425" i="2"/>
  <c r="H425" i="2"/>
  <c r="D425" i="2"/>
  <c r="C425" i="2"/>
  <c r="A427" i="2" l="1"/>
  <c r="B426" i="2"/>
  <c r="C426" i="2"/>
  <c r="I426" i="2"/>
  <c r="J426" i="2"/>
  <c r="H426" i="2"/>
  <c r="D426" i="2"/>
  <c r="A428" i="2" l="1"/>
  <c r="B427" i="2"/>
  <c r="D427" i="2"/>
  <c r="J427" i="2"/>
  <c r="H427" i="2"/>
  <c r="I427" i="2"/>
  <c r="C427" i="2"/>
  <c r="A429" i="2" l="1"/>
  <c r="B428" i="2"/>
  <c r="C428" i="2"/>
  <c r="H428" i="2"/>
  <c r="J428" i="2"/>
  <c r="I428" i="2"/>
  <c r="D428" i="2"/>
  <c r="A430" i="2" l="1"/>
  <c r="I429" i="2"/>
  <c r="C429" i="2"/>
  <c r="D429" i="2"/>
  <c r="J429" i="2"/>
  <c r="H429" i="2"/>
  <c r="B429" i="2"/>
  <c r="A431" i="2" l="1"/>
  <c r="B430" i="2"/>
  <c r="C430" i="2"/>
  <c r="H430" i="2"/>
  <c r="I430" i="2"/>
  <c r="D430" i="2"/>
  <c r="J430" i="2"/>
  <c r="A432" i="2" l="1"/>
  <c r="H431" i="2"/>
  <c r="C431" i="2"/>
  <c r="B431" i="2"/>
  <c r="D431" i="2"/>
  <c r="J431" i="2"/>
  <c r="I431" i="2"/>
  <c r="A433" i="2" l="1"/>
  <c r="D432" i="2"/>
  <c r="B432" i="2"/>
  <c r="J432" i="2"/>
  <c r="H432" i="2"/>
  <c r="I432" i="2"/>
  <c r="C432" i="2"/>
  <c r="A434" i="2" l="1"/>
  <c r="I433" i="2"/>
  <c r="H433" i="2"/>
  <c r="J433" i="2"/>
  <c r="C433" i="2"/>
  <c r="D433" i="2"/>
  <c r="B433" i="2"/>
  <c r="A435" i="2" l="1"/>
  <c r="C434" i="2"/>
  <c r="J434" i="2"/>
  <c r="D434" i="2"/>
  <c r="H434" i="2"/>
  <c r="I434" i="2"/>
  <c r="B434" i="2"/>
  <c r="A436" i="2" l="1"/>
  <c r="H435" i="2"/>
  <c r="C435" i="2"/>
  <c r="J435" i="2"/>
  <c r="B435" i="2"/>
  <c r="I435" i="2"/>
  <c r="D435" i="2"/>
  <c r="A437" i="2" l="1"/>
  <c r="I436" i="2"/>
  <c r="H436" i="2"/>
  <c r="J436" i="2"/>
  <c r="D436" i="2"/>
  <c r="B436" i="2"/>
  <c r="C436" i="2"/>
  <c r="A438" i="2" l="1"/>
  <c r="I437" i="2"/>
  <c r="B437" i="2"/>
  <c r="J437" i="2"/>
  <c r="D437" i="2"/>
  <c r="C437" i="2"/>
  <c r="H437" i="2"/>
  <c r="A439" i="2" l="1"/>
  <c r="J438" i="2"/>
  <c r="D438" i="2"/>
  <c r="H438" i="2"/>
  <c r="C438" i="2"/>
  <c r="B438" i="2"/>
  <c r="I438" i="2"/>
  <c r="A440" i="2" l="1"/>
  <c r="H439" i="2"/>
  <c r="B439" i="2"/>
  <c r="J439" i="2"/>
  <c r="I439" i="2"/>
  <c r="C439" i="2"/>
  <c r="D439" i="2"/>
  <c r="A441" i="2" l="1"/>
  <c r="H440" i="2"/>
  <c r="B440" i="2"/>
  <c r="I440" i="2"/>
  <c r="J440" i="2"/>
  <c r="C440" i="2"/>
  <c r="D440" i="2"/>
  <c r="A442" i="2" l="1"/>
  <c r="D441" i="2"/>
  <c r="J441" i="2"/>
  <c r="B441" i="2"/>
  <c r="H441" i="2"/>
  <c r="I441" i="2"/>
  <c r="C441" i="2"/>
  <c r="A443" i="2" l="1"/>
  <c r="C442" i="2"/>
  <c r="D442" i="2"/>
  <c r="B442" i="2"/>
  <c r="I442" i="2"/>
  <c r="H442" i="2"/>
  <c r="J442" i="2"/>
  <c r="A444" i="2" l="1"/>
  <c r="C443" i="2"/>
  <c r="I443" i="2"/>
  <c r="H443" i="2"/>
  <c r="D443" i="2"/>
  <c r="J443" i="2"/>
  <c r="B443" i="2"/>
  <c r="A445" i="2" l="1"/>
  <c r="J444" i="2"/>
  <c r="I444" i="2"/>
  <c r="D444" i="2"/>
  <c r="B444" i="2"/>
  <c r="H444" i="2"/>
  <c r="C444" i="2"/>
  <c r="A446" i="2" l="1"/>
  <c r="I445" i="2"/>
  <c r="H445" i="2"/>
  <c r="D445" i="2"/>
  <c r="B445" i="2"/>
  <c r="J445" i="2"/>
  <c r="C445" i="2"/>
  <c r="A447" i="2" l="1"/>
  <c r="B446" i="2"/>
  <c r="C446" i="2"/>
  <c r="D446" i="2"/>
  <c r="I446" i="2"/>
  <c r="J446" i="2"/>
  <c r="H446" i="2"/>
  <c r="A448" i="2" l="1"/>
  <c r="D447" i="2"/>
  <c r="I447" i="2"/>
  <c r="C447" i="2"/>
  <c r="J447" i="2"/>
  <c r="H447" i="2"/>
  <c r="B447" i="2"/>
  <c r="A449" i="2" l="1"/>
  <c r="B448" i="2"/>
  <c r="H448" i="2"/>
  <c r="I448" i="2"/>
  <c r="C448" i="2"/>
  <c r="D448" i="2"/>
  <c r="J448" i="2"/>
  <c r="A450" i="2" l="1"/>
  <c r="B449" i="2"/>
  <c r="C449" i="2"/>
  <c r="D449" i="2"/>
  <c r="H449" i="2"/>
  <c r="I449" i="2"/>
  <c r="J449" i="2"/>
  <c r="A451" i="2" l="1"/>
  <c r="J450" i="2"/>
  <c r="D450" i="2"/>
  <c r="H450" i="2"/>
  <c r="I450" i="2"/>
  <c r="B450" i="2"/>
  <c r="C450" i="2"/>
  <c r="A452" i="2" l="1"/>
  <c r="I451" i="2"/>
  <c r="H451" i="2"/>
  <c r="B451" i="2"/>
  <c r="C451" i="2"/>
  <c r="J451" i="2"/>
  <c r="D451" i="2"/>
  <c r="A453" i="2" l="1"/>
  <c r="H452" i="2"/>
  <c r="B452" i="2"/>
  <c r="D452" i="2"/>
  <c r="I452" i="2"/>
  <c r="C452" i="2"/>
  <c r="J452" i="2"/>
  <c r="A454" i="2" l="1"/>
  <c r="H453" i="2"/>
  <c r="B453" i="2"/>
  <c r="I453" i="2"/>
  <c r="J453" i="2"/>
  <c r="C453" i="2"/>
  <c r="D453" i="2"/>
  <c r="A455" i="2" l="1"/>
  <c r="H454" i="2"/>
  <c r="B454" i="2"/>
  <c r="I454" i="2"/>
  <c r="D454" i="2"/>
  <c r="J454" i="2"/>
  <c r="C454" i="2"/>
  <c r="A456" i="2" l="1"/>
  <c r="H455" i="2"/>
  <c r="D455" i="2"/>
  <c r="J455" i="2"/>
  <c r="B455" i="2"/>
  <c r="I455" i="2"/>
  <c r="C455" i="2"/>
  <c r="A457" i="2" l="1"/>
  <c r="B456" i="2"/>
  <c r="I456" i="2"/>
  <c r="J456" i="2"/>
  <c r="H456" i="2"/>
  <c r="D456" i="2"/>
  <c r="C456" i="2"/>
  <c r="A458" i="2" l="1"/>
  <c r="I457" i="2"/>
  <c r="D457" i="2"/>
  <c r="J457" i="2"/>
  <c r="B457" i="2"/>
  <c r="C457" i="2"/>
  <c r="H457" i="2"/>
  <c r="A459" i="2" l="1"/>
  <c r="J458" i="2"/>
  <c r="C458" i="2"/>
  <c r="D458" i="2"/>
  <c r="I458" i="2"/>
  <c r="B458" i="2"/>
  <c r="H458" i="2"/>
  <c r="A460" i="2" l="1"/>
  <c r="C459" i="2"/>
  <c r="J459" i="2"/>
  <c r="H459" i="2"/>
  <c r="B459" i="2"/>
  <c r="I459" i="2"/>
  <c r="D459" i="2"/>
  <c r="A461" i="2" l="1"/>
  <c r="H460" i="2"/>
  <c r="B460" i="2"/>
  <c r="C460" i="2"/>
  <c r="D460" i="2"/>
  <c r="I460" i="2"/>
  <c r="J460" i="2"/>
  <c r="A462" i="2" l="1"/>
  <c r="J461" i="2"/>
  <c r="I461" i="2"/>
  <c r="D461" i="2"/>
  <c r="B461" i="2"/>
  <c r="C461" i="2"/>
  <c r="H461" i="2"/>
  <c r="A463" i="2" l="1"/>
  <c r="C462" i="2"/>
  <c r="I462" i="2"/>
  <c r="J462" i="2"/>
  <c r="B462" i="2"/>
  <c r="D462" i="2"/>
  <c r="H462" i="2"/>
  <c r="A464" i="2" l="1"/>
  <c r="I463" i="2"/>
  <c r="H463" i="2"/>
  <c r="C463" i="2"/>
  <c r="B463" i="2"/>
  <c r="D463" i="2"/>
  <c r="J463" i="2"/>
  <c r="A465" i="2" l="1"/>
  <c r="I464" i="2"/>
  <c r="J464" i="2"/>
  <c r="H464" i="2"/>
  <c r="D464" i="2"/>
  <c r="C464" i="2"/>
  <c r="B464" i="2"/>
  <c r="A466" i="2" l="1"/>
  <c r="I465" i="2"/>
  <c r="J465" i="2"/>
  <c r="B465" i="2"/>
  <c r="D465" i="2"/>
  <c r="C465" i="2"/>
  <c r="H465" i="2"/>
  <c r="A467" i="2" l="1"/>
  <c r="I466" i="2"/>
  <c r="J466" i="2"/>
  <c r="D466" i="2"/>
  <c r="H466" i="2"/>
  <c r="C466" i="2"/>
  <c r="B466" i="2"/>
  <c r="A468" i="2" l="1"/>
  <c r="C467" i="2"/>
  <c r="I467" i="2"/>
  <c r="J467" i="2"/>
  <c r="B467" i="2"/>
  <c r="H467" i="2"/>
  <c r="D467" i="2"/>
  <c r="A469" i="2" l="1"/>
  <c r="D468" i="2"/>
  <c r="B468" i="2"/>
  <c r="H468" i="2"/>
  <c r="I468" i="2"/>
  <c r="J468" i="2"/>
  <c r="C468" i="2"/>
  <c r="A470" i="2" l="1"/>
  <c r="J469" i="2"/>
  <c r="H469" i="2"/>
  <c r="B469" i="2"/>
  <c r="C469" i="2"/>
  <c r="I469" i="2"/>
  <c r="D469" i="2"/>
  <c r="A471" i="2" l="1"/>
  <c r="H470" i="2"/>
  <c r="I470" i="2"/>
  <c r="J470" i="2"/>
  <c r="D470" i="2"/>
  <c r="B470" i="2"/>
  <c r="C470" i="2"/>
  <c r="A472" i="2" l="1"/>
  <c r="D471" i="2"/>
  <c r="B471" i="2"/>
  <c r="C471" i="2"/>
  <c r="J471" i="2"/>
  <c r="H471" i="2"/>
  <c r="I471" i="2"/>
  <c r="A473" i="2" l="1"/>
  <c r="C472" i="2"/>
  <c r="J472" i="2"/>
  <c r="I472" i="2"/>
  <c r="B472" i="2"/>
  <c r="H472" i="2"/>
  <c r="D472" i="2"/>
  <c r="A474" i="2" l="1"/>
  <c r="J473" i="2"/>
  <c r="B473" i="2"/>
  <c r="D473" i="2"/>
  <c r="I473" i="2"/>
  <c r="H473" i="2"/>
  <c r="C473" i="2"/>
  <c r="A475" i="2" l="1"/>
  <c r="B474" i="2"/>
  <c r="C474" i="2"/>
  <c r="J474" i="2"/>
  <c r="I474" i="2"/>
  <c r="D474" i="2"/>
  <c r="H474" i="2"/>
  <c r="A476" i="2" l="1"/>
  <c r="D475" i="2"/>
  <c r="B475" i="2"/>
  <c r="I475" i="2"/>
  <c r="C475" i="2"/>
  <c r="H475" i="2"/>
  <c r="J475" i="2"/>
  <c r="A477" i="2" l="1"/>
  <c r="D476" i="2"/>
  <c r="I476" i="2"/>
  <c r="B476" i="2"/>
  <c r="H476" i="2"/>
  <c r="C476" i="2"/>
  <c r="J476" i="2"/>
  <c r="A478" i="2" l="1"/>
  <c r="C477" i="2"/>
  <c r="I477" i="2"/>
  <c r="H477" i="2"/>
  <c r="B477" i="2"/>
  <c r="J477" i="2"/>
  <c r="D477" i="2"/>
  <c r="A479" i="2" l="1"/>
  <c r="I478" i="2"/>
  <c r="B478" i="2"/>
  <c r="C478" i="2"/>
  <c r="H478" i="2"/>
  <c r="D478" i="2"/>
  <c r="J478" i="2"/>
  <c r="A480" i="2" l="1"/>
  <c r="C479" i="2"/>
  <c r="I479" i="2"/>
  <c r="J479" i="2"/>
  <c r="B479" i="2"/>
  <c r="D479" i="2"/>
  <c r="H479" i="2"/>
  <c r="A481" i="2" l="1"/>
  <c r="B480" i="2"/>
  <c r="J480" i="2"/>
  <c r="H480" i="2"/>
  <c r="I480" i="2"/>
  <c r="D480" i="2"/>
  <c r="C480" i="2"/>
  <c r="A482" i="2" l="1"/>
  <c r="D481" i="2"/>
  <c r="H481" i="2"/>
  <c r="B481" i="2"/>
  <c r="C481" i="2"/>
  <c r="J481" i="2"/>
  <c r="I481" i="2"/>
  <c r="A483" i="2" l="1"/>
  <c r="D482" i="2"/>
  <c r="H482" i="2"/>
  <c r="B482" i="2"/>
  <c r="J482" i="2"/>
  <c r="C482" i="2"/>
  <c r="I482" i="2"/>
  <c r="A484" i="2" l="1"/>
  <c r="B483" i="2"/>
  <c r="H483" i="2"/>
  <c r="J483" i="2"/>
  <c r="D483" i="2"/>
  <c r="C483" i="2"/>
  <c r="I483" i="2"/>
  <c r="A485" i="2" l="1"/>
  <c r="H484" i="2"/>
  <c r="C484" i="2"/>
  <c r="D484" i="2"/>
  <c r="B484" i="2"/>
  <c r="J484" i="2"/>
  <c r="I484" i="2"/>
  <c r="A486" i="2" l="1"/>
  <c r="J485" i="2"/>
  <c r="D485" i="2"/>
  <c r="H485" i="2"/>
  <c r="C485" i="2"/>
  <c r="I485" i="2"/>
  <c r="B485" i="2"/>
  <c r="A487" i="2" l="1"/>
  <c r="B486" i="2"/>
  <c r="I486" i="2"/>
  <c r="H486" i="2"/>
  <c r="D486" i="2"/>
  <c r="J486" i="2"/>
  <c r="C486" i="2"/>
  <c r="A488" i="2" l="1"/>
  <c r="I487" i="2"/>
  <c r="B487" i="2"/>
  <c r="H487" i="2"/>
  <c r="D487" i="2"/>
  <c r="J487" i="2"/>
  <c r="C487" i="2"/>
  <c r="A489" i="2" l="1"/>
  <c r="D488" i="2"/>
  <c r="H488" i="2"/>
  <c r="B488" i="2"/>
  <c r="C488" i="2"/>
  <c r="I488" i="2"/>
  <c r="J488" i="2"/>
  <c r="A490" i="2" l="1"/>
  <c r="B489" i="2"/>
  <c r="D489" i="2"/>
  <c r="I489" i="2"/>
  <c r="J489" i="2"/>
  <c r="C489" i="2"/>
  <c r="H489" i="2"/>
  <c r="A491" i="2" l="1"/>
  <c r="H490" i="2"/>
  <c r="C490" i="2"/>
  <c r="J490" i="2"/>
  <c r="D490" i="2"/>
  <c r="I490" i="2"/>
  <c r="B490" i="2"/>
  <c r="A492" i="2" l="1"/>
  <c r="C491" i="2"/>
  <c r="J491" i="2"/>
  <c r="H491" i="2"/>
  <c r="I491" i="2"/>
  <c r="B491" i="2"/>
  <c r="D491" i="2"/>
  <c r="A493" i="2" l="1"/>
  <c r="B492" i="2"/>
  <c r="C492" i="2"/>
  <c r="I492" i="2"/>
  <c r="H492" i="2"/>
  <c r="J492" i="2"/>
  <c r="D492" i="2"/>
  <c r="A494" i="2" l="1"/>
  <c r="B493" i="2"/>
  <c r="D493" i="2"/>
  <c r="J493" i="2"/>
  <c r="I493" i="2"/>
  <c r="H493" i="2"/>
  <c r="C493" i="2"/>
  <c r="A495" i="2" l="1"/>
  <c r="H494" i="2"/>
  <c r="B494" i="2"/>
  <c r="I494" i="2"/>
  <c r="C494" i="2"/>
  <c r="D494" i="2"/>
  <c r="J494" i="2"/>
  <c r="A496" i="2" l="1"/>
  <c r="B495" i="2"/>
  <c r="C495" i="2"/>
  <c r="J495" i="2"/>
  <c r="D495" i="2"/>
  <c r="H495" i="2"/>
  <c r="I495" i="2"/>
  <c r="A497" i="2" l="1"/>
  <c r="J496" i="2"/>
  <c r="C496" i="2"/>
  <c r="H496" i="2"/>
  <c r="D496" i="2"/>
  <c r="I496" i="2"/>
  <c r="B496" i="2"/>
  <c r="A498" i="2" l="1"/>
  <c r="H497" i="2"/>
  <c r="J497" i="2"/>
  <c r="D497" i="2"/>
  <c r="B497" i="2"/>
  <c r="C497" i="2"/>
  <c r="I497" i="2"/>
  <c r="A499" i="2" l="1"/>
  <c r="H498" i="2"/>
  <c r="D498" i="2"/>
  <c r="J498" i="2"/>
  <c r="I498" i="2"/>
  <c r="C498" i="2"/>
  <c r="B498" i="2"/>
  <c r="A500" i="2" l="1"/>
  <c r="J499" i="2"/>
  <c r="B499" i="2"/>
  <c r="I499" i="2"/>
  <c r="H499" i="2"/>
  <c r="C499" i="2"/>
  <c r="D499" i="2"/>
  <c r="A501" i="2" l="1"/>
  <c r="B500" i="2"/>
  <c r="H500" i="2"/>
  <c r="J500" i="2"/>
  <c r="D500" i="2"/>
  <c r="C500" i="2"/>
  <c r="I500" i="2"/>
  <c r="A502" i="2" l="1"/>
  <c r="D501" i="2"/>
  <c r="I501" i="2"/>
  <c r="J501" i="2"/>
  <c r="B501" i="2"/>
  <c r="C501" i="2"/>
  <c r="H501" i="2"/>
  <c r="A503" i="2" l="1"/>
  <c r="I502" i="2"/>
  <c r="B502" i="2"/>
  <c r="J502" i="2"/>
  <c r="H502" i="2"/>
  <c r="C502" i="2"/>
  <c r="D502" i="2"/>
  <c r="A504" i="2" l="1"/>
  <c r="H503" i="2"/>
  <c r="D503" i="2"/>
  <c r="I503" i="2"/>
  <c r="J503" i="2"/>
  <c r="C503" i="2"/>
  <c r="B503" i="2"/>
  <c r="A505" i="2" l="1"/>
  <c r="J504" i="2"/>
  <c r="I504" i="2"/>
  <c r="D504" i="2"/>
  <c r="C504" i="2"/>
  <c r="B504" i="2"/>
  <c r="H504" i="2"/>
  <c r="A506" i="2" l="1"/>
  <c r="B505" i="2"/>
  <c r="J505" i="2"/>
  <c r="I505" i="2"/>
  <c r="C505" i="2"/>
  <c r="D505" i="2"/>
  <c r="H505" i="2"/>
  <c r="A507" i="2" l="1"/>
  <c r="C506" i="2"/>
  <c r="I506" i="2"/>
  <c r="J506" i="2"/>
  <c r="H506" i="2"/>
  <c r="D506" i="2"/>
  <c r="B506" i="2"/>
  <c r="A508" i="2" l="1"/>
  <c r="I507" i="2"/>
  <c r="C507" i="2"/>
  <c r="J507" i="2"/>
  <c r="D507" i="2"/>
  <c r="B507" i="2"/>
  <c r="H507" i="2"/>
  <c r="A509" i="2" l="1"/>
  <c r="C508" i="2"/>
  <c r="D508" i="2"/>
  <c r="H508" i="2"/>
  <c r="J508" i="2"/>
  <c r="B508" i="2"/>
  <c r="I508" i="2"/>
  <c r="A510" i="2" l="1"/>
  <c r="H509" i="2"/>
  <c r="D509" i="2"/>
  <c r="J509" i="2"/>
  <c r="I509" i="2"/>
  <c r="C509" i="2"/>
  <c r="B509" i="2"/>
  <c r="A511" i="2" l="1"/>
  <c r="C510" i="2"/>
  <c r="H510" i="2"/>
  <c r="J510" i="2"/>
  <c r="D510" i="2"/>
  <c r="I510" i="2"/>
  <c r="B510" i="2"/>
  <c r="A512" i="2" l="1"/>
  <c r="I511" i="2"/>
  <c r="B511" i="2"/>
  <c r="H511" i="2"/>
  <c r="C511" i="2"/>
  <c r="D511" i="2"/>
  <c r="J511" i="2"/>
  <c r="A513" i="2" l="1"/>
  <c r="J512" i="2"/>
  <c r="B512" i="2"/>
  <c r="I512" i="2"/>
  <c r="D512" i="2"/>
  <c r="C512" i="2"/>
  <c r="H512" i="2"/>
  <c r="A514" i="2" l="1"/>
  <c r="J513" i="2"/>
  <c r="H513" i="2"/>
  <c r="D513" i="2"/>
  <c r="C513" i="2"/>
  <c r="I513" i="2"/>
  <c r="B513" i="2"/>
  <c r="A515" i="2" l="1"/>
  <c r="C514" i="2"/>
  <c r="I514" i="2"/>
  <c r="D514" i="2"/>
  <c r="J514" i="2"/>
  <c r="H514" i="2"/>
  <c r="B514" i="2"/>
  <c r="A516" i="2" l="1"/>
  <c r="J515" i="2"/>
  <c r="I515" i="2"/>
  <c r="D515" i="2"/>
  <c r="B515" i="2"/>
  <c r="C515" i="2"/>
  <c r="H515" i="2"/>
  <c r="A517" i="2" l="1"/>
  <c r="H516" i="2"/>
  <c r="D516" i="2"/>
  <c r="J516" i="2"/>
  <c r="B516" i="2"/>
  <c r="I516" i="2"/>
  <c r="C516" i="2"/>
  <c r="A518" i="2" l="1"/>
  <c r="H517" i="2"/>
  <c r="J517" i="2"/>
  <c r="C517" i="2"/>
  <c r="I517" i="2"/>
  <c r="B517" i="2"/>
  <c r="D517" i="2"/>
  <c r="A519" i="2" l="1"/>
  <c r="C518" i="2"/>
  <c r="B518" i="2"/>
  <c r="D518" i="2"/>
  <c r="H518" i="2"/>
  <c r="I518" i="2"/>
  <c r="J518" i="2"/>
  <c r="A520" i="2" l="1"/>
  <c r="C519" i="2"/>
  <c r="H519" i="2"/>
  <c r="J519" i="2"/>
  <c r="B519" i="2"/>
  <c r="D519" i="2"/>
  <c r="I519" i="2"/>
  <c r="A521" i="2" l="1"/>
  <c r="J520" i="2"/>
  <c r="D520" i="2"/>
  <c r="H520" i="2"/>
  <c r="B520" i="2"/>
  <c r="I520" i="2"/>
  <c r="C520" i="2"/>
  <c r="A522" i="2" l="1"/>
  <c r="C521" i="2"/>
  <c r="J521" i="2"/>
  <c r="H521" i="2"/>
  <c r="I521" i="2"/>
  <c r="D521" i="2"/>
  <c r="B521" i="2"/>
  <c r="A523" i="2" l="1"/>
  <c r="C522" i="2"/>
  <c r="B522" i="2"/>
  <c r="J522" i="2"/>
  <c r="D522" i="2"/>
  <c r="H522" i="2"/>
  <c r="I522" i="2"/>
  <c r="A524" i="2" l="1"/>
  <c r="B523" i="2"/>
  <c r="J523" i="2"/>
  <c r="I523" i="2"/>
  <c r="C523" i="2"/>
  <c r="D523" i="2"/>
  <c r="H523" i="2"/>
  <c r="A525" i="2" l="1"/>
  <c r="H524" i="2"/>
  <c r="J524" i="2"/>
  <c r="D524" i="2"/>
  <c r="C524" i="2"/>
  <c r="I524" i="2"/>
  <c r="B524" i="2"/>
  <c r="A526" i="2" l="1"/>
  <c r="H525" i="2"/>
  <c r="C525" i="2"/>
  <c r="D525" i="2"/>
  <c r="J525" i="2"/>
  <c r="B525" i="2"/>
  <c r="I525" i="2"/>
  <c r="A527" i="2" l="1"/>
  <c r="D526" i="2"/>
  <c r="I526" i="2"/>
  <c r="C526" i="2"/>
  <c r="B526" i="2"/>
  <c r="H526" i="2"/>
  <c r="J526" i="2"/>
  <c r="A528" i="2" l="1"/>
  <c r="J527" i="2"/>
  <c r="I527" i="2"/>
  <c r="B527" i="2"/>
  <c r="H527" i="2"/>
  <c r="C527" i="2"/>
  <c r="D527" i="2"/>
  <c r="A529" i="2" l="1"/>
  <c r="B528" i="2"/>
  <c r="I528" i="2"/>
  <c r="D528" i="2"/>
  <c r="C528" i="2"/>
  <c r="J528" i="2"/>
  <c r="H528" i="2"/>
  <c r="A530" i="2" l="1"/>
  <c r="D529" i="2"/>
  <c r="I529" i="2"/>
  <c r="J529" i="2"/>
  <c r="H529" i="2"/>
  <c r="B529" i="2"/>
  <c r="C529" i="2"/>
  <c r="A531" i="2" l="1"/>
  <c r="D530" i="2"/>
  <c r="I530" i="2"/>
  <c r="B530" i="2"/>
  <c r="C530" i="2"/>
  <c r="J530" i="2"/>
  <c r="H530" i="2"/>
  <c r="A532" i="2" l="1"/>
  <c r="B531" i="2"/>
  <c r="J531" i="2"/>
  <c r="C531" i="2"/>
  <c r="D531" i="2"/>
  <c r="H531" i="2"/>
  <c r="I531" i="2"/>
  <c r="A533" i="2" l="1"/>
  <c r="H532" i="2"/>
  <c r="B532" i="2"/>
  <c r="I532" i="2"/>
  <c r="J532" i="2"/>
  <c r="C532" i="2"/>
  <c r="D532" i="2"/>
  <c r="A534" i="2" l="1"/>
  <c r="I533" i="2"/>
  <c r="C533" i="2"/>
  <c r="H533" i="2"/>
  <c r="B533" i="2"/>
  <c r="J533" i="2"/>
  <c r="D533" i="2"/>
  <c r="A535" i="2" l="1"/>
  <c r="D534" i="2"/>
  <c r="I534" i="2"/>
  <c r="B534" i="2"/>
  <c r="H534" i="2"/>
  <c r="J534" i="2"/>
  <c r="C534" i="2"/>
  <c r="A536" i="2" l="1"/>
  <c r="B535" i="2"/>
  <c r="J535" i="2"/>
  <c r="I535" i="2"/>
  <c r="C535" i="2"/>
  <c r="D535" i="2"/>
  <c r="H535" i="2"/>
  <c r="A537" i="2" l="1"/>
  <c r="H536" i="2"/>
  <c r="D536" i="2"/>
  <c r="J536" i="2"/>
  <c r="C536" i="2"/>
  <c r="I536" i="2"/>
  <c r="B536" i="2"/>
  <c r="A538" i="2" l="1"/>
  <c r="D537" i="2"/>
  <c r="I537" i="2"/>
  <c r="J537" i="2"/>
  <c r="B537" i="2"/>
  <c r="H537" i="2"/>
  <c r="C537" i="2"/>
  <c r="A539" i="2" l="1"/>
  <c r="J538" i="2"/>
  <c r="D538" i="2"/>
  <c r="C538" i="2"/>
  <c r="B538" i="2"/>
  <c r="I538" i="2"/>
  <c r="H538" i="2"/>
  <c r="A540" i="2" l="1"/>
  <c r="D539" i="2"/>
  <c r="I539" i="2"/>
  <c r="H539" i="2"/>
  <c r="B539" i="2"/>
  <c r="J539" i="2"/>
  <c r="C539" i="2"/>
  <c r="A541" i="2" l="1"/>
  <c r="H540" i="2"/>
  <c r="I540" i="2"/>
  <c r="J540" i="2"/>
  <c r="D540" i="2"/>
  <c r="B540" i="2"/>
  <c r="C540" i="2"/>
  <c r="A542" i="2" l="1"/>
  <c r="I541" i="2"/>
  <c r="J541" i="2"/>
  <c r="C541" i="2"/>
  <c r="H541" i="2"/>
  <c r="B541" i="2"/>
  <c r="D541" i="2"/>
  <c r="A543" i="2" l="1"/>
  <c r="J542" i="2"/>
  <c r="B542" i="2"/>
  <c r="I542" i="2"/>
  <c r="D542" i="2"/>
  <c r="C542" i="2"/>
  <c r="H542" i="2"/>
  <c r="A544" i="2" l="1"/>
  <c r="H543" i="2"/>
  <c r="D543" i="2"/>
  <c r="I543" i="2"/>
  <c r="J543" i="2"/>
  <c r="C543" i="2"/>
  <c r="B543" i="2"/>
  <c r="A545" i="2" l="1"/>
  <c r="D544" i="2"/>
  <c r="B544" i="2"/>
  <c r="J544" i="2"/>
  <c r="H544" i="2"/>
  <c r="C544" i="2"/>
  <c r="I544" i="2"/>
  <c r="A546" i="2" l="1"/>
  <c r="H545" i="2"/>
  <c r="I545" i="2"/>
  <c r="J545" i="2"/>
  <c r="C545" i="2"/>
  <c r="D545" i="2"/>
  <c r="B545" i="2"/>
  <c r="A547" i="2" l="1"/>
  <c r="B546" i="2"/>
  <c r="C546" i="2"/>
  <c r="D546" i="2"/>
  <c r="I546" i="2"/>
  <c r="H546" i="2"/>
  <c r="J546" i="2"/>
  <c r="A548" i="2" l="1"/>
  <c r="J547" i="2"/>
  <c r="C547" i="2"/>
  <c r="D547" i="2"/>
  <c r="B547" i="2"/>
  <c r="I547" i="2"/>
  <c r="H547" i="2"/>
  <c r="A549" i="2" l="1"/>
  <c r="C548" i="2"/>
  <c r="H548" i="2"/>
  <c r="D548" i="2"/>
  <c r="B548" i="2"/>
  <c r="J548" i="2"/>
  <c r="I548" i="2"/>
  <c r="A550" i="2" l="1"/>
  <c r="C549" i="2"/>
  <c r="D549" i="2"/>
  <c r="H549" i="2"/>
  <c r="I549" i="2"/>
  <c r="J549" i="2"/>
  <c r="B549" i="2"/>
  <c r="A551" i="2" l="1"/>
  <c r="J550" i="2"/>
  <c r="H550" i="2"/>
  <c r="C550" i="2"/>
  <c r="D550" i="2"/>
  <c r="B550" i="2"/>
  <c r="I550" i="2"/>
  <c r="A552" i="2" l="1"/>
  <c r="D551" i="2"/>
  <c r="C551" i="2"/>
  <c r="B551" i="2"/>
  <c r="J551" i="2"/>
  <c r="I551" i="2"/>
  <c r="H551" i="2"/>
  <c r="A553" i="2" l="1"/>
  <c r="D552" i="2"/>
  <c r="J552" i="2"/>
  <c r="H552" i="2"/>
  <c r="I552" i="2"/>
  <c r="B552" i="2"/>
  <c r="C552" i="2"/>
  <c r="A554" i="2" l="1"/>
  <c r="J553" i="2"/>
  <c r="H553" i="2"/>
  <c r="B553" i="2"/>
  <c r="C553" i="2"/>
  <c r="D553" i="2"/>
  <c r="I553" i="2"/>
  <c r="A555" i="2" l="1"/>
  <c r="B554" i="2"/>
  <c r="D554" i="2"/>
  <c r="H554" i="2"/>
  <c r="J554" i="2"/>
  <c r="C554" i="2"/>
  <c r="I554" i="2"/>
  <c r="A556" i="2" l="1"/>
  <c r="H555" i="2"/>
  <c r="I555" i="2"/>
  <c r="D555" i="2"/>
  <c r="J555" i="2"/>
  <c r="C555" i="2"/>
  <c r="B555" i="2"/>
  <c r="A557" i="2" l="1"/>
  <c r="I556" i="2"/>
  <c r="C556" i="2"/>
  <c r="B556" i="2"/>
  <c r="J556" i="2"/>
  <c r="H556" i="2"/>
  <c r="D556" i="2"/>
  <c r="A558" i="2" l="1"/>
  <c r="I557" i="2"/>
  <c r="D557" i="2"/>
  <c r="H557" i="2"/>
  <c r="B557" i="2"/>
  <c r="C557" i="2"/>
  <c r="J557" i="2"/>
  <c r="A559" i="2" l="1"/>
  <c r="D558" i="2"/>
  <c r="J558" i="2"/>
  <c r="I558" i="2"/>
  <c r="H558" i="2"/>
  <c r="C558" i="2"/>
  <c r="B558" i="2"/>
  <c r="A560" i="2" l="1"/>
  <c r="I559" i="2"/>
  <c r="B559" i="2"/>
  <c r="J559" i="2"/>
  <c r="C559" i="2"/>
  <c r="D559" i="2"/>
  <c r="H559" i="2"/>
  <c r="A561" i="2" l="1"/>
  <c r="D560" i="2"/>
  <c r="B560" i="2"/>
  <c r="J560" i="2"/>
  <c r="H560" i="2"/>
  <c r="C560" i="2"/>
  <c r="I560" i="2"/>
  <c r="A562" i="2" l="1"/>
  <c r="B561" i="2"/>
  <c r="C561" i="2"/>
  <c r="I561" i="2"/>
  <c r="H561" i="2"/>
  <c r="D561" i="2"/>
  <c r="J561" i="2"/>
  <c r="A563" i="2" l="1"/>
  <c r="J562" i="2"/>
  <c r="I562" i="2"/>
  <c r="H562" i="2"/>
  <c r="D562" i="2"/>
  <c r="B562" i="2"/>
  <c r="C562" i="2"/>
  <c r="A564" i="2" l="1"/>
  <c r="I563" i="2"/>
  <c r="D563" i="2"/>
  <c r="C563" i="2"/>
  <c r="B563" i="2"/>
  <c r="H563" i="2"/>
  <c r="J563" i="2"/>
  <c r="A565" i="2" l="1"/>
  <c r="D564" i="2"/>
  <c r="C564" i="2"/>
  <c r="B564" i="2"/>
  <c r="H564" i="2"/>
  <c r="J564" i="2"/>
  <c r="I564" i="2"/>
  <c r="A566" i="2" l="1"/>
  <c r="J565" i="2"/>
  <c r="B565" i="2"/>
  <c r="D565" i="2"/>
  <c r="C565" i="2"/>
  <c r="H565" i="2"/>
  <c r="I565" i="2"/>
  <c r="A567" i="2" l="1"/>
  <c r="J566" i="2"/>
  <c r="I566" i="2"/>
  <c r="D566" i="2"/>
  <c r="C566" i="2"/>
  <c r="H566" i="2"/>
  <c r="B566" i="2"/>
  <c r="A568" i="2" l="1"/>
  <c r="C567" i="2"/>
  <c r="D567" i="2"/>
  <c r="H567" i="2"/>
  <c r="J567" i="2"/>
  <c r="B567" i="2"/>
  <c r="I567" i="2"/>
  <c r="A569" i="2" l="1"/>
  <c r="H568" i="2"/>
  <c r="C568" i="2"/>
  <c r="B568" i="2"/>
  <c r="I568" i="2"/>
  <c r="D568" i="2"/>
  <c r="J568" i="2"/>
  <c r="A570" i="2" l="1"/>
  <c r="D569" i="2"/>
  <c r="I569" i="2"/>
  <c r="B569" i="2"/>
  <c r="H569" i="2"/>
  <c r="C569" i="2"/>
  <c r="J569" i="2"/>
  <c r="A571" i="2" l="1"/>
  <c r="D570" i="2"/>
  <c r="C570" i="2"/>
  <c r="H570" i="2"/>
  <c r="I570" i="2"/>
  <c r="J570" i="2"/>
  <c r="B570" i="2"/>
  <c r="A572" i="2" l="1"/>
  <c r="H571" i="2"/>
  <c r="I571" i="2"/>
  <c r="D571" i="2"/>
  <c r="J571" i="2"/>
  <c r="C571" i="2"/>
  <c r="B571" i="2"/>
  <c r="A573" i="2" l="1"/>
  <c r="I572" i="2"/>
  <c r="D572" i="2"/>
  <c r="C572" i="2"/>
  <c r="J572" i="2"/>
  <c r="B572" i="2"/>
  <c r="H572" i="2"/>
  <c r="A574" i="2" l="1"/>
  <c r="J573" i="2"/>
  <c r="H573" i="2"/>
  <c r="C573" i="2"/>
  <c r="B573" i="2"/>
  <c r="I573" i="2"/>
  <c r="D573" i="2"/>
  <c r="A575" i="2" l="1"/>
  <c r="C574" i="2"/>
  <c r="H574" i="2"/>
  <c r="D574" i="2"/>
  <c r="B574" i="2"/>
  <c r="I574" i="2"/>
  <c r="J574" i="2"/>
  <c r="A576" i="2" l="1"/>
  <c r="C575" i="2"/>
  <c r="B575" i="2"/>
  <c r="D575" i="2"/>
  <c r="J575" i="2"/>
  <c r="I575" i="2"/>
  <c r="H575" i="2"/>
  <c r="A577" i="2" l="1"/>
  <c r="H576" i="2"/>
  <c r="D576" i="2"/>
  <c r="J576" i="2"/>
  <c r="C576" i="2"/>
  <c r="B576" i="2"/>
  <c r="I576" i="2"/>
  <c r="A578" i="2" l="1"/>
  <c r="H577" i="2"/>
  <c r="J577" i="2"/>
  <c r="B577" i="2"/>
  <c r="D577" i="2"/>
  <c r="I577" i="2"/>
  <c r="C577" i="2"/>
  <c r="A579" i="2" l="1"/>
  <c r="I578" i="2"/>
  <c r="D578" i="2"/>
  <c r="C578" i="2"/>
  <c r="B578" i="2"/>
  <c r="H578" i="2"/>
  <c r="J578" i="2"/>
  <c r="A580" i="2" l="1"/>
  <c r="C579" i="2"/>
  <c r="I579" i="2"/>
  <c r="H579" i="2"/>
  <c r="D579" i="2"/>
  <c r="B579" i="2"/>
  <c r="J579" i="2"/>
  <c r="A581" i="2" l="1"/>
  <c r="J580" i="2"/>
  <c r="C580" i="2"/>
  <c r="I580" i="2"/>
  <c r="D580" i="2"/>
  <c r="H580" i="2"/>
  <c r="B580" i="2"/>
  <c r="A582" i="2" l="1"/>
  <c r="H581" i="2"/>
  <c r="C581" i="2"/>
  <c r="D581" i="2"/>
  <c r="J581" i="2"/>
  <c r="I581" i="2"/>
  <c r="B581" i="2"/>
  <c r="A583" i="2" l="1"/>
  <c r="D582" i="2"/>
  <c r="C582" i="2"/>
  <c r="B582" i="2"/>
  <c r="I582" i="2"/>
  <c r="H582" i="2"/>
  <c r="J582" i="2"/>
  <c r="A584" i="2" l="1"/>
  <c r="H583" i="2"/>
  <c r="J583" i="2"/>
  <c r="I583" i="2"/>
  <c r="B583" i="2"/>
  <c r="D583" i="2"/>
  <c r="C583" i="2"/>
  <c r="A585" i="2" l="1"/>
  <c r="C584" i="2"/>
  <c r="H584" i="2"/>
  <c r="I584" i="2"/>
  <c r="B584" i="2"/>
  <c r="D584" i="2"/>
  <c r="J584" i="2"/>
  <c r="A586" i="2" l="1"/>
  <c r="D585" i="2"/>
  <c r="I585" i="2"/>
  <c r="C585" i="2"/>
  <c r="J585" i="2"/>
  <c r="B585" i="2"/>
  <c r="H585" i="2"/>
  <c r="A587" i="2" l="1"/>
  <c r="J586" i="2"/>
  <c r="B586" i="2"/>
  <c r="C586" i="2"/>
  <c r="I586" i="2"/>
  <c r="D586" i="2"/>
  <c r="H586" i="2"/>
  <c r="A588" i="2" l="1"/>
  <c r="B587" i="2"/>
  <c r="J587" i="2"/>
  <c r="C587" i="2"/>
  <c r="H587" i="2"/>
  <c r="D587" i="2"/>
  <c r="I587" i="2"/>
  <c r="A589" i="2" l="1"/>
  <c r="D588" i="2"/>
  <c r="J588" i="2"/>
  <c r="I588" i="2"/>
  <c r="B588" i="2"/>
  <c r="D589" i="2"/>
  <c r="H589" i="2"/>
  <c r="J589" i="2"/>
  <c r="I589" i="2"/>
  <c r="B589" i="2"/>
  <c r="H588" i="2"/>
  <c r="C589" i="2"/>
  <c r="C588" i="2"/>
  <c r="J12" i="1" l="1"/>
  <c r="J6" i="1"/>
  <c r="J11" i="1"/>
  <c r="J13" i="1"/>
  <c r="J5" i="1"/>
  <c r="J15" i="1"/>
  <c r="J10" i="1"/>
  <c r="J8" i="1"/>
  <c r="J9" i="1"/>
  <c r="J7" i="1"/>
  <c r="J14" i="1"/>
  <c r="B5" i="3" l="1"/>
  <c r="B16" i="3"/>
  <c r="B8" i="3"/>
  <c r="B15" i="3"/>
  <c r="B7" i="3"/>
  <c r="B12" i="3"/>
  <c r="B14" i="3"/>
  <c r="B6" i="3"/>
  <c r="B13" i="3"/>
  <c r="B11" i="3"/>
  <c r="B9" i="3"/>
  <c r="B10" i="3"/>
  <c r="F13" i="3"/>
  <c r="M13" i="3"/>
  <c r="C12" i="3"/>
  <c r="L16" i="3"/>
  <c r="C9" i="3"/>
  <c r="P11" i="3"/>
  <c r="D9" i="3"/>
  <c r="P5" i="3"/>
  <c r="M9" i="3"/>
  <c r="F15" i="3"/>
  <c r="C16" i="3"/>
  <c r="F11" i="3"/>
  <c r="H8" i="3"/>
  <c r="F16" i="3"/>
  <c r="P13" i="3"/>
  <c r="O5" i="3"/>
  <c r="M11" i="3"/>
  <c r="D15" i="3"/>
  <c r="L5" i="3"/>
  <c r="O7" i="3"/>
  <c r="M7" i="3"/>
  <c r="D13" i="3"/>
  <c r="D12" i="3"/>
  <c r="L11" i="3"/>
  <c r="C15" i="3"/>
  <c r="P12" i="3"/>
  <c r="O10" i="3"/>
  <c r="M15" i="3"/>
  <c r="C11" i="3"/>
  <c r="G5" i="3"/>
  <c r="H16" i="3"/>
  <c r="F5" i="3"/>
  <c r="H13" i="3"/>
  <c r="C6" i="3"/>
  <c r="L9" i="3"/>
  <c r="L12" i="3"/>
  <c r="C8" i="3"/>
  <c r="N9" i="3"/>
  <c r="H12" i="3"/>
  <c r="P15" i="3"/>
  <c r="G11" i="3"/>
  <c r="P10" i="3"/>
  <c r="H9" i="3"/>
  <c r="O13" i="3"/>
  <c r="N5" i="3"/>
  <c r="N13" i="3"/>
  <c r="H15" i="3"/>
  <c r="G16" i="3"/>
  <c r="O8" i="3"/>
  <c r="G8" i="3"/>
  <c r="F10" i="3"/>
  <c r="N11" i="3"/>
  <c r="M10" i="3"/>
  <c r="D14" i="3"/>
  <c r="H11" i="3"/>
  <c r="C10" i="3"/>
  <c r="H5" i="3"/>
  <c r="C5" i="3"/>
  <c r="P8" i="3"/>
  <c r="D11" i="3"/>
  <c r="C13" i="3"/>
  <c r="N8" i="3"/>
  <c r="M5" i="3"/>
  <c r="G13" i="3"/>
  <c r="L13" i="3"/>
  <c r="H10" i="3"/>
  <c r="M16" i="3"/>
  <c r="D10" i="3"/>
  <c r="O16" i="3"/>
  <c r="G9" i="3"/>
  <c r="D16" i="3"/>
  <c r="O11" i="3"/>
  <c r="M8" i="3"/>
  <c r="G10" i="3"/>
  <c r="P9" i="3"/>
  <c r="G15" i="3"/>
  <c r="P16" i="3"/>
  <c r="N16" i="3"/>
  <c r="D5" i="3"/>
  <c r="N10" i="3"/>
  <c r="L8" i="3"/>
  <c r="O15" i="3"/>
  <c r="N12" i="3"/>
  <c r="O9" i="3"/>
  <c r="N15" i="3"/>
  <c r="D8" i="3"/>
  <c r="L15" i="3"/>
  <c r="G12" i="3"/>
  <c r="F8" i="3"/>
  <c r="F9" i="3"/>
  <c r="L2" i="4" l="1"/>
  <c r="G2" i="4"/>
  <c r="P2" i="4"/>
  <c r="F2" i="4"/>
  <c r="J2" i="4"/>
  <c r="I2" i="4"/>
  <c r="H2" i="4"/>
  <c r="N2" i="4"/>
  <c r="K2" i="4"/>
  <c r="Q2" i="4"/>
  <c r="M2" i="4"/>
  <c r="E2" i="4"/>
  <c r="J80" i="4"/>
  <c r="I67" i="4"/>
  <c r="I76" i="4"/>
  <c r="N75" i="4"/>
  <c r="E66" i="4"/>
  <c r="Q51" i="4"/>
  <c r="F67" i="4"/>
  <c r="E77" i="4"/>
  <c r="M65" i="4"/>
  <c r="I71" i="4"/>
  <c r="Q65" i="4"/>
  <c r="I50" i="4"/>
  <c r="F50" i="4"/>
  <c r="J63" i="4"/>
  <c r="I80" i="4"/>
  <c r="Q68" i="4"/>
  <c r="G62" i="4"/>
  <c r="M51" i="4"/>
  <c r="M55" i="4"/>
  <c r="P66" i="4"/>
  <c r="M76" i="4"/>
  <c r="I64" i="4"/>
  <c r="F65" i="4"/>
  <c r="I73" i="4"/>
  <c r="J54" i="4"/>
  <c r="P81" i="4"/>
  <c r="K61" i="4"/>
  <c r="M70" i="4"/>
  <c r="H57" i="4"/>
  <c r="I77" i="4"/>
  <c r="E61" i="4"/>
  <c r="L54" i="4"/>
  <c r="I51" i="4"/>
  <c r="I52" i="4"/>
  <c r="J66" i="4"/>
  <c r="M69" i="4"/>
  <c r="P71" i="4"/>
  <c r="P57" i="4"/>
  <c r="K56" i="4"/>
  <c r="F79" i="4"/>
  <c r="F59" i="4"/>
  <c r="K77" i="4"/>
  <c r="K65" i="4"/>
  <c r="F69" i="4"/>
  <c r="G56" i="4"/>
  <c r="H51" i="4"/>
  <c r="P56" i="4"/>
  <c r="N54" i="4"/>
  <c r="L49" i="4"/>
  <c r="J43" i="4"/>
  <c r="L44" i="4"/>
  <c r="G46" i="4"/>
  <c r="L48" i="4"/>
  <c r="J42" i="4"/>
  <c r="G43" i="4"/>
  <c r="Q48" i="4"/>
  <c r="H43" i="4"/>
  <c r="P42" i="4"/>
  <c r="I75" i="4"/>
  <c r="K60" i="4"/>
  <c r="M80" i="4"/>
  <c r="Q69" i="4"/>
  <c r="K53" i="4"/>
  <c r="L74" i="4"/>
  <c r="E62" i="4"/>
  <c r="H72" i="4"/>
  <c r="E57" i="4"/>
  <c r="P79" i="4"/>
  <c r="P72" i="4"/>
  <c r="P51" i="4"/>
  <c r="F77" i="4"/>
  <c r="G59" i="4"/>
  <c r="L75" i="4"/>
  <c r="L63" i="4"/>
  <c r="J57" i="4"/>
  <c r="K52" i="4"/>
  <c r="N61" i="4"/>
  <c r="J60" i="4"/>
  <c r="I70" i="4"/>
  <c r="J59" i="4"/>
  <c r="P78" i="4"/>
  <c r="M62" i="4"/>
  <c r="G53" i="4"/>
  <c r="Q76" i="4"/>
  <c r="F78" i="4"/>
  <c r="K64" i="4"/>
  <c r="G65" i="4"/>
  <c r="G72" i="4"/>
  <c r="H75" i="4"/>
  <c r="E55" i="4"/>
  <c r="J71" i="4"/>
  <c r="L80" i="4"/>
  <c r="E60" i="4"/>
  <c r="K78" i="4"/>
  <c r="I66" i="4"/>
  <c r="Q80" i="4"/>
  <c r="H53" i="4"/>
  <c r="H74" i="4"/>
  <c r="E72" i="4"/>
  <c r="I72" i="4"/>
  <c r="L59" i="4"/>
  <c r="G63" i="4"/>
  <c r="G51" i="4"/>
  <c r="P64" i="4"/>
  <c r="H56" i="4"/>
  <c r="N55" i="4"/>
  <c r="N49" i="4"/>
  <c r="M41" i="4"/>
  <c r="I47" i="4"/>
  <c r="Q41" i="4"/>
  <c r="I46" i="4"/>
  <c r="N40" i="4"/>
  <c r="I48" i="4"/>
  <c r="L45" i="4"/>
  <c r="K46" i="4"/>
  <c r="I44" i="4"/>
  <c r="P46" i="4"/>
  <c r="N42" i="4"/>
  <c r="K47" i="4"/>
  <c r="N48" i="4"/>
  <c r="H42" i="4"/>
  <c r="P38" i="4"/>
  <c r="P35" i="4"/>
  <c r="F30" i="4"/>
  <c r="J34" i="4"/>
  <c r="N31" i="4"/>
  <c r="F34" i="4"/>
  <c r="E35" i="4"/>
  <c r="J36" i="4"/>
  <c r="F33" i="4"/>
  <c r="E39" i="4"/>
  <c r="I35" i="4"/>
  <c r="K33" i="4"/>
  <c r="G29" i="4"/>
  <c r="G32" i="4"/>
  <c r="F39" i="4"/>
  <c r="N38" i="4"/>
  <c r="Q70" i="4"/>
  <c r="N57" i="4"/>
  <c r="J75" i="4"/>
  <c r="E64" i="4"/>
  <c r="M56" i="4"/>
  <c r="I61" i="4"/>
  <c r="E80" i="4"/>
  <c r="F66" i="4"/>
  <c r="N73" i="4"/>
  <c r="G74" i="4"/>
  <c r="I62" i="4"/>
  <c r="J69" i="4"/>
  <c r="J72" i="4"/>
  <c r="I63" i="4"/>
  <c r="H70" i="4"/>
  <c r="Q57" i="4"/>
  <c r="G76" i="4"/>
  <c r="Q52" i="4"/>
  <c r="F63" i="4"/>
  <c r="I78" i="4"/>
  <c r="P65" i="4"/>
  <c r="M68" i="4"/>
  <c r="H73" i="4"/>
  <c r="I81" i="4"/>
  <c r="G54" i="4"/>
  <c r="H62" i="4"/>
  <c r="F72" i="4"/>
  <c r="F61" i="4"/>
  <c r="P77" i="4"/>
  <c r="H67" i="4"/>
  <c r="P54" i="4"/>
  <c r="F51" i="4"/>
  <c r="Q66" i="4"/>
  <c r="E75" i="4"/>
  <c r="J77" i="4"/>
  <c r="K73" i="4"/>
  <c r="P59" i="4"/>
  <c r="E74" i="4"/>
  <c r="F80" i="4"/>
  <c r="L68" i="4"/>
  <c r="J78" i="4"/>
  <c r="K66" i="4"/>
  <c r="M75" i="4"/>
  <c r="E58" i="4"/>
  <c r="I53" i="4"/>
  <c r="M74" i="4"/>
  <c r="J51" i="4"/>
  <c r="N53" i="4"/>
  <c r="Q49" i="4"/>
  <c r="K41" i="4"/>
  <c r="K44" i="4"/>
  <c r="P47" i="4"/>
  <c r="J44" i="4"/>
  <c r="M44" i="4"/>
  <c r="N45" i="4"/>
  <c r="E41" i="4"/>
  <c r="F41" i="4"/>
  <c r="M42" i="4"/>
  <c r="K42" i="4"/>
  <c r="L42" i="4"/>
  <c r="G42" i="4"/>
  <c r="P48" i="4"/>
  <c r="H45" i="4"/>
  <c r="F36" i="4"/>
  <c r="Q34" i="4"/>
  <c r="N33" i="4"/>
  <c r="P33" i="4"/>
  <c r="M36" i="4"/>
  <c r="N32" i="4"/>
  <c r="I36" i="4"/>
  <c r="I30" i="4"/>
  <c r="H39" i="4"/>
  <c r="J39" i="4"/>
  <c r="Q32" i="4"/>
  <c r="F29" i="4"/>
  <c r="J37" i="4"/>
  <c r="E36" i="4"/>
  <c r="F57" i="4"/>
  <c r="M64" i="4"/>
  <c r="H58" i="4"/>
  <c r="P69" i="4"/>
  <c r="F58" i="4"/>
  <c r="H54" i="4"/>
  <c r="F60" i="4"/>
  <c r="F74" i="4"/>
  <c r="I60" i="4"/>
  <c r="E79" i="4"/>
  <c r="E69" i="4"/>
  <c r="I55" i="4"/>
  <c r="K75" i="4"/>
  <c r="L66" i="4"/>
  <c r="H76" i="4"/>
  <c r="H64" i="4"/>
  <c r="G67" i="4"/>
  <c r="E78" i="4"/>
  <c r="E52" i="4"/>
  <c r="J81" i="4"/>
  <c r="E73" i="4"/>
  <c r="Q58" i="4"/>
  <c r="Q78" i="4"/>
  <c r="N67" i="4"/>
  <c r="E54" i="4"/>
  <c r="K50" i="4"/>
  <c r="F53" i="4"/>
  <c r="E67" i="4"/>
  <c r="H71" i="4"/>
  <c r="N72" i="4"/>
  <c r="K62" i="4"/>
  <c r="M52" i="4"/>
  <c r="H52" i="4"/>
  <c r="Q79" i="4"/>
  <c r="N70" i="4"/>
  <c r="N80" i="4"/>
  <c r="N68" i="4"/>
  <c r="K79" i="4"/>
  <c r="F68" i="4"/>
  <c r="P62" i="4"/>
  <c r="P63" i="4"/>
  <c r="Q73" i="4"/>
  <c r="Q59" i="4"/>
  <c r="M81" i="4"/>
  <c r="G71" i="4"/>
  <c r="Q55" i="4"/>
  <c r="Q72" i="4"/>
  <c r="F54" i="4"/>
  <c r="N50" i="4"/>
  <c r="K49" i="4"/>
  <c r="P43" i="4"/>
  <c r="N46" i="4"/>
  <c r="E43" i="4"/>
  <c r="E47" i="4"/>
  <c r="I45" i="4"/>
  <c r="F47" i="4"/>
  <c r="M47" i="4"/>
  <c r="Q46" i="4"/>
  <c r="I40" i="4"/>
  <c r="E45" i="4"/>
  <c r="J40" i="4"/>
  <c r="K45" i="4"/>
  <c r="P40" i="4"/>
  <c r="H48" i="4"/>
  <c r="L29" i="4"/>
  <c r="Q35" i="4"/>
  <c r="G39" i="4"/>
  <c r="N29" i="4"/>
  <c r="E32" i="4"/>
  <c r="E34" i="4"/>
  <c r="F37" i="4"/>
  <c r="E30" i="4"/>
  <c r="Q36" i="4"/>
  <c r="N34" i="4"/>
  <c r="M39" i="4"/>
  <c r="Q29" i="4"/>
  <c r="N36" i="4"/>
  <c r="G35" i="4"/>
  <c r="K38" i="4"/>
  <c r="L37" i="4"/>
  <c r="K36" i="4"/>
  <c r="J29" i="4"/>
  <c r="M71" i="4"/>
  <c r="F52" i="4"/>
  <c r="G81" i="4"/>
  <c r="L57" i="4"/>
  <c r="L78" i="4"/>
  <c r="L61" i="4"/>
  <c r="K76" i="4"/>
  <c r="G64" i="4"/>
  <c r="Q64" i="4"/>
  <c r="F56" i="4"/>
  <c r="H81" i="4"/>
  <c r="I69" i="4"/>
  <c r="Q81" i="4"/>
  <c r="N74" i="4"/>
  <c r="M63" i="4"/>
  <c r="Q53" i="4"/>
  <c r="H78" i="4"/>
  <c r="P61" i="4"/>
  <c r="L71" i="4"/>
  <c r="G60" i="4"/>
  <c r="N79" i="4"/>
  <c r="Q67" i="4"/>
  <c r="P53" i="4"/>
  <c r="H79" i="4"/>
  <c r="G68" i="4"/>
  <c r="I74" i="4"/>
  <c r="J73" i="4"/>
  <c r="G57" i="4"/>
  <c r="L56" i="4"/>
  <c r="H50" i="4"/>
  <c r="L81" i="4"/>
  <c r="H61" i="4"/>
  <c r="L79" i="4"/>
  <c r="J67" i="4"/>
  <c r="N62" i="4"/>
  <c r="J56" i="4"/>
  <c r="G50" i="4"/>
  <c r="K67" i="4"/>
  <c r="L64" i="4"/>
  <c r="K74" i="4"/>
  <c r="L60" i="4"/>
  <c r="K58" i="4"/>
  <c r="J58" i="4"/>
  <c r="K68" i="4"/>
  <c r="K81" i="4"/>
  <c r="H68" i="4"/>
  <c r="G78" i="4"/>
  <c r="Q75" i="4"/>
  <c r="F71" i="4"/>
  <c r="E51" i="4"/>
  <c r="N65" i="4"/>
  <c r="P55" i="4"/>
  <c r="G49" i="4"/>
  <c r="I49" i="4"/>
  <c r="P41" i="4"/>
  <c r="P45" i="4"/>
  <c r="E44" i="4"/>
  <c r="J45" i="4"/>
  <c r="M45" i="4"/>
  <c r="Q42" i="4"/>
  <c r="G48" i="4"/>
  <c r="L41" i="4"/>
  <c r="K40" i="4"/>
  <c r="N44" i="4"/>
  <c r="G47" i="4"/>
  <c r="F40" i="4"/>
  <c r="H46" i="4"/>
  <c r="G30" i="4"/>
  <c r="E29" i="4"/>
  <c r="K39" i="4"/>
  <c r="H35" i="4"/>
  <c r="K29" i="4"/>
  <c r="P37" i="4"/>
  <c r="J32" i="4"/>
  <c r="L35" i="4"/>
  <c r="K35" i="4"/>
  <c r="J30" i="4"/>
  <c r="F32" i="4"/>
  <c r="I39" i="4"/>
  <c r="M37" i="4"/>
  <c r="L73" i="4"/>
  <c r="N69" i="4"/>
  <c r="H59" i="4"/>
  <c r="F64" i="4"/>
  <c r="K69" i="4"/>
  <c r="L62" i="4"/>
  <c r="K72" i="4"/>
  <c r="M59" i="4"/>
  <c r="P80" i="4"/>
  <c r="M77" i="4"/>
  <c r="J50" i="4"/>
  <c r="L72" i="4"/>
  <c r="M66" i="4"/>
  <c r="P70" i="4"/>
  <c r="P58" i="4"/>
  <c r="E59" i="4"/>
  <c r="G55" i="4"/>
  <c r="E65" i="4"/>
  <c r="J68" i="4"/>
  <c r="G77" i="4"/>
  <c r="G73" i="4"/>
  <c r="N63" i="4"/>
  <c r="J52" i="4"/>
  <c r="L51" i="4"/>
  <c r="E71" i="4"/>
  <c r="E81" i="4"/>
  <c r="H69" i="4"/>
  <c r="N59" i="4"/>
  <c r="M79" i="4"/>
  <c r="L50" i="4"/>
  <c r="E76" i="4"/>
  <c r="H65" i="4"/>
  <c r="F75" i="4"/>
  <c r="K63" i="4"/>
  <c r="Q63" i="4"/>
  <c r="M67" i="4"/>
  <c r="Q56" i="4"/>
  <c r="K55" i="4"/>
  <c r="Q77" i="4"/>
  <c r="M72" i="4"/>
  <c r="K59" i="4"/>
  <c r="L77" i="4"/>
  <c r="G66" i="4"/>
  <c r="M54" i="4"/>
  <c r="G75" i="4"/>
  <c r="L65" i="4"/>
  <c r="N64" i="4"/>
  <c r="K70" i="4"/>
  <c r="M61" i="4"/>
  <c r="I54" i="4"/>
  <c r="J53" i="4"/>
  <c r="I56" i="4"/>
  <c r="N51" i="4"/>
  <c r="P49" i="4"/>
  <c r="H49" i="4"/>
  <c r="F48" i="4"/>
  <c r="F42" i="4"/>
  <c r="P44" i="4"/>
  <c r="N41" i="4"/>
  <c r="E48" i="4"/>
  <c r="F45" i="4"/>
  <c r="M43" i="4"/>
  <c r="M46" i="4"/>
  <c r="G40" i="4"/>
  <c r="Q40" i="4"/>
  <c r="F43" i="4"/>
  <c r="Q43" i="4"/>
  <c r="H47" i="4"/>
  <c r="L38" i="4"/>
  <c r="N66" i="4"/>
  <c r="E63" i="4"/>
  <c r="H66" i="4"/>
  <c r="E50" i="4"/>
  <c r="P67" i="4"/>
  <c r="P76" i="4"/>
  <c r="I79" i="4"/>
  <c r="M60" i="4"/>
  <c r="F81" i="4"/>
  <c r="N81" i="4"/>
  <c r="J62" i="4"/>
  <c r="E46" i="4"/>
  <c r="I43" i="4"/>
  <c r="E42" i="4"/>
  <c r="K43" i="4"/>
  <c r="K31" i="4"/>
  <c r="G31" i="4"/>
  <c r="Q39" i="4"/>
  <c r="E33" i="4"/>
  <c r="P36" i="4"/>
  <c r="L34" i="4"/>
  <c r="J35" i="4"/>
  <c r="M73" i="4"/>
  <c r="Q62" i="4"/>
  <c r="M57" i="4"/>
  <c r="K54" i="4"/>
  <c r="P60" i="4"/>
  <c r="L70" i="4"/>
  <c r="P73" i="4"/>
  <c r="H77" i="4"/>
  <c r="E70" i="4"/>
  <c r="P75" i="4"/>
  <c r="H55" i="4"/>
  <c r="L47" i="4"/>
  <c r="G45" i="4"/>
  <c r="E40" i="4"/>
  <c r="N43" i="4"/>
  <c r="L36" i="4"/>
  <c r="K37" i="4"/>
  <c r="Q38" i="4"/>
  <c r="M35" i="4"/>
  <c r="M29" i="4"/>
  <c r="L31" i="4"/>
  <c r="L39" i="4"/>
  <c r="F38" i="4"/>
  <c r="G69" i="4"/>
  <c r="F62" i="4"/>
  <c r="P50" i="4"/>
  <c r="M49" i="4"/>
  <c r="H44" i="4"/>
  <c r="N39" i="4"/>
  <c r="Q33" i="4"/>
  <c r="I65" i="4"/>
  <c r="G61" i="4"/>
  <c r="L53" i="4"/>
  <c r="F70" i="4"/>
  <c r="J46" i="4"/>
  <c r="P39" i="4"/>
  <c r="G37" i="4"/>
  <c r="K30" i="4"/>
  <c r="M32" i="4"/>
  <c r="Q60" i="4"/>
  <c r="I57" i="4"/>
  <c r="M53" i="4"/>
  <c r="N77" i="4"/>
  <c r="F49" i="4"/>
  <c r="J41" i="4"/>
  <c r="M38" i="4"/>
  <c r="N76" i="4"/>
  <c r="J74" i="4"/>
  <c r="N71" i="4"/>
  <c r="J49" i="4"/>
  <c r="F46" i="4"/>
  <c r="K32" i="4"/>
  <c r="I37" i="4"/>
  <c r="E31" i="4"/>
  <c r="Q31" i="4"/>
  <c r="N60" i="4"/>
  <c r="Q50" i="4"/>
  <c r="J70" i="4"/>
  <c r="H63" i="4"/>
  <c r="J61" i="4"/>
  <c r="G80" i="4"/>
  <c r="P52" i="4"/>
  <c r="L69" i="4"/>
  <c r="L67" i="4"/>
  <c r="G70" i="4"/>
  <c r="N56" i="4"/>
  <c r="M48" i="4"/>
  <c r="I41" i="4"/>
  <c r="Q44" i="4"/>
  <c r="I42" i="4"/>
  <c r="P34" i="4"/>
  <c r="H31" i="4"/>
  <c r="F31" i="4"/>
  <c r="J31" i="4"/>
  <c r="L33" i="4"/>
  <c r="I34" i="4"/>
  <c r="N30" i="4"/>
  <c r="G34" i="4"/>
  <c r="F73" i="4"/>
  <c r="P74" i="4"/>
  <c r="F76" i="4"/>
  <c r="L40" i="4"/>
  <c r="M40" i="4"/>
  <c r="E37" i="4"/>
  <c r="M34" i="4"/>
  <c r="E68" i="4"/>
  <c r="I68" i="4"/>
  <c r="L52" i="4"/>
  <c r="J48" i="4"/>
  <c r="H40" i="4"/>
  <c r="M31" i="4"/>
  <c r="P30" i="4"/>
  <c r="I33" i="4"/>
  <c r="P68" i="4"/>
  <c r="H80" i="4"/>
  <c r="H60" i="4"/>
  <c r="Q61" i="4"/>
  <c r="F44" i="4"/>
  <c r="P32" i="4"/>
  <c r="N35" i="4"/>
  <c r="J38" i="4"/>
  <c r="N78" i="4"/>
  <c r="K51" i="4"/>
  <c r="N58" i="4"/>
  <c r="J55" i="4"/>
  <c r="Q47" i="4"/>
  <c r="L32" i="4"/>
  <c r="E38" i="4"/>
  <c r="F55" i="4"/>
  <c r="M50" i="4"/>
  <c r="G79" i="4"/>
  <c r="L76" i="4"/>
  <c r="I58" i="4"/>
  <c r="K80" i="4"/>
  <c r="E53" i="4"/>
  <c r="J64" i="4"/>
  <c r="G58" i="4"/>
  <c r="J65" i="4"/>
  <c r="N52" i="4"/>
  <c r="J47" i="4"/>
  <c r="L46" i="4"/>
  <c r="G41" i="4"/>
  <c r="N47" i="4"/>
  <c r="Q30" i="4"/>
  <c r="G33" i="4"/>
  <c r="P29" i="4"/>
  <c r="K34" i="4"/>
  <c r="Q37" i="4"/>
  <c r="J33" i="4"/>
  <c r="I29" i="4"/>
  <c r="L30" i="4"/>
  <c r="I32" i="4"/>
  <c r="K71" i="4"/>
  <c r="G52" i="4"/>
  <c r="M58" i="4"/>
  <c r="K57" i="4"/>
  <c r="K48" i="4"/>
  <c r="G38" i="4"/>
  <c r="I31" i="4"/>
  <c r="M78" i="4"/>
  <c r="E56" i="4"/>
  <c r="L58" i="4"/>
  <c r="E49" i="4"/>
  <c r="G44" i="4"/>
  <c r="N37" i="4"/>
  <c r="M33" i="4"/>
  <c r="J79" i="4"/>
  <c r="J76" i="4"/>
  <c r="L55" i="4"/>
  <c r="L43" i="4"/>
  <c r="H41" i="4"/>
  <c r="I38" i="4"/>
  <c r="Q74" i="4"/>
  <c r="Q54" i="4"/>
  <c r="Q71" i="4"/>
  <c r="I59" i="4"/>
  <c r="Q45" i="4"/>
  <c r="P31" i="4"/>
  <c r="F35" i="4"/>
  <c r="G36" i="4"/>
  <c r="M30" i="4"/>
  <c r="H29" i="4"/>
  <c r="H37" i="4"/>
  <c r="H33" i="4"/>
  <c r="H34" i="4"/>
  <c r="H30" i="4"/>
  <c r="H36" i="4"/>
  <c r="H32" i="4"/>
  <c r="H38" i="4"/>
  <c r="M12" i="3"/>
  <c r="L6" i="3"/>
  <c r="G7" i="3"/>
  <c r="N7" i="3"/>
  <c r="N14" i="3"/>
  <c r="M6" i="3"/>
  <c r="O14" i="3"/>
  <c r="F6" i="3"/>
  <c r="D7" i="3"/>
  <c r="F12" i="3"/>
  <c r="P7" i="3"/>
  <c r="G14" i="3"/>
  <c r="O6" i="3"/>
  <c r="N6" i="3"/>
  <c r="P14" i="3"/>
  <c r="O12" i="3"/>
  <c r="H6" i="3"/>
  <c r="H14" i="3"/>
  <c r="C14" i="3"/>
  <c r="L10" i="3"/>
  <c r="F14" i="3"/>
  <c r="G6" i="3"/>
  <c r="P6" i="3"/>
  <c r="L7" i="3"/>
  <c r="L14" i="3"/>
  <c r="C7" i="3"/>
  <c r="D6" i="3"/>
  <c r="H7" i="3"/>
  <c r="M14" i="3"/>
  <c r="F7" i="3"/>
  <c r="I18" i="4"/>
  <c r="Q9" i="4"/>
  <c r="E14" i="4"/>
  <c r="P13" i="4"/>
  <c r="Q27" i="4"/>
  <c r="Q23" i="4"/>
  <c r="F17" i="4"/>
  <c r="M7" i="4"/>
  <c r="M9" i="4"/>
  <c r="F28" i="4"/>
  <c r="L24" i="4"/>
  <c r="G19" i="4"/>
  <c r="L11" i="4"/>
  <c r="M16" i="4"/>
  <c r="M4" i="4"/>
  <c r="M27" i="4"/>
  <c r="H23" i="4"/>
  <c r="I19" i="4"/>
  <c r="I12" i="4"/>
  <c r="G16" i="4"/>
  <c r="E19" i="4"/>
  <c r="M20" i="4"/>
  <c r="P17" i="4"/>
  <c r="G18" i="4"/>
  <c r="Q7" i="4"/>
  <c r="E7" i="4"/>
  <c r="G9" i="4"/>
  <c r="L27" i="4"/>
  <c r="E8" i="4"/>
  <c r="J11" i="4"/>
  <c r="N8" i="4"/>
  <c r="L8" i="4"/>
  <c r="J15" i="4"/>
  <c r="E27" i="4"/>
  <c r="Q13" i="4"/>
  <c r="L7" i="4"/>
  <c r="H13" i="4"/>
  <c r="H20" i="4"/>
  <c r="H4" i="4"/>
  <c r="H12" i="4"/>
  <c r="L4" i="4"/>
  <c r="I4" i="4"/>
  <c r="Q21" i="4"/>
  <c r="I23" i="4"/>
  <c r="Q17" i="4"/>
  <c r="Q18" i="4"/>
  <c r="L19" i="4"/>
  <c r="P12" i="4"/>
  <c r="J6" i="4"/>
  <c r="E4" i="4"/>
  <c r="I10" i="4"/>
  <c r="P26" i="4"/>
  <c r="E11" i="4"/>
  <c r="L26" i="4"/>
  <c r="M10" i="4"/>
  <c r="Q5" i="4"/>
  <c r="G8" i="4"/>
  <c r="I28" i="4"/>
  <c r="G22" i="4"/>
  <c r="L18" i="4"/>
  <c r="E12" i="4"/>
  <c r="I15" i="4"/>
  <c r="G23" i="4"/>
  <c r="K26" i="4"/>
  <c r="E10" i="4"/>
  <c r="F14" i="4"/>
  <c r="M25" i="4"/>
  <c r="I25" i="4"/>
  <c r="E13" i="4"/>
  <c r="G27" i="4"/>
  <c r="J9" i="4"/>
  <c r="L6" i="4"/>
  <c r="H18" i="4"/>
  <c r="K8" i="4"/>
  <c r="P4" i="4"/>
  <c r="P5" i="4"/>
  <c r="G15" i="4"/>
  <c r="F9" i="4"/>
  <c r="H11" i="4"/>
  <c r="N14" i="4"/>
  <c r="H27" i="4"/>
  <c r="G10" i="4"/>
  <c r="H10" i="4"/>
  <c r="N5" i="4"/>
  <c r="I21" i="4"/>
  <c r="F11" i="4"/>
  <c r="I22" i="4"/>
  <c r="J8" i="4"/>
  <c r="F27" i="4"/>
  <c r="L25" i="4"/>
  <c r="J24" i="4"/>
  <c r="J27" i="4"/>
  <c r="M13" i="4"/>
  <c r="J5" i="4"/>
  <c r="L16" i="4"/>
  <c r="G4" i="4"/>
  <c r="I27" i="4"/>
  <c r="K21" i="4"/>
  <c r="F19" i="4"/>
  <c r="L23" i="4"/>
  <c r="N12" i="4"/>
  <c r="L21" i="4"/>
  <c r="Q4" i="4"/>
  <c r="N9" i="4"/>
  <c r="Q14" i="4"/>
  <c r="J22" i="4"/>
  <c r="K7" i="4"/>
  <c r="N13" i="4"/>
  <c r="G28" i="4"/>
  <c r="L17" i="4"/>
  <c r="P28" i="4"/>
  <c r="L12" i="4"/>
  <c r="P14" i="4"/>
  <c r="Q26" i="4"/>
  <c r="E22" i="4"/>
  <c r="H15" i="4"/>
  <c r="I6" i="4"/>
  <c r="Q12" i="4"/>
  <c r="F26" i="4"/>
  <c r="Q8" i="4"/>
  <c r="I24" i="4"/>
  <c r="J21" i="4"/>
  <c r="Q11" i="4"/>
  <c r="P24" i="4"/>
  <c r="K17" i="4"/>
  <c r="M6" i="4"/>
  <c r="N19" i="4"/>
  <c r="H14" i="4"/>
  <c r="H17" i="4"/>
  <c r="E21" i="4"/>
  <c r="G12" i="4"/>
  <c r="K12" i="4"/>
  <c r="P27" i="4"/>
  <c r="Q6" i="4"/>
  <c r="H19" i="4"/>
  <c r="F25" i="4"/>
  <c r="G20" i="4"/>
  <c r="I13" i="4"/>
  <c r="F6" i="4"/>
  <c r="N7" i="4"/>
  <c r="K14" i="4"/>
  <c r="M18" i="4"/>
  <c r="P18" i="4"/>
  <c r="G6" i="4"/>
  <c r="Q20" i="4"/>
  <c r="G25" i="4"/>
  <c r="F21" i="4"/>
  <c r="N15" i="4"/>
  <c r="J16" i="4"/>
  <c r="M11" i="4"/>
  <c r="M21" i="4"/>
  <c r="F22" i="4"/>
  <c r="G21" i="4"/>
  <c r="Q16" i="4"/>
  <c r="N16" i="4"/>
  <c r="Q19" i="4"/>
  <c r="L20" i="4"/>
  <c r="J17" i="4"/>
  <c r="F8" i="4"/>
  <c r="E15" i="4"/>
  <c r="K20" i="4"/>
  <c r="K11" i="4"/>
  <c r="E20" i="4"/>
  <c r="J13" i="4"/>
  <c r="Q10" i="4"/>
  <c r="K23" i="4"/>
  <c r="I20" i="4"/>
  <c r="M15" i="4"/>
  <c r="E28" i="4"/>
  <c r="K18" i="4"/>
  <c r="K4" i="4"/>
  <c r="F4" i="4"/>
  <c r="K27" i="4"/>
  <c r="N27" i="4"/>
  <c r="I7" i="4"/>
  <c r="N10" i="4"/>
  <c r="E9" i="4"/>
  <c r="G24" i="4"/>
  <c r="K6" i="4"/>
  <c r="K16" i="4"/>
  <c r="F12" i="4"/>
  <c r="E24" i="4"/>
  <c r="M23" i="4"/>
  <c r="K10" i="4"/>
  <c r="P11" i="4"/>
  <c r="K9" i="4"/>
  <c r="J10" i="4"/>
  <c r="G17" i="4"/>
  <c r="N17" i="4"/>
  <c r="G11" i="4"/>
  <c r="E25" i="4"/>
  <c r="E26" i="4"/>
  <c r="M5" i="4"/>
  <c r="L14" i="4"/>
  <c r="L15" i="4"/>
  <c r="M24" i="4"/>
  <c r="Q22" i="4"/>
  <c r="P15" i="4"/>
  <c r="M22" i="4"/>
  <c r="P22" i="4"/>
  <c r="I8" i="4"/>
  <c r="N22" i="4"/>
  <c r="F5" i="4"/>
  <c r="N25" i="4"/>
  <c r="P10" i="4"/>
  <c r="F20" i="4"/>
  <c r="L10" i="4"/>
  <c r="N20" i="4"/>
  <c r="E16" i="4"/>
  <c r="N26" i="4"/>
  <c r="I17" i="4"/>
  <c r="M28" i="4"/>
  <c r="L9" i="4"/>
  <c r="K19" i="4"/>
  <c r="P25" i="4"/>
  <c r="N24" i="4"/>
  <c r="N4" i="4"/>
  <c r="J18" i="4"/>
  <c r="I26" i="4"/>
  <c r="E18" i="4"/>
  <c r="P9" i="4"/>
  <c r="M14" i="4"/>
  <c r="K13" i="4"/>
  <c r="J7" i="4"/>
  <c r="K25" i="4"/>
  <c r="K28" i="4"/>
  <c r="P8" i="4"/>
  <c r="F23" i="4"/>
  <c r="P23" i="4"/>
  <c r="M12" i="4"/>
  <c r="M8" i="4"/>
  <c r="K5" i="4"/>
  <c r="N23" i="4"/>
  <c r="F24" i="4"/>
  <c r="L28" i="4"/>
  <c r="H8" i="4"/>
  <c r="G14" i="4"/>
  <c r="N21" i="4"/>
  <c r="H25" i="4"/>
  <c r="Q28" i="4"/>
  <c r="E6" i="4"/>
  <c r="F13" i="4"/>
  <c r="P21" i="4"/>
  <c r="P20" i="4"/>
  <c r="N28" i="4"/>
  <c r="H16" i="4"/>
  <c r="P16" i="4"/>
  <c r="I11" i="4"/>
  <c r="J20" i="4"/>
  <c r="P19" i="4"/>
  <c r="I14" i="4"/>
  <c r="K22" i="4"/>
  <c r="H7" i="4"/>
  <c r="H22" i="4"/>
  <c r="H28" i="4"/>
  <c r="J28" i="4"/>
  <c r="K15" i="4"/>
  <c r="J4" i="4"/>
  <c r="F10" i="4"/>
  <c r="E17" i="4"/>
  <c r="H5" i="4"/>
  <c r="L22" i="4"/>
  <c r="N18" i="4"/>
  <c r="K24" i="4"/>
  <c r="G13" i="4"/>
  <c r="L13" i="4"/>
  <c r="Q25" i="4"/>
  <c r="E5" i="4"/>
  <c r="H21" i="4"/>
  <c r="F15" i="4"/>
  <c r="Q24" i="4"/>
  <c r="P7" i="4"/>
  <c r="L5" i="4"/>
  <c r="Q15" i="4"/>
  <c r="J23" i="4"/>
  <c r="E23" i="4"/>
  <c r="I5" i="4"/>
  <c r="H9" i="4"/>
  <c r="M19" i="4"/>
  <c r="M26" i="4"/>
  <c r="I9" i="4"/>
  <c r="P6" i="4"/>
  <c r="G26" i="4"/>
  <c r="I16" i="4"/>
  <c r="J19" i="4"/>
  <c r="J26" i="4"/>
  <c r="J14" i="4"/>
  <c r="G7" i="4"/>
  <c r="H6" i="4"/>
  <c r="F18" i="4"/>
  <c r="M17" i="4"/>
  <c r="J25" i="4"/>
  <c r="H26" i="4"/>
  <c r="N6" i="4"/>
  <c r="N11" i="4"/>
  <c r="H24" i="4"/>
  <c r="F7" i="4"/>
  <c r="F16" i="4"/>
  <c r="J12" i="4"/>
  <c r="G5" i="4"/>
</calcChain>
</file>

<file path=xl/sharedStrings.xml><?xml version="1.0" encoding="utf-8"?>
<sst xmlns="http://schemas.openxmlformats.org/spreadsheetml/2006/main" count="178" uniqueCount="74">
  <si>
    <t>SPY</t>
  </si>
  <si>
    <t>DATE</t>
  </si>
  <si>
    <t>OPEN</t>
  </si>
  <si>
    <t>CLOSE</t>
  </si>
  <si>
    <t>M</t>
  </si>
  <si>
    <t>XLU</t>
  </si>
  <si>
    <t>XLB</t>
  </si>
  <si>
    <t>XLC</t>
  </si>
  <si>
    <t>XLE</t>
  </si>
  <si>
    <t>XLF</t>
  </si>
  <si>
    <t>XLI</t>
  </si>
  <si>
    <t>XLK</t>
  </si>
  <si>
    <t>XLP</t>
  </si>
  <si>
    <t>XLRE</t>
  </si>
  <si>
    <t>XLV</t>
  </si>
  <si>
    <t>XLY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</si>
  <si>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</si>
  <si>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</si>
  <si>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</si>
  <si>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</si>
  <si>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</si>
  <si>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</si>
  <si>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</si>
  <si>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</si>
  <si>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</si>
  <si>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</si>
  <si>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</si>
  <si>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</si>
  <si>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Materials Select Sector </t>
  </si>
  <si>
    <t xml:space="preserve">Communication Services Select Sector </t>
  </si>
  <si>
    <t xml:space="preserve">Energy Select Sector </t>
  </si>
  <si>
    <t xml:space="preserve">Financial Select Sector </t>
  </si>
  <si>
    <t xml:space="preserve">Industrial Select Sector </t>
  </si>
  <si>
    <t xml:space="preserve">Consumer Staples Select Sector </t>
  </si>
  <si>
    <t xml:space="preserve">Real Estate Select Sector </t>
  </si>
  <si>
    <t xml:space="preserve">Utilities Select Sector </t>
  </si>
  <si>
    <t xml:space="preserve">Health Care Select Sector </t>
  </si>
  <si>
    <t>Consumer Discretionary Select Sector</t>
  </si>
  <si>
    <t>Technology Sector</t>
  </si>
  <si>
    <t>Close</t>
  </si>
  <si>
    <t>Symbol</t>
  </si>
  <si>
    <t>Last</t>
  </si>
  <si>
    <t>Net C</t>
  </si>
  <si>
    <t>5-minute</t>
  </si>
  <si>
    <t>% NC</t>
  </si>
  <si>
    <t>Description</t>
  </si>
  <si>
    <t>Open</t>
  </si>
  <si>
    <t>High</t>
  </si>
  <si>
    <t>Low</t>
  </si>
  <si>
    <t>Yst Close</t>
  </si>
  <si>
    <t>Volume</t>
  </si>
  <si>
    <t>Symbol:</t>
  </si>
  <si>
    <t>Month:</t>
  </si>
  <si>
    <t>Maximum:</t>
  </si>
  <si>
    <t>Minimum:</t>
  </si>
  <si>
    <t xml:space="preserve">The percentage of times the Sector outperformed the S&amp;P 500 by month. </t>
  </si>
  <si>
    <t>This Week</t>
  </si>
  <si>
    <t>SPDR S&amp;P</t>
  </si>
  <si>
    <t>Net Percent Change</t>
  </si>
  <si>
    <t>XLC June 18, 2018</t>
  </si>
  <si>
    <t>XLRE Oct 07 2015</t>
  </si>
  <si>
    <t>S&amp;P 500</t>
  </si>
  <si>
    <t xml:space="preserve">  Copyright © 2021, CQG Inc.</t>
  </si>
  <si>
    <t>Designed by Thom Hartle</t>
  </si>
  <si>
    <t>Health Care Select Sector</t>
  </si>
  <si>
    <t>Materials Select Sector</t>
  </si>
  <si>
    <t>Communication Services Select Sector</t>
  </si>
  <si>
    <t>Energy Select Sector</t>
  </si>
  <si>
    <t>Financial Select Sector</t>
  </si>
  <si>
    <t>Industrial Select Sector</t>
  </si>
  <si>
    <t>Consumer Staples Select Sector</t>
  </si>
  <si>
    <t>Real Estate Select Sector</t>
  </si>
  <si>
    <t>Utilities Select Sector</t>
  </si>
  <si>
    <t>CQG SPDR® Sector ETFs (2001 to 2021)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</si>
</sst>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;@"/>
    <numFmt numFmtId="165" formatCode="m/d/yyyy;@"/>
    <numFmt numFmtId="166" formatCode="[$-409]mmm\-yy;@"/>
    <numFmt numFmtId="167" formatCode="[$-F400]h:mm:ss\ AM/PM"/>
    <numFmt numFmtId="168" formatCode="h:mm:ss;@"/>
    <numFmt numFmtId="169" formatCode="[$-409]mmmm\-yy;@"/>
  </numFmts>
  <fonts count="4" x14ac:knownFonts="1">
    <font>
      <sz val="12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1"/>
      <color rgb="FF00000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/>
      <right/>
      <top style="thin">
        <color theme="4"/>
      </top>
      <bottom style="thin">
        <color rgb="FF002060"/>
      </bottom>
      <diagonal/>
    </border>
    <border>
      <left/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B0F0"/>
      </left>
      <right/>
      <top/>
      <bottom/>
      <diagonal/>
    </border>
    <border>
      <left style="thin">
        <color theme="4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rgb="FF002060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10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0" fontId="1" fillId="2" borderId="7" xfId="0" applyNumberFormat="1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 shrinkToFi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0" fontId="1" fillId="2" borderId="18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 shrinkToFit="1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6" xfId="0" applyFont="1" applyFill="1" applyBorder="1"/>
    <xf numFmtId="0" fontId="1" fillId="4" borderId="23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 shrinkToFit="1"/>
    </xf>
    <xf numFmtId="169" fontId="1" fillId="4" borderId="3" xfId="0" applyNumberFormat="1" applyFont="1" applyFill="1" applyBorder="1" applyAlignment="1">
      <alignment horizontal="center" shrinkToFit="1"/>
    </xf>
    <xf numFmtId="0" fontId="1" fillId="4" borderId="4" xfId="0" applyFont="1" applyFill="1" applyBorder="1" applyAlignment="1">
      <alignment horizontal="center" shrinkToFit="1"/>
    </xf>
    <xf numFmtId="10" fontId="1" fillId="2" borderId="16" xfId="0" applyNumberFormat="1" applyFont="1" applyFill="1" applyBorder="1" applyAlignment="1">
      <alignment horizontal="center" shrinkToFit="1"/>
    </xf>
    <xf numFmtId="10" fontId="1" fillId="2" borderId="18" xfId="0" applyNumberFormat="1" applyFont="1" applyFill="1" applyBorder="1" applyAlignment="1">
      <alignment horizontal="center" shrinkToFit="1"/>
    </xf>
    <xf numFmtId="10" fontId="1" fillId="2" borderId="19" xfId="0" applyNumberFormat="1" applyFont="1" applyFill="1" applyBorder="1" applyAlignment="1">
      <alignment horizontal="center" shrinkToFit="1"/>
    </xf>
    <xf numFmtId="0" fontId="1" fillId="4" borderId="25" xfId="0" applyFont="1" applyFill="1" applyBorder="1"/>
    <xf numFmtId="0" fontId="1" fillId="4" borderId="27" xfId="0" applyFont="1" applyFill="1" applyBorder="1"/>
    <xf numFmtId="0" fontId="1" fillId="4" borderId="24" xfId="0" applyFont="1" applyFill="1" applyBorder="1"/>
    <xf numFmtId="0" fontId="1" fillId="4" borderId="24" xfId="0" applyFont="1" applyFill="1" applyBorder="1" applyAlignment="1" applyProtection="1">
      <alignment horizontal="center"/>
      <protection locked="0"/>
    </xf>
    <xf numFmtId="0" fontId="1" fillId="4" borderId="24" xfId="0" applyFont="1" applyFill="1" applyBorder="1" applyAlignment="1" applyProtection="1">
      <alignment horizontal="center" shrinkToFit="1"/>
      <protection locked="0"/>
    </xf>
    <xf numFmtId="10" fontId="1" fillId="2" borderId="27" xfId="0" applyNumberFormat="1" applyFont="1" applyFill="1" applyBorder="1" applyAlignment="1">
      <alignment horizontal="center" shrinkToFit="1"/>
    </xf>
    <xf numFmtId="0" fontId="1" fillId="2" borderId="15" xfId="0" applyFont="1" applyFill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1" fillId="2" borderId="17" xfId="0" applyFont="1" applyFill="1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0" fillId="3" borderId="1" xfId="0" applyFill="1" applyBorder="1"/>
    <xf numFmtId="0" fontId="0" fillId="3" borderId="2" xfId="0" applyFill="1" applyBorder="1"/>
    <xf numFmtId="0" fontId="0" fillId="3" borderId="12" xfId="0" applyFill="1" applyBorder="1"/>
    <xf numFmtId="0" fontId="0" fillId="3" borderId="0" xfId="0" applyFill="1" applyBorder="1"/>
    <xf numFmtId="167" fontId="2" fillId="3" borderId="3" xfId="0" applyNumberFormat="1" applyFont="1" applyFill="1" applyBorder="1" applyAlignment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4" borderId="23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0" xfId="0" applyAlignment="1">
      <alignment horizontal="center"/>
    </xf>
    <xf numFmtId="0" fontId="0" fillId="5" borderId="0" xfId="0" applyFill="1"/>
    <xf numFmtId="10" fontId="0" fillId="5" borderId="0" xfId="0" applyNumberFormat="1" applyFill="1"/>
    <xf numFmtId="2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5" borderId="0" xfId="0" applyFont="1" applyFill="1" applyBorder="1" applyAlignment="1">
      <alignment shrinkToFit="1"/>
    </xf>
    <xf numFmtId="20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0" fontId="0" fillId="5" borderId="0" xfId="0" applyNumberFormat="1" applyFont="1" applyFill="1" applyAlignment="1">
      <alignment horizontal="center"/>
    </xf>
    <xf numFmtId="165" fontId="0" fillId="5" borderId="0" xfId="0" applyNumberFormat="1" applyFill="1"/>
    <xf numFmtId="164" fontId="0" fillId="5" borderId="0" xfId="0" applyNumberFormat="1" applyFill="1"/>
    <xf numFmtId="14" fontId="0" fillId="5" borderId="0" xfId="0" applyNumberFormat="1" applyFill="1"/>
    <xf numFmtId="166" fontId="0" fillId="5" borderId="0" xfId="0" applyNumberFormat="1" applyFill="1"/>
    <xf numFmtId="14" fontId="0" fillId="5" borderId="0" xfId="0" quotePrefix="1" applyNumberFormat="1" applyFill="1"/>
    <xf numFmtId="0" fontId="0" fillId="5" borderId="0" xfId="0" applyNumberFormat="1" applyFill="1"/>
    <xf numFmtId="9" fontId="0" fillId="5" borderId="0" xfId="0" applyNumberFormat="1" applyFill="1"/>
    <xf numFmtId="0" fontId="0" fillId="5" borderId="0" xfId="0" quotePrefix="1" applyFill="1"/>
    <xf numFmtId="10" fontId="0" fillId="5" borderId="0" xfId="0" applyNumberFormat="1" applyFill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1.29</v>
        <stp/>
        <stp>ContractData</stp>
        <stp>XLY</stp>
        <stp>NetLastTradeToday</stp>
        <stp/>
        <stp>T</stp>
        <tr r="D7" s="3"/>
      </tp>
      <tp>
        <v>-0.12</v>
        <stp/>
        <stp>ContractData</stp>
        <stp>XLU</stp>
        <stp>NetLastTradeToday</stp>
        <stp/>
        <stp>T</stp>
        <tr r="D13" s="3"/>
      </tp>
      <tp>
        <v>-0.89</v>
        <stp/>
        <stp>ContractData</stp>
        <stp>XLV</stp>
        <stp>NetLastTradeToday</stp>
        <stp/>
        <stp>T</stp>
        <tr r="D16" s="3"/>
      </tp>
      <tp>
        <v>-0.16</v>
        <stp/>
        <stp>ContractData</stp>
        <stp>XLP</stp>
        <stp>NetLastTradeToday</stp>
        <stp/>
        <stp>T</stp>
        <tr r="D15" s="3"/>
      </tp>
      <tp>
        <v>-0.16</v>
        <stp/>
        <stp>ContractData</stp>
        <stp>XLI</stp>
        <stp>NetLastTradeToday</stp>
        <stp/>
        <stp>T</stp>
        <tr r="D14" s="3"/>
      </tp>
      <tp>
        <v>1.4000000000000001</v>
        <stp/>
        <stp>ContractData</stp>
        <stp>XLK</stp>
        <stp>NetLastTradeToday</stp>
        <stp/>
        <stp>T</stp>
        <tr r="D5" s="3"/>
      </tp>
      <tp>
        <v>0.72</v>
        <stp/>
        <stp>ContractData</stp>
        <stp>XLE</stp>
        <stp>NetLastTradeToday</stp>
        <stp/>
        <stp>T</stp>
        <tr r="D6" s="3"/>
      </tp>
      <tp>
        <v>-0.03</v>
        <stp/>
        <stp>ContractData</stp>
        <stp>XLF</stp>
        <stp>NetLastTradeToday</stp>
        <stp/>
        <stp>T</stp>
        <tr r="D12" s="3"/>
      </tp>
      <tp>
        <v>0.19</v>
        <stp/>
        <stp>ContractData</stp>
        <stp>XLC</stp>
        <stp>NetLastTradeToday</stp>
        <stp/>
        <stp>T</stp>
        <tr r="D9" s="3"/>
      </tp>
      <tp>
        <v>0.15</v>
        <stp/>
        <stp>ContractData</stp>
        <stp>XLB</stp>
        <stp>NetLastTradeToday</stp>
        <stp/>
        <stp>T</stp>
        <tr r="D10" s="3"/>
      </tp>
      <tp>
        <v>33.479212253829324</v>
        <stp/>
        <stp>StudyData</stp>
        <stp>XLRE</stp>
        <stp>PCB</stp>
        <stp>BaseType=Date,Price=1000,Index=1,Date=12/31/2020</stp>
        <stp>Close</stp>
        <stp>A</stp>
        <stp>0</stp>
        <stp>all</stp>
        <stp/>
        <stp/>
        <stp/>
        <stp>T</stp>
        <tr r="X13" s="3"/>
      </tp>
      <tp>
        <v>38628</v>
        <stp/>
        <stp>StudyData</stp>
        <stp>XLK</stp>
        <stp>Bar</stp>
        <stp/>
        <stp>Time</stp>
        <stp>M</stp>
        <stp>-198</stp>
        <stp/>
        <stp/>
        <stp/>
        <stp>False</stp>
        <tr r="H200" s="2"/>
      </tp>
      <tp t="s">
        <v/>
        <stp/>
        <stp>StudyData</stp>
        <stp>XLK</stp>
        <stp>Bar</stp>
        <stp/>
        <stp>Time</stp>
        <stp>M</stp>
        <stp>-398</stp>
        <stp/>
        <stp/>
        <stp/>
        <stp>False</stp>
        <tr r="H400" s="2"/>
      </tp>
      <tp>
        <v>35583</v>
        <stp/>
        <stp>StudyData</stp>
        <stp>XLK</stp>
        <stp>Bar</stp>
        <stp/>
        <stp>Time</stp>
        <stp>M</stp>
        <stp>-298</stp>
        <stp/>
        <stp/>
        <stp/>
        <stp>False</stp>
        <tr r="H300" s="2"/>
      </tp>
      <tp t="s">
        <v/>
        <stp/>
        <stp>StudyData</stp>
        <stp>XLK</stp>
        <stp>Bar</stp>
        <stp/>
        <stp>Time</stp>
        <stp>M</stp>
        <stp>-498</stp>
        <stp/>
        <stp/>
        <stp/>
        <stp>False</stp>
        <tr r="H500" s="2"/>
      </tp>
      <tp>
        <v>38596</v>
        <stp/>
        <stp>StudyData</stp>
        <stp>XLK</stp>
        <stp>Bar</stp>
        <stp/>
        <stp>Time</stp>
        <stp>M</stp>
        <stp>-199</stp>
        <stp/>
        <stp/>
        <stp/>
        <stp>False</stp>
        <tr r="H201" s="2"/>
      </tp>
      <tp t="s">
        <v/>
        <stp/>
        <stp>StudyData</stp>
        <stp>XLK</stp>
        <stp>Bar</stp>
        <stp/>
        <stp>Time</stp>
        <stp>M</stp>
        <stp>-399</stp>
        <stp/>
        <stp/>
        <stp/>
        <stp>False</stp>
        <tr r="H401" s="2"/>
      </tp>
      <tp>
        <v>35551</v>
        <stp/>
        <stp>StudyData</stp>
        <stp>XLK</stp>
        <stp>Bar</stp>
        <stp/>
        <stp>Time</stp>
        <stp>M</stp>
        <stp>-299</stp>
        <stp/>
        <stp/>
        <stp/>
        <stp>False</stp>
        <tr r="H301" s="2"/>
      </tp>
      <tp t="s">
        <v/>
        <stp/>
        <stp>StudyData</stp>
        <stp>XLK</stp>
        <stp>Bar</stp>
        <stp/>
        <stp>Time</stp>
        <stp>M</stp>
        <stp>-499</stp>
        <stp/>
        <stp/>
        <stp/>
        <stp>False</stp>
        <tr r="H501" s="2"/>
      </tp>
      <tp>
        <v>38749</v>
        <stp/>
        <stp>StudyData</stp>
        <stp>XLK</stp>
        <stp>Bar</stp>
        <stp/>
        <stp>Time</stp>
        <stp>M</stp>
        <stp>-194</stp>
        <stp/>
        <stp/>
        <stp/>
        <stp>False</stp>
        <tr r="H196" s="2"/>
      </tp>
      <tp t="s">
        <v/>
        <stp/>
        <stp>StudyData</stp>
        <stp>XLK</stp>
        <stp>Bar</stp>
        <stp/>
        <stp>Time</stp>
        <stp>M</stp>
        <stp>-394</stp>
        <stp/>
        <stp/>
        <stp/>
        <stp>False</stp>
        <tr r="H396" s="2"/>
      </tp>
      <tp>
        <v>35704</v>
        <stp/>
        <stp>StudyData</stp>
        <stp>XLK</stp>
        <stp>Bar</stp>
        <stp/>
        <stp>Time</stp>
        <stp>M</stp>
        <stp>-294</stp>
        <stp/>
        <stp/>
        <stp/>
        <stp>False</stp>
        <tr r="H296" s="2"/>
      </tp>
      <tp t="s">
        <v/>
        <stp/>
        <stp>StudyData</stp>
        <stp>XLK</stp>
        <stp>Bar</stp>
        <stp/>
        <stp>Time</stp>
        <stp>M</stp>
        <stp>-494</stp>
        <stp/>
        <stp/>
        <stp/>
        <stp>False</stp>
        <tr r="H496" s="2"/>
      </tp>
      <tp>
        <v>38720</v>
        <stp/>
        <stp>StudyData</stp>
        <stp>XLK</stp>
        <stp>Bar</stp>
        <stp/>
        <stp>Time</stp>
        <stp>M</stp>
        <stp>-195</stp>
        <stp/>
        <stp/>
        <stp/>
        <stp>False</stp>
        <tr r="H197" s="2"/>
      </tp>
      <tp t="s">
        <v/>
        <stp/>
        <stp>StudyData</stp>
        <stp>XLK</stp>
        <stp>Bar</stp>
        <stp/>
        <stp>Time</stp>
        <stp>M</stp>
        <stp>-395</stp>
        <stp/>
        <stp/>
        <stp/>
        <stp>False</stp>
        <tr r="H397" s="2"/>
      </tp>
      <tp>
        <v>35675</v>
        <stp/>
        <stp>StudyData</stp>
        <stp>XLK</stp>
        <stp>Bar</stp>
        <stp/>
        <stp>Time</stp>
        <stp>M</stp>
        <stp>-295</stp>
        <stp/>
        <stp/>
        <stp/>
        <stp>False</stp>
        <tr r="H297" s="2"/>
      </tp>
      <tp t="s">
        <v/>
        <stp/>
        <stp>StudyData</stp>
        <stp>XLK</stp>
        <stp>Bar</stp>
        <stp/>
        <stp>Time</stp>
        <stp>M</stp>
        <stp>-495</stp>
        <stp/>
        <stp/>
        <stp/>
        <stp>False</stp>
        <tr r="H497" s="2"/>
      </tp>
      <tp>
        <v>38687</v>
        <stp/>
        <stp>StudyData</stp>
        <stp>XLK</stp>
        <stp>Bar</stp>
        <stp/>
        <stp>Time</stp>
        <stp>M</stp>
        <stp>-196</stp>
        <stp/>
        <stp/>
        <stp/>
        <stp>False</stp>
        <tr r="H198" s="2"/>
      </tp>
      <tp t="s">
        <v/>
        <stp/>
        <stp>StudyData</stp>
        <stp>XLK</stp>
        <stp>Bar</stp>
        <stp/>
        <stp>Time</stp>
        <stp>M</stp>
        <stp>-396</stp>
        <stp/>
        <stp/>
        <stp/>
        <stp>False</stp>
        <tr r="H398" s="2"/>
      </tp>
      <tp>
        <v>35643</v>
        <stp/>
        <stp>StudyData</stp>
        <stp>XLK</stp>
        <stp>Bar</stp>
        <stp/>
        <stp>Time</stp>
        <stp>M</stp>
        <stp>-296</stp>
        <stp/>
        <stp/>
        <stp/>
        <stp>False</stp>
        <tr r="H298" s="2"/>
      </tp>
      <tp t="s">
        <v/>
        <stp/>
        <stp>StudyData</stp>
        <stp>XLK</stp>
        <stp>Bar</stp>
        <stp/>
        <stp>Time</stp>
        <stp>M</stp>
        <stp>-496</stp>
        <stp/>
        <stp/>
        <stp/>
        <stp>False</stp>
        <tr r="H498" s="2"/>
      </tp>
      <tp>
        <v>38657</v>
        <stp/>
        <stp>StudyData</stp>
        <stp>XLK</stp>
        <stp>Bar</stp>
        <stp/>
        <stp>Time</stp>
        <stp>M</stp>
        <stp>-197</stp>
        <stp/>
        <stp/>
        <stp/>
        <stp>False</stp>
        <tr r="H199" s="2"/>
      </tp>
      <tp t="s">
        <v/>
        <stp/>
        <stp>StudyData</stp>
        <stp>XLK</stp>
        <stp>Bar</stp>
        <stp/>
        <stp>Time</stp>
        <stp>M</stp>
        <stp>-397</stp>
        <stp/>
        <stp/>
        <stp/>
        <stp>False</stp>
        <tr r="H399" s="2"/>
      </tp>
      <tp>
        <v>35612</v>
        <stp/>
        <stp>StudyData</stp>
        <stp>XLK</stp>
        <stp>Bar</stp>
        <stp/>
        <stp>Time</stp>
        <stp>M</stp>
        <stp>-297</stp>
        <stp/>
        <stp/>
        <stp/>
        <stp>False</stp>
        <tr r="H299" s="2"/>
      </tp>
      <tp t="s">
        <v/>
        <stp/>
        <stp>StudyData</stp>
        <stp>XLK</stp>
        <stp>Bar</stp>
        <stp/>
        <stp>Time</stp>
        <stp>M</stp>
        <stp>-497</stp>
        <stp/>
        <stp/>
        <stp/>
        <stp>False</stp>
        <tr r="H499" s="2"/>
      </tp>
      <tp>
        <v>38869</v>
        <stp/>
        <stp>StudyData</stp>
        <stp>XLK</stp>
        <stp>Bar</stp>
        <stp/>
        <stp>Time</stp>
        <stp>M</stp>
        <stp>-190</stp>
        <stp/>
        <stp/>
        <stp/>
        <stp>False</stp>
        <tr r="H192" s="2"/>
      </tp>
      <tp t="s">
        <v/>
        <stp/>
        <stp>StudyData</stp>
        <stp>XLK</stp>
        <stp>Bar</stp>
        <stp/>
        <stp>Time</stp>
        <stp>M</stp>
        <stp>-390</stp>
        <stp/>
        <stp/>
        <stp/>
        <stp>False</stp>
        <tr r="H392" s="2"/>
      </tp>
      <tp>
        <v>35828</v>
        <stp/>
        <stp>StudyData</stp>
        <stp>XLK</stp>
        <stp>Bar</stp>
        <stp/>
        <stp>Time</stp>
        <stp>M</stp>
        <stp>-290</stp>
        <stp/>
        <stp/>
        <stp/>
        <stp>False</stp>
        <tr r="H292" s="2"/>
      </tp>
      <tp t="s">
        <v/>
        <stp/>
        <stp>StudyData</stp>
        <stp>XLK</stp>
        <stp>Bar</stp>
        <stp/>
        <stp>Time</stp>
        <stp>M</stp>
        <stp>-490</stp>
        <stp/>
        <stp/>
        <stp/>
        <stp>False</stp>
        <tr r="H492" s="2"/>
      </tp>
      <tp>
        <v>38838</v>
        <stp/>
        <stp>StudyData</stp>
        <stp>XLK</stp>
        <stp>Bar</stp>
        <stp/>
        <stp>Time</stp>
        <stp>M</stp>
        <stp>-191</stp>
        <stp/>
        <stp/>
        <stp/>
        <stp>False</stp>
        <tr r="H193" s="2"/>
      </tp>
      <tp t="s">
        <v/>
        <stp/>
        <stp>StudyData</stp>
        <stp>XLK</stp>
        <stp>Bar</stp>
        <stp/>
        <stp>Time</stp>
        <stp>M</stp>
        <stp>-391</stp>
        <stp/>
        <stp/>
        <stp/>
        <stp>False</stp>
        <tr r="H393" s="2"/>
      </tp>
      <tp>
        <v>35797</v>
        <stp/>
        <stp>StudyData</stp>
        <stp>XLK</stp>
        <stp>Bar</stp>
        <stp/>
        <stp>Time</stp>
        <stp>M</stp>
        <stp>-291</stp>
        <stp/>
        <stp/>
        <stp/>
        <stp>False</stp>
        <tr r="H293" s="2"/>
      </tp>
      <tp t="s">
        <v/>
        <stp/>
        <stp>StudyData</stp>
        <stp>XLK</stp>
        <stp>Bar</stp>
        <stp/>
        <stp>Time</stp>
        <stp>M</stp>
        <stp>-491</stp>
        <stp/>
        <stp/>
        <stp/>
        <stp>False</stp>
        <tr r="H493" s="2"/>
      </tp>
      <tp>
        <v>38810</v>
        <stp/>
        <stp>StudyData</stp>
        <stp>XLK</stp>
        <stp>Bar</stp>
        <stp/>
        <stp>Time</stp>
        <stp>M</stp>
        <stp>-192</stp>
        <stp/>
        <stp/>
        <stp/>
        <stp>False</stp>
        <tr r="H194" s="2"/>
      </tp>
      <tp t="s">
        <v/>
        <stp/>
        <stp>StudyData</stp>
        <stp>XLK</stp>
        <stp>Bar</stp>
        <stp/>
        <stp>Time</stp>
        <stp>M</stp>
        <stp>-392</stp>
        <stp/>
        <stp/>
        <stp/>
        <stp>False</stp>
        <tr r="H394" s="2"/>
      </tp>
      <tp>
        <v>35765</v>
        <stp/>
        <stp>StudyData</stp>
        <stp>XLK</stp>
        <stp>Bar</stp>
        <stp/>
        <stp>Time</stp>
        <stp>M</stp>
        <stp>-292</stp>
        <stp/>
        <stp/>
        <stp/>
        <stp>False</stp>
        <tr r="H294" s="2"/>
      </tp>
      <tp t="s">
        <v/>
        <stp/>
        <stp>StudyData</stp>
        <stp>XLK</stp>
        <stp>Bar</stp>
        <stp/>
        <stp>Time</stp>
        <stp>M</stp>
        <stp>-492</stp>
        <stp/>
        <stp/>
        <stp/>
        <stp>False</stp>
        <tr r="H494" s="2"/>
      </tp>
      <tp>
        <v>38777</v>
        <stp/>
        <stp>StudyData</stp>
        <stp>XLK</stp>
        <stp>Bar</stp>
        <stp/>
        <stp>Time</stp>
        <stp>M</stp>
        <stp>-193</stp>
        <stp/>
        <stp/>
        <stp/>
        <stp>False</stp>
        <tr r="H195" s="2"/>
      </tp>
      <tp t="s">
        <v/>
        <stp/>
        <stp>StudyData</stp>
        <stp>XLK</stp>
        <stp>Bar</stp>
        <stp/>
        <stp>Time</stp>
        <stp>M</stp>
        <stp>-393</stp>
        <stp/>
        <stp/>
        <stp/>
        <stp>False</stp>
        <tr r="H395" s="2"/>
      </tp>
      <tp>
        <v>35737</v>
        <stp/>
        <stp>StudyData</stp>
        <stp>XLK</stp>
        <stp>Bar</stp>
        <stp/>
        <stp>Time</stp>
        <stp>M</stp>
        <stp>-293</stp>
        <stp/>
        <stp/>
        <stp/>
        <stp>False</stp>
        <tr r="H295" s="2"/>
      </tp>
      <tp t="s">
        <v/>
        <stp/>
        <stp>StudyData</stp>
        <stp>XLK</stp>
        <stp>Bar</stp>
        <stp/>
        <stp>Time</stp>
        <stp>M</stp>
        <stp>-493</stp>
        <stp/>
        <stp/>
        <stp/>
        <stp>False</stp>
        <tr r="H495" s="2"/>
      </tp>
      <tp>
        <v>38930</v>
        <stp/>
        <stp>StudyData</stp>
        <stp>XLK</stp>
        <stp>Bar</stp>
        <stp/>
        <stp>Time</stp>
        <stp>M</stp>
        <stp>-188</stp>
        <stp/>
        <stp/>
        <stp/>
        <stp>False</stp>
        <tr r="H190" s="2"/>
      </tp>
      <tp t="s">
        <v/>
        <stp/>
        <stp>StudyData</stp>
        <stp>XLK</stp>
        <stp>Bar</stp>
        <stp/>
        <stp>Time</stp>
        <stp>M</stp>
        <stp>-388</stp>
        <stp/>
        <stp/>
        <stp/>
        <stp>False</stp>
        <tr r="H390" s="2"/>
      </tp>
      <tp>
        <v>35886</v>
        <stp/>
        <stp>StudyData</stp>
        <stp>XLK</stp>
        <stp>Bar</stp>
        <stp/>
        <stp>Time</stp>
        <stp>M</stp>
        <stp>-288</stp>
        <stp/>
        <stp/>
        <stp/>
        <stp>False</stp>
        <tr r="H290" s="2"/>
      </tp>
      <tp t="s">
        <v/>
        <stp/>
        <stp>StudyData</stp>
        <stp>XLK</stp>
        <stp>Bar</stp>
        <stp/>
        <stp>Time</stp>
        <stp>M</stp>
        <stp>-488</stp>
        <stp/>
        <stp/>
        <stp/>
        <stp>False</stp>
        <tr r="H490" s="2"/>
      </tp>
      <tp>
        <v>38901</v>
        <stp/>
        <stp>StudyData</stp>
        <stp>XLK</stp>
        <stp>Bar</stp>
        <stp/>
        <stp>Time</stp>
        <stp>M</stp>
        <stp>-189</stp>
        <stp/>
        <stp/>
        <stp/>
        <stp>False</stp>
        <tr r="H191" s="2"/>
      </tp>
      <tp t="s">
        <v/>
        <stp/>
        <stp>StudyData</stp>
        <stp>XLK</stp>
        <stp>Bar</stp>
        <stp/>
        <stp>Time</stp>
        <stp>M</stp>
        <stp>-389</stp>
        <stp/>
        <stp/>
        <stp/>
        <stp>False</stp>
        <tr r="H391" s="2"/>
      </tp>
      <tp>
        <v>35856</v>
        <stp/>
        <stp>StudyData</stp>
        <stp>XLK</stp>
        <stp>Bar</stp>
        <stp/>
        <stp>Time</stp>
        <stp>M</stp>
        <stp>-289</stp>
        <stp/>
        <stp/>
        <stp/>
        <stp>False</stp>
        <tr r="H291" s="2"/>
      </tp>
      <tp t="s">
        <v/>
        <stp/>
        <stp>StudyData</stp>
        <stp>XLK</stp>
        <stp>Bar</stp>
        <stp/>
        <stp>Time</stp>
        <stp>M</stp>
        <stp>-489</stp>
        <stp/>
        <stp/>
        <stp/>
        <stp>False</stp>
        <tr r="H491" s="2"/>
      </tp>
      <tp>
        <v>39052</v>
        <stp/>
        <stp>StudyData</stp>
        <stp>XLK</stp>
        <stp>Bar</stp>
        <stp/>
        <stp>Time</stp>
        <stp>M</stp>
        <stp>-184</stp>
        <stp/>
        <stp/>
        <stp/>
        <stp>False</stp>
        <tr r="H186" s="2"/>
      </tp>
      <tp t="s">
        <v/>
        <stp/>
        <stp>StudyData</stp>
        <stp>XLK</stp>
        <stp>Bar</stp>
        <stp/>
        <stp>Time</stp>
        <stp>M</stp>
        <stp>-384</stp>
        <stp/>
        <stp/>
        <stp/>
        <stp>False</stp>
        <tr r="H386" s="2"/>
      </tp>
      <tp>
        <v>36010</v>
        <stp/>
        <stp>StudyData</stp>
        <stp>XLK</stp>
        <stp>Bar</stp>
        <stp/>
        <stp>Time</stp>
        <stp>M</stp>
        <stp>-284</stp>
        <stp/>
        <stp/>
        <stp/>
        <stp>False</stp>
        <tr r="H286" s="2"/>
      </tp>
      <tp t="s">
        <v/>
        <stp/>
        <stp>StudyData</stp>
        <stp>XLK</stp>
        <stp>Bar</stp>
        <stp/>
        <stp>Time</stp>
        <stp>M</stp>
        <stp>-584</stp>
        <stp/>
        <stp/>
        <stp/>
        <stp>False</stp>
        <tr r="H586" s="2"/>
      </tp>
      <tp t="s">
        <v/>
        <stp/>
        <stp>StudyData</stp>
        <stp>XLK</stp>
        <stp>Bar</stp>
        <stp/>
        <stp>Time</stp>
        <stp>M</stp>
        <stp>-484</stp>
        <stp/>
        <stp/>
        <stp/>
        <stp>False</stp>
        <tr r="H486" s="2"/>
      </tp>
      <tp>
        <v>39022</v>
        <stp/>
        <stp>StudyData</stp>
        <stp>XLK</stp>
        <stp>Bar</stp>
        <stp/>
        <stp>Time</stp>
        <stp>M</stp>
        <stp>-185</stp>
        <stp/>
        <stp/>
        <stp/>
        <stp>False</stp>
        <tr r="H187" s="2"/>
      </tp>
      <tp t="s">
        <v/>
        <stp/>
        <stp>StudyData</stp>
        <stp>XLK</stp>
        <stp>Bar</stp>
        <stp/>
        <stp>Time</stp>
        <stp>M</stp>
        <stp>-385</stp>
        <stp/>
        <stp/>
        <stp/>
        <stp>False</stp>
        <tr r="H387" s="2"/>
      </tp>
      <tp>
        <v>35977</v>
        <stp/>
        <stp>StudyData</stp>
        <stp>XLK</stp>
        <stp>Bar</stp>
        <stp/>
        <stp>Time</stp>
        <stp>M</stp>
        <stp>-285</stp>
        <stp/>
        <stp/>
        <stp/>
        <stp>False</stp>
        <tr r="H287" s="2"/>
      </tp>
      <tp t="s">
        <v/>
        <stp/>
        <stp>StudyData</stp>
        <stp>XLK</stp>
        <stp>Bar</stp>
        <stp/>
        <stp>Time</stp>
        <stp>M</stp>
        <stp>-585</stp>
        <stp/>
        <stp/>
        <stp/>
        <stp>False</stp>
        <tr r="H587" s="2"/>
      </tp>
      <tp t="s">
        <v/>
        <stp/>
        <stp>StudyData</stp>
        <stp>XLK</stp>
        <stp>Bar</stp>
        <stp/>
        <stp>Time</stp>
        <stp>M</stp>
        <stp>-485</stp>
        <stp/>
        <stp/>
        <stp/>
        <stp>False</stp>
        <tr r="H487" s="2"/>
      </tp>
      <tp>
        <v>38992</v>
        <stp/>
        <stp>StudyData</stp>
        <stp>XLK</stp>
        <stp>Bar</stp>
        <stp/>
        <stp>Time</stp>
        <stp>M</stp>
        <stp>-186</stp>
        <stp/>
        <stp/>
        <stp/>
        <stp>False</stp>
        <tr r="H188" s="2"/>
      </tp>
      <tp t="s">
        <v/>
        <stp/>
        <stp>StudyData</stp>
        <stp>XLK</stp>
        <stp>Bar</stp>
        <stp/>
        <stp>Time</stp>
        <stp>M</stp>
        <stp>-386</stp>
        <stp/>
        <stp/>
        <stp/>
        <stp>False</stp>
        <tr r="H388" s="2"/>
      </tp>
      <tp>
        <v>35947</v>
        <stp/>
        <stp>StudyData</stp>
        <stp>XLK</stp>
        <stp>Bar</stp>
        <stp/>
        <stp>Time</stp>
        <stp>M</stp>
        <stp>-286</stp>
        <stp/>
        <stp/>
        <stp/>
        <stp>False</stp>
        <tr r="H288" s="2"/>
      </tp>
      <tp t="s">
        <v/>
        <stp/>
        <stp>StudyData</stp>
        <stp>XLK</stp>
        <stp>Bar</stp>
        <stp/>
        <stp>Time</stp>
        <stp>M</stp>
        <stp>-586</stp>
        <stp/>
        <stp/>
        <stp/>
        <stp>False</stp>
        <tr r="H588" s="2"/>
      </tp>
      <tp t="s">
        <v/>
        <stp/>
        <stp>StudyData</stp>
        <stp>XLK</stp>
        <stp>Bar</stp>
        <stp/>
        <stp>Time</stp>
        <stp>M</stp>
        <stp>-486</stp>
        <stp/>
        <stp/>
        <stp/>
        <stp>False</stp>
        <tr r="H488" s="2"/>
      </tp>
      <tp>
        <v>38961</v>
        <stp/>
        <stp>StudyData</stp>
        <stp>XLK</stp>
        <stp>Bar</stp>
        <stp/>
        <stp>Time</stp>
        <stp>M</stp>
        <stp>-187</stp>
        <stp/>
        <stp/>
        <stp/>
        <stp>False</stp>
        <tr r="H189" s="2"/>
      </tp>
      <tp t="s">
        <v/>
        <stp/>
        <stp>StudyData</stp>
        <stp>XLK</stp>
        <stp>Bar</stp>
        <stp/>
        <stp>Time</stp>
        <stp>M</stp>
        <stp>-387</stp>
        <stp/>
        <stp/>
        <stp/>
        <stp>False</stp>
        <tr r="H389" s="2"/>
      </tp>
      <tp>
        <v>35916</v>
        <stp/>
        <stp>StudyData</stp>
        <stp>XLK</stp>
        <stp>Bar</stp>
        <stp/>
        <stp>Time</stp>
        <stp>M</stp>
        <stp>-287</stp>
        <stp/>
        <stp/>
        <stp/>
        <stp>False</stp>
        <tr r="H289" s="2"/>
      </tp>
      <tp t="s">
        <v/>
        <stp/>
        <stp>StudyData</stp>
        <stp>XLK</stp>
        <stp>Bar</stp>
        <stp/>
        <stp>Time</stp>
        <stp>M</stp>
        <stp>-587</stp>
        <stp/>
        <stp/>
        <stp/>
        <stp>False</stp>
        <tr r="H589" s="2"/>
      </tp>
      <tp t="s">
        <v/>
        <stp/>
        <stp>StudyData</stp>
        <stp>XLK</stp>
        <stp>Bar</stp>
        <stp/>
        <stp>Time</stp>
        <stp>M</stp>
        <stp>-487</stp>
        <stp/>
        <stp/>
        <stp/>
        <stp>False</stp>
        <tr r="H489" s="2"/>
      </tp>
      <tp>
        <v>39174</v>
        <stp/>
        <stp>StudyData</stp>
        <stp>XLK</stp>
        <stp>Bar</stp>
        <stp/>
        <stp>Time</stp>
        <stp>M</stp>
        <stp>-180</stp>
        <stp/>
        <stp/>
        <stp/>
        <stp>False</stp>
        <tr r="H182" s="2"/>
      </tp>
      <tp t="s">
        <v/>
        <stp/>
        <stp>StudyData</stp>
        <stp>XLK</stp>
        <stp>Bar</stp>
        <stp/>
        <stp>Time</stp>
        <stp>M</stp>
        <stp>-380</stp>
        <stp/>
        <stp/>
        <stp/>
        <stp>False</stp>
        <tr r="H382" s="2"/>
      </tp>
      <tp>
        <v>36130</v>
        <stp/>
        <stp>StudyData</stp>
        <stp>XLK</stp>
        <stp>Bar</stp>
        <stp/>
        <stp>Time</stp>
        <stp>M</stp>
        <stp>-280</stp>
        <stp/>
        <stp/>
        <stp/>
        <stp>False</stp>
        <tr r="H282" s="2"/>
      </tp>
      <tp t="s">
        <v/>
        <stp/>
        <stp>StudyData</stp>
        <stp>XLK</stp>
        <stp>Bar</stp>
        <stp/>
        <stp>Time</stp>
        <stp>M</stp>
        <stp>-580</stp>
        <stp/>
        <stp/>
        <stp/>
        <stp>False</stp>
        <tr r="H582" s="2"/>
      </tp>
      <tp t="s">
        <v/>
        <stp/>
        <stp>StudyData</stp>
        <stp>XLK</stp>
        <stp>Bar</stp>
        <stp/>
        <stp>Time</stp>
        <stp>M</stp>
        <stp>-480</stp>
        <stp/>
        <stp/>
        <stp/>
        <stp>False</stp>
        <tr r="H482" s="2"/>
      </tp>
      <tp>
        <v>39142</v>
        <stp/>
        <stp>StudyData</stp>
        <stp>XLK</stp>
        <stp>Bar</stp>
        <stp/>
        <stp>Time</stp>
        <stp>M</stp>
        <stp>-181</stp>
        <stp/>
        <stp/>
        <stp/>
        <stp>False</stp>
        <tr r="H183" s="2"/>
      </tp>
      <tp t="s">
        <v/>
        <stp/>
        <stp>StudyData</stp>
        <stp>XLK</stp>
        <stp>Bar</stp>
        <stp/>
        <stp>Time</stp>
        <stp>M</stp>
        <stp>-381</stp>
        <stp/>
        <stp/>
        <stp/>
        <stp>False</stp>
        <tr r="H383" s="2"/>
      </tp>
      <tp>
        <v>36101</v>
        <stp/>
        <stp>StudyData</stp>
        <stp>XLK</stp>
        <stp>Bar</stp>
        <stp/>
        <stp>Time</stp>
        <stp>M</stp>
        <stp>-281</stp>
        <stp/>
        <stp/>
        <stp/>
        <stp>False</stp>
        <tr r="H283" s="2"/>
      </tp>
      <tp t="s">
        <v/>
        <stp/>
        <stp>StudyData</stp>
        <stp>XLK</stp>
        <stp>Bar</stp>
        <stp/>
        <stp>Time</stp>
        <stp>M</stp>
        <stp>-581</stp>
        <stp/>
        <stp/>
        <stp/>
        <stp>False</stp>
        <tr r="H583" s="2"/>
      </tp>
      <tp t="s">
        <v/>
        <stp/>
        <stp>StudyData</stp>
        <stp>XLK</stp>
        <stp>Bar</stp>
        <stp/>
        <stp>Time</stp>
        <stp>M</stp>
        <stp>-481</stp>
        <stp/>
        <stp/>
        <stp/>
        <stp>False</stp>
        <tr r="H483" s="2"/>
      </tp>
      <tp>
        <v>39114</v>
        <stp/>
        <stp>StudyData</stp>
        <stp>XLK</stp>
        <stp>Bar</stp>
        <stp/>
        <stp>Time</stp>
        <stp>M</stp>
        <stp>-182</stp>
        <stp/>
        <stp/>
        <stp/>
        <stp>False</stp>
        <tr r="H184" s="2"/>
      </tp>
      <tp t="s">
        <v/>
        <stp/>
        <stp>StudyData</stp>
        <stp>XLK</stp>
        <stp>Bar</stp>
        <stp/>
        <stp>Time</stp>
        <stp>M</stp>
        <stp>-382</stp>
        <stp/>
        <stp/>
        <stp/>
        <stp>False</stp>
        <tr r="H384" s="2"/>
      </tp>
      <tp>
        <v>36069</v>
        <stp/>
        <stp>StudyData</stp>
        <stp>XLK</stp>
        <stp>Bar</stp>
        <stp/>
        <stp>Time</stp>
        <stp>M</stp>
        <stp>-282</stp>
        <stp/>
        <stp/>
        <stp/>
        <stp>False</stp>
        <tr r="H284" s="2"/>
      </tp>
      <tp t="s">
        <v/>
        <stp/>
        <stp>StudyData</stp>
        <stp>XLK</stp>
        <stp>Bar</stp>
        <stp/>
        <stp>Time</stp>
        <stp>M</stp>
        <stp>-582</stp>
        <stp/>
        <stp/>
        <stp/>
        <stp>False</stp>
        <tr r="H584" s="2"/>
      </tp>
      <tp t="s">
        <v/>
        <stp/>
        <stp>StudyData</stp>
        <stp>XLK</stp>
        <stp>Bar</stp>
        <stp/>
        <stp>Time</stp>
        <stp>M</stp>
        <stp>-482</stp>
        <stp/>
        <stp/>
        <stp/>
        <stp>False</stp>
        <tr r="H484" s="2"/>
      </tp>
      <tp>
        <v>39085</v>
        <stp/>
        <stp>StudyData</stp>
        <stp>XLK</stp>
        <stp>Bar</stp>
        <stp/>
        <stp>Time</stp>
        <stp>M</stp>
        <stp>-183</stp>
        <stp/>
        <stp/>
        <stp/>
        <stp>False</stp>
        <tr r="H185" s="2"/>
      </tp>
      <tp t="s">
        <v/>
        <stp/>
        <stp>StudyData</stp>
        <stp>XLK</stp>
        <stp>Bar</stp>
        <stp/>
        <stp>Time</stp>
        <stp>M</stp>
        <stp>-383</stp>
        <stp/>
        <stp/>
        <stp/>
        <stp>False</stp>
        <tr r="H385" s="2"/>
      </tp>
      <tp>
        <v>36039</v>
        <stp/>
        <stp>StudyData</stp>
        <stp>XLK</stp>
        <stp>Bar</stp>
        <stp/>
        <stp>Time</stp>
        <stp>M</stp>
        <stp>-283</stp>
        <stp/>
        <stp/>
        <stp/>
        <stp>False</stp>
        <tr r="H285" s="2"/>
      </tp>
      <tp t="s">
        <v/>
        <stp/>
        <stp>StudyData</stp>
        <stp>XLK</stp>
        <stp>Bar</stp>
        <stp/>
        <stp>Time</stp>
        <stp>M</stp>
        <stp>-583</stp>
        <stp/>
        <stp/>
        <stp/>
        <stp>False</stp>
        <tr r="H585" s="2"/>
      </tp>
      <tp t="s">
        <v/>
        <stp/>
        <stp>StudyData</stp>
        <stp>XLK</stp>
        <stp>Bar</stp>
        <stp/>
        <stp>Time</stp>
        <stp>M</stp>
        <stp>-483</stp>
        <stp/>
        <stp/>
        <stp/>
        <stp>False</stp>
        <tr r="H485" s="2"/>
      </tp>
      <tp>
        <v>44470</v>
        <stp/>
        <stp>StudyData</stp>
        <stp>XLK</stp>
        <stp>Bar</stp>
        <stp/>
        <stp>Time</stp>
        <stp>M</stp>
        <stp>-6</stp>
        <stp/>
        <stp/>
        <stp/>
        <stp>False</stp>
        <tr r="H8" s="2"/>
      </tp>
      <tp>
        <v>44440</v>
        <stp/>
        <stp>StudyData</stp>
        <stp>XLK</stp>
        <stp>Bar</stp>
        <stp/>
        <stp>Time</stp>
        <stp>M</stp>
        <stp>-7</stp>
        <stp/>
        <stp/>
        <stp/>
        <stp>False</stp>
        <tr r="H9" s="2"/>
      </tp>
      <tp>
        <v>44531</v>
        <stp/>
        <stp>StudyData</stp>
        <stp>XLK</stp>
        <stp>Bar</stp>
        <stp/>
        <stp>Time</stp>
        <stp>M</stp>
        <stp>-4</stp>
        <stp/>
        <stp/>
        <stp/>
        <stp>False</stp>
        <tr r="H6" s="2"/>
      </tp>
      <tp>
        <v>44501</v>
        <stp/>
        <stp>StudyData</stp>
        <stp>XLK</stp>
        <stp>Bar</stp>
        <stp/>
        <stp>Time</stp>
        <stp>M</stp>
        <stp>-5</stp>
        <stp/>
        <stp/>
        <stp/>
        <stp>False</stp>
        <tr r="H7" s="2"/>
      </tp>
      <tp>
        <v>44593</v>
        <stp/>
        <stp>StudyData</stp>
        <stp>XLK</stp>
        <stp>Bar</stp>
        <stp/>
        <stp>Time</stp>
        <stp>M</stp>
        <stp>-2</stp>
        <stp/>
        <stp/>
        <stp/>
        <stp>False</stp>
        <tr r="H4" s="2"/>
      </tp>
      <tp>
        <v>44564</v>
        <stp/>
        <stp>StudyData</stp>
        <stp>XLK</stp>
        <stp>Bar</stp>
        <stp/>
        <stp>Time</stp>
        <stp>M</stp>
        <stp>-3</stp>
        <stp/>
        <stp/>
        <stp/>
        <stp>False</stp>
        <tr r="H5" s="2"/>
      </tp>
      <tp>
        <v>44621</v>
        <stp/>
        <stp>StudyData</stp>
        <stp>XLK</stp>
        <stp>Bar</stp>
        <stp/>
        <stp>Time</stp>
        <stp>M</stp>
        <stp>-1</stp>
        <stp/>
        <stp/>
        <stp/>
        <stp>False</stp>
        <tr r="H3" s="2"/>
      </tp>
      <tp>
        <v>44410</v>
        <stp/>
        <stp>StudyData</stp>
        <stp>XLK</stp>
        <stp>Bar</stp>
        <stp/>
        <stp>Time</stp>
        <stp>M</stp>
        <stp>-8</stp>
        <stp/>
        <stp/>
        <stp/>
        <stp>False</stp>
        <tr r="H10" s="2"/>
      </tp>
      <tp>
        <v>44378</v>
        <stp/>
        <stp>StudyData</stp>
        <stp>XLK</stp>
        <stp>Bar</stp>
        <stp/>
        <stp>Time</stp>
        <stp>M</stp>
        <stp>-9</stp>
        <stp/>
        <stp/>
        <stp/>
        <stp>False</stp>
        <tr r="H11" s="2"/>
      </tp>
      <tp>
        <v>39234</v>
        <stp/>
        <stp>StudyData</stp>
        <stp>XLK</stp>
        <stp>Bar</stp>
        <stp/>
        <stp>Time</stp>
        <stp>M</stp>
        <stp>-178</stp>
        <stp/>
        <stp/>
        <stp/>
        <stp>False</stp>
        <tr r="H180" s="2"/>
      </tp>
      <tp t="s">
        <v/>
        <stp/>
        <stp>StudyData</stp>
        <stp>XLK</stp>
        <stp>Bar</stp>
        <stp/>
        <stp>Time</stp>
        <stp>M</stp>
        <stp>-378</stp>
        <stp/>
        <stp/>
        <stp/>
        <stp>False</stp>
        <tr r="H380" s="2"/>
      </tp>
      <tp>
        <v>36192</v>
        <stp/>
        <stp>StudyData</stp>
        <stp>XLK</stp>
        <stp>Bar</stp>
        <stp/>
        <stp>Time</stp>
        <stp>M</stp>
        <stp>-278</stp>
        <stp/>
        <stp/>
        <stp/>
        <stp>False</stp>
        <tr r="H280" s="2"/>
      </tp>
      <tp t="s">
        <v/>
        <stp/>
        <stp>StudyData</stp>
        <stp>XLK</stp>
        <stp>Bar</stp>
        <stp/>
        <stp>Time</stp>
        <stp>M</stp>
        <stp>-578</stp>
        <stp/>
        <stp/>
        <stp/>
        <stp>False</stp>
        <tr r="H580" s="2"/>
      </tp>
      <tp t="s">
        <v/>
        <stp/>
        <stp>StudyData</stp>
        <stp>XLK</stp>
        <stp>Bar</stp>
        <stp/>
        <stp>Time</stp>
        <stp>M</stp>
        <stp>-478</stp>
        <stp/>
        <stp/>
        <stp/>
        <stp>False</stp>
        <tr r="H480" s="2"/>
      </tp>
      <tp>
        <v>39203</v>
        <stp/>
        <stp>StudyData</stp>
        <stp>XLK</stp>
        <stp>Bar</stp>
        <stp/>
        <stp>Time</stp>
        <stp>M</stp>
        <stp>-179</stp>
        <stp/>
        <stp/>
        <stp/>
        <stp>False</stp>
        <tr r="H181" s="2"/>
      </tp>
      <tp t="s">
        <v/>
        <stp/>
        <stp>StudyData</stp>
        <stp>XLK</stp>
        <stp>Bar</stp>
        <stp/>
        <stp>Time</stp>
        <stp>M</stp>
        <stp>-379</stp>
        <stp/>
        <stp/>
        <stp/>
        <stp>False</stp>
        <tr r="H381" s="2"/>
      </tp>
      <tp>
        <v>36164</v>
        <stp/>
        <stp>StudyData</stp>
        <stp>XLK</stp>
        <stp>Bar</stp>
        <stp/>
        <stp>Time</stp>
        <stp>M</stp>
        <stp>-279</stp>
        <stp/>
        <stp/>
        <stp/>
        <stp>False</stp>
        <tr r="H281" s="2"/>
      </tp>
      <tp t="s">
        <v/>
        <stp/>
        <stp>StudyData</stp>
        <stp>XLK</stp>
        <stp>Bar</stp>
        <stp/>
        <stp>Time</stp>
        <stp>M</stp>
        <stp>-579</stp>
        <stp/>
        <stp/>
        <stp/>
        <stp>False</stp>
        <tr r="H581" s="2"/>
      </tp>
      <tp t="s">
        <v/>
        <stp/>
        <stp>StudyData</stp>
        <stp>XLK</stp>
        <stp>Bar</stp>
        <stp/>
        <stp>Time</stp>
        <stp>M</stp>
        <stp>-479</stp>
        <stp/>
        <stp/>
        <stp/>
        <stp>False</stp>
        <tr r="H481" s="2"/>
      </tp>
      <tp>
        <v>39356</v>
        <stp/>
        <stp>StudyData</stp>
        <stp>XLK</stp>
        <stp>Bar</stp>
        <stp/>
        <stp>Time</stp>
        <stp>M</stp>
        <stp>-174</stp>
        <stp/>
        <stp/>
        <stp/>
        <stp>False</stp>
        <tr r="H176" s="2"/>
      </tp>
      <tp t="s">
        <v/>
        <stp/>
        <stp>StudyData</stp>
        <stp>XLK</stp>
        <stp>Bar</stp>
        <stp/>
        <stp>Time</stp>
        <stp>M</stp>
        <stp>-374</stp>
        <stp/>
        <stp/>
        <stp/>
        <stp>False</stp>
        <tr r="H376" s="2"/>
      </tp>
      <tp>
        <v>36312</v>
        <stp/>
        <stp>StudyData</stp>
        <stp>XLK</stp>
        <stp>Bar</stp>
        <stp/>
        <stp>Time</stp>
        <stp>M</stp>
        <stp>-274</stp>
        <stp/>
        <stp/>
        <stp/>
        <stp>False</stp>
        <tr r="H276" s="2"/>
      </tp>
      <tp t="s">
        <v/>
        <stp/>
        <stp>StudyData</stp>
        <stp>XLK</stp>
        <stp>Bar</stp>
        <stp/>
        <stp>Time</stp>
        <stp>M</stp>
        <stp>-574</stp>
        <stp/>
        <stp/>
        <stp/>
        <stp>False</stp>
        <tr r="H576" s="2"/>
      </tp>
      <tp t="s">
        <v/>
        <stp/>
        <stp>StudyData</stp>
        <stp>XLK</stp>
        <stp>Bar</stp>
        <stp/>
        <stp>Time</stp>
        <stp>M</stp>
        <stp>-474</stp>
        <stp/>
        <stp/>
        <stp/>
        <stp>False</stp>
        <tr r="H476" s="2"/>
      </tp>
      <tp>
        <v>39329</v>
        <stp/>
        <stp>StudyData</stp>
        <stp>XLK</stp>
        <stp>Bar</stp>
        <stp/>
        <stp>Time</stp>
        <stp>M</stp>
        <stp>-175</stp>
        <stp/>
        <stp/>
        <stp/>
        <stp>False</stp>
        <tr r="H177" s="2"/>
      </tp>
      <tp t="s">
        <v/>
        <stp/>
        <stp>StudyData</stp>
        <stp>XLK</stp>
        <stp>Bar</stp>
        <stp/>
        <stp>Time</stp>
        <stp>M</stp>
        <stp>-375</stp>
        <stp/>
        <stp/>
        <stp/>
        <stp>False</stp>
        <tr r="H377" s="2"/>
      </tp>
      <tp>
        <v>36283</v>
        <stp/>
        <stp>StudyData</stp>
        <stp>XLK</stp>
        <stp>Bar</stp>
        <stp/>
        <stp>Time</stp>
        <stp>M</stp>
        <stp>-275</stp>
        <stp/>
        <stp/>
        <stp/>
        <stp>False</stp>
        <tr r="H277" s="2"/>
      </tp>
      <tp t="s">
        <v/>
        <stp/>
        <stp>StudyData</stp>
        <stp>XLK</stp>
        <stp>Bar</stp>
        <stp/>
        <stp>Time</stp>
        <stp>M</stp>
        <stp>-575</stp>
        <stp/>
        <stp/>
        <stp/>
        <stp>False</stp>
        <tr r="H577" s="2"/>
      </tp>
      <tp t="s">
        <v/>
        <stp/>
        <stp>StudyData</stp>
        <stp>XLK</stp>
        <stp>Bar</stp>
        <stp/>
        <stp>Time</stp>
        <stp>M</stp>
        <stp>-475</stp>
        <stp/>
        <stp/>
        <stp/>
        <stp>False</stp>
        <tr r="H477" s="2"/>
      </tp>
      <tp>
        <v>39295</v>
        <stp/>
        <stp>StudyData</stp>
        <stp>XLK</stp>
        <stp>Bar</stp>
        <stp/>
        <stp>Time</stp>
        <stp>M</stp>
        <stp>-176</stp>
        <stp/>
        <stp/>
        <stp/>
        <stp>False</stp>
        <tr r="H178" s="2"/>
      </tp>
      <tp t="s">
        <v/>
        <stp/>
        <stp>StudyData</stp>
        <stp>XLK</stp>
        <stp>Bar</stp>
        <stp/>
        <stp>Time</stp>
        <stp>M</stp>
        <stp>-376</stp>
        <stp/>
        <stp/>
        <stp/>
        <stp>False</stp>
        <tr r="H378" s="2"/>
      </tp>
      <tp>
        <v>36251</v>
        <stp/>
        <stp>StudyData</stp>
        <stp>XLK</stp>
        <stp>Bar</stp>
        <stp/>
        <stp>Time</stp>
        <stp>M</stp>
        <stp>-276</stp>
        <stp/>
        <stp/>
        <stp/>
        <stp>False</stp>
        <tr r="H278" s="2"/>
      </tp>
      <tp t="s">
        <v/>
        <stp/>
        <stp>StudyData</stp>
        <stp>XLK</stp>
        <stp>Bar</stp>
        <stp/>
        <stp>Time</stp>
        <stp>M</stp>
        <stp>-576</stp>
        <stp/>
        <stp/>
        <stp/>
        <stp>False</stp>
        <tr r="H578" s="2"/>
      </tp>
      <tp t="s">
        <v/>
        <stp/>
        <stp>StudyData</stp>
        <stp>XLK</stp>
        <stp>Bar</stp>
        <stp/>
        <stp>Time</stp>
        <stp>M</stp>
        <stp>-476</stp>
        <stp/>
        <stp/>
        <stp/>
        <stp>False</stp>
        <tr r="H478" s="2"/>
      </tp>
      <tp>
        <v>39265</v>
        <stp/>
        <stp>StudyData</stp>
        <stp>XLK</stp>
        <stp>Bar</stp>
        <stp/>
        <stp>Time</stp>
        <stp>M</stp>
        <stp>-177</stp>
        <stp/>
        <stp/>
        <stp/>
        <stp>False</stp>
        <tr r="H179" s="2"/>
      </tp>
      <tp t="s">
        <v/>
        <stp/>
        <stp>StudyData</stp>
        <stp>XLK</stp>
        <stp>Bar</stp>
        <stp/>
        <stp>Time</stp>
        <stp>M</stp>
        <stp>-377</stp>
        <stp/>
        <stp/>
        <stp/>
        <stp>False</stp>
        <tr r="H379" s="2"/>
      </tp>
      <tp>
        <v>36220</v>
        <stp/>
        <stp>StudyData</stp>
        <stp>XLK</stp>
        <stp>Bar</stp>
        <stp/>
        <stp>Time</stp>
        <stp>M</stp>
        <stp>-277</stp>
        <stp/>
        <stp/>
        <stp/>
        <stp>False</stp>
        <tr r="H279" s="2"/>
      </tp>
      <tp t="s">
        <v/>
        <stp/>
        <stp>StudyData</stp>
        <stp>XLK</stp>
        <stp>Bar</stp>
        <stp/>
        <stp>Time</stp>
        <stp>M</stp>
        <stp>-577</stp>
        <stp/>
        <stp/>
        <stp/>
        <stp>False</stp>
        <tr r="H579" s="2"/>
      </tp>
      <tp t="s">
        <v/>
        <stp/>
        <stp>StudyData</stp>
        <stp>XLK</stp>
        <stp>Bar</stp>
        <stp/>
        <stp>Time</stp>
        <stp>M</stp>
        <stp>-477</stp>
        <stp/>
        <stp/>
        <stp/>
        <stp>False</stp>
        <tr r="H479" s="2"/>
      </tp>
      <tp>
        <v>39479</v>
        <stp/>
        <stp>StudyData</stp>
        <stp>XLK</stp>
        <stp>Bar</stp>
        <stp/>
        <stp>Time</stp>
        <stp>M</stp>
        <stp>-170</stp>
        <stp/>
        <stp/>
        <stp/>
        <stp>False</stp>
        <tr r="H172" s="2"/>
      </tp>
      <tp t="s">
        <v/>
        <stp/>
        <stp>StudyData</stp>
        <stp>XLK</stp>
        <stp>Bar</stp>
        <stp/>
        <stp>Time</stp>
        <stp>M</stp>
        <stp>-370</stp>
        <stp/>
        <stp/>
        <stp/>
        <stp>False</stp>
        <tr r="H372" s="2"/>
      </tp>
      <tp>
        <v>36434</v>
        <stp/>
        <stp>StudyData</stp>
        <stp>XLK</stp>
        <stp>Bar</stp>
        <stp/>
        <stp>Time</stp>
        <stp>M</stp>
        <stp>-270</stp>
        <stp/>
        <stp/>
        <stp/>
        <stp>False</stp>
        <tr r="H272" s="2"/>
      </tp>
      <tp t="s">
        <v/>
        <stp/>
        <stp>StudyData</stp>
        <stp>XLK</stp>
        <stp>Bar</stp>
        <stp/>
        <stp>Time</stp>
        <stp>M</stp>
        <stp>-570</stp>
        <stp/>
        <stp/>
        <stp/>
        <stp>False</stp>
        <tr r="H572" s="2"/>
      </tp>
      <tp t="s">
        <v/>
        <stp/>
        <stp>StudyData</stp>
        <stp>XLK</stp>
        <stp>Bar</stp>
        <stp/>
        <stp>Time</stp>
        <stp>M</stp>
        <stp>-470</stp>
        <stp/>
        <stp/>
        <stp/>
        <stp>False</stp>
        <tr r="H472" s="2"/>
      </tp>
      <tp>
        <v>39449</v>
        <stp/>
        <stp>StudyData</stp>
        <stp>XLK</stp>
        <stp>Bar</stp>
        <stp/>
        <stp>Time</stp>
        <stp>M</stp>
        <stp>-171</stp>
        <stp/>
        <stp/>
        <stp/>
        <stp>False</stp>
        <tr r="H173" s="2"/>
      </tp>
      <tp t="s">
        <v/>
        <stp/>
        <stp>StudyData</stp>
        <stp>XLK</stp>
        <stp>Bar</stp>
        <stp/>
        <stp>Time</stp>
        <stp>M</stp>
        <stp>-371</stp>
        <stp/>
        <stp/>
        <stp/>
        <stp>False</stp>
        <tr r="H373" s="2"/>
      </tp>
      <tp>
        <v>36404</v>
        <stp/>
        <stp>StudyData</stp>
        <stp>XLK</stp>
        <stp>Bar</stp>
        <stp/>
        <stp>Time</stp>
        <stp>M</stp>
        <stp>-271</stp>
        <stp/>
        <stp/>
        <stp/>
        <stp>False</stp>
        <tr r="H273" s="2"/>
      </tp>
      <tp t="s">
        <v/>
        <stp/>
        <stp>StudyData</stp>
        <stp>XLK</stp>
        <stp>Bar</stp>
        <stp/>
        <stp>Time</stp>
        <stp>M</stp>
        <stp>-571</stp>
        <stp/>
        <stp/>
        <stp/>
        <stp>False</stp>
        <tr r="H573" s="2"/>
      </tp>
      <tp t="s">
        <v/>
        <stp/>
        <stp>StudyData</stp>
        <stp>XLK</stp>
        <stp>Bar</stp>
        <stp/>
        <stp>Time</stp>
        <stp>M</stp>
        <stp>-471</stp>
        <stp/>
        <stp/>
        <stp/>
        <stp>False</stp>
        <tr r="H473" s="2"/>
      </tp>
      <tp>
        <v>39419</v>
        <stp/>
        <stp>StudyData</stp>
        <stp>XLK</stp>
        <stp>Bar</stp>
        <stp/>
        <stp>Time</stp>
        <stp>M</stp>
        <stp>-172</stp>
        <stp/>
        <stp/>
        <stp/>
        <stp>False</stp>
        <tr r="H174" s="2"/>
      </tp>
      <tp t="s">
        <v/>
        <stp/>
        <stp>StudyData</stp>
        <stp>XLK</stp>
        <stp>Bar</stp>
        <stp/>
        <stp>Time</stp>
        <stp>M</stp>
        <stp>-372</stp>
        <stp/>
        <stp/>
        <stp/>
        <stp>False</stp>
        <tr r="H374" s="2"/>
      </tp>
      <tp>
        <v>36374</v>
        <stp/>
        <stp>StudyData</stp>
        <stp>XLK</stp>
        <stp>Bar</stp>
        <stp/>
        <stp>Time</stp>
        <stp>M</stp>
        <stp>-272</stp>
        <stp/>
        <stp/>
        <stp/>
        <stp>False</stp>
        <tr r="H274" s="2"/>
      </tp>
      <tp t="s">
        <v/>
        <stp/>
        <stp>StudyData</stp>
        <stp>XLK</stp>
        <stp>Bar</stp>
        <stp/>
        <stp>Time</stp>
        <stp>M</stp>
        <stp>-572</stp>
        <stp/>
        <stp/>
        <stp/>
        <stp>False</stp>
        <tr r="H574" s="2"/>
      </tp>
      <tp t="s">
        <v/>
        <stp/>
        <stp>StudyData</stp>
        <stp>XLK</stp>
        <stp>Bar</stp>
        <stp/>
        <stp>Time</stp>
        <stp>M</stp>
        <stp>-472</stp>
        <stp/>
        <stp/>
        <stp/>
        <stp>False</stp>
        <tr r="H474" s="2"/>
      </tp>
      <tp>
        <v>39387</v>
        <stp/>
        <stp>StudyData</stp>
        <stp>XLK</stp>
        <stp>Bar</stp>
        <stp/>
        <stp>Time</stp>
        <stp>M</stp>
        <stp>-173</stp>
        <stp/>
        <stp/>
        <stp/>
        <stp>False</stp>
        <tr r="H175" s="2"/>
      </tp>
      <tp t="s">
        <v/>
        <stp/>
        <stp>StudyData</stp>
        <stp>XLK</stp>
        <stp>Bar</stp>
        <stp/>
        <stp>Time</stp>
        <stp>M</stp>
        <stp>-373</stp>
        <stp/>
        <stp/>
        <stp/>
        <stp>False</stp>
        <tr r="H375" s="2"/>
      </tp>
      <tp>
        <v>36342</v>
        <stp/>
        <stp>StudyData</stp>
        <stp>XLK</stp>
        <stp>Bar</stp>
        <stp/>
        <stp>Time</stp>
        <stp>M</stp>
        <stp>-273</stp>
        <stp/>
        <stp/>
        <stp/>
        <stp>False</stp>
        <tr r="H275" s="2"/>
      </tp>
      <tp t="s">
        <v/>
        <stp/>
        <stp>StudyData</stp>
        <stp>XLK</stp>
        <stp>Bar</stp>
        <stp/>
        <stp>Time</stp>
        <stp>M</stp>
        <stp>-573</stp>
        <stp/>
        <stp/>
        <stp/>
        <stp>False</stp>
        <tr r="H575" s="2"/>
      </tp>
      <tp t="s">
        <v/>
        <stp/>
        <stp>StudyData</stp>
        <stp>XLK</stp>
        <stp>Bar</stp>
        <stp/>
        <stp>Time</stp>
        <stp>M</stp>
        <stp>-473</stp>
        <stp/>
        <stp/>
        <stp/>
        <stp>False</stp>
        <tr r="H475" s="2"/>
      </tp>
      <tp>
        <v>39539</v>
        <stp/>
        <stp>StudyData</stp>
        <stp>XLK</stp>
        <stp>Bar</stp>
        <stp/>
        <stp>Time</stp>
        <stp>M</stp>
        <stp>-168</stp>
        <stp/>
        <stp/>
        <stp/>
        <stp>False</stp>
        <tr r="H170" s="2"/>
      </tp>
      <tp t="s">
        <v/>
        <stp/>
        <stp>StudyData</stp>
        <stp>XLK</stp>
        <stp>Bar</stp>
        <stp/>
        <stp>Time</stp>
        <stp>M</stp>
        <stp>-368</stp>
        <stp/>
        <stp/>
        <stp/>
        <stp>False</stp>
        <tr r="H370" s="2"/>
      </tp>
      <tp>
        <v>36495</v>
        <stp/>
        <stp>StudyData</stp>
        <stp>XLK</stp>
        <stp>Bar</stp>
        <stp/>
        <stp>Time</stp>
        <stp>M</stp>
        <stp>-268</stp>
        <stp/>
        <stp/>
        <stp/>
        <stp>False</stp>
        <tr r="H270" s="2"/>
      </tp>
      <tp t="s">
        <v/>
        <stp/>
        <stp>StudyData</stp>
        <stp>XLK</stp>
        <stp>Bar</stp>
        <stp/>
        <stp>Time</stp>
        <stp>M</stp>
        <stp>-568</stp>
        <stp/>
        <stp/>
        <stp/>
        <stp>False</stp>
        <tr r="H570" s="2"/>
      </tp>
      <tp t="s">
        <v/>
        <stp/>
        <stp>StudyData</stp>
        <stp>XLK</stp>
        <stp>Bar</stp>
        <stp/>
        <stp>Time</stp>
        <stp>M</stp>
        <stp>-468</stp>
        <stp/>
        <stp/>
        <stp/>
        <stp>False</stp>
        <tr r="H470" s="2"/>
      </tp>
      <tp>
        <v>39510</v>
        <stp/>
        <stp>StudyData</stp>
        <stp>XLK</stp>
        <stp>Bar</stp>
        <stp/>
        <stp>Time</stp>
        <stp>M</stp>
        <stp>-169</stp>
        <stp/>
        <stp/>
        <stp/>
        <stp>False</stp>
        <tr r="H171" s="2"/>
      </tp>
      <tp t="s">
        <v/>
        <stp/>
        <stp>StudyData</stp>
        <stp>XLK</stp>
        <stp>Bar</stp>
        <stp/>
        <stp>Time</stp>
        <stp>M</stp>
        <stp>-369</stp>
        <stp/>
        <stp/>
        <stp/>
        <stp>False</stp>
        <tr r="H371" s="2"/>
      </tp>
      <tp>
        <v>36465</v>
        <stp/>
        <stp>StudyData</stp>
        <stp>XLK</stp>
        <stp>Bar</stp>
        <stp/>
        <stp>Time</stp>
        <stp>M</stp>
        <stp>-269</stp>
        <stp/>
        <stp/>
        <stp/>
        <stp>False</stp>
        <tr r="H271" s="2"/>
      </tp>
      <tp t="s">
        <v/>
        <stp/>
        <stp>StudyData</stp>
        <stp>XLK</stp>
        <stp>Bar</stp>
        <stp/>
        <stp>Time</stp>
        <stp>M</stp>
        <stp>-569</stp>
        <stp/>
        <stp/>
        <stp/>
        <stp>False</stp>
        <tr r="H571" s="2"/>
      </tp>
      <tp t="s">
        <v/>
        <stp/>
        <stp>StudyData</stp>
        <stp>XLK</stp>
        <stp>Bar</stp>
        <stp/>
        <stp>Time</stp>
        <stp>M</stp>
        <stp>-469</stp>
        <stp/>
        <stp/>
        <stp/>
        <stp>False</stp>
        <tr r="H471" s="2"/>
      </tp>
      <tp>
        <v>39661</v>
        <stp/>
        <stp>StudyData</stp>
        <stp>XLK</stp>
        <stp>Bar</stp>
        <stp/>
        <stp>Time</stp>
        <stp>M</stp>
        <stp>-164</stp>
        <stp/>
        <stp/>
        <stp/>
        <stp>False</stp>
        <tr r="H166" s="2"/>
      </tp>
      <tp t="s">
        <v/>
        <stp/>
        <stp>StudyData</stp>
        <stp>XLK</stp>
        <stp>Bar</stp>
        <stp/>
        <stp>Time</stp>
        <stp>M</stp>
        <stp>-364</stp>
        <stp/>
        <stp/>
        <stp/>
        <stp>False</stp>
        <tr r="H366" s="2"/>
      </tp>
      <tp>
        <v>36619</v>
        <stp/>
        <stp>StudyData</stp>
        <stp>XLK</stp>
        <stp>Bar</stp>
        <stp/>
        <stp>Time</stp>
        <stp>M</stp>
        <stp>-264</stp>
        <stp/>
        <stp/>
        <stp/>
        <stp>False</stp>
        <tr r="H266" s="2"/>
      </tp>
      <tp t="s">
        <v/>
        <stp/>
        <stp>StudyData</stp>
        <stp>XLK</stp>
        <stp>Bar</stp>
        <stp/>
        <stp>Time</stp>
        <stp>M</stp>
        <stp>-564</stp>
        <stp/>
        <stp/>
        <stp/>
        <stp>False</stp>
        <tr r="H566" s="2"/>
      </tp>
      <tp t="s">
        <v/>
        <stp/>
        <stp>StudyData</stp>
        <stp>XLK</stp>
        <stp>Bar</stp>
        <stp/>
        <stp>Time</stp>
        <stp>M</stp>
        <stp>-464</stp>
        <stp/>
        <stp/>
        <stp/>
        <stp>False</stp>
        <tr r="H466" s="2"/>
      </tp>
      <tp>
        <v>39630</v>
        <stp/>
        <stp>StudyData</stp>
        <stp>XLK</stp>
        <stp>Bar</stp>
        <stp/>
        <stp>Time</stp>
        <stp>M</stp>
        <stp>-165</stp>
        <stp/>
        <stp/>
        <stp/>
        <stp>False</stp>
        <tr r="H167" s="2"/>
      </tp>
      <tp t="s">
        <v/>
        <stp/>
        <stp>StudyData</stp>
        <stp>XLK</stp>
        <stp>Bar</stp>
        <stp/>
        <stp>Time</stp>
        <stp>M</stp>
        <stp>-365</stp>
        <stp/>
        <stp/>
        <stp/>
        <stp>False</stp>
        <tr r="H367" s="2"/>
      </tp>
      <tp>
        <v>36586</v>
        <stp/>
        <stp>StudyData</stp>
        <stp>XLK</stp>
        <stp>Bar</stp>
        <stp/>
        <stp>Time</stp>
        <stp>M</stp>
        <stp>-265</stp>
        <stp/>
        <stp/>
        <stp/>
        <stp>False</stp>
        <tr r="H267" s="2"/>
      </tp>
      <tp t="s">
        <v/>
        <stp/>
        <stp>StudyData</stp>
        <stp>XLK</stp>
        <stp>Bar</stp>
        <stp/>
        <stp>Time</stp>
        <stp>M</stp>
        <stp>-565</stp>
        <stp/>
        <stp/>
        <stp/>
        <stp>False</stp>
        <tr r="H567" s="2"/>
      </tp>
      <tp t="s">
        <v/>
        <stp/>
        <stp>StudyData</stp>
        <stp>XLK</stp>
        <stp>Bar</stp>
        <stp/>
        <stp>Time</stp>
        <stp>M</stp>
        <stp>-465</stp>
        <stp/>
        <stp/>
        <stp/>
        <stp>False</stp>
        <tr r="H467" s="2"/>
      </tp>
      <tp>
        <v>39601</v>
        <stp/>
        <stp>StudyData</stp>
        <stp>XLK</stp>
        <stp>Bar</stp>
        <stp/>
        <stp>Time</stp>
        <stp>M</stp>
        <stp>-166</stp>
        <stp/>
        <stp/>
        <stp/>
        <stp>False</stp>
        <tr r="H168" s="2"/>
      </tp>
      <tp t="s">
        <v/>
        <stp/>
        <stp>StudyData</stp>
        <stp>XLK</stp>
        <stp>Bar</stp>
        <stp/>
        <stp>Time</stp>
        <stp>M</stp>
        <stp>-366</stp>
        <stp/>
        <stp/>
        <stp/>
        <stp>False</stp>
        <tr r="H368" s="2"/>
      </tp>
      <tp>
        <v>36557</v>
        <stp/>
        <stp>StudyData</stp>
        <stp>XLK</stp>
        <stp>Bar</stp>
        <stp/>
        <stp>Time</stp>
        <stp>M</stp>
        <stp>-266</stp>
        <stp/>
        <stp/>
        <stp/>
        <stp>False</stp>
        <tr r="H268" s="2"/>
      </tp>
      <tp t="s">
        <v/>
        <stp/>
        <stp>StudyData</stp>
        <stp>XLK</stp>
        <stp>Bar</stp>
        <stp/>
        <stp>Time</stp>
        <stp>M</stp>
        <stp>-566</stp>
        <stp/>
        <stp/>
        <stp/>
        <stp>False</stp>
        <tr r="H568" s="2"/>
      </tp>
      <tp t="s">
        <v/>
        <stp/>
        <stp>StudyData</stp>
        <stp>XLK</stp>
        <stp>Bar</stp>
        <stp/>
        <stp>Time</stp>
        <stp>M</stp>
        <stp>-466</stp>
        <stp/>
        <stp/>
        <stp/>
        <stp>False</stp>
        <tr r="H468" s="2"/>
      </tp>
      <tp>
        <v>39569</v>
        <stp/>
        <stp>StudyData</stp>
        <stp>XLK</stp>
        <stp>Bar</stp>
        <stp/>
        <stp>Time</stp>
        <stp>M</stp>
        <stp>-167</stp>
        <stp/>
        <stp/>
        <stp/>
        <stp>False</stp>
        <tr r="H169" s="2"/>
      </tp>
      <tp t="s">
        <v/>
        <stp/>
        <stp>StudyData</stp>
        <stp>XLK</stp>
        <stp>Bar</stp>
        <stp/>
        <stp>Time</stp>
        <stp>M</stp>
        <stp>-367</stp>
        <stp/>
        <stp/>
        <stp/>
        <stp>False</stp>
        <tr r="H369" s="2"/>
      </tp>
      <tp>
        <v>36528</v>
        <stp/>
        <stp>StudyData</stp>
        <stp>XLK</stp>
        <stp>Bar</stp>
        <stp/>
        <stp>Time</stp>
        <stp>M</stp>
        <stp>-267</stp>
        <stp/>
        <stp/>
        <stp/>
        <stp>False</stp>
        <tr r="H269" s="2"/>
      </tp>
      <tp t="s">
        <v/>
        <stp/>
        <stp>StudyData</stp>
        <stp>XLK</stp>
        <stp>Bar</stp>
        <stp/>
        <stp>Time</stp>
        <stp>M</stp>
        <stp>-567</stp>
        <stp/>
        <stp/>
        <stp/>
        <stp>False</stp>
        <tr r="H569" s="2"/>
      </tp>
      <tp t="s">
        <v/>
        <stp/>
        <stp>StudyData</stp>
        <stp>XLK</stp>
        <stp>Bar</stp>
        <stp/>
        <stp>Time</stp>
        <stp>M</stp>
        <stp>-467</stp>
        <stp/>
        <stp/>
        <stp/>
        <stp>False</stp>
        <tr r="H469" s="2"/>
      </tp>
      <tp>
        <v>39783</v>
        <stp/>
        <stp>StudyData</stp>
        <stp>XLK</stp>
        <stp>Bar</stp>
        <stp/>
        <stp>Time</stp>
        <stp>M</stp>
        <stp>-160</stp>
        <stp/>
        <stp/>
        <stp/>
        <stp>False</stp>
        <tr r="H162" s="2"/>
      </tp>
      <tp t="s">
        <v/>
        <stp/>
        <stp>StudyData</stp>
        <stp>XLK</stp>
        <stp>Bar</stp>
        <stp/>
        <stp>Time</stp>
        <stp>M</stp>
        <stp>-360</stp>
        <stp/>
        <stp/>
        <stp/>
        <stp>False</stp>
        <tr r="H362" s="2"/>
      </tp>
      <tp>
        <v>36739</v>
        <stp/>
        <stp>StudyData</stp>
        <stp>XLK</stp>
        <stp>Bar</stp>
        <stp/>
        <stp>Time</stp>
        <stp>M</stp>
        <stp>-260</stp>
        <stp/>
        <stp/>
        <stp/>
        <stp>False</stp>
        <tr r="H262" s="2"/>
      </tp>
      <tp t="s">
        <v/>
        <stp/>
        <stp>StudyData</stp>
        <stp>XLK</stp>
        <stp>Bar</stp>
        <stp/>
        <stp>Time</stp>
        <stp>M</stp>
        <stp>-560</stp>
        <stp/>
        <stp/>
        <stp/>
        <stp>False</stp>
        <tr r="H562" s="2"/>
      </tp>
      <tp t="s">
        <v/>
        <stp/>
        <stp>StudyData</stp>
        <stp>XLK</stp>
        <stp>Bar</stp>
        <stp/>
        <stp>Time</stp>
        <stp>M</stp>
        <stp>-460</stp>
        <stp/>
        <stp/>
        <stp/>
        <stp>False</stp>
        <tr r="H462" s="2"/>
      </tp>
      <tp>
        <v>39755</v>
        <stp/>
        <stp>StudyData</stp>
        <stp>XLK</stp>
        <stp>Bar</stp>
        <stp/>
        <stp>Time</stp>
        <stp>M</stp>
        <stp>-161</stp>
        <stp/>
        <stp/>
        <stp/>
        <stp>False</stp>
        <tr r="H163" s="2"/>
      </tp>
      <tp t="s">
        <v/>
        <stp/>
        <stp>StudyData</stp>
        <stp>XLK</stp>
        <stp>Bar</stp>
        <stp/>
        <stp>Time</stp>
        <stp>M</stp>
        <stp>-361</stp>
        <stp/>
        <stp/>
        <stp/>
        <stp>False</stp>
        <tr r="H363" s="2"/>
      </tp>
      <tp>
        <v>36710</v>
        <stp/>
        <stp>StudyData</stp>
        <stp>XLK</stp>
        <stp>Bar</stp>
        <stp/>
        <stp>Time</stp>
        <stp>M</stp>
        <stp>-261</stp>
        <stp/>
        <stp/>
        <stp/>
        <stp>False</stp>
        <tr r="H263" s="2"/>
      </tp>
      <tp t="s">
        <v/>
        <stp/>
        <stp>StudyData</stp>
        <stp>XLK</stp>
        <stp>Bar</stp>
        <stp/>
        <stp>Time</stp>
        <stp>M</stp>
        <stp>-561</stp>
        <stp/>
        <stp/>
        <stp/>
        <stp>False</stp>
        <tr r="H563" s="2"/>
      </tp>
      <tp t="s">
        <v/>
        <stp/>
        <stp>StudyData</stp>
        <stp>XLK</stp>
        <stp>Bar</stp>
        <stp/>
        <stp>Time</stp>
        <stp>M</stp>
        <stp>-461</stp>
        <stp/>
        <stp/>
        <stp/>
        <stp>False</stp>
        <tr r="H463" s="2"/>
      </tp>
      <tp>
        <v>39722</v>
        <stp/>
        <stp>StudyData</stp>
        <stp>XLK</stp>
        <stp>Bar</stp>
        <stp/>
        <stp>Time</stp>
        <stp>M</stp>
        <stp>-162</stp>
        <stp/>
        <stp/>
        <stp/>
        <stp>False</stp>
        <tr r="H164" s="2"/>
      </tp>
      <tp t="s">
        <v/>
        <stp/>
        <stp>StudyData</stp>
        <stp>XLK</stp>
        <stp>Bar</stp>
        <stp/>
        <stp>Time</stp>
        <stp>M</stp>
        <stp>-362</stp>
        <stp/>
        <stp/>
        <stp/>
        <stp>False</stp>
        <tr r="H364" s="2"/>
      </tp>
      <tp>
        <v>36678</v>
        <stp/>
        <stp>StudyData</stp>
        <stp>XLK</stp>
        <stp>Bar</stp>
        <stp/>
        <stp>Time</stp>
        <stp>M</stp>
        <stp>-262</stp>
        <stp/>
        <stp/>
        <stp/>
        <stp>False</stp>
        <tr r="H264" s="2"/>
      </tp>
      <tp t="s">
        <v/>
        <stp/>
        <stp>StudyData</stp>
        <stp>XLK</stp>
        <stp>Bar</stp>
        <stp/>
        <stp>Time</stp>
        <stp>M</stp>
        <stp>-562</stp>
        <stp/>
        <stp/>
        <stp/>
        <stp>False</stp>
        <tr r="H564" s="2"/>
      </tp>
      <tp t="s">
        <v/>
        <stp/>
        <stp>StudyData</stp>
        <stp>XLK</stp>
        <stp>Bar</stp>
        <stp/>
        <stp>Time</stp>
        <stp>M</stp>
        <stp>-462</stp>
        <stp/>
        <stp/>
        <stp/>
        <stp>False</stp>
        <tr r="H464" s="2"/>
      </tp>
      <tp>
        <v>39693</v>
        <stp/>
        <stp>StudyData</stp>
        <stp>XLK</stp>
        <stp>Bar</stp>
        <stp/>
        <stp>Time</stp>
        <stp>M</stp>
        <stp>-163</stp>
        <stp/>
        <stp/>
        <stp/>
        <stp>False</stp>
        <tr r="H165" s="2"/>
      </tp>
      <tp t="s">
        <v/>
        <stp/>
        <stp>StudyData</stp>
        <stp>XLK</stp>
        <stp>Bar</stp>
        <stp/>
        <stp>Time</stp>
        <stp>M</stp>
        <stp>-363</stp>
        <stp/>
        <stp/>
        <stp/>
        <stp>False</stp>
        <tr r="H365" s="2"/>
      </tp>
      <tp>
        <v>36647</v>
        <stp/>
        <stp>StudyData</stp>
        <stp>XLK</stp>
        <stp>Bar</stp>
        <stp/>
        <stp>Time</stp>
        <stp>M</stp>
        <stp>-263</stp>
        <stp/>
        <stp/>
        <stp/>
        <stp>False</stp>
        <tr r="H265" s="2"/>
      </tp>
      <tp t="s">
        <v/>
        <stp/>
        <stp>StudyData</stp>
        <stp>XLK</stp>
        <stp>Bar</stp>
        <stp/>
        <stp>Time</stp>
        <stp>M</stp>
        <stp>-563</stp>
        <stp/>
        <stp/>
        <stp/>
        <stp>False</stp>
        <tr r="H565" s="2"/>
      </tp>
      <tp t="s">
        <v/>
        <stp/>
        <stp>StudyData</stp>
        <stp>XLK</stp>
        <stp>Bar</stp>
        <stp/>
        <stp>Time</stp>
        <stp>M</stp>
        <stp>-463</stp>
        <stp/>
        <stp/>
        <stp/>
        <stp>False</stp>
        <tr r="H465" s="2"/>
      </tp>
      <tp>
        <v>39846</v>
        <stp/>
        <stp>StudyData</stp>
        <stp>XLK</stp>
        <stp>Bar</stp>
        <stp/>
        <stp>Time</stp>
        <stp>M</stp>
        <stp>-158</stp>
        <stp/>
        <stp/>
        <stp/>
        <stp>False</stp>
        <tr r="H160" s="2"/>
      </tp>
      <tp t="s">
        <v/>
        <stp/>
        <stp>StudyData</stp>
        <stp>XLK</stp>
        <stp>Bar</stp>
        <stp/>
        <stp>Time</stp>
        <stp>M</stp>
        <stp>-358</stp>
        <stp/>
        <stp/>
        <stp/>
        <stp>False</stp>
        <tr r="H360" s="2"/>
      </tp>
      <tp>
        <v>36801</v>
        <stp/>
        <stp>StudyData</stp>
        <stp>XLK</stp>
        <stp>Bar</stp>
        <stp/>
        <stp>Time</stp>
        <stp>M</stp>
        <stp>-258</stp>
        <stp/>
        <stp/>
        <stp/>
        <stp>False</stp>
        <tr r="H260" s="2"/>
      </tp>
      <tp t="s">
        <v/>
        <stp/>
        <stp>StudyData</stp>
        <stp>XLK</stp>
        <stp>Bar</stp>
        <stp/>
        <stp>Time</stp>
        <stp>M</stp>
        <stp>-558</stp>
        <stp/>
        <stp/>
        <stp/>
        <stp>False</stp>
        <tr r="H560" s="2"/>
      </tp>
      <tp t="s">
        <v/>
        <stp/>
        <stp>StudyData</stp>
        <stp>XLK</stp>
        <stp>Bar</stp>
        <stp/>
        <stp>Time</stp>
        <stp>M</stp>
        <stp>-458</stp>
        <stp/>
        <stp/>
        <stp/>
        <stp>False</stp>
        <tr r="H460" s="2"/>
      </tp>
      <tp>
        <v>39815</v>
        <stp/>
        <stp>StudyData</stp>
        <stp>XLK</stp>
        <stp>Bar</stp>
        <stp/>
        <stp>Time</stp>
        <stp>M</stp>
        <stp>-159</stp>
        <stp/>
        <stp/>
        <stp/>
        <stp>False</stp>
        <tr r="H161" s="2"/>
      </tp>
      <tp t="s">
        <v/>
        <stp/>
        <stp>StudyData</stp>
        <stp>XLK</stp>
        <stp>Bar</stp>
        <stp/>
        <stp>Time</stp>
        <stp>M</stp>
        <stp>-359</stp>
        <stp/>
        <stp/>
        <stp/>
        <stp>False</stp>
        <tr r="H361" s="2"/>
      </tp>
      <tp>
        <v>36770</v>
        <stp/>
        <stp>StudyData</stp>
        <stp>XLK</stp>
        <stp>Bar</stp>
        <stp/>
        <stp>Time</stp>
        <stp>M</stp>
        <stp>-259</stp>
        <stp/>
        <stp/>
        <stp/>
        <stp>False</stp>
        <tr r="H261" s="2"/>
      </tp>
      <tp t="s">
        <v/>
        <stp/>
        <stp>StudyData</stp>
        <stp>XLK</stp>
        <stp>Bar</stp>
        <stp/>
        <stp>Time</stp>
        <stp>M</stp>
        <stp>-559</stp>
        <stp/>
        <stp/>
        <stp/>
        <stp>False</stp>
        <tr r="H561" s="2"/>
      </tp>
      <tp t="s">
        <v/>
        <stp/>
        <stp>StudyData</stp>
        <stp>XLK</stp>
        <stp>Bar</stp>
        <stp/>
        <stp>Time</stp>
        <stp>M</stp>
        <stp>-459</stp>
        <stp/>
        <stp/>
        <stp/>
        <stp>False</stp>
        <tr r="H461" s="2"/>
      </tp>
      <tp>
        <v>39965</v>
        <stp/>
        <stp>StudyData</stp>
        <stp>XLK</stp>
        <stp>Bar</stp>
        <stp/>
        <stp>Time</stp>
        <stp>M</stp>
        <stp>-154</stp>
        <stp/>
        <stp/>
        <stp/>
        <stp>False</stp>
        <tr r="H156" s="2"/>
      </tp>
      <tp t="s">
        <v/>
        <stp/>
        <stp>StudyData</stp>
        <stp>XLK</stp>
        <stp>Bar</stp>
        <stp/>
        <stp>Time</stp>
        <stp>M</stp>
        <stp>-354</stp>
        <stp/>
        <stp/>
        <stp/>
        <stp>False</stp>
        <tr r="H356" s="2"/>
      </tp>
      <tp>
        <v>36923</v>
        <stp/>
        <stp>StudyData</stp>
        <stp>XLK</stp>
        <stp>Bar</stp>
        <stp/>
        <stp>Time</stp>
        <stp>M</stp>
        <stp>-254</stp>
        <stp/>
        <stp/>
        <stp/>
        <stp>False</stp>
        <tr r="H256" s="2"/>
      </tp>
      <tp t="s">
        <v/>
        <stp/>
        <stp>StudyData</stp>
        <stp>XLK</stp>
        <stp>Bar</stp>
        <stp/>
        <stp>Time</stp>
        <stp>M</stp>
        <stp>-554</stp>
        <stp/>
        <stp/>
        <stp/>
        <stp>False</stp>
        <tr r="H556" s="2"/>
      </tp>
      <tp t="s">
        <v/>
        <stp/>
        <stp>StudyData</stp>
        <stp>XLK</stp>
        <stp>Bar</stp>
        <stp/>
        <stp>Time</stp>
        <stp>M</stp>
        <stp>-454</stp>
        <stp/>
        <stp/>
        <stp/>
        <stp>False</stp>
        <tr r="H456" s="2"/>
      </tp>
      <tp>
        <v>39934</v>
        <stp/>
        <stp>StudyData</stp>
        <stp>XLK</stp>
        <stp>Bar</stp>
        <stp/>
        <stp>Time</stp>
        <stp>M</stp>
        <stp>-155</stp>
        <stp/>
        <stp/>
        <stp/>
        <stp>False</stp>
        <tr r="H157" s="2"/>
      </tp>
      <tp t="s">
        <v/>
        <stp/>
        <stp>StudyData</stp>
        <stp>XLK</stp>
        <stp>Bar</stp>
        <stp/>
        <stp>Time</stp>
        <stp>M</stp>
        <stp>-355</stp>
        <stp/>
        <stp/>
        <stp/>
        <stp>False</stp>
        <tr r="H357" s="2"/>
      </tp>
      <tp>
        <v>36893</v>
        <stp/>
        <stp>StudyData</stp>
        <stp>XLK</stp>
        <stp>Bar</stp>
        <stp/>
        <stp>Time</stp>
        <stp>M</stp>
        <stp>-255</stp>
        <stp/>
        <stp/>
        <stp/>
        <stp>False</stp>
        <tr r="H257" s="2"/>
      </tp>
      <tp t="s">
        <v/>
        <stp/>
        <stp>StudyData</stp>
        <stp>XLK</stp>
        <stp>Bar</stp>
        <stp/>
        <stp>Time</stp>
        <stp>M</stp>
        <stp>-555</stp>
        <stp/>
        <stp/>
        <stp/>
        <stp>False</stp>
        <tr r="H557" s="2"/>
      </tp>
      <tp t="s">
        <v/>
        <stp/>
        <stp>StudyData</stp>
        <stp>XLK</stp>
        <stp>Bar</stp>
        <stp/>
        <stp>Time</stp>
        <stp>M</stp>
        <stp>-455</stp>
        <stp/>
        <stp/>
        <stp/>
        <stp>False</stp>
        <tr r="H457" s="2"/>
      </tp>
      <tp>
        <v>39904</v>
        <stp/>
        <stp>StudyData</stp>
        <stp>XLK</stp>
        <stp>Bar</stp>
        <stp/>
        <stp>Time</stp>
        <stp>M</stp>
        <stp>-156</stp>
        <stp/>
        <stp/>
        <stp/>
        <stp>False</stp>
        <tr r="H158" s="2"/>
      </tp>
      <tp t="s">
        <v/>
        <stp/>
        <stp>StudyData</stp>
        <stp>XLK</stp>
        <stp>Bar</stp>
        <stp/>
        <stp>Time</stp>
        <stp>M</stp>
        <stp>-356</stp>
        <stp/>
        <stp/>
        <stp/>
        <stp>False</stp>
        <tr r="H358" s="2"/>
      </tp>
      <tp>
        <v>36861</v>
        <stp/>
        <stp>StudyData</stp>
        <stp>XLK</stp>
        <stp>Bar</stp>
        <stp/>
        <stp>Time</stp>
        <stp>M</stp>
        <stp>-256</stp>
        <stp/>
        <stp/>
        <stp/>
        <stp>False</stp>
        <tr r="H258" s="2"/>
      </tp>
      <tp t="s">
        <v/>
        <stp/>
        <stp>StudyData</stp>
        <stp>XLK</stp>
        <stp>Bar</stp>
        <stp/>
        <stp>Time</stp>
        <stp>M</stp>
        <stp>-556</stp>
        <stp/>
        <stp/>
        <stp/>
        <stp>False</stp>
        <tr r="H558" s="2"/>
      </tp>
      <tp t="s">
        <v/>
        <stp/>
        <stp>StudyData</stp>
        <stp>XLK</stp>
        <stp>Bar</stp>
        <stp/>
        <stp>Time</stp>
        <stp>M</stp>
        <stp>-456</stp>
        <stp/>
        <stp/>
        <stp/>
        <stp>False</stp>
        <tr r="H458" s="2"/>
      </tp>
      <tp>
        <v>39874</v>
        <stp/>
        <stp>StudyData</stp>
        <stp>XLK</stp>
        <stp>Bar</stp>
        <stp/>
        <stp>Time</stp>
        <stp>M</stp>
        <stp>-157</stp>
        <stp/>
        <stp/>
        <stp/>
        <stp>False</stp>
        <tr r="H159" s="2"/>
      </tp>
      <tp t="s">
        <v/>
        <stp/>
        <stp>StudyData</stp>
        <stp>XLK</stp>
        <stp>Bar</stp>
        <stp/>
        <stp>Time</stp>
        <stp>M</stp>
        <stp>-357</stp>
        <stp/>
        <stp/>
        <stp/>
        <stp>False</stp>
        <tr r="H359" s="2"/>
      </tp>
      <tp>
        <v>36831</v>
        <stp/>
        <stp>StudyData</stp>
        <stp>XLK</stp>
        <stp>Bar</stp>
        <stp/>
        <stp>Time</stp>
        <stp>M</stp>
        <stp>-257</stp>
        <stp/>
        <stp/>
        <stp/>
        <stp>False</stp>
        <tr r="H259" s="2"/>
      </tp>
      <tp t="s">
        <v/>
        <stp/>
        <stp>StudyData</stp>
        <stp>XLK</stp>
        <stp>Bar</stp>
        <stp/>
        <stp>Time</stp>
        <stp>M</stp>
        <stp>-557</stp>
        <stp/>
        <stp/>
        <stp/>
        <stp>False</stp>
        <tr r="H559" s="2"/>
      </tp>
      <tp t="s">
        <v/>
        <stp/>
        <stp>StudyData</stp>
        <stp>XLK</stp>
        <stp>Bar</stp>
        <stp/>
        <stp>Time</stp>
        <stp>M</stp>
        <stp>-457</stp>
        <stp/>
        <stp/>
        <stp/>
        <stp>False</stp>
        <tr r="H459" s="2"/>
      </tp>
      <tp>
        <v>40087</v>
        <stp/>
        <stp>StudyData</stp>
        <stp>XLK</stp>
        <stp>Bar</stp>
        <stp/>
        <stp>Time</stp>
        <stp>M</stp>
        <stp>-150</stp>
        <stp/>
        <stp/>
        <stp/>
        <stp>False</stp>
        <tr r="H152" s="2"/>
      </tp>
      <tp t="s">
        <v/>
        <stp/>
        <stp>StudyData</stp>
        <stp>XLK</stp>
        <stp>Bar</stp>
        <stp/>
        <stp>Time</stp>
        <stp>M</stp>
        <stp>-350</stp>
        <stp/>
        <stp/>
        <stp/>
        <stp>False</stp>
        <tr r="H352" s="2"/>
      </tp>
      <tp>
        <v>37043</v>
        <stp/>
        <stp>StudyData</stp>
        <stp>XLK</stp>
        <stp>Bar</stp>
        <stp/>
        <stp>Time</stp>
        <stp>M</stp>
        <stp>-250</stp>
        <stp/>
        <stp/>
        <stp/>
        <stp>False</stp>
        <tr r="H252" s="2"/>
      </tp>
      <tp t="s">
        <v/>
        <stp/>
        <stp>StudyData</stp>
        <stp>XLK</stp>
        <stp>Bar</stp>
        <stp/>
        <stp>Time</stp>
        <stp>M</stp>
        <stp>-550</stp>
        <stp/>
        <stp/>
        <stp/>
        <stp>False</stp>
        <tr r="H552" s="2"/>
      </tp>
      <tp t="s">
        <v/>
        <stp/>
        <stp>StudyData</stp>
        <stp>XLK</stp>
        <stp>Bar</stp>
        <stp/>
        <stp>Time</stp>
        <stp>M</stp>
        <stp>-450</stp>
        <stp/>
        <stp/>
        <stp/>
        <stp>False</stp>
        <tr r="H452" s="2"/>
      </tp>
      <tp>
        <v>40057</v>
        <stp/>
        <stp>StudyData</stp>
        <stp>XLK</stp>
        <stp>Bar</stp>
        <stp/>
        <stp>Time</stp>
        <stp>M</stp>
        <stp>-151</stp>
        <stp/>
        <stp/>
        <stp/>
        <stp>False</stp>
        <tr r="H153" s="2"/>
      </tp>
      <tp t="s">
        <v/>
        <stp/>
        <stp>StudyData</stp>
        <stp>XLK</stp>
        <stp>Bar</stp>
        <stp/>
        <stp>Time</stp>
        <stp>M</stp>
        <stp>-351</stp>
        <stp/>
        <stp/>
        <stp/>
        <stp>False</stp>
        <tr r="H353" s="2"/>
      </tp>
      <tp>
        <v>37012</v>
        <stp/>
        <stp>StudyData</stp>
        <stp>XLK</stp>
        <stp>Bar</stp>
        <stp/>
        <stp>Time</stp>
        <stp>M</stp>
        <stp>-251</stp>
        <stp/>
        <stp/>
        <stp/>
        <stp>False</stp>
        <tr r="H253" s="2"/>
      </tp>
      <tp t="s">
        <v/>
        <stp/>
        <stp>StudyData</stp>
        <stp>XLK</stp>
        <stp>Bar</stp>
        <stp/>
        <stp>Time</stp>
        <stp>M</stp>
        <stp>-551</stp>
        <stp/>
        <stp/>
        <stp/>
        <stp>False</stp>
        <tr r="H553" s="2"/>
      </tp>
      <tp t="s">
        <v/>
        <stp/>
        <stp>StudyData</stp>
        <stp>XLK</stp>
        <stp>Bar</stp>
        <stp/>
        <stp>Time</stp>
        <stp>M</stp>
        <stp>-451</stp>
        <stp/>
        <stp/>
        <stp/>
        <stp>False</stp>
        <tr r="H453" s="2"/>
      </tp>
      <tp>
        <v>40028</v>
        <stp/>
        <stp>StudyData</stp>
        <stp>XLK</stp>
        <stp>Bar</stp>
        <stp/>
        <stp>Time</stp>
        <stp>M</stp>
        <stp>-152</stp>
        <stp/>
        <stp/>
        <stp/>
        <stp>False</stp>
        <tr r="H154" s="2"/>
      </tp>
      <tp t="s">
        <v/>
        <stp/>
        <stp>StudyData</stp>
        <stp>XLK</stp>
        <stp>Bar</stp>
        <stp/>
        <stp>Time</stp>
        <stp>M</stp>
        <stp>-352</stp>
        <stp/>
        <stp/>
        <stp/>
        <stp>False</stp>
        <tr r="H354" s="2"/>
      </tp>
      <tp>
        <v>36983</v>
        <stp/>
        <stp>StudyData</stp>
        <stp>XLK</stp>
        <stp>Bar</stp>
        <stp/>
        <stp>Time</stp>
        <stp>M</stp>
        <stp>-252</stp>
        <stp/>
        <stp/>
        <stp/>
        <stp>False</stp>
        <tr r="H254" s="2"/>
      </tp>
      <tp t="s">
        <v/>
        <stp/>
        <stp>StudyData</stp>
        <stp>XLK</stp>
        <stp>Bar</stp>
        <stp/>
        <stp>Time</stp>
        <stp>M</stp>
        <stp>-552</stp>
        <stp/>
        <stp/>
        <stp/>
        <stp>False</stp>
        <tr r="H554" s="2"/>
      </tp>
      <tp t="s">
        <v/>
        <stp/>
        <stp>StudyData</stp>
        <stp>XLK</stp>
        <stp>Bar</stp>
        <stp/>
        <stp>Time</stp>
        <stp>M</stp>
        <stp>-452</stp>
        <stp/>
        <stp/>
        <stp/>
        <stp>False</stp>
        <tr r="H454" s="2"/>
      </tp>
      <tp>
        <v>39995</v>
        <stp/>
        <stp>StudyData</stp>
        <stp>XLK</stp>
        <stp>Bar</stp>
        <stp/>
        <stp>Time</stp>
        <stp>M</stp>
        <stp>-153</stp>
        <stp/>
        <stp/>
        <stp/>
        <stp>False</stp>
        <tr r="H155" s="2"/>
      </tp>
      <tp t="s">
        <v/>
        <stp/>
        <stp>StudyData</stp>
        <stp>XLK</stp>
        <stp>Bar</stp>
        <stp/>
        <stp>Time</stp>
        <stp>M</stp>
        <stp>-353</stp>
        <stp/>
        <stp/>
        <stp/>
        <stp>False</stp>
        <tr r="H355" s="2"/>
      </tp>
      <tp>
        <v>36951</v>
        <stp/>
        <stp>StudyData</stp>
        <stp>XLK</stp>
        <stp>Bar</stp>
        <stp/>
        <stp>Time</stp>
        <stp>M</stp>
        <stp>-253</stp>
        <stp/>
        <stp/>
        <stp/>
        <stp>False</stp>
        <tr r="H255" s="2"/>
      </tp>
      <tp t="s">
        <v/>
        <stp/>
        <stp>StudyData</stp>
        <stp>XLK</stp>
        <stp>Bar</stp>
        <stp/>
        <stp>Time</stp>
        <stp>M</stp>
        <stp>-553</stp>
        <stp/>
        <stp/>
        <stp/>
        <stp>False</stp>
        <tr r="H555" s="2"/>
      </tp>
      <tp t="s">
        <v/>
        <stp/>
        <stp>StudyData</stp>
        <stp>XLK</stp>
        <stp>Bar</stp>
        <stp/>
        <stp>Time</stp>
        <stp>M</stp>
        <stp>-453</stp>
        <stp/>
        <stp/>
        <stp/>
        <stp>False</stp>
        <tr r="H455" s="2"/>
      </tp>
      <tp>
        <v>40148</v>
        <stp/>
        <stp>StudyData</stp>
        <stp>XLK</stp>
        <stp>Bar</stp>
        <stp/>
        <stp>Time</stp>
        <stp>M</stp>
        <stp>-148</stp>
        <stp/>
        <stp/>
        <stp/>
        <stp>False</stp>
        <tr r="H150" s="2"/>
      </tp>
      <tp t="s">
        <v/>
        <stp/>
        <stp>StudyData</stp>
        <stp>XLK</stp>
        <stp>Bar</stp>
        <stp/>
        <stp>Time</stp>
        <stp>M</stp>
        <stp>-348</stp>
        <stp/>
        <stp/>
        <stp/>
        <stp>False</stp>
        <tr r="H350" s="2"/>
      </tp>
      <tp>
        <v>37104</v>
        <stp/>
        <stp>StudyData</stp>
        <stp>XLK</stp>
        <stp>Bar</stp>
        <stp/>
        <stp>Time</stp>
        <stp>M</stp>
        <stp>-248</stp>
        <stp/>
        <stp/>
        <stp/>
        <stp>False</stp>
        <tr r="H250" s="2"/>
      </tp>
      <tp t="s">
        <v/>
        <stp/>
        <stp>StudyData</stp>
        <stp>XLK</stp>
        <stp>Bar</stp>
        <stp/>
        <stp>Time</stp>
        <stp>M</stp>
        <stp>-548</stp>
        <stp/>
        <stp/>
        <stp/>
        <stp>False</stp>
        <tr r="H550" s="2"/>
      </tp>
      <tp t="s">
        <v/>
        <stp/>
        <stp>StudyData</stp>
        <stp>XLK</stp>
        <stp>Bar</stp>
        <stp/>
        <stp>Time</stp>
        <stp>M</stp>
        <stp>-448</stp>
        <stp/>
        <stp/>
        <stp/>
        <stp>False</stp>
        <tr r="H450" s="2"/>
      </tp>
      <tp>
        <v>40119</v>
        <stp/>
        <stp>StudyData</stp>
        <stp>XLK</stp>
        <stp>Bar</stp>
        <stp/>
        <stp>Time</stp>
        <stp>M</stp>
        <stp>-149</stp>
        <stp/>
        <stp/>
        <stp/>
        <stp>False</stp>
        <tr r="H151" s="2"/>
      </tp>
      <tp t="s">
        <v/>
        <stp/>
        <stp>StudyData</stp>
        <stp>XLK</stp>
        <stp>Bar</stp>
        <stp/>
        <stp>Time</stp>
        <stp>M</stp>
        <stp>-349</stp>
        <stp/>
        <stp/>
        <stp/>
        <stp>False</stp>
        <tr r="H351" s="2"/>
      </tp>
      <tp>
        <v>37074</v>
        <stp/>
        <stp>StudyData</stp>
        <stp>XLK</stp>
        <stp>Bar</stp>
        <stp/>
        <stp>Time</stp>
        <stp>M</stp>
        <stp>-249</stp>
        <stp/>
        <stp/>
        <stp/>
        <stp>False</stp>
        <tr r="H251" s="2"/>
      </tp>
      <tp t="s">
        <v/>
        <stp/>
        <stp>StudyData</stp>
        <stp>XLK</stp>
        <stp>Bar</stp>
        <stp/>
        <stp>Time</stp>
        <stp>M</stp>
        <stp>-549</stp>
        <stp/>
        <stp/>
        <stp/>
        <stp>False</stp>
        <tr r="H551" s="2"/>
      </tp>
      <tp t="s">
        <v/>
        <stp/>
        <stp>StudyData</stp>
        <stp>XLK</stp>
        <stp>Bar</stp>
        <stp/>
        <stp>Time</stp>
        <stp>M</stp>
        <stp>-449</stp>
        <stp/>
        <stp/>
        <stp/>
        <stp>False</stp>
        <tr r="H451" s="2"/>
      </tp>
      <tp>
        <v>40269</v>
        <stp/>
        <stp>StudyData</stp>
        <stp>XLK</stp>
        <stp>Bar</stp>
        <stp/>
        <stp>Time</stp>
        <stp>M</stp>
        <stp>-144</stp>
        <stp/>
        <stp/>
        <stp/>
        <stp>False</stp>
        <tr r="H146" s="2"/>
      </tp>
      <tp t="s">
        <v/>
        <stp/>
        <stp>StudyData</stp>
        <stp>XLK</stp>
        <stp>Bar</stp>
        <stp/>
        <stp>Time</stp>
        <stp>M</stp>
        <stp>-344</stp>
        <stp/>
        <stp/>
        <stp/>
        <stp>False</stp>
        <tr r="H346" s="2"/>
      </tp>
      <tp>
        <v>37228</v>
        <stp/>
        <stp>StudyData</stp>
        <stp>XLK</stp>
        <stp>Bar</stp>
        <stp/>
        <stp>Time</stp>
        <stp>M</stp>
        <stp>-244</stp>
        <stp/>
        <stp/>
        <stp/>
        <stp>False</stp>
        <tr r="H246" s="2"/>
      </tp>
      <tp t="s">
        <v/>
        <stp/>
        <stp>StudyData</stp>
        <stp>XLK</stp>
        <stp>Bar</stp>
        <stp/>
        <stp>Time</stp>
        <stp>M</stp>
        <stp>-544</stp>
        <stp/>
        <stp/>
        <stp/>
        <stp>False</stp>
        <tr r="H546" s="2"/>
      </tp>
      <tp t="s">
        <v/>
        <stp/>
        <stp>StudyData</stp>
        <stp>XLK</stp>
        <stp>Bar</stp>
        <stp/>
        <stp>Time</stp>
        <stp>M</stp>
        <stp>-444</stp>
        <stp/>
        <stp/>
        <stp/>
        <stp>False</stp>
        <tr r="H446" s="2"/>
      </tp>
      <tp>
        <v>40238</v>
        <stp/>
        <stp>StudyData</stp>
        <stp>XLK</stp>
        <stp>Bar</stp>
        <stp/>
        <stp>Time</stp>
        <stp>M</stp>
        <stp>-145</stp>
        <stp/>
        <stp/>
        <stp/>
        <stp>False</stp>
        <tr r="H147" s="2"/>
      </tp>
      <tp t="s">
        <v/>
        <stp/>
        <stp>StudyData</stp>
        <stp>XLK</stp>
        <stp>Bar</stp>
        <stp/>
        <stp>Time</stp>
        <stp>M</stp>
        <stp>-345</stp>
        <stp/>
        <stp/>
        <stp/>
        <stp>False</stp>
        <tr r="H347" s="2"/>
      </tp>
      <tp>
        <v>37196</v>
        <stp/>
        <stp>StudyData</stp>
        <stp>XLK</stp>
        <stp>Bar</stp>
        <stp/>
        <stp>Time</stp>
        <stp>M</stp>
        <stp>-245</stp>
        <stp/>
        <stp/>
        <stp/>
        <stp>False</stp>
        <tr r="H247" s="2"/>
      </tp>
      <tp t="s">
        <v/>
        <stp/>
        <stp>StudyData</stp>
        <stp>XLK</stp>
        <stp>Bar</stp>
        <stp/>
        <stp>Time</stp>
        <stp>M</stp>
        <stp>-545</stp>
        <stp/>
        <stp/>
        <stp/>
        <stp>False</stp>
        <tr r="H547" s="2"/>
      </tp>
      <tp t="s">
        <v/>
        <stp/>
        <stp>StudyData</stp>
        <stp>XLK</stp>
        <stp>Bar</stp>
        <stp/>
        <stp>Time</stp>
        <stp>M</stp>
        <stp>-445</stp>
        <stp/>
        <stp/>
        <stp/>
        <stp>False</stp>
        <tr r="H447" s="2"/>
      </tp>
      <tp>
        <v>40210</v>
        <stp/>
        <stp>StudyData</stp>
        <stp>XLK</stp>
        <stp>Bar</stp>
        <stp/>
        <stp>Time</stp>
        <stp>M</stp>
        <stp>-146</stp>
        <stp/>
        <stp/>
        <stp/>
        <stp>False</stp>
        <tr r="H148" s="2"/>
      </tp>
      <tp t="s">
        <v/>
        <stp/>
        <stp>StudyData</stp>
        <stp>XLK</stp>
        <stp>Bar</stp>
        <stp/>
        <stp>Time</stp>
        <stp>M</stp>
        <stp>-346</stp>
        <stp/>
        <stp/>
        <stp/>
        <stp>False</stp>
        <tr r="H348" s="2"/>
      </tp>
      <tp>
        <v>37165</v>
        <stp/>
        <stp>StudyData</stp>
        <stp>XLK</stp>
        <stp>Bar</stp>
        <stp/>
        <stp>Time</stp>
        <stp>M</stp>
        <stp>-246</stp>
        <stp/>
        <stp/>
        <stp/>
        <stp>False</stp>
        <tr r="H248" s="2"/>
      </tp>
      <tp t="s">
        <v/>
        <stp/>
        <stp>StudyData</stp>
        <stp>XLK</stp>
        <stp>Bar</stp>
        <stp/>
        <stp>Time</stp>
        <stp>M</stp>
        <stp>-546</stp>
        <stp/>
        <stp/>
        <stp/>
        <stp>False</stp>
        <tr r="H548" s="2"/>
      </tp>
      <tp t="s">
        <v/>
        <stp/>
        <stp>StudyData</stp>
        <stp>XLK</stp>
        <stp>Bar</stp>
        <stp/>
        <stp>Time</stp>
        <stp>M</stp>
        <stp>-446</stp>
        <stp/>
        <stp/>
        <stp/>
        <stp>False</stp>
        <tr r="H448" s="2"/>
      </tp>
      <tp>
        <v>40182</v>
        <stp/>
        <stp>StudyData</stp>
        <stp>XLK</stp>
        <stp>Bar</stp>
        <stp/>
        <stp>Time</stp>
        <stp>M</stp>
        <stp>-147</stp>
        <stp/>
        <stp/>
        <stp/>
        <stp>False</stp>
        <tr r="H149" s="2"/>
      </tp>
      <tp t="s">
        <v/>
        <stp/>
        <stp>StudyData</stp>
        <stp>XLK</stp>
        <stp>Bar</stp>
        <stp/>
        <stp>Time</stp>
        <stp>M</stp>
        <stp>-347</stp>
        <stp/>
        <stp/>
        <stp/>
        <stp>False</stp>
        <tr r="H349" s="2"/>
      </tp>
      <tp>
        <v>37138</v>
        <stp/>
        <stp>StudyData</stp>
        <stp>XLK</stp>
        <stp>Bar</stp>
        <stp/>
        <stp>Time</stp>
        <stp>M</stp>
        <stp>-247</stp>
        <stp/>
        <stp/>
        <stp/>
        <stp>False</stp>
        <tr r="H249" s="2"/>
      </tp>
      <tp t="s">
        <v/>
        <stp/>
        <stp>StudyData</stp>
        <stp>XLK</stp>
        <stp>Bar</stp>
        <stp/>
        <stp>Time</stp>
        <stp>M</stp>
        <stp>-547</stp>
        <stp/>
        <stp/>
        <stp/>
        <stp>False</stp>
        <tr r="H549" s="2"/>
      </tp>
      <tp t="s">
        <v/>
        <stp/>
        <stp>StudyData</stp>
        <stp>XLK</stp>
        <stp>Bar</stp>
        <stp/>
        <stp>Time</stp>
        <stp>M</stp>
        <stp>-447</stp>
        <stp/>
        <stp/>
        <stp/>
        <stp>False</stp>
        <tr r="H449" s="2"/>
      </tp>
      <tp>
        <v>40392</v>
        <stp/>
        <stp>StudyData</stp>
        <stp>XLK</stp>
        <stp>Bar</stp>
        <stp/>
        <stp>Time</stp>
        <stp>M</stp>
        <stp>-140</stp>
        <stp/>
        <stp/>
        <stp/>
        <stp>False</stp>
        <tr r="H142" s="2"/>
      </tp>
      <tp t="s">
        <v/>
        <stp/>
        <stp>StudyData</stp>
        <stp>XLK</stp>
        <stp>Bar</stp>
        <stp/>
        <stp>Time</stp>
        <stp>M</stp>
        <stp>-340</stp>
        <stp/>
        <stp/>
        <stp/>
        <stp>False</stp>
        <tr r="H342" s="2"/>
      </tp>
      <tp>
        <v>37347</v>
        <stp/>
        <stp>StudyData</stp>
        <stp>XLK</stp>
        <stp>Bar</stp>
        <stp/>
        <stp>Time</stp>
        <stp>M</stp>
        <stp>-240</stp>
        <stp/>
        <stp/>
        <stp/>
        <stp>False</stp>
        <tr r="H242" s="2"/>
      </tp>
      <tp t="s">
        <v/>
        <stp/>
        <stp>StudyData</stp>
        <stp>XLK</stp>
        <stp>Bar</stp>
        <stp/>
        <stp>Time</stp>
        <stp>M</stp>
        <stp>-540</stp>
        <stp/>
        <stp/>
        <stp/>
        <stp>False</stp>
        <tr r="H542" s="2"/>
      </tp>
      <tp t="s">
        <v/>
        <stp/>
        <stp>StudyData</stp>
        <stp>XLK</stp>
        <stp>Bar</stp>
        <stp/>
        <stp>Time</stp>
        <stp>M</stp>
        <stp>-440</stp>
        <stp/>
        <stp/>
        <stp/>
        <stp>False</stp>
        <tr r="H442" s="2"/>
      </tp>
      <tp>
        <v>40360</v>
        <stp/>
        <stp>StudyData</stp>
        <stp>XLK</stp>
        <stp>Bar</stp>
        <stp/>
        <stp>Time</stp>
        <stp>M</stp>
        <stp>-141</stp>
        <stp/>
        <stp/>
        <stp/>
        <stp>False</stp>
        <tr r="H143" s="2"/>
      </tp>
      <tp t="s">
        <v/>
        <stp/>
        <stp>StudyData</stp>
        <stp>XLK</stp>
        <stp>Bar</stp>
        <stp/>
        <stp>Time</stp>
        <stp>M</stp>
        <stp>-341</stp>
        <stp/>
        <stp/>
        <stp/>
        <stp>False</stp>
        <tr r="H343" s="2"/>
      </tp>
      <tp>
        <v>37316</v>
        <stp/>
        <stp>StudyData</stp>
        <stp>XLK</stp>
        <stp>Bar</stp>
        <stp/>
        <stp>Time</stp>
        <stp>M</stp>
        <stp>-241</stp>
        <stp/>
        <stp/>
        <stp/>
        <stp>False</stp>
        <tr r="H243" s="2"/>
      </tp>
      <tp t="s">
        <v/>
        <stp/>
        <stp>StudyData</stp>
        <stp>XLK</stp>
        <stp>Bar</stp>
        <stp/>
        <stp>Time</stp>
        <stp>M</stp>
        <stp>-541</stp>
        <stp/>
        <stp/>
        <stp/>
        <stp>False</stp>
        <tr r="H543" s="2"/>
      </tp>
      <tp t="s">
        <v/>
        <stp/>
        <stp>StudyData</stp>
        <stp>XLK</stp>
        <stp>Bar</stp>
        <stp/>
        <stp>Time</stp>
        <stp>M</stp>
        <stp>-441</stp>
        <stp/>
        <stp/>
        <stp/>
        <stp>False</stp>
        <tr r="H443" s="2"/>
      </tp>
      <tp>
        <v>40330</v>
        <stp/>
        <stp>StudyData</stp>
        <stp>XLK</stp>
        <stp>Bar</stp>
        <stp/>
        <stp>Time</stp>
        <stp>M</stp>
        <stp>-142</stp>
        <stp/>
        <stp/>
        <stp/>
        <stp>False</stp>
        <tr r="H144" s="2"/>
      </tp>
      <tp t="s">
        <v/>
        <stp/>
        <stp>StudyData</stp>
        <stp>XLK</stp>
        <stp>Bar</stp>
        <stp/>
        <stp>Time</stp>
        <stp>M</stp>
        <stp>-342</stp>
        <stp/>
        <stp/>
        <stp/>
        <stp>False</stp>
        <tr r="H344" s="2"/>
      </tp>
      <tp>
        <v>37288</v>
        <stp/>
        <stp>StudyData</stp>
        <stp>XLK</stp>
        <stp>Bar</stp>
        <stp/>
        <stp>Time</stp>
        <stp>M</stp>
        <stp>-242</stp>
        <stp/>
        <stp/>
        <stp/>
        <stp>False</stp>
        <tr r="H244" s="2"/>
      </tp>
      <tp t="s">
        <v/>
        <stp/>
        <stp>StudyData</stp>
        <stp>XLK</stp>
        <stp>Bar</stp>
        <stp/>
        <stp>Time</stp>
        <stp>M</stp>
        <stp>-542</stp>
        <stp/>
        <stp/>
        <stp/>
        <stp>False</stp>
        <tr r="H544" s="2"/>
      </tp>
      <tp t="s">
        <v/>
        <stp/>
        <stp>StudyData</stp>
        <stp>XLK</stp>
        <stp>Bar</stp>
        <stp/>
        <stp>Time</stp>
        <stp>M</stp>
        <stp>-442</stp>
        <stp/>
        <stp/>
        <stp/>
        <stp>False</stp>
        <tr r="H444" s="2"/>
      </tp>
      <tp>
        <v>40301</v>
        <stp/>
        <stp>StudyData</stp>
        <stp>XLK</stp>
        <stp>Bar</stp>
        <stp/>
        <stp>Time</stp>
        <stp>M</stp>
        <stp>-143</stp>
        <stp/>
        <stp/>
        <stp/>
        <stp>False</stp>
        <tr r="H145" s="2"/>
      </tp>
      <tp t="s">
        <v/>
        <stp/>
        <stp>StudyData</stp>
        <stp>XLK</stp>
        <stp>Bar</stp>
        <stp/>
        <stp>Time</stp>
        <stp>M</stp>
        <stp>-343</stp>
        <stp/>
        <stp/>
        <stp/>
        <stp>False</stp>
        <tr r="H345" s="2"/>
      </tp>
      <tp>
        <v>37258</v>
        <stp/>
        <stp>StudyData</stp>
        <stp>XLK</stp>
        <stp>Bar</stp>
        <stp/>
        <stp>Time</stp>
        <stp>M</stp>
        <stp>-243</stp>
        <stp/>
        <stp/>
        <stp/>
        <stp>False</stp>
        <tr r="H245" s="2"/>
      </tp>
      <tp t="s">
        <v/>
        <stp/>
        <stp>StudyData</stp>
        <stp>XLK</stp>
        <stp>Bar</stp>
        <stp/>
        <stp>Time</stp>
        <stp>M</stp>
        <stp>-543</stp>
        <stp/>
        <stp/>
        <stp/>
        <stp>False</stp>
        <tr r="H545" s="2"/>
      </tp>
      <tp t="s">
        <v/>
        <stp/>
        <stp>StudyData</stp>
        <stp>XLK</stp>
        <stp>Bar</stp>
        <stp/>
        <stp>Time</stp>
        <stp>M</stp>
        <stp>-443</stp>
        <stp/>
        <stp/>
        <stp/>
        <stp>False</stp>
        <tr r="H445" s="2"/>
      </tp>
      <tp>
        <v>40452</v>
        <stp/>
        <stp>StudyData</stp>
        <stp>XLK</stp>
        <stp>Bar</stp>
        <stp/>
        <stp>Time</stp>
        <stp>M</stp>
        <stp>-138</stp>
        <stp/>
        <stp/>
        <stp/>
        <stp>False</stp>
        <tr r="H140" s="2"/>
      </tp>
      <tp t="s">
        <v/>
        <stp/>
        <stp>StudyData</stp>
        <stp>XLK</stp>
        <stp>Bar</stp>
        <stp/>
        <stp>Time</stp>
        <stp>M</stp>
        <stp>-338</stp>
        <stp/>
        <stp/>
        <stp/>
        <stp>False</stp>
        <tr r="H340" s="2"/>
      </tp>
      <tp>
        <v>37410</v>
        <stp/>
        <stp>StudyData</stp>
        <stp>XLK</stp>
        <stp>Bar</stp>
        <stp/>
        <stp>Time</stp>
        <stp>M</stp>
        <stp>-238</stp>
        <stp/>
        <stp/>
        <stp/>
        <stp>False</stp>
        <tr r="H240" s="2"/>
      </tp>
      <tp t="s">
        <v/>
        <stp/>
        <stp>StudyData</stp>
        <stp>XLK</stp>
        <stp>Bar</stp>
        <stp/>
        <stp>Time</stp>
        <stp>M</stp>
        <stp>-538</stp>
        <stp/>
        <stp/>
        <stp/>
        <stp>False</stp>
        <tr r="H540" s="2"/>
      </tp>
      <tp t="s">
        <v/>
        <stp/>
        <stp>StudyData</stp>
        <stp>XLK</stp>
        <stp>Bar</stp>
        <stp/>
        <stp>Time</stp>
        <stp>M</stp>
        <stp>-438</stp>
        <stp/>
        <stp/>
        <stp/>
        <stp>False</stp>
        <tr r="H440" s="2"/>
      </tp>
      <tp>
        <v>40422</v>
        <stp/>
        <stp>StudyData</stp>
        <stp>XLK</stp>
        <stp>Bar</stp>
        <stp/>
        <stp>Time</stp>
        <stp>M</stp>
        <stp>-139</stp>
        <stp/>
        <stp/>
        <stp/>
        <stp>False</stp>
        <tr r="H141" s="2"/>
      </tp>
      <tp t="s">
        <v/>
        <stp/>
        <stp>StudyData</stp>
        <stp>XLK</stp>
        <stp>Bar</stp>
        <stp/>
        <stp>Time</stp>
        <stp>M</stp>
        <stp>-339</stp>
        <stp/>
        <stp/>
        <stp/>
        <stp>False</stp>
        <tr r="H341" s="2"/>
      </tp>
      <tp>
        <v>37377</v>
        <stp/>
        <stp>StudyData</stp>
        <stp>XLK</stp>
        <stp>Bar</stp>
        <stp/>
        <stp>Time</stp>
        <stp>M</stp>
        <stp>-239</stp>
        <stp/>
        <stp/>
        <stp/>
        <stp>False</stp>
        <tr r="H241" s="2"/>
      </tp>
      <tp t="s">
        <v/>
        <stp/>
        <stp>StudyData</stp>
        <stp>XLK</stp>
        <stp>Bar</stp>
        <stp/>
        <stp>Time</stp>
        <stp>M</stp>
        <stp>-539</stp>
        <stp/>
        <stp/>
        <stp/>
        <stp>False</stp>
        <tr r="H541" s="2"/>
      </tp>
      <tp t="s">
        <v/>
        <stp/>
        <stp>StudyData</stp>
        <stp>XLK</stp>
        <stp>Bar</stp>
        <stp/>
        <stp>Time</stp>
        <stp>M</stp>
        <stp>-439</stp>
        <stp/>
        <stp/>
        <stp/>
        <stp>False</stp>
        <tr r="H441" s="2"/>
      </tp>
      <tp>
        <v>40575</v>
        <stp/>
        <stp>StudyData</stp>
        <stp>XLK</stp>
        <stp>Bar</stp>
        <stp/>
        <stp>Time</stp>
        <stp>M</stp>
        <stp>-134</stp>
        <stp/>
        <stp/>
        <stp/>
        <stp>False</stp>
        <tr r="H136" s="2"/>
      </tp>
      <tp t="s">
        <v/>
        <stp/>
        <stp>StudyData</stp>
        <stp>XLK</stp>
        <stp>Bar</stp>
        <stp/>
        <stp>Time</stp>
        <stp>M</stp>
        <stp>-334</stp>
        <stp/>
        <stp/>
        <stp/>
        <stp>False</stp>
        <tr r="H336" s="2"/>
      </tp>
      <tp>
        <v>37530</v>
        <stp/>
        <stp>StudyData</stp>
        <stp>XLK</stp>
        <stp>Bar</stp>
        <stp/>
        <stp>Time</stp>
        <stp>M</stp>
        <stp>-234</stp>
        <stp/>
        <stp/>
        <stp/>
        <stp>False</stp>
        <tr r="H236" s="2"/>
      </tp>
      <tp t="s">
        <v/>
        <stp/>
        <stp>StudyData</stp>
        <stp>XLK</stp>
        <stp>Bar</stp>
        <stp/>
        <stp>Time</stp>
        <stp>M</stp>
        <stp>-534</stp>
        <stp/>
        <stp/>
        <stp/>
        <stp>False</stp>
        <tr r="H536" s="2"/>
      </tp>
      <tp t="s">
        <v/>
        <stp/>
        <stp>StudyData</stp>
        <stp>XLK</stp>
        <stp>Bar</stp>
        <stp/>
        <stp>Time</stp>
        <stp>M</stp>
        <stp>-434</stp>
        <stp/>
        <stp/>
        <stp/>
        <stp>False</stp>
        <tr r="H436" s="2"/>
      </tp>
      <tp>
        <v>40546</v>
        <stp/>
        <stp>StudyData</stp>
        <stp>XLK</stp>
        <stp>Bar</stp>
        <stp/>
        <stp>Time</stp>
        <stp>M</stp>
        <stp>-135</stp>
        <stp/>
        <stp/>
        <stp/>
        <stp>False</stp>
        <tr r="H137" s="2"/>
      </tp>
      <tp t="s">
        <v/>
        <stp/>
        <stp>StudyData</stp>
        <stp>XLK</stp>
        <stp>Bar</stp>
        <stp/>
        <stp>Time</stp>
        <stp>M</stp>
        <stp>-335</stp>
        <stp/>
        <stp/>
        <stp/>
        <stp>False</stp>
        <tr r="H337" s="2"/>
      </tp>
      <tp>
        <v>37502</v>
        <stp/>
        <stp>StudyData</stp>
        <stp>XLK</stp>
        <stp>Bar</stp>
        <stp/>
        <stp>Time</stp>
        <stp>M</stp>
        <stp>-235</stp>
        <stp/>
        <stp/>
        <stp/>
        <stp>False</stp>
        <tr r="H237" s="2"/>
      </tp>
      <tp t="s">
        <v/>
        <stp/>
        <stp>StudyData</stp>
        <stp>XLK</stp>
        <stp>Bar</stp>
        <stp/>
        <stp>Time</stp>
        <stp>M</stp>
        <stp>-535</stp>
        <stp/>
        <stp/>
        <stp/>
        <stp>False</stp>
        <tr r="H537" s="2"/>
      </tp>
      <tp t="s">
        <v/>
        <stp/>
        <stp>StudyData</stp>
        <stp>XLK</stp>
        <stp>Bar</stp>
        <stp/>
        <stp>Time</stp>
        <stp>M</stp>
        <stp>-435</stp>
        <stp/>
        <stp/>
        <stp/>
        <stp>False</stp>
        <tr r="H437" s="2"/>
      </tp>
      <tp>
        <v>40513</v>
        <stp/>
        <stp>StudyData</stp>
        <stp>XLK</stp>
        <stp>Bar</stp>
        <stp/>
        <stp>Time</stp>
        <stp>M</stp>
        <stp>-136</stp>
        <stp/>
        <stp/>
        <stp/>
        <stp>False</stp>
        <tr r="H138" s="2"/>
      </tp>
      <tp t="s">
        <v/>
        <stp/>
        <stp>StudyData</stp>
        <stp>XLK</stp>
        <stp>Bar</stp>
        <stp/>
        <stp>Time</stp>
        <stp>M</stp>
        <stp>-336</stp>
        <stp/>
        <stp/>
        <stp/>
        <stp>False</stp>
        <tr r="H338" s="2"/>
      </tp>
      <tp>
        <v>37469</v>
        <stp/>
        <stp>StudyData</stp>
        <stp>XLK</stp>
        <stp>Bar</stp>
        <stp/>
        <stp>Time</stp>
        <stp>M</stp>
        <stp>-236</stp>
        <stp/>
        <stp/>
        <stp/>
        <stp>False</stp>
        <tr r="H238" s="2"/>
      </tp>
      <tp t="s">
        <v/>
        <stp/>
        <stp>StudyData</stp>
        <stp>XLK</stp>
        <stp>Bar</stp>
        <stp/>
        <stp>Time</stp>
        <stp>M</stp>
        <stp>-536</stp>
        <stp/>
        <stp/>
        <stp/>
        <stp>False</stp>
        <tr r="H538" s="2"/>
      </tp>
      <tp t="s">
        <v/>
        <stp/>
        <stp>StudyData</stp>
        <stp>XLK</stp>
        <stp>Bar</stp>
        <stp/>
        <stp>Time</stp>
        <stp>M</stp>
        <stp>-436</stp>
        <stp/>
        <stp/>
        <stp/>
        <stp>False</stp>
        <tr r="H438" s="2"/>
      </tp>
      <tp>
        <v>40483</v>
        <stp/>
        <stp>StudyData</stp>
        <stp>XLK</stp>
        <stp>Bar</stp>
        <stp/>
        <stp>Time</stp>
        <stp>M</stp>
        <stp>-137</stp>
        <stp/>
        <stp/>
        <stp/>
        <stp>False</stp>
        <tr r="H139" s="2"/>
      </tp>
      <tp t="s">
        <v/>
        <stp/>
        <stp>StudyData</stp>
        <stp>XLK</stp>
        <stp>Bar</stp>
        <stp/>
        <stp>Time</stp>
        <stp>M</stp>
        <stp>-337</stp>
        <stp/>
        <stp/>
        <stp/>
        <stp>False</stp>
        <tr r="H339" s="2"/>
      </tp>
      <tp>
        <v>37438</v>
        <stp/>
        <stp>StudyData</stp>
        <stp>XLK</stp>
        <stp>Bar</stp>
        <stp/>
        <stp>Time</stp>
        <stp>M</stp>
        <stp>-237</stp>
        <stp/>
        <stp/>
        <stp/>
        <stp>False</stp>
        <tr r="H239" s="2"/>
      </tp>
      <tp t="s">
        <v/>
        <stp/>
        <stp>StudyData</stp>
        <stp>XLK</stp>
        <stp>Bar</stp>
        <stp/>
        <stp>Time</stp>
        <stp>M</stp>
        <stp>-537</stp>
        <stp/>
        <stp/>
        <stp/>
        <stp>False</stp>
        <tr r="H539" s="2"/>
      </tp>
      <tp t="s">
        <v/>
        <stp/>
        <stp>StudyData</stp>
        <stp>XLK</stp>
        <stp>Bar</stp>
        <stp/>
        <stp>Time</stp>
        <stp>M</stp>
        <stp>-437</stp>
        <stp/>
        <stp/>
        <stp/>
        <stp>False</stp>
        <tr r="H439" s="2"/>
      </tp>
      <tp>
        <v>40695</v>
        <stp/>
        <stp>StudyData</stp>
        <stp>XLK</stp>
        <stp>Bar</stp>
        <stp/>
        <stp>Time</stp>
        <stp>M</stp>
        <stp>-130</stp>
        <stp/>
        <stp/>
        <stp/>
        <stp>False</stp>
        <tr r="H132" s="2"/>
      </tp>
      <tp t="s">
        <v/>
        <stp/>
        <stp>StudyData</stp>
        <stp>XLK</stp>
        <stp>Bar</stp>
        <stp/>
        <stp>Time</stp>
        <stp>M</stp>
        <stp>-330</stp>
        <stp/>
        <stp/>
        <stp/>
        <stp>False</stp>
        <tr r="H332" s="2"/>
      </tp>
      <tp>
        <v>37655</v>
        <stp/>
        <stp>StudyData</stp>
        <stp>XLK</stp>
        <stp>Bar</stp>
        <stp/>
        <stp>Time</stp>
        <stp>M</stp>
        <stp>-230</stp>
        <stp/>
        <stp/>
        <stp/>
        <stp>False</stp>
        <tr r="H232" s="2"/>
      </tp>
      <tp t="s">
        <v/>
        <stp/>
        <stp>StudyData</stp>
        <stp>XLK</stp>
        <stp>Bar</stp>
        <stp/>
        <stp>Time</stp>
        <stp>M</stp>
        <stp>-530</stp>
        <stp/>
        <stp/>
        <stp/>
        <stp>False</stp>
        <tr r="H532" s="2"/>
      </tp>
      <tp t="s">
        <v/>
        <stp/>
        <stp>StudyData</stp>
        <stp>XLK</stp>
        <stp>Bar</stp>
        <stp/>
        <stp>Time</stp>
        <stp>M</stp>
        <stp>-430</stp>
        <stp/>
        <stp/>
        <stp/>
        <stp>False</stp>
        <tr r="H432" s="2"/>
      </tp>
      <tp>
        <v>40665</v>
        <stp/>
        <stp>StudyData</stp>
        <stp>XLK</stp>
        <stp>Bar</stp>
        <stp/>
        <stp>Time</stp>
        <stp>M</stp>
        <stp>-131</stp>
        <stp/>
        <stp/>
        <stp/>
        <stp>False</stp>
        <tr r="H133" s="2"/>
      </tp>
      <tp t="s">
        <v/>
        <stp/>
        <stp>StudyData</stp>
        <stp>XLK</stp>
        <stp>Bar</stp>
        <stp/>
        <stp>Time</stp>
        <stp>M</stp>
        <stp>-331</stp>
        <stp/>
        <stp/>
        <stp/>
        <stp>False</stp>
        <tr r="H333" s="2"/>
      </tp>
      <tp>
        <v>37623</v>
        <stp/>
        <stp>StudyData</stp>
        <stp>XLK</stp>
        <stp>Bar</stp>
        <stp/>
        <stp>Time</stp>
        <stp>M</stp>
        <stp>-231</stp>
        <stp/>
        <stp/>
        <stp/>
        <stp>False</stp>
        <tr r="H233" s="2"/>
      </tp>
      <tp t="s">
        <v/>
        <stp/>
        <stp>StudyData</stp>
        <stp>XLK</stp>
        <stp>Bar</stp>
        <stp/>
        <stp>Time</stp>
        <stp>M</stp>
        <stp>-531</stp>
        <stp/>
        <stp/>
        <stp/>
        <stp>False</stp>
        <tr r="H533" s="2"/>
      </tp>
      <tp t="s">
        <v/>
        <stp/>
        <stp>StudyData</stp>
        <stp>XLK</stp>
        <stp>Bar</stp>
        <stp/>
        <stp>Time</stp>
        <stp>M</stp>
        <stp>-431</stp>
        <stp/>
        <stp/>
        <stp/>
        <stp>False</stp>
        <tr r="H433" s="2"/>
      </tp>
      <tp>
        <v>40634</v>
        <stp/>
        <stp>StudyData</stp>
        <stp>XLK</stp>
        <stp>Bar</stp>
        <stp/>
        <stp>Time</stp>
        <stp>M</stp>
        <stp>-132</stp>
        <stp/>
        <stp/>
        <stp/>
        <stp>False</stp>
        <tr r="H134" s="2"/>
      </tp>
      <tp t="s">
        <v/>
        <stp/>
        <stp>StudyData</stp>
        <stp>XLK</stp>
        <stp>Bar</stp>
        <stp/>
        <stp>Time</stp>
        <stp>M</stp>
        <stp>-332</stp>
        <stp/>
        <stp/>
        <stp/>
        <stp>False</stp>
        <tr r="H334" s="2"/>
      </tp>
      <tp>
        <v>37592</v>
        <stp/>
        <stp>StudyData</stp>
        <stp>XLK</stp>
        <stp>Bar</stp>
        <stp/>
        <stp>Time</stp>
        <stp>M</stp>
        <stp>-232</stp>
        <stp/>
        <stp/>
        <stp/>
        <stp>False</stp>
        <tr r="H234" s="2"/>
      </tp>
      <tp t="s">
        <v/>
        <stp/>
        <stp>StudyData</stp>
        <stp>XLK</stp>
        <stp>Bar</stp>
        <stp/>
        <stp>Time</stp>
        <stp>M</stp>
        <stp>-532</stp>
        <stp/>
        <stp/>
        <stp/>
        <stp>False</stp>
        <tr r="H534" s="2"/>
      </tp>
      <tp t="s">
        <v/>
        <stp/>
        <stp>StudyData</stp>
        <stp>XLK</stp>
        <stp>Bar</stp>
        <stp/>
        <stp>Time</stp>
        <stp>M</stp>
        <stp>-432</stp>
        <stp/>
        <stp/>
        <stp/>
        <stp>False</stp>
        <tr r="H434" s="2"/>
      </tp>
      <tp>
        <v>40603</v>
        <stp/>
        <stp>StudyData</stp>
        <stp>XLK</stp>
        <stp>Bar</stp>
        <stp/>
        <stp>Time</stp>
        <stp>M</stp>
        <stp>-133</stp>
        <stp/>
        <stp/>
        <stp/>
        <stp>False</stp>
        <tr r="H135" s="2"/>
      </tp>
      <tp t="s">
        <v/>
        <stp/>
        <stp>StudyData</stp>
        <stp>XLK</stp>
        <stp>Bar</stp>
        <stp/>
        <stp>Time</stp>
        <stp>M</stp>
        <stp>-333</stp>
        <stp/>
        <stp/>
        <stp/>
        <stp>False</stp>
        <tr r="H335" s="2"/>
      </tp>
      <tp>
        <v>37561</v>
        <stp/>
        <stp>StudyData</stp>
        <stp>XLK</stp>
        <stp>Bar</stp>
        <stp/>
        <stp>Time</stp>
        <stp>M</stp>
        <stp>-233</stp>
        <stp/>
        <stp/>
        <stp/>
        <stp>False</stp>
        <tr r="H235" s="2"/>
      </tp>
      <tp t="s">
        <v/>
        <stp/>
        <stp>StudyData</stp>
        <stp>XLK</stp>
        <stp>Bar</stp>
        <stp/>
        <stp>Time</stp>
        <stp>M</stp>
        <stp>-533</stp>
        <stp/>
        <stp/>
        <stp/>
        <stp>False</stp>
        <tr r="H535" s="2"/>
      </tp>
      <tp t="s">
        <v/>
        <stp/>
        <stp>StudyData</stp>
        <stp>XLK</stp>
        <stp>Bar</stp>
        <stp/>
        <stp>Time</stp>
        <stp>M</stp>
        <stp>-433</stp>
        <stp/>
        <stp/>
        <stp/>
        <stp>False</stp>
        <tr r="H435" s="2"/>
      </tp>
      <tp>
        <v>44410</v>
        <stp/>
        <stp>StudyData</stp>
        <stp>SPY</stp>
        <stp>Bar</stp>
        <stp/>
        <stp>Time</stp>
        <stp>M</stp>
        <stp>-8</stp>
        <stp/>
        <stp/>
        <stp/>
        <stp>False</stp>
        <tr r="B10" s="2"/>
      </tp>
      <tp>
        <v>44378</v>
        <stp/>
        <stp>StudyData</stp>
        <stp>SPY</stp>
        <stp>Bar</stp>
        <stp/>
        <stp>Time</stp>
        <stp>M</stp>
        <stp>-9</stp>
        <stp/>
        <stp/>
        <stp/>
        <stp>False</stp>
        <tr r="B11" s="2"/>
      </tp>
      <tp t="s">
        <v>Consumer Discretionary Select SectorSPDR</v>
        <stp/>
        <stp>ContractData</stp>
        <stp>XLY</stp>
        <stp>LongDescription</stp>
        <stp/>
        <stp>T</stp>
        <tr r="H7" s="3"/>
        <tr r="H7" s="3"/>
        <tr r="S35" s="2"/>
      </tp>
      <tp t="s">
        <v>Health Care Select Sector SPDR</v>
        <stp/>
        <stp>ContractData</stp>
        <stp>XLV</stp>
        <stp>LongDescription</stp>
        <stp/>
        <stp>T</stp>
        <tr r="H16" s="3"/>
        <tr r="H16" s="3"/>
        <tr r="S34" s="2"/>
      </tp>
      <tp t="s">
        <v>Utilities Select Sector SPDR</v>
        <stp/>
        <stp>ContractData</stp>
        <stp>XLU</stp>
        <stp>LongDescription</stp>
        <stp/>
        <stp>T</stp>
        <tr r="H13" s="3"/>
        <tr r="H13" s="3"/>
        <tr r="S33" s="2"/>
      </tp>
      <tp t="s">
        <v>Consumer Staples Select Sector SPDR</v>
        <stp/>
        <stp>ContractData</stp>
        <stp>XLP</stp>
        <stp>LongDescription</stp>
        <stp/>
        <stp>T</stp>
        <tr r="H15" s="3"/>
        <tr r="H15" s="3"/>
        <tr r="S31" s="2"/>
      </tp>
      <tp t="s">
        <v>Technology Sector SPDR Fund</v>
        <stp/>
        <stp>ContractData</stp>
        <stp>XLK</stp>
        <stp>LongDescription</stp>
        <stp/>
        <stp>T</stp>
        <tr r="H5" s="3"/>
        <tr r="H5" s="3"/>
        <tr r="S30" s="2"/>
      </tp>
      <tp t="s">
        <v>Industrial Select Sector SPDR</v>
        <stp/>
        <stp>ContractData</stp>
        <stp>XLI</stp>
        <stp>LongDescription</stp>
        <stp/>
        <stp>T</stp>
        <tr r="H14" s="3"/>
        <tr r="H14" s="3"/>
        <tr r="S29" s="2"/>
      </tp>
      <tp t="s">
        <v>Financial Select Sector SPDR</v>
        <stp/>
        <stp>ContractData</stp>
        <stp>XLF</stp>
        <stp>LongDescription</stp>
        <stp/>
        <stp>T</stp>
        <tr r="H12" s="3"/>
        <tr r="H12" s="3"/>
        <tr r="S28" s="2"/>
      </tp>
      <tp t="s">
        <v>Energy Select Sector SPDR</v>
        <stp/>
        <stp>ContractData</stp>
        <stp>XLE</stp>
        <stp>LongDescription</stp>
        <stp/>
        <stp>T</stp>
        <tr r="H6" s="3"/>
        <tr r="H6" s="3"/>
        <tr r="S27" s="2"/>
      </tp>
      <tp t="s">
        <v>Communication Services Select Sector SPDR</v>
        <stp/>
        <stp>ContractData</stp>
        <stp>XLC</stp>
        <stp>LongDescription</stp>
        <stp/>
        <stp>T</stp>
        <tr r="H9" s="3"/>
        <tr r="H9" s="3"/>
        <tr r="S26" s="2"/>
      </tp>
      <tp t="s">
        <v>Materials Select Sector SPDR</v>
        <stp/>
        <stp>ContractData</stp>
        <stp>XLB</stp>
        <stp>LongDescription</stp>
        <stp/>
        <stp>T</stp>
        <tr r="H10" s="3"/>
        <tr r="H10" s="3"/>
        <tr r="S25" s="2"/>
      </tp>
      <tp>
        <v>44593</v>
        <stp/>
        <stp>StudyData</stp>
        <stp>SPY</stp>
        <stp>Bar</stp>
        <stp/>
        <stp>Time</stp>
        <stp>M</stp>
        <stp>-2</stp>
        <stp/>
        <stp/>
        <stp/>
        <stp>False</stp>
        <tr r="B4" s="2"/>
      </tp>
      <tp>
        <v>44564</v>
        <stp/>
        <stp>StudyData</stp>
        <stp>SPY</stp>
        <stp>Bar</stp>
        <stp/>
        <stp>Time</stp>
        <stp>M</stp>
        <stp>-3</stp>
        <stp/>
        <stp/>
        <stp/>
        <stp>False</stp>
        <tr r="B5" s="2"/>
      </tp>
      <tp>
        <v>44621</v>
        <stp/>
        <stp>StudyData</stp>
        <stp>SPY</stp>
        <stp>Bar</stp>
        <stp/>
        <stp>Time</stp>
        <stp>M</stp>
        <stp>-1</stp>
        <stp/>
        <stp/>
        <stp/>
        <stp>False</stp>
        <tr r="B3" s="2"/>
      </tp>
      <tp>
        <v>44470</v>
        <stp/>
        <stp>StudyData</stp>
        <stp>SPY</stp>
        <stp>Bar</stp>
        <stp/>
        <stp>Time</stp>
        <stp>M</stp>
        <stp>-6</stp>
        <stp/>
        <stp/>
        <stp/>
        <stp>False</stp>
        <tr r="B8" s="2"/>
      </tp>
      <tp t="s">
        <v>SPDR S&amp;P 500</v>
        <stp/>
        <stp>ContractData</stp>
        <stp>SPY</stp>
        <stp>LongDescription</stp>
        <stp/>
        <stp>T</stp>
        <tr r="H8" s="3"/>
        <tr r="H8" s="3"/>
        <tr r="C4" s="1"/>
      </tp>
      <tp>
        <v>44440</v>
        <stp/>
        <stp>StudyData</stp>
        <stp>SPY</stp>
        <stp>Bar</stp>
        <stp/>
        <stp>Time</stp>
        <stp>M</stp>
        <stp>-7</stp>
        <stp/>
        <stp/>
        <stp/>
        <stp>False</stp>
        <tr r="B9" s="2"/>
      </tp>
      <tp>
        <v>44531</v>
        <stp/>
        <stp>StudyData</stp>
        <stp>SPY</stp>
        <stp>Bar</stp>
        <stp/>
        <stp>Time</stp>
        <stp>M</stp>
        <stp>-4</stp>
        <stp/>
        <stp/>
        <stp/>
        <stp>False</stp>
        <tr r="B6" s="2"/>
      </tp>
      <tp>
        <v>44501</v>
        <stp/>
        <stp>StudyData</stp>
        <stp>SPY</stp>
        <stp>Bar</stp>
        <stp/>
        <stp>Time</stp>
        <stp>M</stp>
        <stp>-5</stp>
        <stp/>
        <stp/>
        <stp/>
        <stp>False</stp>
        <tr r="B7" s="2"/>
      </tp>
      <tp>
        <v>40756</v>
        <stp/>
        <stp>StudyData</stp>
        <stp>XLK</stp>
        <stp>Bar</stp>
        <stp/>
        <stp>Time</stp>
        <stp>M</stp>
        <stp>-128</stp>
        <stp/>
        <stp/>
        <stp/>
        <stp>False</stp>
        <tr r="H130" s="2"/>
      </tp>
      <tp t="s">
        <v/>
        <stp/>
        <stp>StudyData</stp>
        <stp>XLK</stp>
        <stp>Bar</stp>
        <stp/>
        <stp>Time</stp>
        <stp>M</stp>
        <stp>-328</stp>
        <stp/>
        <stp/>
        <stp/>
        <stp>False</stp>
        <tr r="H330" s="2"/>
      </tp>
      <tp>
        <v>37712</v>
        <stp/>
        <stp>StudyData</stp>
        <stp>XLK</stp>
        <stp>Bar</stp>
        <stp/>
        <stp>Time</stp>
        <stp>M</stp>
        <stp>-228</stp>
        <stp/>
        <stp/>
        <stp/>
        <stp>False</stp>
        <tr r="H230" s="2"/>
      </tp>
      <tp t="s">
        <v/>
        <stp/>
        <stp>StudyData</stp>
        <stp>XLK</stp>
        <stp>Bar</stp>
        <stp/>
        <stp>Time</stp>
        <stp>M</stp>
        <stp>-528</stp>
        <stp/>
        <stp/>
        <stp/>
        <stp>False</stp>
        <tr r="H530" s="2"/>
      </tp>
      <tp t="s">
        <v/>
        <stp/>
        <stp>StudyData</stp>
        <stp>XLK</stp>
        <stp>Bar</stp>
        <stp/>
        <stp>Time</stp>
        <stp>M</stp>
        <stp>-428</stp>
        <stp/>
        <stp/>
        <stp/>
        <stp>False</stp>
        <tr r="H430" s="2"/>
      </tp>
      <tp>
        <v>40725</v>
        <stp/>
        <stp>StudyData</stp>
        <stp>XLK</stp>
        <stp>Bar</stp>
        <stp/>
        <stp>Time</stp>
        <stp>M</stp>
        <stp>-129</stp>
        <stp/>
        <stp/>
        <stp/>
        <stp>False</stp>
        <tr r="H131" s="2"/>
      </tp>
      <tp t="s">
        <v/>
        <stp/>
        <stp>StudyData</stp>
        <stp>XLK</stp>
        <stp>Bar</stp>
        <stp/>
        <stp>Time</stp>
        <stp>M</stp>
        <stp>-329</stp>
        <stp/>
        <stp/>
        <stp/>
        <stp>False</stp>
        <tr r="H331" s="2"/>
      </tp>
      <tp>
        <v>37683</v>
        <stp/>
        <stp>StudyData</stp>
        <stp>XLK</stp>
        <stp>Bar</stp>
        <stp/>
        <stp>Time</stp>
        <stp>M</stp>
        <stp>-229</stp>
        <stp/>
        <stp/>
        <stp/>
        <stp>False</stp>
        <tr r="H231" s="2"/>
      </tp>
      <tp t="s">
        <v/>
        <stp/>
        <stp>StudyData</stp>
        <stp>XLK</stp>
        <stp>Bar</stp>
        <stp/>
        <stp>Time</stp>
        <stp>M</stp>
        <stp>-529</stp>
        <stp/>
        <stp/>
        <stp/>
        <stp>False</stp>
        <tr r="H531" s="2"/>
      </tp>
      <tp t="s">
        <v/>
        <stp/>
        <stp>StudyData</stp>
        <stp>XLK</stp>
        <stp>Bar</stp>
        <stp/>
        <stp>Time</stp>
        <stp>M</stp>
        <stp>-429</stp>
        <stp/>
        <stp/>
        <stp/>
        <stp>False</stp>
        <tr r="H431" s="2"/>
      </tp>
      <tp>
        <v>40878</v>
        <stp/>
        <stp>StudyData</stp>
        <stp>XLK</stp>
        <stp>Bar</stp>
        <stp/>
        <stp>Time</stp>
        <stp>M</stp>
        <stp>-124</stp>
        <stp/>
        <stp/>
        <stp/>
        <stp>False</stp>
        <tr r="H126" s="2"/>
      </tp>
      <tp t="s">
        <v/>
        <stp/>
        <stp>StudyData</stp>
        <stp>XLK</stp>
        <stp>Bar</stp>
        <stp/>
        <stp>Time</stp>
        <stp>M</stp>
        <stp>-324</stp>
        <stp/>
        <stp/>
        <stp/>
        <stp>False</stp>
        <tr r="H326" s="2"/>
      </tp>
      <tp>
        <v>37834</v>
        <stp/>
        <stp>StudyData</stp>
        <stp>XLK</stp>
        <stp>Bar</stp>
        <stp/>
        <stp>Time</stp>
        <stp>M</stp>
        <stp>-224</stp>
        <stp/>
        <stp/>
        <stp/>
        <stp>False</stp>
        <tr r="H226" s="2"/>
      </tp>
      <tp t="s">
        <v/>
        <stp/>
        <stp>StudyData</stp>
        <stp>XLK</stp>
        <stp>Bar</stp>
        <stp/>
        <stp>Time</stp>
        <stp>M</stp>
        <stp>-524</stp>
        <stp/>
        <stp/>
        <stp/>
        <stp>False</stp>
        <tr r="H526" s="2"/>
      </tp>
      <tp t="s">
        <v/>
        <stp/>
        <stp>StudyData</stp>
        <stp>XLK</stp>
        <stp>Bar</stp>
        <stp/>
        <stp>Time</stp>
        <stp>M</stp>
        <stp>-424</stp>
        <stp/>
        <stp/>
        <stp/>
        <stp>False</stp>
        <tr r="H426" s="2"/>
      </tp>
      <tp>
        <v>40848</v>
        <stp/>
        <stp>StudyData</stp>
        <stp>XLK</stp>
        <stp>Bar</stp>
        <stp/>
        <stp>Time</stp>
        <stp>M</stp>
        <stp>-125</stp>
        <stp/>
        <stp/>
        <stp/>
        <stp>False</stp>
        <tr r="H127" s="2"/>
      </tp>
      <tp t="s">
        <v/>
        <stp/>
        <stp>StudyData</stp>
        <stp>XLK</stp>
        <stp>Bar</stp>
        <stp/>
        <stp>Time</stp>
        <stp>M</stp>
        <stp>-325</stp>
        <stp/>
        <stp/>
        <stp/>
        <stp>False</stp>
        <tr r="H327" s="2"/>
      </tp>
      <tp>
        <v>37803</v>
        <stp/>
        <stp>StudyData</stp>
        <stp>XLK</stp>
        <stp>Bar</stp>
        <stp/>
        <stp>Time</stp>
        <stp>M</stp>
        <stp>-225</stp>
        <stp/>
        <stp/>
        <stp/>
        <stp>False</stp>
        <tr r="H227" s="2"/>
      </tp>
      <tp t="s">
        <v/>
        <stp/>
        <stp>StudyData</stp>
        <stp>XLK</stp>
        <stp>Bar</stp>
        <stp/>
        <stp>Time</stp>
        <stp>M</stp>
        <stp>-525</stp>
        <stp/>
        <stp/>
        <stp/>
        <stp>False</stp>
        <tr r="H527" s="2"/>
      </tp>
      <tp t="s">
        <v/>
        <stp/>
        <stp>StudyData</stp>
        <stp>XLK</stp>
        <stp>Bar</stp>
        <stp/>
        <stp>Time</stp>
        <stp>M</stp>
        <stp>-425</stp>
        <stp/>
        <stp/>
        <stp/>
        <stp>False</stp>
        <tr r="H427" s="2"/>
      </tp>
      <tp>
        <v>40819</v>
        <stp/>
        <stp>StudyData</stp>
        <stp>XLK</stp>
        <stp>Bar</stp>
        <stp/>
        <stp>Time</stp>
        <stp>M</stp>
        <stp>-126</stp>
        <stp/>
        <stp/>
        <stp/>
        <stp>False</stp>
        <tr r="H128" s="2"/>
      </tp>
      <tp t="s">
        <v/>
        <stp/>
        <stp>StudyData</stp>
        <stp>XLK</stp>
        <stp>Bar</stp>
        <stp/>
        <stp>Time</stp>
        <stp>M</stp>
        <stp>-326</stp>
        <stp/>
        <stp/>
        <stp/>
        <stp>False</stp>
        <tr r="H328" s="2"/>
      </tp>
      <tp>
        <v>37774</v>
        <stp/>
        <stp>StudyData</stp>
        <stp>XLK</stp>
        <stp>Bar</stp>
        <stp/>
        <stp>Time</stp>
        <stp>M</stp>
        <stp>-226</stp>
        <stp/>
        <stp/>
        <stp/>
        <stp>False</stp>
        <tr r="H228" s="2"/>
      </tp>
      <tp t="s">
        <v/>
        <stp/>
        <stp>StudyData</stp>
        <stp>XLK</stp>
        <stp>Bar</stp>
        <stp/>
        <stp>Time</stp>
        <stp>M</stp>
        <stp>-526</stp>
        <stp/>
        <stp/>
        <stp/>
        <stp>False</stp>
        <tr r="H528" s="2"/>
      </tp>
      <tp t="s">
        <v/>
        <stp/>
        <stp>StudyData</stp>
        <stp>XLK</stp>
        <stp>Bar</stp>
        <stp/>
        <stp>Time</stp>
        <stp>M</stp>
        <stp>-426</stp>
        <stp/>
        <stp/>
        <stp/>
        <stp>False</stp>
        <tr r="H428" s="2"/>
      </tp>
      <tp>
        <v>40787</v>
        <stp/>
        <stp>StudyData</stp>
        <stp>XLK</stp>
        <stp>Bar</stp>
        <stp/>
        <stp>Time</stp>
        <stp>M</stp>
        <stp>-127</stp>
        <stp/>
        <stp/>
        <stp/>
        <stp>False</stp>
        <tr r="H129" s="2"/>
      </tp>
      <tp t="s">
        <v/>
        <stp/>
        <stp>StudyData</stp>
        <stp>XLK</stp>
        <stp>Bar</stp>
        <stp/>
        <stp>Time</stp>
        <stp>M</stp>
        <stp>-327</stp>
        <stp/>
        <stp/>
        <stp/>
        <stp>False</stp>
        <tr r="H329" s="2"/>
      </tp>
      <tp>
        <v>37742</v>
        <stp/>
        <stp>StudyData</stp>
        <stp>XLK</stp>
        <stp>Bar</stp>
        <stp/>
        <stp>Time</stp>
        <stp>M</stp>
        <stp>-227</stp>
        <stp/>
        <stp/>
        <stp/>
        <stp>False</stp>
        <tr r="H229" s="2"/>
      </tp>
      <tp t="s">
        <v/>
        <stp/>
        <stp>StudyData</stp>
        <stp>XLK</stp>
        <stp>Bar</stp>
        <stp/>
        <stp>Time</stp>
        <stp>M</stp>
        <stp>-527</stp>
        <stp/>
        <stp/>
        <stp/>
        <stp>False</stp>
        <tr r="H529" s="2"/>
      </tp>
      <tp t="s">
        <v/>
        <stp/>
        <stp>StudyData</stp>
        <stp>XLK</stp>
        <stp>Bar</stp>
        <stp/>
        <stp>Time</stp>
        <stp>M</stp>
        <stp>-427</stp>
        <stp/>
        <stp/>
        <stp/>
        <stp>False</stp>
        <tr r="H429" s="2"/>
      </tp>
      <tp>
        <v>41001</v>
        <stp/>
        <stp>StudyData</stp>
        <stp>XLK</stp>
        <stp>Bar</stp>
        <stp/>
        <stp>Time</stp>
        <stp>M</stp>
        <stp>-120</stp>
        <stp/>
        <stp/>
        <stp/>
        <stp>False</stp>
        <tr r="H122" s="2"/>
      </tp>
      <tp t="s">
        <v/>
        <stp/>
        <stp>StudyData</stp>
        <stp>XLK</stp>
        <stp>Bar</stp>
        <stp/>
        <stp>Time</stp>
        <stp>M</stp>
        <stp>-320</stp>
        <stp/>
        <stp/>
        <stp/>
        <stp>False</stp>
        <tr r="H322" s="2"/>
      </tp>
      <tp>
        <v>37956</v>
        <stp/>
        <stp>StudyData</stp>
        <stp>XLK</stp>
        <stp>Bar</stp>
        <stp/>
        <stp>Time</stp>
        <stp>M</stp>
        <stp>-220</stp>
        <stp/>
        <stp/>
        <stp/>
        <stp>False</stp>
        <tr r="H222" s="2"/>
      </tp>
      <tp t="s">
        <v/>
        <stp/>
        <stp>StudyData</stp>
        <stp>XLK</stp>
        <stp>Bar</stp>
        <stp/>
        <stp>Time</stp>
        <stp>M</stp>
        <stp>-520</stp>
        <stp/>
        <stp/>
        <stp/>
        <stp>False</stp>
        <tr r="H522" s="2"/>
      </tp>
      <tp t="s">
        <v/>
        <stp/>
        <stp>StudyData</stp>
        <stp>XLK</stp>
        <stp>Bar</stp>
        <stp/>
        <stp>Time</stp>
        <stp>M</stp>
        <stp>-420</stp>
        <stp/>
        <stp/>
        <stp/>
        <stp>False</stp>
        <tr r="H422" s="2"/>
      </tp>
      <tp>
        <v>40969</v>
        <stp/>
        <stp>StudyData</stp>
        <stp>XLK</stp>
        <stp>Bar</stp>
        <stp/>
        <stp>Time</stp>
        <stp>M</stp>
        <stp>-121</stp>
        <stp/>
        <stp/>
        <stp/>
        <stp>False</stp>
        <tr r="H123" s="2"/>
      </tp>
      <tp t="s">
        <v/>
        <stp/>
        <stp>StudyData</stp>
        <stp>XLK</stp>
        <stp>Bar</stp>
        <stp/>
        <stp>Time</stp>
        <stp>M</stp>
        <stp>-321</stp>
        <stp/>
        <stp/>
        <stp/>
        <stp>False</stp>
        <tr r="H323" s="2"/>
      </tp>
      <tp>
        <v>37928</v>
        <stp/>
        <stp>StudyData</stp>
        <stp>XLK</stp>
        <stp>Bar</stp>
        <stp/>
        <stp>Time</stp>
        <stp>M</stp>
        <stp>-221</stp>
        <stp/>
        <stp/>
        <stp/>
        <stp>False</stp>
        <tr r="H223" s="2"/>
      </tp>
      <tp t="s">
        <v/>
        <stp/>
        <stp>StudyData</stp>
        <stp>XLK</stp>
        <stp>Bar</stp>
        <stp/>
        <stp>Time</stp>
        <stp>M</stp>
        <stp>-521</stp>
        <stp/>
        <stp/>
        <stp/>
        <stp>False</stp>
        <tr r="H523" s="2"/>
      </tp>
      <tp t="s">
        <v/>
        <stp/>
        <stp>StudyData</stp>
        <stp>XLK</stp>
        <stp>Bar</stp>
        <stp/>
        <stp>Time</stp>
        <stp>M</stp>
        <stp>-421</stp>
        <stp/>
        <stp/>
        <stp/>
        <stp>False</stp>
        <tr r="H423" s="2"/>
      </tp>
      <tp>
        <v>40940</v>
        <stp/>
        <stp>StudyData</stp>
        <stp>XLK</stp>
        <stp>Bar</stp>
        <stp/>
        <stp>Time</stp>
        <stp>M</stp>
        <stp>-122</stp>
        <stp/>
        <stp/>
        <stp/>
        <stp>False</stp>
        <tr r="H124" s="2"/>
      </tp>
      <tp t="s">
        <v/>
        <stp/>
        <stp>StudyData</stp>
        <stp>XLK</stp>
        <stp>Bar</stp>
        <stp/>
        <stp>Time</stp>
        <stp>M</stp>
        <stp>-322</stp>
        <stp/>
        <stp/>
        <stp/>
        <stp>False</stp>
        <tr r="H324" s="2"/>
      </tp>
      <tp>
        <v>37895</v>
        <stp/>
        <stp>StudyData</stp>
        <stp>XLK</stp>
        <stp>Bar</stp>
        <stp/>
        <stp>Time</stp>
        <stp>M</stp>
        <stp>-222</stp>
        <stp/>
        <stp/>
        <stp/>
        <stp>False</stp>
        <tr r="H224" s="2"/>
      </tp>
      <tp t="s">
        <v/>
        <stp/>
        <stp>StudyData</stp>
        <stp>XLK</stp>
        <stp>Bar</stp>
        <stp/>
        <stp>Time</stp>
        <stp>M</stp>
        <stp>-522</stp>
        <stp/>
        <stp/>
        <stp/>
        <stp>False</stp>
        <tr r="H524" s="2"/>
      </tp>
      <tp t="s">
        <v/>
        <stp/>
        <stp>StudyData</stp>
        <stp>XLK</stp>
        <stp>Bar</stp>
        <stp/>
        <stp>Time</stp>
        <stp>M</stp>
        <stp>-422</stp>
        <stp/>
        <stp/>
        <stp/>
        <stp>False</stp>
        <tr r="H424" s="2"/>
      </tp>
      <tp>
        <v>40911</v>
        <stp/>
        <stp>StudyData</stp>
        <stp>XLK</stp>
        <stp>Bar</stp>
        <stp/>
        <stp>Time</stp>
        <stp>M</stp>
        <stp>-123</stp>
        <stp/>
        <stp/>
        <stp/>
        <stp>False</stp>
        <tr r="H125" s="2"/>
      </tp>
      <tp t="s">
        <v/>
        <stp/>
        <stp>StudyData</stp>
        <stp>XLK</stp>
        <stp>Bar</stp>
        <stp/>
        <stp>Time</stp>
        <stp>M</stp>
        <stp>-323</stp>
        <stp/>
        <stp/>
        <stp/>
        <stp>False</stp>
        <tr r="H325" s="2"/>
      </tp>
      <tp>
        <v>37866</v>
        <stp/>
        <stp>StudyData</stp>
        <stp>XLK</stp>
        <stp>Bar</stp>
        <stp/>
        <stp>Time</stp>
        <stp>M</stp>
        <stp>-223</stp>
        <stp/>
        <stp/>
        <stp/>
        <stp>False</stp>
        <tr r="H225" s="2"/>
      </tp>
      <tp t="s">
        <v/>
        <stp/>
        <stp>StudyData</stp>
        <stp>XLK</stp>
        <stp>Bar</stp>
        <stp/>
        <stp>Time</stp>
        <stp>M</stp>
        <stp>-523</stp>
        <stp/>
        <stp/>
        <stp/>
        <stp>False</stp>
        <tr r="H525" s="2"/>
      </tp>
      <tp t="s">
        <v/>
        <stp/>
        <stp>StudyData</stp>
        <stp>XLK</stp>
        <stp>Bar</stp>
        <stp/>
        <stp>Time</stp>
        <stp>M</stp>
        <stp>-423</stp>
        <stp/>
        <stp/>
        <stp/>
        <stp>False</stp>
        <tr r="H425" s="2"/>
      </tp>
      <tp>
        <v>41061</v>
        <stp/>
        <stp>StudyData</stp>
        <stp>XLK</stp>
        <stp>Bar</stp>
        <stp/>
        <stp>Time</stp>
        <stp>M</stp>
        <stp>-118</stp>
        <stp/>
        <stp/>
        <stp/>
        <stp>False</stp>
        <tr r="H120" s="2"/>
      </tp>
      <tp t="s">
        <v/>
        <stp/>
        <stp>StudyData</stp>
        <stp>XLK</stp>
        <stp>Bar</stp>
        <stp/>
        <stp>Time</stp>
        <stp>M</stp>
        <stp>-318</stp>
        <stp/>
        <stp/>
        <stp/>
        <stp>False</stp>
        <tr r="H320" s="2"/>
      </tp>
      <tp>
        <v>38019</v>
        <stp/>
        <stp>StudyData</stp>
        <stp>XLK</stp>
        <stp>Bar</stp>
        <stp/>
        <stp>Time</stp>
        <stp>M</stp>
        <stp>-218</stp>
        <stp/>
        <stp/>
        <stp/>
        <stp>False</stp>
        <tr r="H220" s="2"/>
      </tp>
      <tp t="s">
        <v/>
        <stp/>
        <stp>StudyData</stp>
        <stp>XLK</stp>
        <stp>Bar</stp>
        <stp/>
        <stp>Time</stp>
        <stp>M</stp>
        <stp>-518</stp>
        <stp/>
        <stp/>
        <stp/>
        <stp>False</stp>
        <tr r="H520" s="2"/>
      </tp>
      <tp t="s">
        <v/>
        <stp/>
        <stp>StudyData</stp>
        <stp>XLK</stp>
        <stp>Bar</stp>
        <stp/>
        <stp>Time</stp>
        <stp>M</stp>
        <stp>-418</stp>
        <stp/>
        <stp/>
        <stp/>
        <stp>False</stp>
        <tr r="H420" s="2"/>
      </tp>
      <tp>
        <v>41030</v>
        <stp/>
        <stp>StudyData</stp>
        <stp>XLK</stp>
        <stp>Bar</stp>
        <stp/>
        <stp>Time</stp>
        <stp>M</stp>
        <stp>-119</stp>
        <stp/>
        <stp/>
        <stp/>
        <stp>False</stp>
        <tr r="H121" s="2"/>
      </tp>
      <tp t="s">
        <v/>
        <stp/>
        <stp>StudyData</stp>
        <stp>XLK</stp>
        <stp>Bar</stp>
        <stp/>
        <stp>Time</stp>
        <stp>M</stp>
        <stp>-319</stp>
        <stp/>
        <stp/>
        <stp/>
        <stp>False</stp>
        <tr r="H321" s="2"/>
      </tp>
      <tp>
        <v>37988</v>
        <stp/>
        <stp>StudyData</stp>
        <stp>XLK</stp>
        <stp>Bar</stp>
        <stp/>
        <stp>Time</stp>
        <stp>M</stp>
        <stp>-219</stp>
        <stp/>
        <stp/>
        <stp/>
        <stp>False</stp>
        <tr r="H221" s="2"/>
      </tp>
      <tp t="s">
        <v/>
        <stp/>
        <stp>StudyData</stp>
        <stp>XLK</stp>
        <stp>Bar</stp>
        <stp/>
        <stp>Time</stp>
        <stp>M</stp>
        <stp>-519</stp>
        <stp/>
        <stp/>
        <stp/>
        <stp>False</stp>
        <tr r="H521" s="2"/>
      </tp>
      <tp t="s">
        <v/>
        <stp/>
        <stp>StudyData</stp>
        <stp>XLK</stp>
        <stp>Bar</stp>
        <stp/>
        <stp>Time</stp>
        <stp>M</stp>
        <stp>-419</stp>
        <stp/>
        <stp/>
        <stp/>
        <stp>False</stp>
        <tr r="H421" s="2"/>
      </tp>
      <tp>
        <v>41183</v>
        <stp/>
        <stp>StudyData</stp>
        <stp>XLK</stp>
        <stp>Bar</stp>
        <stp/>
        <stp>Time</stp>
        <stp>M</stp>
        <stp>-114</stp>
        <stp/>
        <stp/>
        <stp/>
        <stp>False</stp>
        <tr r="H116" s="2"/>
      </tp>
      <tp t="s">
        <v/>
        <stp/>
        <stp>StudyData</stp>
        <stp>XLK</stp>
        <stp>Bar</stp>
        <stp/>
        <stp>Time</stp>
        <stp>M</stp>
        <stp>-314</stp>
        <stp/>
        <stp/>
        <stp/>
        <stp>False</stp>
        <tr r="H316" s="2"/>
      </tp>
      <tp>
        <v>38139</v>
        <stp/>
        <stp>StudyData</stp>
        <stp>XLK</stp>
        <stp>Bar</stp>
        <stp/>
        <stp>Time</stp>
        <stp>M</stp>
        <stp>-214</stp>
        <stp/>
        <stp/>
        <stp/>
        <stp>False</stp>
        <tr r="H216" s="2"/>
      </tp>
      <tp t="s">
        <v/>
        <stp/>
        <stp>StudyData</stp>
        <stp>XLK</stp>
        <stp>Bar</stp>
        <stp/>
        <stp>Time</stp>
        <stp>M</stp>
        <stp>-514</stp>
        <stp/>
        <stp/>
        <stp/>
        <stp>False</stp>
        <tr r="H516" s="2"/>
      </tp>
      <tp t="s">
        <v/>
        <stp/>
        <stp>StudyData</stp>
        <stp>XLK</stp>
        <stp>Bar</stp>
        <stp/>
        <stp>Time</stp>
        <stp>M</stp>
        <stp>-414</stp>
        <stp/>
        <stp/>
        <stp/>
        <stp>False</stp>
        <tr r="H416" s="2"/>
      </tp>
      <tp>
        <v>41156</v>
        <stp/>
        <stp>StudyData</stp>
        <stp>XLK</stp>
        <stp>Bar</stp>
        <stp/>
        <stp>Time</stp>
        <stp>M</stp>
        <stp>-115</stp>
        <stp/>
        <stp/>
        <stp/>
        <stp>False</stp>
        <tr r="H117" s="2"/>
      </tp>
      <tp t="s">
        <v/>
        <stp/>
        <stp>StudyData</stp>
        <stp>XLK</stp>
        <stp>Bar</stp>
        <stp/>
        <stp>Time</stp>
        <stp>M</stp>
        <stp>-315</stp>
        <stp/>
        <stp/>
        <stp/>
        <stp>False</stp>
        <tr r="H317" s="2"/>
      </tp>
      <tp>
        <v>38110</v>
        <stp/>
        <stp>StudyData</stp>
        <stp>XLK</stp>
        <stp>Bar</stp>
        <stp/>
        <stp>Time</stp>
        <stp>M</stp>
        <stp>-215</stp>
        <stp/>
        <stp/>
        <stp/>
        <stp>False</stp>
        <tr r="H217" s="2"/>
      </tp>
      <tp t="s">
        <v/>
        <stp/>
        <stp>StudyData</stp>
        <stp>XLK</stp>
        <stp>Bar</stp>
        <stp/>
        <stp>Time</stp>
        <stp>M</stp>
        <stp>-515</stp>
        <stp/>
        <stp/>
        <stp/>
        <stp>False</stp>
        <tr r="H517" s="2"/>
      </tp>
      <tp t="s">
        <v/>
        <stp/>
        <stp>StudyData</stp>
        <stp>XLK</stp>
        <stp>Bar</stp>
        <stp/>
        <stp>Time</stp>
        <stp>M</stp>
        <stp>-415</stp>
        <stp/>
        <stp/>
        <stp/>
        <stp>False</stp>
        <tr r="H417" s="2"/>
      </tp>
      <tp>
        <v>41122</v>
        <stp/>
        <stp>StudyData</stp>
        <stp>XLK</stp>
        <stp>Bar</stp>
        <stp/>
        <stp>Time</stp>
        <stp>M</stp>
        <stp>-116</stp>
        <stp/>
        <stp/>
        <stp/>
        <stp>False</stp>
        <tr r="H118" s="2"/>
      </tp>
      <tp t="s">
        <v/>
        <stp/>
        <stp>StudyData</stp>
        <stp>XLK</stp>
        <stp>Bar</stp>
        <stp/>
        <stp>Time</stp>
        <stp>M</stp>
        <stp>-316</stp>
        <stp/>
        <stp/>
        <stp/>
        <stp>False</stp>
        <tr r="H318" s="2"/>
      </tp>
      <tp>
        <v>38078</v>
        <stp/>
        <stp>StudyData</stp>
        <stp>XLK</stp>
        <stp>Bar</stp>
        <stp/>
        <stp>Time</stp>
        <stp>M</stp>
        <stp>-216</stp>
        <stp/>
        <stp/>
        <stp/>
        <stp>False</stp>
        <tr r="H218" s="2"/>
      </tp>
      <tp t="s">
        <v/>
        <stp/>
        <stp>StudyData</stp>
        <stp>XLK</stp>
        <stp>Bar</stp>
        <stp/>
        <stp>Time</stp>
        <stp>M</stp>
        <stp>-516</stp>
        <stp/>
        <stp/>
        <stp/>
        <stp>False</stp>
        <tr r="H518" s="2"/>
      </tp>
      <tp t="s">
        <v/>
        <stp/>
        <stp>StudyData</stp>
        <stp>XLK</stp>
        <stp>Bar</stp>
        <stp/>
        <stp>Time</stp>
        <stp>M</stp>
        <stp>-416</stp>
        <stp/>
        <stp/>
        <stp/>
        <stp>False</stp>
        <tr r="H418" s="2"/>
      </tp>
      <tp>
        <v>41092</v>
        <stp/>
        <stp>StudyData</stp>
        <stp>XLK</stp>
        <stp>Bar</stp>
        <stp/>
        <stp>Time</stp>
        <stp>M</stp>
        <stp>-117</stp>
        <stp/>
        <stp/>
        <stp/>
        <stp>False</stp>
        <tr r="H119" s="2"/>
      </tp>
      <tp t="s">
        <v/>
        <stp/>
        <stp>StudyData</stp>
        <stp>XLK</stp>
        <stp>Bar</stp>
        <stp/>
        <stp>Time</stp>
        <stp>M</stp>
        <stp>-317</stp>
        <stp/>
        <stp/>
        <stp/>
        <stp>False</stp>
        <tr r="H319" s="2"/>
      </tp>
      <tp>
        <v>38047</v>
        <stp/>
        <stp>StudyData</stp>
        <stp>XLK</stp>
        <stp>Bar</stp>
        <stp/>
        <stp>Time</stp>
        <stp>M</stp>
        <stp>-217</stp>
        <stp/>
        <stp/>
        <stp/>
        <stp>False</stp>
        <tr r="H219" s="2"/>
      </tp>
      <tp t="s">
        <v/>
        <stp/>
        <stp>StudyData</stp>
        <stp>XLK</stp>
        <stp>Bar</stp>
        <stp/>
        <stp>Time</stp>
        <stp>M</stp>
        <stp>-517</stp>
        <stp/>
        <stp/>
        <stp/>
        <stp>False</stp>
        <tr r="H519" s="2"/>
      </tp>
      <tp t="s">
        <v/>
        <stp/>
        <stp>StudyData</stp>
        <stp>XLK</stp>
        <stp>Bar</stp>
        <stp/>
        <stp>Time</stp>
        <stp>M</stp>
        <stp>-417</stp>
        <stp/>
        <stp/>
        <stp/>
        <stp>False</stp>
        <tr r="H419" s="2"/>
      </tp>
      <tp>
        <v>41306</v>
        <stp/>
        <stp>StudyData</stp>
        <stp>XLK</stp>
        <stp>Bar</stp>
        <stp/>
        <stp>Time</stp>
        <stp>M</stp>
        <stp>-110</stp>
        <stp/>
        <stp/>
        <stp/>
        <stp>False</stp>
        <tr r="H112" s="2"/>
      </tp>
      <tp t="s">
        <v/>
        <stp/>
        <stp>StudyData</stp>
        <stp>XLK</stp>
        <stp>Bar</stp>
        <stp/>
        <stp>Time</stp>
        <stp>M</stp>
        <stp>-310</stp>
        <stp/>
        <stp/>
        <stp/>
        <stp>False</stp>
        <tr r="H312" s="2"/>
      </tp>
      <tp>
        <v>38261</v>
        <stp/>
        <stp>StudyData</stp>
        <stp>XLK</stp>
        <stp>Bar</stp>
        <stp/>
        <stp>Time</stp>
        <stp>M</stp>
        <stp>-210</stp>
        <stp/>
        <stp/>
        <stp/>
        <stp>False</stp>
        <tr r="H212" s="2"/>
      </tp>
      <tp t="s">
        <v/>
        <stp/>
        <stp>StudyData</stp>
        <stp>XLK</stp>
        <stp>Bar</stp>
        <stp/>
        <stp>Time</stp>
        <stp>M</stp>
        <stp>-510</stp>
        <stp/>
        <stp/>
        <stp/>
        <stp>False</stp>
        <tr r="H512" s="2"/>
      </tp>
      <tp t="s">
        <v/>
        <stp/>
        <stp>StudyData</stp>
        <stp>XLK</stp>
        <stp>Bar</stp>
        <stp/>
        <stp>Time</stp>
        <stp>M</stp>
        <stp>-410</stp>
        <stp/>
        <stp/>
        <stp/>
        <stp>False</stp>
        <tr r="H412" s="2"/>
      </tp>
      <tp>
        <v>41276</v>
        <stp/>
        <stp>StudyData</stp>
        <stp>XLK</stp>
        <stp>Bar</stp>
        <stp/>
        <stp>Time</stp>
        <stp>M</stp>
        <stp>-111</stp>
        <stp/>
        <stp/>
        <stp/>
        <stp>False</stp>
        <tr r="H113" s="2"/>
      </tp>
      <tp t="s">
        <v/>
        <stp/>
        <stp>StudyData</stp>
        <stp>XLK</stp>
        <stp>Bar</stp>
        <stp/>
        <stp>Time</stp>
        <stp>M</stp>
        <stp>-311</stp>
        <stp/>
        <stp/>
        <stp/>
        <stp>False</stp>
        <tr r="H313" s="2"/>
      </tp>
      <tp>
        <v>38231</v>
        <stp/>
        <stp>StudyData</stp>
        <stp>XLK</stp>
        <stp>Bar</stp>
        <stp/>
        <stp>Time</stp>
        <stp>M</stp>
        <stp>-211</stp>
        <stp/>
        <stp/>
        <stp/>
        <stp>False</stp>
        <tr r="H213" s="2"/>
      </tp>
      <tp t="s">
        <v/>
        <stp/>
        <stp>StudyData</stp>
        <stp>XLK</stp>
        <stp>Bar</stp>
        <stp/>
        <stp>Time</stp>
        <stp>M</stp>
        <stp>-511</stp>
        <stp/>
        <stp/>
        <stp/>
        <stp>False</stp>
        <tr r="H513" s="2"/>
      </tp>
      <tp t="s">
        <v/>
        <stp/>
        <stp>StudyData</stp>
        <stp>XLK</stp>
        <stp>Bar</stp>
        <stp/>
        <stp>Time</stp>
        <stp>M</stp>
        <stp>-411</stp>
        <stp/>
        <stp/>
        <stp/>
        <stp>False</stp>
        <tr r="H413" s="2"/>
      </tp>
      <tp>
        <v>41246</v>
        <stp/>
        <stp>StudyData</stp>
        <stp>XLK</stp>
        <stp>Bar</stp>
        <stp/>
        <stp>Time</stp>
        <stp>M</stp>
        <stp>-112</stp>
        <stp/>
        <stp/>
        <stp/>
        <stp>False</stp>
        <tr r="H114" s="2"/>
      </tp>
      <tp t="s">
        <v/>
        <stp/>
        <stp>StudyData</stp>
        <stp>XLK</stp>
        <stp>Bar</stp>
        <stp/>
        <stp>Time</stp>
        <stp>M</stp>
        <stp>-312</stp>
        <stp/>
        <stp/>
        <stp/>
        <stp>False</stp>
        <tr r="H314" s="2"/>
      </tp>
      <tp>
        <v>38201</v>
        <stp/>
        <stp>StudyData</stp>
        <stp>XLK</stp>
        <stp>Bar</stp>
        <stp/>
        <stp>Time</stp>
        <stp>M</stp>
        <stp>-212</stp>
        <stp/>
        <stp/>
        <stp/>
        <stp>False</stp>
        <tr r="H214" s="2"/>
      </tp>
      <tp t="s">
        <v/>
        <stp/>
        <stp>StudyData</stp>
        <stp>XLK</stp>
        <stp>Bar</stp>
        <stp/>
        <stp>Time</stp>
        <stp>M</stp>
        <stp>-512</stp>
        <stp/>
        <stp/>
        <stp/>
        <stp>False</stp>
        <tr r="H514" s="2"/>
      </tp>
      <tp t="s">
        <v/>
        <stp/>
        <stp>StudyData</stp>
        <stp>XLK</stp>
        <stp>Bar</stp>
        <stp/>
        <stp>Time</stp>
        <stp>M</stp>
        <stp>-412</stp>
        <stp/>
        <stp/>
        <stp/>
        <stp>False</stp>
        <tr r="H414" s="2"/>
      </tp>
      <tp>
        <v>41214</v>
        <stp/>
        <stp>StudyData</stp>
        <stp>XLK</stp>
        <stp>Bar</stp>
        <stp/>
        <stp>Time</stp>
        <stp>M</stp>
        <stp>-113</stp>
        <stp/>
        <stp/>
        <stp/>
        <stp>False</stp>
        <tr r="H115" s="2"/>
      </tp>
      <tp t="s">
        <v/>
        <stp/>
        <stp>StudyData</stp>
        <stp>XLK</stp>
        <stp>Bar</stp>
        <stp/>
        <stp>Time</stp>
        <stp>M</stp>
        <stp>-313</stp>
        <stp/>
        <stp/>
        <stp/>
        <stp>False</stp>
        <tr r="H315" s="2"/>
      </tp>
      <tp>
        <v>38169</v>
        <stp/>
        <stp>StudyData</stp>
        <stp>XLK</stp>
        <stp>Bar</stp>
        <stp/>
        <stp>Time</stp>
        <stp>M</stp>
        <stp>-213</stp>
        <stp/>
        <stp/>
        <stp/>
        <stp>False</stp>
        <tr r="H215" s="2"/>
      </tp>
      <tp t="s">
        <v/>
        <stp/>
        <stp>StudyData</stp>
        <stp>XLK</stp>
        <stp>Bar</stp>
        <stp/>
        <stp>Time</stp>
        <stp>M</stp>
        <stp>-513</stp>
        <stp/>
        <stp/>
        <stp/>
        <stp>False</stp>
        <tr r="H515" s="2"/>
      </tp>
      <tp t="s">
        <v/>
        <stp/>
        <stp>StudyData</stp>
        <stp>XLK</stp>
        <stp>Bar</stp>
        <stp/>
        <stp>Time</stp>
        <stp>M</stp>
        <stp>-413</stp>
        <stp/>
        <stp/>
        <stp/>
        <stp>False</stp>
        <tr r="H415" s="2"/>
      </tp>
      <tp>
        <v>41365</v>
        <stp/>
        <stp>StudyData</stp>
        <stp>XLK</stp>
        <stp>Bar</stp>
        <stp/>
        <stp>Time</stp>
        <stp>M</stp>
        <stp>-108</stp>
        <stp/>
        <stp/>
        <stp/>
        <stp>False</stp>
        <tr r="H110" s="2"/>
      </tp>
      <tp t="s">
        <v/>
        <stp/>
        <stp>StudyData</stp>
        <stp>XLK</stp>
        <stp>Bar</stp>
        <stp/>
        <stp>Time</stp>
        <stp>M</stp>
        <stp>-308</stp>
        <stp/>
        <stp/>
        <stp/>
        <stp>False</stp>
        <tr r="H310" s="2"/>
      </tp>
      <tp>
        <v>38322</v>
        <stp/>
        <stp>StudyData</stp>
        <stp>XLK</stp>
        <stp>Bar</stp>
        <stp/>
        <stp>Time</stp>
        <stp>M</stp>
        <stp>-208</stp>
        <stp/>
        <stp/>
        <stp/>
        <stp>False</stp>
        <tr r="H210" s="2"/>
      </tp>
      <tp t="s">
        <v/>
        <stp/>
        <stp>StudyData</stp>
        <stp>XLK</stp>
        <stp>Bar</stp>
        <stp/>
        <stp>Time</stp>
        <stp>M</stp>
        <stp>-508</stp>
        <stp/>
        <stp/>
        <stp/>
        <stp>False</stp>
        <tr r="H510" s="2"/>
      </tp>
      <tp t="s">
        <v/>
        <stp/>
        <stp>StudyData</stp>
        <stp>XLK</stp>
        <stp>Bar</stp>
        <stp/>
        <stp>Time</stp>
        <stp>M</stp>
        <stp>-408</stp>
        <stp/>
        <stp/>
        <stp/>
        <stp>False</stp>
        <tr r="H410" s="2"/>
      </tp>
      <tp>
        <v>41334</v>
        <stp/>
        <stp>StudyData</stp>
        <stp>XLK</stp>
        <stp>Bar</stp>
        <stp/>
        <stp>Time</stp>
        <stp>M</stp>
        <stp>-109</stp>
        <stp/>
        <stp/>
        <stp/>
        <stp>False</stp>
        <tr r="H111" s="2"/>
      </tp>
      <tp t="s">
        <v/>
        <stp/>
        <stp>StudyData</stp>
        <stp>XLK</stp>
        <stp>Bar</stp>
        <stp/>
        <stp>Time</stp>
        <stp>M</stp>
        <stp>-309</stp>
        <stp/>
        <stp/>
        <stp/>
        <stp>False</stp>
        <tr r="H311" s="2"/>
      </tp>
      <tp>
        <v>38292</v>
        <stp/>
        <stp>StudyData</stp>
        <stp>XLK</stp>
        <stp>Bar</stp>
        <stp/>
        <stp>Time</stp>
        <stp>M</stp>
        <stp>-209</stp>
        <stp/>
        <stp/>
        <stp/>
        <stp>False</stp>
        <tr r="H211" s="2"/>
      </tp>
      <tp t="s">
        <v/>
        <stp/>
        <stp>StudyData</stp>
        <stp>XLK</stp>
        <stp>Bar</stp>
        <stp/>
        <stp>Time</stp>
        <stp>M</stp>
        <stp>-509</stp>
        <stp/>
        <stp/>
        <stp/>
        <stp>False</stp>
        <tr r="H511" s="2"/>
      </tp>
      <tp t="s">
        <v/>
        <stp/>
        <stp>StudyData</stp>
        <stp>XLK</stp>
        <stp>Bar</stp>
        <stp/>
        <stp>Time</stp>
        <stp>M</stp>
        <stp>-409</stp>
        <stp/>
        <stp/>
        <stp/>
        <stp>False</stp>
        <tr r="H411" s="2"/>
      </tp>
      <tp>
        <v>41487</v>
        <stp/>
        <stp>StudyData</stp>
        <stp>XLK</stp>
        <stp>Bar</stp>
        <stp/>
        <stp>Time</stp>
        <stp>M</stp>
        <stp>-104</stp>
        <stp/>
        <stp/>
        <stp/>
        <stp>False</stp>
        <tr r="H106" s="2"/>
      </tp>
      <tp t="s">
        <v/>
        <stp/>
        <stp>StudyData</stp>
        <stp>XLK</stp>
        <stp>Bar</stp>
        <stp/>
        <stp>Time</stp>
        <stp>M</stp>
        <stp>-304</stp>
        <stp/>
        <stp/>
        <stp/>
        <stp>False</stp>
        <tr r="H306" s="2"/>
      </tp>
      <tp>
        <v>38443</v>
        <stp/>
        <stp>StudyData</stp>
        <stp>XLK</stp>
        <stp>Bar</stp>
        <stp/>
        <stp>Time</stp>
        <stp>M</stp>
        <stp>-204</stp>
        <stp/>
        <stp/>
        <stp/>
        <stp>False</stp>
        <tr r="H206" s="2"/>
      </tp>
      <tp t="s">
        <v/>
        <stp/>
        <stp>StudyData</stp>
        <stp>XLK</stp>
        <stp>Bar</stp>
        <stp/>
        <stp>Time</stp>
        <stp>M</stp>
        <stp>-504</stp>
        <stp/>
        <stp/>
        <stp/>
        <stp>False</stp>
        <tr r="H506" s="2"/>
      </tp>
      <tp t="s">
        <v/>
        <stp/>
        <stp>StudyData</stp>
        <stp>XLK</stp>
        <stp>Bar</stp>
        <stp/>
        <stp>Time</stp>
        <stp>M</stp>
        <stp>-404</stp>
        <stp/>
        <stp/>
        <stp/>
        <stp>False</stp>
        <tr r="H406" s="2"/>
      </tp>
      <tp>
        <v>41456</v>
        <stp/>
        <stp>StudyData</stp>
        <stp>XLK</stp>
        <stp>Bar</stp>
        <stp/>
        <stp>Time</stp>
        <stp>M</stp>
        <stp>-105</stp>
        <stp/>
        <stp/>
        <stp/>
        <stp>False</stp>
        <tr r="H107" s="2"/>
      </tp>
      <tp t="s">
        <v/>
        <stp/>
        <stp>StudyData</stp>
        <stp>XLK</stp>
        <stp>Bar</stp>
        <stp/>
        <stp>Time</stp>
        <stp>M</stp>
        <stp>-305</stp>
        <stp/>
        <stp/>
        <stp/>
        <stp>False</stp>
        <tr r="H307" s="2"/>
      </tp>
      <tp>
        <v>38412</v>
        <stp/>
        <stp>StudyData</stp>
        <stp>XLK</stp>
        <stp>Bar</stp>
        <stp/>
        <stp>Time</stp>
        <stp>M</stp>
        <stp>-205</stp>
        <stp/>
        <stp/>
        <stp/>
        <stp>False</stp>
        <tr r="H207" s="2"/>
      </tp>
      <tp t="s">
        <v/>
        <stp/>
        <stp>StudyData</stp>
        <stp>XLK</stp>
        <stp>Bar</stp>
        <stp/>
        <stp>Time</stp>
        <stp>M</stp>
        <stp>-505</stp>
        <stp/>
        <stp/>
        <stp/>
        <stp>False</stp>
        <tr r="H507" s="2"/>
      </tp>
      <tp t="s">
        <v/>
        <stp/>
        <stp>StudyData</stp>
        <stp>XLK</stp>
        <stp>Bar</stp>
        <stp/>
        <stp>Time</stp>
        <stp>M</stp>
        <stp>-405</stp>
        <stp/>
        <stp/>
        <stp/>
        <stp>False</stp>
        <tr r="H407" s="2"/>
      </tp>
      <tp>
        <v>41428</v>
        <stp/>
        <stp>StudyData</stp>
        <stp>XLK</stp>
        <stp>Bar</stp>
        <stp/>
        <stp>Time</stp>
        <stp>M</stp>
        <stp>-106</stp>
        <stp/>
        <stp/>
        <stp/>
        <stp>False</stp>
        <tr r="H108" s="2"/>
      </tp>
      <tp t="s">
        <v/>
        <stp/>
        <stp>StudyData</stp>
        <stp>XLK</stp>
        <stp>Bar</stp>
        <stp/>
        <stp>Time</stp>
        <stp>M</stp>
        <stp>-306</stp>
        <stp/>
        <stp/>
        <stp/>
        <stp>False</stp>
        <tr r="H308" s="2"/>
      </tp>
      <tp>
        <v>38384</v>
        <stp/>
        <stp>StudyData</stp>
        <stp>XLK</stp>
        <stp>Bar</stp>
        <stp/>
        <stp>Time</stp>
        <stp>M</stp>
        <stp>-206</stp>
        <stp/>
        <stp/>
        <stp/>
        <stp>False</stp>
        <tr r="H208" s="2"/>
      </tp>
      <tp t="s">
        <v/>
        <stp/>
        <stp>StudyData</stp>
        <stp>XLK</stp>
        <stp>Bar</stp>
        <stp/>
        <stp>Time</stp>
        <stp>M</stp>
        <stp>-506</stp>
        <stp/>
        <stp/>
        <stp/>
        <stp>False</stp>
        <tr r="H508" s="2"/>
      </tp>
      <tp t="s">
        <v/>
        <stp/>
        <stp>StudyData</stp>
        <stp>XLK</stp>
        <stp>Bar</stp>
        <stp/>
        <stp>Time</stp>
        <stp>M</stp>
        <stp>-406</stp>
        <stp/>
        <stp/>
        <stp/>
        <stp>False</stp>
        <tr r="H408" s="2"/>
      </tp>
      <tp>
        <v>41395</v>
        <stp/>
        <stp>StudyData</stp>
        <stp>XLK</stp>
        <stp>Bar</stp>
        <stp/>
        <stp>Time</stp>
        <stp>M</stp>
        <stp>-107</stp>
        <stp/>
        <stp/>
        <stp/>
        <stp>False</stp>
        <tr r="H109" s="2"/>
      </tp>
      <tp t="s">
        <v/>
        <stp/>
        <stp>StudyData</stp>
        <stp>XLK</stp>
        <stp>Bar</stp>
        <stp/>
        <stp>Time</stp>
        <stp>M</stp>
        <stp>-307</stp>
        <stp/>
        <stp/>
        <stp/>
        <stp>False</stp>
        <tr r="H309" s="2"/>
      </tp>
      <tp>
        <v>38355</v>
        <stp/>
        <stp>StudyData</stp>
        <stp>XLK</stp>
        <stp>Bar</stp>
        <stp/>
        <stp>Time</stp>
        <stp>M</stp>
        <stp>-207</stp>
        <stp/>
        <stp/>
        <stp/>
        <stp>False</stp>
        <tr r="H209" s="2"/>
      </tp>
      <tp t="s">
        <v/>
        <stp/>
        <stp>StudyData</stp>
        <stp>XLK</stp>
        <stp>Bar</stp>
        <stp/>
        <stp>Time</stp>
        <stp>M</stp>
        <stp>-507</stp>
        <stp/>
        <stp/>
        <stp/>
        <stp>False</stp>
        <tr r="H509" s="2"/>
      </tp>
      <tp t="s">
        <v/>
        <stp/>
        <stp>StudyData</stp>
        <stp>XLK</stp>
        <stp>Bar</stp>
        <stp/>
        <stp>Time</stp>
        <stp>M</stp>
        <stp>-407</stp>
        <stp/>
        <stp/>
        <stp/>
        <stp>False</stp>
        <tr r="H409" s="2"/>
      </tp>
      <tp>
        <v>41610</v>
        <stp/>
        <stp>StudyData</stp>
        <stp>XLK</stp>
        <stp>Bar</stp>
        <stp/>
        <stp>Time</stp>
        <stp>M</stp>
        <stp>-100</stp>
        <stp/>
        <stp/>
        <stp/>
        <stp>False</stp>
        <tr r="H102" s="2"/>
      </tp>
      <tp>
        <v>35521</v>
        <stp/>
        <stp>StudyData</stp>
        <stp>XLK</stp>
        <stp>Bar</stp>
        <stp/>
        <stp>Time</stp>
        <stp>M</stp>
        <stp>-300</stp>
        <stp/>
        <stp/>
        <stp/>
        <stp>False</stp>
        <tr r="H302" s="2"/>
      </tp>
      <tp>
        <v>38565</v>
        <stp/>
        <stp>StudyData</stp>
        <stp>XLK</stp>
        <stp>Bar</stp>
        <stp/>
        <stp>Time</stp>
        <stp>M</stp>
        <stp>-200</stp>
        <stp/>
        <stp/>
        <stp/>
        <stp>False</stp>
        <tr r="H202" s="2"/>
      </tp>
      <tp t="s">
        <v/>
        <stp/>
        <stp>StudyData</stp>
        <stp>XLK</stp>
        <stp>Bar</stp>
        <stp/>
        <stp>Time</stp>
        <stp>M</stp>
        <stp>-500</stp>
        <stp/>
        <stp/>
        <stp/>
        <stp>False</stp>
        <tr r="H502" s="2"/>
      </tp>
      <tp t="s">
        <v/>
        <stp/>
        <stp>StudyData</stp>
        <stp>XLK</stp>
        <stp>Bar</stp>
        <stp/>
        <stp>Time</stp>
        <stp>M</stp>
        <stp>-400</stp>
        <stp/>
        <stp/>
        <stp/>
        <stp>False</stp>
        <tr r="H402" s="2"/>
      </tp>
      <tp>
        <v>41579</v>
        <stp/>
        <stp>StudyData</stp>
        <stp>XLK</stp>
        <stp>Bar</stp>
        <stp/>
        <stp>Time</stp>
        <stp>M</stp>
        <stp>-101</stp>
        <stp/>
        <stp/>
        <stp/>
        <stp>False</stp>
        <tr r="H103" s="2"/>
      </tp>
      <tp t="s">
        <v/>
        <stp/>
        <stp>StudyData</stp>
        <stp>XLK</stp>
        <stp>Bar</stp>
        <stp/>
        <stp>Time</stp>
        <stp>M</stp>
        <stp>-301</stp>
        <stp/>
        <stp/>
        <stp/>
        <stp>False</stp>
        <tr r="H303" s="2"/>
      </tp>
      <tp>
        <v>38534</v>
        <stp/>
        <stp>StudyData</stp>
        <stp>XLK</stp>
        <stp>Bar</stp>
        <stp/>
        <stp>Time</stp>
        <stp>M</stp>
        <stp>-201</stp>
        <stp/>
        <stp/>
        <stp/>
        <stp>False</stp>
        <tr r="H203" s="2"/>
      </tp>
      <tp t="s">
        <v/>
        <stp/>
        <stp>StudyData</stp>
        <stp>XLK</stp>
        <stp>Bar</stp>
        <stp/>
        <stp>Time</stp>
        <stp>M</stp>
        <stp>-501</stp>
        <stp/>
        <stp/>
        <stp/>
        <stp>False</stp>
        <tr r="H503" s="2"/>
      </tp>
      <tp t="s">
        <v/>
        <stp/>
        <stp>StudyData</stp>
        <stp>XLK</stp>
        <stp>Bar</stp>
        <stp/>
        <stp>Time</stp>
        <stp>M</stp>
        <stp>-401</stp>
        <stp/>
        <stp/>
        <stp/>
        <stp>False</stp>
        <tr r="H403" s="2"/>
      </tp>
      <tp>
        <v>41548</v>
        <stp/>
        <stp>StudyData</stp>
        <stp>XLK</stp>
        <stp>Bar</stp>
        <stp/>
        <stp>Time</stp>
        <stp>M</stp>
        <stp>-102</stp>
        <stp/>
        <stp/>
        <stp/>
        <stp>False</stp>
        <tr r="H104" s="2"/>
      </tp>
      <tp t="s">
        <v/>
        <stp/>
        <stp>StudyData</stp>
        <stp>XLK</stp>
        <stp>Bar</stp>
        <stp/>
        <stp>Time</stp>
        <stp>M</stp>
        <stp>-302</stp>
        <stp/>
        <stp/>
        <stp/>
        <stp>False</stp>
        <tr r="H304" s="2"/>
      </tp>
      <tp>
        <v>38504</v>
        <stp/>
        <stp>StudyData</stp>
        <stp>XLK</stp>
        <stp>Bar</stp>
        <stp/>
        <stp>Time</stp>
        <stp>M</stp>
        <stp>-202</stp>
        <stp/>
        <stp/>
        <stp/>
        <stp>False</stp>
        <tr r="H204" s="2"/>
      </tp>
      <tp t="s">
        <v/>
        <stp/>
        <stp>StudyData</stp>
        <stp>XLK</stp>
        <stp>Bar</stp>
        <stp/>
        <stp>Time</stp>
        <stp>M</stp>
        <stp>-502</stp>
        <stp/>
        <stp/>
        <stp/>
        <stp>False</stp>
        <tr r="H504" s="2"/>
      </tp>
      <tp t="s">
        <v/>
        <stp/>
        <stp>StudyData</stp>
        <stp>XLK</stp>
        <stp>Bar</stp>
        <stp/>
        <stp>Time</stp>
        <stp>M</stp>
        <stp>-402</stp>
        <stp/>
        <stp/>
        <stp/>
        <stp>False</stp>
        <tr r="H404" s="2"/>
      </tp>
      <tp>
        <v>41520</v>
        <stp/>
        <stp>StudyData</stp>
        <stp>XLK</stp>
        <stp>Bar</stp>
        <stp/>
        <stp>Time</stp>
        <stp>M</stp>
        <stp>-103</stp>
        <stp/>
        <stp/>
        <stp/>
        <stp>False</stp>
        <tr r="H105" s="2"/>
      </tp>
      <tp t="s">
        <v/>
        <stp/>
        <stp>StudyData</stp>
        <stp>XLK</stp>
        <stp>Bar</stp>
        <stp/>
        <stp>Time</stp>
        <stp>M</stp>
        <stp>-303</stp>
        <stp/>
        <stp/>
        <stp/>
        <stp>False</stp>
        <tr r="H305" s="2"/>
      </tp>
      <tp>
        <v>38474</v>
        <stp/>
        <stp>StudyData</stp>
        <stp>XLK</stp>
        <stp>Bar</stp>
        <stp/>
        <stp>Time</stp>
        <stp>M</stp>
        <stp>-203</stp>
        <stp/>
        <stp/>
        <stp/>
        <stp>False</stp>
        <tr r="H205" s="2"/>
      </tp>
      <tp t="s">
        <v/>
        <stp/>
        <stp>StudyData</stp>
        <stp>XLK</stp>
        <stp>Bar</stp>
        <stp/>
        <stp>Time</stp>
        <stp>M</stp>
        <stp>-503</stp>
        <stp/>
        <stp/>
        <stp/>
        <stp>False</stp>
        <tr r="H505" s="2"/>
      </tp>
      <tp t="s">
        <v/>
        <stp/>
        <stp>StudyData</stp>
        <stp>XLK</stp>
        <stp>Bar</stp>
        <stp/>
        <stp>Time</stp>
        <stp>M</stp>
        <stp>-403</stp>
        <stp/>
        <stp/>
        <stp/>
        <stp>False</stp>
        <tr r="H405" s="2"/>
      </tp>
      <tp>
        <v>148.04</v>
        <stp/>
        <stp>ContractData</stp>
        <stp>XLK</stp>
        <stp>LastTrade</stp>
        <stp/>
        <stp>T</stp>
        <tr r="C5" s="3"/>
      </tp>
      <tp>
        <v>99.78</v>
        <stp/>
        <stp>ContractData</stp>
        <stp>XLI</stp>
        <stp>LastTrade</stp>
        <stp/>
        <stp>T</stp>
        <tr r="C14" s="3"/>
      </tp>
      <tp>
        <v>36.86</v>
        <stp/>
        <stp>ContractData</stp>
        <stp>XLF</stp>
        <stp>LastTrade</stp>
        <stp/>
        <stp>T</stp>
        <tr r="C12" s="3"/>
      </tp>
      <tp>
        <v>80.570000000000007</v>
        <stp/>
        <stp>ContractData</stp>
        <stp>XLE</stp>
        <stp>LastTrade</stp>
        <stp/>
        <stp>T</stp>
        <tr r="C6" s="3"/>
      </tp>
      <tp>
        <v>66.67</v>
        <stp/>
        <stp>ContractData</stp>
        <stp>XLC</stp>
        <stp>LastTrade</stp>
        <stp/>
        <stp>T</stp>
        <tr r="C9" s="3"/>
      </tp>
      <tp>
        <v>89.210000000000008</v>
        <stp/>
        <stp>ContractData</stp>
        <stp>XLB</stp>
        <stp>LastTrade</stp>
        <stp/>
        <stp>T</stp>
        <tr r="C10" s="3"/>
      </tp>
      <tp>
        <v>179.69</v>
        <stp/>
        <stp>ContractData</stp>
        <stp>XLY</stp>
        <stp>LastTrade</stp>
        <stp/>
        <stp>T</stp>
        <tr r="C7" s="3"/>
      </tp>
      <tp>
        <v>137.75</v>
        <stp/>
        <stp>ContractData</stp>
        <stp>XLV</stp>
        <stp>LastTrade</stp>
        <stp/>
        <stp>T</stp>
        <tr r="C16" s="3"/>
      </tp>
      <tp>
        <v>75.97</v>
        <stp/>
        <stp>ContractData</stp>
        <stp>XLU</stp>
        <stp>LastTrade</stp>
        <stp/>
        <stp>T</stp>
        <tr r="C13" s="3"/>
      </tp>
      <tp>
        <v>78.680000000000007</v>
        <stp/>
        <stp>ContractData</stp>
        <stp>XLP</stp>
        <stp>LastTrade</stp>
        <stp/>
        <stp>T</stp>
        <tr r="C15" s="3"/>
      </tp>
      <tp>
        <v>439.24</v>
        <stp/>
        <stp>ContractData</stp>
        <stp>SPY</stp>
        <stp>LastTrade</stp>
        <stp/>
        <stp>T</stp>
        <tr r="C8" s="3"/>
      </tp>
      <tp t="s">
        <v/>
        <stp/>
        <stp>StudyData</stp>
        <stp>SPY</stp>
        <stp>Bar</stp>
        <stp/>
        <stp>Time</stp>
        <stp>M</stp>
        <stp>-498</stp>
        <stp/>
        <stp/>
        <stp/>
        <stp>False</stp>
        <tr r="B500" s="2"/>
      </tp>
      <tp>
        <v>38628</v>
        <stp/>
        <stp>StudyData</stp>
        <stp>SPY</stp>
        <stp>Bar</stp>
        <stp/>
        <stp>Time</stp>
        <stp>M</stp>
        <stp>-198</stp>
        <stp/>
        <stp/>
        <stp/>
        <stp>False</stp>
        <tr r="B200" s="2"/>
      </tp>
      <tp t="s">
        <v/>
        <stp/>
        <stp>StudyData</stp>
        <stp>SPY</stp>
        <stp>Bar</stp>
        <stp/>
        <stp>Time</stp>
        <stp>M</stp>
        <stp>-398</stp>
        <stp/>
        <stp/>
        <stp/>
        <stp>False</stp>
        <tr r="B400" s="2"/>
      </tp>
      <tp>
        <v>35583</v>
        <stp/>
        <stp>StudyData</stp>
        <stp>SPY</stp>
        <stp>Bar</stp>
        <stp/>
        <stp>Time</stp>
        <stp>M</stp>
        <stp>-298</stp>
        <stp/>
        <stp/>
        <stp/>
        <stp>False</stp>
        <tr r="B300" s="2"/>
      </tp>
      <tp t="s">
        <v/>
        <stp/>
        <stp>StudyData</stp>
        <stp>SPY</stp>
        <stp>Bar</stp>
        <stp/>
        <stp>Time</stp>
        <stp>M</stp>
        <stp>-499</stp>
        <stp/>
        <stp/>
        <stp/>
        <stp>False</stp>
        <tr r="B501" s="2"/>
      </tp>
      <tp>
        <v>38596</v>
        <stp/>
        <stp>StudyData</stp>
        <stp>SPY</stp>
        <stp>Bar</stp>
        <stp/>
        <stp>Time</stp>
        <stp>M</stp>
        <stp>-199</stp>
        <stp/>
        <stp/>
        <stp/>
        <stp>False</stp>
        <tr r="B201" s="2"/>
      </tp>
      <tp t="s">
        <v/>
        <stp/>
        <stp>StudyData</stp>
        <stp>SPY</stp>
        <stp>Bar</stp>
        <stp/>
        <stp>Time</stp>
        <stp>M</stp>
        <stp>-399</stp>
        <stp/>
        <stp/>
        <stp/>
        <stp>False</stp>
        <tr r="B401" s="2"/>
      </tp>
      <tp>
        <v>35551</v>
        <stp/>
        <stp>StudyData</stp>
        <stp>SPY</stp>
        <stp>Bar</stp>
        <stp/>
        <stp>Time</stp>
        <stp>M</stp>
        <stp>-299</stp>
        <stp/>
        <stp/>
        <stp/>
        <stp>False</stp>
        <tr r="B301" s="2"/>
      </tp>
      <tp t="s">
        <v/>
        <stp/>
        <stp>StudyData</stp>
        <stp>SPY</stp>
        <stp>Bar</stp>
        <stp/>
        <stp>Time</stp>
        <stp>M</stp>
        <stp>-494</stp>
        <stp/>
        <stp/>
        <stp/>
        <stp>False</stp>
        <tr r="B496" s="2"/>
      </tp>
      <tp>
        <v>38749</v>
        <stp/>
        <stp>StudyData</stp>
        <stp>SPY</stp>
        <stp>Bar</stp>
        <stp/>
        <stp>Time</stp>
        <stp>M</stp>
        <stp>-194</stp>
        <stp/>
        <stp/>
        <stp/>
        <stp>False</stp>
        <tr r="B196" s="2"/>
      </tp>
      <tp t="s">
        <v/>
        <stp/>
        <stp>StudyData</stp>
        <stp>SPY</stp>
        <stp>Bar</stp>
        <stp/>
        <stp>Time</stp>
        <stp>M</stp>
        <stp>-394</stp>
        <stp/>
        <stp/>
        <stp/>
        <stp>False</stp>
        <tr r="B396" s="2"/>
      </tp>
      <tp>
        <v>35704</v>
        <stp/>
        <stp>StudyData</stp>
        <stp>SPY</stp>
        <stp>Bar</stp>
        <stp/>
        <stp>Time</stp>
        <stp>M</stp>
        <stp>-294</stp>
        <stp/>
        <stp/>
        <stp/>
        <stp>False</stp>
        <tr r="B296" s="2"/>
      </tp>
      <tp t="s">
        <v/>
        <stp/>
        <stp>StudyData</stp>
        <stp>SPY</stp>
        <stp>Bar</stp>
        <stp/>
        <stp>Time</stp>
        <stp>M</stp>
        <stp>-495</stp>
        <stp/>
        <stp/>
        <stp/>
        <stp>False</stp>
        <tr r="B497" s="2"/>
      </tp>
      <tp>
        <v>38720</v>
        <stp/>
        <stp>StudyData</stp>
        <stp>SPY</stp>
        <stp>Bar</stp>
        <stp/>
        <stp>Time</stp>
        <stp>M</stp>
        <stp>-195</stp>
        <stp/>
        <stp/>
        <stp/>
        <stp>False</stp>
        <tr r="B197" s="2"/>
      </tp>
      <tp t="s">
        <v/>
        <stp/>
        <stp>StudyData</stp>
        <stp>SPY</stp>
        <stp>Bar</stp>
        <stp/>
        <stp>Time</stp>
        <stp>M</stp>
        <stp>-395</stp>
        <stp/>
        <stp/>
        <stp/>
        <stp>False</stp>
        <tr r="B397" s="2"/>
      </tp>
      <tp>
        <v>35675</v>
        <stp/>
        <stp>StudyData</stp>
        <stp>SPY</stp>
        <stp>Bar</stp>
        <stp/>
        <stp>Time</stp>
        <stp>M</stp>
        <stp>-295</stp>
        <stp/>
        <stp/>
        <stp/>
        <stp>False</stp>
        <tr r="B297" s="2"/>
      </tp>
      <tp t="s">
        <v/>
        <stp/>
        <stp>StudyData</stp>
        <stp>SPY</stp>
        <stp>Bar</stp>
        <stp/>
        <stp>Time</stp>
        <stp>M</stp>
        <stp>-496</stp>
        <stp/>
        <stp/>
        <stp/>
        <stp>False</stp>
        <tr r="B498" s="2"/>
      </tp>
      <tp>
        <v>38687</v>
        <stp/>
        <stp>StudyData</stp>
        <stp>SPY</stp>
        <stp>Bar</stp>
        <stp/>
        <stp>Time</stp>
        <stp>M</stp>
        <stp>-196</stp>
        <stp/>
        <stp/>
        <stp/>
        <stp>False</stp>
        <tr r="B198" s="2"/>
      </tp>
      <tp t="s">
        <v/>
        <stp/>
        <stp>StudyData</stp>
        <stp>SPY</stp>
        <stp>Bar</stp>
        <stp/>
        <stp>Time</stp>
        <stp>M</stp>
        <stp>-396</stp>
        <stp/>
        <stp/>
        <stp/>
        <stp>False</stp>
        <tr r="B398" s="2"/>
      </tp>
      <tp>
        <v>35643</v>
        <stp/>
        <stp>StudyData</stp>
        <stp>SPY</stp>
        <stp>Bar</stp>
        <stp/>
        <stp>Time</stp>
        <stp>M</stp>
        <stp>-296</stp>
        <stp/>
        <stp/>
        <stp/>
        <stp>False</stp>
        <tr r="B298" s="2"/>
      </tp>
      <tp t="s">
        <v/>
        <stp/>
        <stp>StudyData</stp>
        <stp>SPY</stp>
        <stp>Bar</stp>
        <stp/>
        <stp>Time</stp>
        <stp>M</stp>
        <stp>-497</stp>
        <stp/>
        <stp/>
        <stp/>
        <stp>False</stp>
        <tr r="B499" s="2"/>
      </tp>
      <tp>
        <v>38657</v>
        <stp/>
        <stp>StudyData</stp>
        <stp>SPY</stp>
        <stp>Bar</stp>
        <stp/>
        <stp>Time</stp>
        <stp>M</stp>
        <stp>-197</stp>
        <stp/>
        <stp/>
        <stp/>
        <stp>False</stp>
        <tr r="B199" s="2"/>
      </tp>
      <tp t="s">
        <v/>
        <stp/>
        <stp>StudyData</stp>
        <stp>SPY</stp>
        <stp>Bar</stp>
        <stp/>
        <stp>Time</stp>
        <stp>M</stp>
        <stp>-397</stp>
        <stp/>
        <stp/>
        <stp/>
        <stp>False</stp>
        <tr r="B399" s="2"/>
      </tp>
      <tp>
        <v>35612</v>
        <stp/>
        <stp>StudyData</stp>
        <stp>SPY</stp>
        <stp>Bar</stp>
        <stp/>
        <stp>Time</stp>
        <stp>M</stp>
        <stp>-297</stp>
        <stp/>
        <stp/>
        <stp/>
        <stp>False</stp>
        <tr r="B299" s="2"/>
      </tp>
      <tp t="s">
        <v/>
        <stp/>
        <stp>StudyData</stp>
        <stp>SPY</stp>
        <stp>Bar</stp>
        <stp/>
        <stp>Time</stp>
        <stp>M</stp>
        <stp>-490</stp>
        <stp/>
        <stp/>
        <stp/>
        <stp>False</stp>
        <tr r="B492" s="2"/>
      </tp>
      <tp>
        <v>38869</v>
        <stp/>
        <stp>StudyData</stp>
        <stp>SPY</stp>
        <stp>Bar</stp>
        <stp/>
        <stp>Time</stp>
        <stp>M</stp>
        <stp>-190</stp>
        <stp/>
        <stp/>
        <stp/>
        <stp>False</stp>
        <tr r="B192" s="2"/>
      </tp>
      <tp t="s">
        <v/>
        <stp/>
        <stp>StudyData</stp>
        <stp>SPY</stp>
        <stp>Bar</stp>
        <stp/>
        <stp>Time</stp>
        <stp>M</stp>
        <stp>-390</stp>
        <stp/>
        <stp/>
        <stp/>
        <stp>False</stp>
        <tr r="B392" s="2"/>
      </tp>
      <tp>
        <v>35828</v>
        <stp/>
        <stp>StudyData</stp>
        <stp>SPY</stp>
        <stp>Bar</stp>
        <stp/>
        <stp>Time</stp>
        <stp>M</stp>
        <stp>-290</stp>
        <stp/>
        <stp/>
        <stp/>
        <stp>False</stp>
        <tr r="B292" s="2"/>
      </tp>
      <tp t="s">
        <v/>
        <stp/>
        <stp>StudyData</stp>
        <stp>SPY</stp>
        <stp>Bar</stp>
        <stp/>
        <stp>Time</stp>
        <stp>M</stp>
        <stp>-491</stp>
        <stp/>
        <stp/>
        <stp/>
        <stp>False</stp>
        <tr r="B493" s="2"/>
      </tp>
      <tp>
        <v>38838</v>
        <stp/>
        <stp>StudyData</stp>
        <stp>SPY</stp>
        <stp>Bar</stp>
        <stp/>
        <stp>Time</stp>
        <stp>M</stp>
        <stp>-191</stp>
        <stp/>
        <stp/>
        <stp/>
        <stp>False</stp>
        <tr r="B193" s="2"/>
      </tp>
      <tp t="s">
        <v/>
        <stp/>
        <stp>StudyData</stp>
        <stp>SPY</stp>
        <stp>Bar</stp>
        <stp/>
        <stp>Time</stp>
        <stp>M</stp>
        <stp>-391</stp>
        <stp/>
        <stp/>
        <stp/>
        <stp>False</stp>
        <tr r="B393" s="2"/>
      </tp>
      <tp>
        <v>35797</v>
        <stp/>
        <stp>StudyData</stp>
        <stp>SPY</stp>
        <stp>Bar</stp>
        <stp/>
        <stp>Time</stp>
        <stp>M</stp>
        <stp>-291</stp>
        <stp/>
        <stp/>
        <stp/>
        <stp>False</stp>
        <tr r="B293" s="2"/>
      </tp>
      <tp t="s">
        <v/>
        <stp/>
        <stp>StudyData</stp>
        <stp>SPY</stp>
        <stp>Bar</stp>
        <stp/>
        <stp>Time</stp>
        <stp>M</stp>
        <stp>-492</stp>
        <stp/>
        <stp/>
        <stp/>
        <stp>False</stp>
        <tr r="B494" s="2"/>
      </tp>
      <tp>
        <v>38810</v>
        <stp/>
        <stp>StudyData</stp>
        <stp>SPY</stp>
        <stp>Bar</stp>
        <stp/>
        <stp>Time</stp>
        <stp>M</stp>
        <stp>-192</stp>
        <stp/>
        <stp/>
        <stp/>
        <stp>False</stp>
        <tr r="B194" s="2"/>
      </tp>
      <tp t="s">
        <v/>
        <stp/>
        <stp>StudyData</stp>
        <stp>SPY</stp>
        <stp>Bar</stp>
        <stp/>
        <stp>Time</stp>
        <stp>M</stp>
        <stp>-392</stp>
        <stp/>
        <stp/>
        <stp/>
        <stp>False</stp>
        <tr r="B394" s="2"/>
      </tp>
      <tp>
        <v>35765</v>
        <stp/>
        <stp>StudyData</stp>
        <stp>SPY</stp>
        <stp>Bar</stp>
        <stp/>
        <stp>Time</stp>
        <stp>M</stp>
        <stp>-292</stp>
        <stp/>
        <stp/>
        <stp/>
        <stp>False</stp>
        <tr r="B294" s="2"/>
      </tp>
      <tp t="s">
        <v/>
        <stp/>
        <stp>StudyData</stp>
        <stp>SPY</stp>
        <stp>Bar</stp>
        <stp/>
        <stp>Time</stp>
        <stp>M</stp>
        <stp>-493</stp>
        <stp/>
        <stp/>
        <stp/>
        <stp>False</stp>
        <tr r="B495" s="2"/>
      </tp>
      <tp>
        <v>38777</v>
        <stp/>
        <stp>StudyData</stp>
        <stp>SPY</stp>
        <stp>Bar</stp>
        <stp/>
        <stp>Time</stp>
        <stp>M</stp>
        <stp>-193</stp>
        <stp/>
        <stp/>
        <stp/>
        <stp>False</stp>
        <tr r="B195" s="2"/>
      </tp>
      <tp t="s">
        <v/>
        <stp/>
        <stp>StudyData</stp>
        <stp>SPY</stp>
        <stp>Bar</stp>
        <stp/>
        <stp>Time</stp>
        <stp>M</stp>
        <stp>-393</stp>
        <stp/>
        <stp/>
        <stp/>
        <stp>False</stp>
        <tr r="B395" s="2"/>
      </tp>
      <tp>
        <v>35737</v>
        <stp/>
        <stp>StudyData</stp>
        <stp>SPY</stp>
        <stp>Bar</stp>
        <stp/>
        <stp>Time</stp>
        <stp>M</stp>
        <stp>-293</stp>
        <stp/>
        <stp/>
        <stp/>
        <stp>False</stp>
        <tr r="B295" s="2"/>
      </tp>
      <tp t="s">
        <v/>
        <stp/>
        <stp>StudyData</stp>
        <stp>SPY</stp>
        <stp>Bar</stp>
        <stp/>
        <stp>Time</stp>
        <stp>M</stp>
        <stp>-488</stp>
        <stp/>
        <stp/>
        <stp/>
        <stp>False</stp>
        <tr r="B490" s="2"/>
      </tp>
      <tp>
        <v>38930</v>
        <stp/>
        <stp>StudyData</stp>
        <stp>SPY</stp>
        <stp>Bar</stp>
        <stp/>
        <stp>Time</stp>
        <stp>M</stp>
        <stp>-188</stp>
        <stp/>
        <stp/>
        <stp/>
        <stp>False</stp>
        <tr r="B190" s="2"/>
      </tp>
      <tp t="s">
        <v/>
        <stp/>
        <stp>StudyData</stp>
        <stp>SPY</stp>
        <stp>Bar</stp>
        <stp/>
        <stp>Time</stp>
        <stp>M</stp>
        <stp>-388</stp>
        <stp/>
        <stp/>
        <stp/>
        <stp>False</stp>
        <tr r="B390" s="2"/>
      </tp>
      <tp>
        <v>35886</v>
        <stp/>
        <stp>StudyData</stp>
        <stp>SPY</stp>
        <stp>Bar</stp>
        <stp/>
        <stp>Time</stp>
        <stp>M</stp>
        <stp>-288</stp>
        <stp/>
        <stp/>
        <stp/>
        <stp>False</stp>
        <tr r="B290" s="2"/>
      </tp>
      <tp t="s">
        <v/>
        <stp/>
        <stp>StudyData</stp>
        <stp>SPY</stp>
        <stp>Bar</stp>
        <stp/>
        <stp>Time</stp>
        <stp>M</stp>
        <stp>-489</stp>
        <stp/>
        <stp/>
        <stp/>
        <stp>False</stp>
        <tr r="B491" s="2"/>
      </tp>
      <tp>
        <v>38901</v>
        <stp/>
        <stp>StudyData</stp>
        <stp>SPY</stp>
        <stp>Bar</stp>
        <stp/>
        <stp>Time</stp>
        <stp>M</stp>
        <stp>-189</stp>
        <stp/>
        <stp/>
        <stp/>
        <stp>False</stp>
        <tr r="B191" s="2"/>
      </tp>
      <tp t="s">
        <v/>
        <stp/>
        <stp>StudyData</stp>
        <stp>SPY</stp>
        <stp>Bar</stp>
        <stp/>
        <stp>Time</stp>
        <stp>M</stp>
        <stp>-389</stp>
        <stp/>
        <stp/>
        <stp/>
        <stp>False</stp>
        <tr r="B391" s="2"/>
      </tp>
      <tp>
        <v>35856</v>
        <stp/>
        <stp>StudyData</stp>
        <stp>SPY</stp>
        <stp>Bar</stp>
        <stp/>
        <stp>Time</stp>
        <stp>M</stp>
        <stp>-289</stp>
        <stp/>
        <stp/>
        <stp/>
        <stp>False</stp>
        <tr r="B291" s="2"/>
      </tp>
      <tp t="s">
        <v/>
        <stp/>
        <stp>StudyData</stp>
        <stp>SPY</stp>
        <stp>Bar</stp>
        <stp/>
        <stp>Time</stp>
        <stp>M</stp>
        <stp>-584</stp>
        <stp/>
        <stp/>
        <stp/>
        <stp>False</stp>
        <tr r="B586" s="2"/>
      </tp>
      <tp t="s">
        <v/>
        <stp/>
        <stp>StudyData</stp>
        <stp>SPY</stp>
        <stp>Bar</stp>
        <stp/>
        <stp>Time</stp>
        <stp>M</stp>
        <stp>-484</stp>
        <stp/>
        <stp/>
        <stp/>
        <stp>False</stp>
        <tr r="B486" s="2"/>
      </tp>
      <tp>
        <v>39052</v>
        <stp/>
        <stp>StudyData</stp>
        <stp>SPY</stp>
        <stp>Bar</stp>
        <stp/>
        <stp>Time</stp>
        <stp>M</stp>
        <stp>-184</stp>
        <stp/>
        <stp/>
        <stp/>
        <stp>False</stp>
        <tr r="B186" s="2"/>
      </tp>
      <tp t="s">
        <v/>
        <stp/>
        <stp>StudyData</stp>
        <stp>SPY</stp>
        <stp>Bar</stp>
        <stp/>
        <stp>Time</stp>
        <stp>M</stp>
        <stp>-384</stp>
        <stp/>
        <stp/>
        <stp/>
        <stp>False</stp>
        <tr r="B386" s="2"/>
      </tp>
      <tp>
        <v>36010</v>
        <stp/>
        <stp>StudyData</stp>
        <stp>SPY</stp>
        <stp>Bar</stp>
        <stp/>
        <stp>Time</stp>
        <stp>M</stp>
        <stp>-284</stp>
        <stp/>
        <stp/>
        <stp/>
        <stp>False</stp>
        <tr r="B286" s="2"/>
      </tp>
      <tp t="s">
        <v/>
        <stp/>
        <stp>StudyData</stp>
        <stp>SPY</stp>
        <stp>Bar</stp>
        <stp/>
        <stp>Time</stp>
        <stp>M</stp>
        <stp>-585</stp>
        <stp/>
        <stp/>
        <stp/>
        <stp>False</stp>
        <tr r="B587" s="2"/>
      </tp>
      <tp t="s">
        <v/>
        <stp/>
        <stp>StudyData</stp>
        <stp>SPY</stp>
        <stp>Bar</stp>
        <stp/>
        <stp>Time</stp>
        <stp>M</stp>
        <stp>-485</stp>
        <stp/>
        <stp/>
        <stp/>
        <stp>False</stp>
        <tr r="B487" s="2"/>
      </tp>
      <tp>
        <v>39022</v>
        <stp/>
        <stp>StudyData</stp>
        <stp>SPY</stp>
        <stp>Bar</stp>
        <stp/>
        <stp>Time</stp>
        <stp>M</stp>
        <stp>-185</stp>
        <stp/>
        <stp/>
        <stp/>
        <stp>False</stp>
        <tr r="B187" s="2"/>
      </tp>
      <tp t="s">
        <v/>
        <stp/>
        <stp>StudyData</stp>
        <stp>SPY</stp>
        <stp>Bar</stp>
        <stp/>
        <stp>Time</stp>
        <stp>M</stp>
        <stp>-385</stp>
        <stp/>
        <stp/>
        <stp/>
        <stp>False</stp>
        <tr r="B387" s="2"/>
      </tp>
      <tp>
        <v>35977</v>
        <stp/>
        <stp>StudyData</stp>
        <stp>SPY</stp>
        <stp>Bar</stp>
        <stp/>
        <stp>Time</stp>
        <stp>M</stp>
        <stp>-285</stp>
        <stp/>
        <stp/>
        <stp/>
        <stp>False</stp>
        <tr r="B287" s="2"/>
      </tp>
      <tp t="s">
        <v/>
        <stp/>
        <stp>StudyData</stp>
        <stp>SPY</stp>
        <stp>Bar</stp>
        <stp/>
        <stp>Time</stp>
        <stp>M</stp>
        <stp>-586</stp>
        <stp/>
        <stp/>
        <stp/>
        <stp>False</stp>
        <tr r="B588" s="2"/>
      </tp>
      <tp t="s">
        <v/>
        <stp/>
        <stp>StudyData</stp>
        <stp>SPY</stp>
        <stp>Bar</stp>
        <stp/>
        <stp>Time</stp>
        <stp>M</stp>
        <stp>-486</stp>
        <stp/>
        <stp/>
        <stp/>
        <stp>False</stp>
        <tr r="B488" s="2"/>
      </tp>
      <tp>
        <v>38992</v>
        <stp/>
        <stp>StudyData</stp>
        <stp>SPY</stp>
        <stp>Bar</stp>
        <stp/>
        <stp>Time</stp>
        <stp>M</stp>
        <stp>-186</stp>
        <stp/>
        <stp/>
        <stp/>
        <stp>False</stp>
        <tr r="B188" s="2"/>
      </tp>
      <tp t="s">
        <v/>
        <stp/>
        <stp>StudyData</stp>
        <stp>SPY</stp>
        <stp>Bar</stp>
        <stp/>
        <stp>Time</stp>
        <stp>M</stp>
        <stp>-386</stp>
        <stp/>
        <stp/>
        <stp/>
        <stp>False</stp>
        <tr r="B388" s="2"/>
      </tp>
      <tp>
        <v>35947</v>
        <stp/>
        <stp>StudyData</stp>
        <stp>SPY</stp>
        <stp>Bar</stp>
        <stp/>
        <stp>Time</stp>
        <stp>M</stp>
        <stp>-286</stp>
        <stp/>
        <stp/>
        <stp/>
        <stp>False</stp>
        <tr r="B288" s="2"/>
      </tp>
      <tp t="s">
        <v/>
        <stp/>
        <stp>StudyData</stp>
        <stp>SPY</stp>
        <stp>Bar</stp>
        <stp/>
        <stp>Time</stp>
        <stp>M</stp>
        <stp>-587</stp>
        <stp/>
        <stp/>
        <stp/>
        <stp>False</stp>
        <tr r="B589" s="2"/>
      </tp>
      <tp t="s">
        <v/>
        <stp/>
        <stp>StudyData</stp>
        <stp>SPY</stp>
        <stp>Bar</stp>
        <stp/>
        <stp>Time</stp>
        <stp>M</stp>
        <stp>-487</stp>
        <stp/>
        <stp/>
        <stp/>
        <stp>False</stp>
        <tr r="B489" s="2"/>
      </tp>
      <tp>
        <v>38961</v>
        <stp/>
        <stp>StudyData</stp>
        <stp>SPY</stp>
        <stp>Bar</stp>
        <stp/>
        <stp>Time</stp>
        <stp>M</stp>
        <stp>-187</stp>
        <stp/>
        <stp/>
        <stp/>
        <stp>False</stp>
        <tr r="B189" s="2"/>
      </tp>
      <tp t="s">
        <v/>
        <stp/>
        <stp>StudyData</stp>
        <stp>SPY</stp>
        <stp>Bar</stp>
        <stp/>
        <stp>Time</stp>
        <stp>M</stp>
        <stp>-387</stp>
        <stp/>
        <stp/>
        <stp/>
        <stp>False</stp>
        <tr r="B389" s="2"/>
      </tp>
      <tp>
        <v>35916</v>
        <stp/>
        <stp>StudyData</stp>
        <stp>SPY</stp>
        <stp>Bar</stp>
        <stp/>
        <stp>Time</stp>
        <stp>M</stp>
        <stp>-287</stp>
        <stp/>
        <stp/>
        <stp/>
        <stp>False</stp>
        <tr r="B289" s="2"/>
      </tp>
      <tp t="s">
        <v/>
        <stp/>
        <stp>StudyData</stp>
        <stp>SPY</stp>
        <stp>Bar</stp>
        <stp/>
        <stp>Time</stp>
        <stp>M</stp>
        <stp>-580</stp>
        <stp/>
        <stp/>
        <stp/>
        <stp>False</stp>
        <tr r="B582" s="2"/>
      </tp>
      <tp t="s">
        <v/>
        <stp/>
        <stp>StudyData</stp>
        <stp>SPY</stp>
        <stp>Bar</stp>
        <stp/>
        <stp>Time</stp>
        <stp>M</stp>
        <stp>-480</stp>
        <stp/>
        <stp/>
        <stp/>
        <stp>False</stp>
        <tr r="B482" s="2"/>
      </tp>
      <tp>
        <v>39174</v>
        <stp/>
        <stp>StudyData</stp>
        <stp>SPY</stp>
        <stp>Bar</stp>
        <stp/>
        <stp>Time</stp>
        <stp>M</stp>
        <stp>-180</stp>
        <stp/>
        <stp/>
        <stp/>
        <stp>False</stp>
        <tr r="B182" s="2"/>
      </tp>
      <tp t="s">
        <v/>
        <stp/>
        <stp>StudyData</stp>
        <stp>SPY</stp>
        <stp>Bar</stp>
        <stp/>
        <stp>Time</stp>
        <stp>M</stp>
        <stp>-380</stp>
        <stp/>
        <stp/>
        <stp/>
        <stp>False</stp>
        <tr r="B382" s="2"/>
      </tp>
      <tp>
        <v>36130</v>
        <stp/>
        <stp>StudyData</stp>
        <stp>SPY</stp>
        <stp>Bar</stp>
        <stp/>
        <stp>Time</stp>
        <stp>M</stp>
        <stp>-280</stp>
        <stp/>
        <stp/>
        <stp/>
        <stp>False</stp>
        <tr r="B282" s="2"/>
      </tp>
      <tp t="s">
        <v/>
        <stp/>
        <stp>StudyData</stp>
        <stp>SPY</stp>
        <stp>Bar</stp>
        <stp/>
        <stp>Time</stp>
        <stp>M</stp>
        <stp>-581</stp>
        <stp/>
        <stp/>
        <stp/>
        <stp>False</stp>
        <tr r="B583" s="2"/>
      </tp>
      <tp t="s">
        <v/>
        <stp/>
        <stp>StudyData</stp>
        <stp>SPY</stp>
        <stp>Bar</stp>
        <stp/>
        <stp>Time</stp>
        <stp>M</stp>
        <stp>-481</stp>
        <stp/>
        <stp/>
        <stp/>
        <stp>False</stp>
        <tr r="B483" s="2"/>
      </tp>
      <tp>
        <v>39142</v>
        <stp/>
        <stp>StudyData</stp>
        <stp>SPY</stp>
        <stp>Bar</stp>
        <stp/>
        <stp>Time</stp>
        <stp>M</stp>
        <stp>-181</stp>
        <stp/>
        <stp/>
        <stp/>
        <stp>False</stp>
        <tr r="B183" s="2"/>
      </tp>
      <tp t="s">
        <v/>
        <stp/>
        <stp>StudyData</stp>
        <stp>SPY</stp>
        <stp>Bar</stp>
        <stp/>
        <stp>Time</stp>
        <stp>M</stp>
        <stp>-381</stp>
        <stp/>
        <stp/>
        <stp/>
        <stp>False</stp>
        <tr r="B383" s="2"/>
      </tp>
      <tp>
        <v>36101</v>
        <stp/>
        <stp>StudyData</stp>
        <stp>SPY</stp>
        <stp>Bar</stp>
        <stp/>
        <stp>Time</stp>
        <stp>M</stp>
        <stp>-281</stp>
        <stp/>
        <stp/>
        <stp/>
        <stp>False</stp>
        <tr r="B283" s="2"/>
      </tp>
      <tp t="s">
        <v/>
        <stp/>
        <stp>StudyData</stp>
        <stp>SPY</stp>
        <stp>Bar</stp>
        <stp/>
        <stp>Time</stp>
        <stp>M</stp>
        <stp>-582</stp>
        <stp/>
        <stp/>
        <stp/>
        <stp>False</stp>
        <tr r="B584" s="2"/>
      </tp>
      <tp t="s">
        <v/>
        <stp/>
        <stp>StudyData</stp>
        <stp>SPY</stp>
        <stp>Bar</stp>
        <stp/>
        <stp>Time</stp>
        <stp>M</stp>
        <stp>-482</stp>
        <stp/>
        <stp/>
        <stp/>
        <stp>False</stp>
        <tr r="B484" s="2"/>
      </tp>
      <tp>
        <v>39114</v>
        <stp/>
        <stp>StudyData</stp>
        <stp>SPY</stp>
        <stp>Bar</stp>
        <stp/>
        <stp>Time</stp>
        <stp>M</stp>
        <stp>-182</stp>
        <stp/>
        <stp/>
        <stp/>
        <stp>False</stp>
        <tr r="B184" s="2"/>
      </tp>
      <tp t="s">
        <v/>
        <stp/>
        <stp>StudyData</stp>
        <stp>SPY</stp>
        <stp>Bar</stp>
        <stp/>
        <stp>Time</stp>
        <stp>M</stp>
        <stp>-382</stp>
        <stp/>
        <stp/>
        <stp/>
        <stp>False</stp>
        <tr r="B384" s="2"/>
      </tp>
      <tp>
        <v>36069</v>
        <stp/>
        <stp>StudyData</stp>
        <stp>SPY</stp>
        <stp>Bar</stp>
        <stp/>
        <stp>Time</stp>
        <stp>M</stp>
        <stp>-282</stp>
        <stp/>
        <stp/>
        <stp/>
        <stp>False</stp>
        <tr r="B284" s="2"/>
      </tp>
      <tp t="s">
        <v/>
        <stp/>
        <stp>StudyData</stp>
        <stp>SPY</stp>
        <stp>Bar</stp>
        <stp/>
        <stp>Time</stp>
        <stp>M</stp>
        <stp>-583</stp>
        <stp/>
        <stp/>
        <stp/>
        <stp>False</stp>
        <tr r="B585" s="2"/>
      </tp>
      <tp t="s">
        <v/>
        <stp/>
        <stp>StudyData</stp>
        <stp>SPY</stp>
        <stp>Bar</stp>
        <stp/>
        <stp>Time</stp>
        <stp>M</stp>
        <stp>-483</stp>
        <stp/>
        <stp/>
        <stp/>
        <stp>False</stp>
        <tr r="B485" s="2"/>
      </tp>
      <tp>
        <v>39085</v>
        <stp/>
        <stp>StudyData</stp>
        <stp>SPY</stp>
        <stp>Bar</stp>
        <stp/>
        <stp>Time</stp>
        <stp>M</stp>
        <stp>-183</stp>
        <stp/>
        <stp/>
        <stp/>
        <stp>False</stp>
        <tr r="B185" s="2"/>
      </tp>
      <tp t="s">
        <v/>
        <stp/>
        <stp>StudyData</stp>
        <stp>SPY</stp>
        <stp>Bar</stp>
        <stp/>
        <stp>Time</stp>
        <stp>M</stp>
        <stp>-383</stp>
        <stp/>
        <stp/>
        <stp/>
        <stp>False</stp>
        <tr r="B385" s="2"/>
      </tp>
      <tp>
        <v>36039</v>
        <stp/>
        <stp>StudyData</stp>
        <stp>SPY</stp>
        <stp>Bar</stp>
        <stp/>
        <stp>Time</stp>
        <stp>M</stp>
        <stp>-283</stp>
        <stp/>
        <stp/>
        <stp/>
        <stp>False</stp>
        <tr r="B285" s="2"/>
      </tp>
      <tp t="s">
        <v/>
        <stp/>
        <stp>StudyData</stp>
        <stp>SPY</stp>
        <stp>Bar</stp>
        <stp/>
        <stp>Time</stp>
        <stp>M</stp>
        <stp>-558</stp>
        <stp/>
        <stp/>
        <stp/>
        <stp>False</stp>
        <tr r="B560" s="2"/>
      </tp>
      <tp t="s">
        <v/>
        <stp/>
        <stp>StudyData</stp>
        <stp>SPY</stp>
        <stp>Bar</stp>
        <stp/>
        <stp>Time</stp>
        <stp>M</stp>
        <stp>-458</stp>
        <stp/>
        <stp/>
        <stp/>
        <stp>False</stp>
        <tr r="B460" s="2"/>
      </tp>
      <tp>
        <v>39846</v>
        <stp/>
        <stp>StudyData</stp>
        <stp>SPY</stp>
        <stp>Bar</stp>
        <stp/>
        <stp>Time</stp>
        <stp>M</stp>
        <stp>-158</stp>
        <stp/>
        <stp/>
        <stp/>
        <stp>False</stp>
        <tr r="B160" s="2"/>
      </tp>
      <tp t="s">
        <v/>
        <stp/>
        <stp>StudyData</stp>
        <stp>SPY</stp>
        <stp>Bar</stp>
        <stp/>
        <stp>Time</stp>
        <stp>M</stp>
        <stp>-358</stp>
        <stp/>
        <stp/>
        <stp/>
        <stp>False</stp>
        <tr r="B360" s="2"/>
      </tp>
      <tp>
        <v>36801</v>
        <stp/>
        <stp>StudyData</stp>
        <stp>SPY</stp>
        <stp>Bar</stp>
        <stp/>
        <stp>Time</stp>
        <stp>M</stp>
        <stp>-258</stp>
        <stp/>
        <stp/>
        <stp/>
        <stp>False</stp>
        <tr r="B260" s="2"/>
      </tp>
      <tp t="s">
        <v/>
        <stp/>
        <stp>StudyData</stp>
        <stp>SPY</stp>
        <stp>Bar</stp>
        <stp/>
        <stp>Time</stp>
        <stp>M</stp>
        <stp>-559</stp>
        <stp/>
        <stp/>
        <stp/>
        <stp>False</stp>
        <tr r="B561" s="2"/>
      </tp>
      <tp t="s">
        <v/>
        <stp/>
        <stp>StudyData</stp>
        <stp>SPY</stp>
        <stp>Bar</stp>
        <stp/>
        <stp>Time</stp>
        <stp>M</stp>
        <stp>-459</stp>
        <stp/>
        <stp/>
        <stp/>
        <stp>False</stp>
        <tr r="B461" s="2"/>
      </tp>
      <tp>
        <v>39815</v>
        <stp/>
        <stp>StudyData</stp>
        <stp>SPY</stp>
        <stp>Bar</stp>
        <stp/>
        <stp>Time</stp>
        <stp>M</stp>
        <stp>-159</stp>
        <stp/>
        <stp/>
        <stp/>
        <stp>False</stp>
        <tr r="B161" s="2"/>
      </tp>
      <tp t="s">
        <v/>
        <stp/>
        <stp>StudyData</stp>
        <stp>SPY</stp>
        <stp>Bar</stp>
        <stp/>
        <stp>Time</stp>
        <stp>M</stp>
        <stp>-359</stp>
        <stp/>
        <stp/>
        <stp/>
        <stp>False</stp>
        <tr r="B361" s="2"/>
      </tp>
      <tp>
        <v>36770</v>
        <stp/>
        <stp>StudyData</stp>
        <stp>SPY</stp>
        <stp>Bar</stp>
        <stp/>
        <stp>Time</stp>
        <stp>M</stp>
        <stp>-259</stp>
        <stp/>
        <stp/>
        <stp/>
        <stp>False</stp>
        <tr r="B261" s="2"/>
      </tp>
      <tp t="s">
        <v/>
        <stp/>
        <stp>StudyData</stp>
        <stp>SPY</stp>
        <stp>Bar</stp>
        <stp/>
        <stp>Time</stp>
        <stp>M</stp>
        <stp>-554</stp>
        <stp/>
        <stp/>
        <stp/>
        <stp>False</stp>
        <tr r="B556" s="2"/>
      </tp>
      <tp t="s">
        <v/>
        <stp/>
        <stp>StudyData</stp>
        <stp>SPY</stp>
        <stp>Bar</stp>
        <stp/>
        <stp>Time</stp>
        <stp>M</stp>
        <stp>-454</stp>
        <stp/>
        <stp/>
        <stp/>
        <stp>False</stp>
        <tr r="B456" s="2"/>
      </tp>
      <tp>
        <v>39965</v>
        <stp/>
        <stp>StudyData</stp>
        <stp>SPY</stp>
        <stp>Bar</stp>
        <stp/>
        <stp>Time</stp>
        <stp>M</stp>
        <stp>-154</stp>
        <stp/>
        <stp/>
        <stp/>
        <stp>False</stp>
        <tr r="B156" s="2"/>
      </tp>
      <tp t="s">
        <v/>
        <stp/>
        <stp>StudyData</stp>
        <stp>SPY</stp>
        <stp>Bar</stp>
        <stp/>
        <stp>Time</stp>
        <stp>M</stp>
        <stp>-354</stp>
        <stp/>
        <stp/>
        <stp/>
        <stp>False</stp>
        <tr r="B356" s="2"/>
      </tp>
      <tp>
        <v>36923</v>
        <stp/>
        <stp>StudyData</stp>
        <stp>SPY</stp>
        <stp>Bar</stp>
        <stp/>
        <stp>Time</stp>
        <stp>M</stp>
        <stp>-254</stp>
        <stp/>
        <stp/>
        <stp/>
        <stp>False</stp>
        <tr r="B256" s="2"/>
      </tp>
      <tp t="s">
        <v/>
        <stp/>
        <stp>StudyData</stp>
        <stp>SPY</stp>
        <stp>Bar</stp>
        <stp/>
        <stp>Time</stp>
        <stp>M</stp>
        <stp>-555</stp>
        <stp/>
        <stp/>
        <stp/>
        <stp>False</stp>
        <tr r="B557" s="2"/>
      </tp>
      <tp t="s">
        <v/>
        <stp/>
        <stp>StudyData</stp>
        <stp>SPY</stp>
        <stp>Bar</stp>
        <stp/>
        <stp>Time</stp>
        <stp>M</stp>
        <stp>-455</stp>
        <stp/>
        <stp/>
        <stp/>
        <stp>False</stp>
        <tr r="B457" s="2"/>
      </tp>
      <tp>
        <v>39934</v>
        <stp/>
        <stp>StudyData</stp>
        <stp>SPY</stp>
        <stp>Bar</stp>
        <stp/>
        <stp>Time</stp>
        <stp>M</stp>
        <stp>-155</stp>
        <stp/>
        <stp/>
        <stp/>
        <stp>False</stp>
        <tr r="B157" s="2"/>
      </tp>
      <tp t="s">
        <v/>
        <stp/>
        <stp>StudyData</stp>
        <stp>SPY</stp>
        <stp>Bar</stp>
        <stp/>
        <stp>Time</stp>
        <stp>M</stp>
        <stp>-355</stp>
        <stp/>
        <stp/>
        <stp/>
        <stp>False</stp>
        <tr r="B357" s="2"/>
      </tp>
      <tp>
        <v>36893</v>
        <stp/>
        <stp>StudyData</stp>
        <stp>SPY</stp>
        <stp>Bar</stp>
        <stp/>
        <stp>Time</stp>
        <stp>M</stp>
        <stp>-255</stp>
        <stp/>
        <stp/>
        <stp/>
        <stp>False</stp>
        <tr r="B257" s="2"/>
      </tp>
      <tp t="s">
        <v/>
        <stp/>
        <stp>StudyData</stp>
        <stp>SPY</stp>
        <stp>Bar</stp>
        <stp/>
        <stp>Time</stp>
        <stp>M</stp>
        <stp>-556</stp>
        <stp/>
        <stp/>
        <stp/>
        <stp>False</stp>
        <tr r="B558" s="2"/>
      </tp>
      <tp t="s">
        <v/>
        <stp/>
        <stp>StudyData</stp>
        <stp>SPY</stp>
        <stp>Bar</stp>
        <stp/>
        <stp>Time</stp>
        <stp>M</stp>
        <stp>-456</stp>
        <stp/>
        <stp/>
        <stp/>
        <stp>False</stp>
        <tr r="B458" s="2"/>
      </tp>
      <tp>
        <v>39904</v>
        <stp/>
        <stp>StudyData</stp>
        <stp>SPY</stp>
        <stp>Bar</stp>
        <stp/>
        <stp>Time</stp>
        <stp>M</stp>
        <stp>-156</stp>
        <stp/>
        <stp/>
        <stp/>
        <stp>False</stp>
        <tr r="B158" s="2"/>
      </tp>
      <tp t="s">
        <v/>
        <stp/>
        <stp>StudyData</stp>
        <stp>SPY</stp>
        <stp>Bar</stp>
        <stp/>
        <stp>Time</stp>
        <stp>M</stp>
        <stp>-356</stp>
        <stp/>
        <stp/>
        <stp/>
        <stp>False</stp>
        <tr r="B358" s="2"/>
      </tp>
      <tp>
        <v>36861</v>
        <stp/>
        <stp>StudyData</stp>
        <stp>SPY</stp>
        <stp>Bar</stp>
        <stp/>
        <stp>Time</stp>
        <stp>M</stp>
        <stp>-256</stp>
        <stp/>
        <stp/>
        <stp/>
        <stp>False</stp>
        <tr r="B258" s="2"/>
      </tp>
      <tp t="s">
        <v/>
        <stp/>
        <stp>StudyData</stp>
        <stp>SPY</stp>
        <stp>Bar</stp>
        <stp/>
        <stp>Time</stp>
        <stp>M</stp>
        <stp>-557</stp>
        <stp/>
        <stp/>
        <stp/>
        <stp>False</stp>
        <tr r="B559" s="2"/>
      </tp>
      <tp t="s">
        <v/>
        <stp/>
        <stp>StudyData</stp>
        <stp>SPY</stp>
        <stp>Bar</stp>
        <stp/>
        <stp>Time</stp>
        <stp>M</stp>
        <stp>-457</stp>
        <stp/>
        <stp/>
        <stp/>
        <stp>False</stp>
        <tr r="B459" s="2"/>
      </tp>
      <tp>
        <v>39874</v>
        <stp/>
        <stp>StudyData</stp>
        <stp>SPY</stp>
        <stp>Bar</stp>
        <stp/>
        <stp>Time</stp>
        <stp>M</stp>
        <stp>-157</stp>
        <stp/>
        <stp/>
        <stp/>
        <stp>False</stp>
        <tr r="B159" s="2"/>
      </tp>
      <tp t="s">
        <v/>
        <stp/>
        <stp>StudyData</stp>
        <stp>SPY</stp>
        <stp>Bar</stp>
        <stp/>
        <stp>Time</stp>
        <stp>M</stp>
        <stp>-357</stp>
        <stp/>
        <stp/>
        <stp/>
        <stp>False</stp>
        <tr r="B359" s="2"/>
      </tp>
      <tp>
        <v>36831</v>
        <stp/>
        <stp>StudyData</stp>
        <stp>SPY</stp>
        <stp>Bar</stp>
        <stp/>
        <stp>Time</stp>
        <stp>M</stp>
        <stp>-257</stp>
        <stp/>
        <stp/>
        <stp/>
        <stp>False</stp>
        <tr r="B259" s="2"/>
      </tp>
      <tp t="s">
        <v/>
        <stp/>
        <stp>StudyData</stp>
        <stp>SPY</stp>
        <stp>Bar</stp>
        <stp/>
        <stp>Time</stp>
        <stp>M</stp>
        <stp>-550</stp>
        <stp/>
        <stp/>
        <stp/>
        <stp>False</stp>
        <tr r="B552" s="2"/>
      </tp>
      <tp t="s">
        <v/>
        <stp/>
        <stp>StudyData</stp>
        <stp>SPY</stp>
        <stp>Bar</stp>
        <stp/>
        <stp>Time</stp>
        <stp>M</stp>
        <stp>-450</stp>
        <stp/>
        <stp/>
        <stp/>
        <stp>False</stp>
        <tr r="B452" s="2"/>
      </tp>
      <tp>
        <v>40087</v>
        <stp/>
        <stp>StudyData</stp>
        <stp>SPY</stp>
        <stp>Bar</stp>
        <stp/>
        <stp>Time</stp>
        <stp>M</stp>
        <stp>-150</stp>
        <stp/>
        <stp/>
        <stp/>
        <stp>False</stp>
        <tr r="B152" s="2"/>
      </tp>
      <tp t="s">
        <v/>
        <stp/>
        <stp>StudyData</stp>
        <stp>SPY</stp>
        <stp>Bar</stp>
        <stp/>
        <stp>Time</stp>
        <stp>M</stp>
        <stp>-350</stp>
        <stp/>
        <stp/>
        <stp/>
        <stp>False</stp>
        <tr r="B352" s="2"/>
      </tp>
      <tp>
        <v>37043</v>
        <stp/>
        <stp>StudyData</stp>
        <stp>SPY</stp>
        <stp>Bar</stp>
        <stp/>
        <stp>Time</stp>
        <stp>M</stp>
        <stp>-250</stp>
        <stp/>
        <stp/>
        <stp/>
        <stp>False</stp>
        <tr r="B252" s="2"/>
      </tp>
      <tp t="s">
        <v/>
        <stp/>
        <stp>StudyData</stp>
        <stp>SPY</stp>
        <stp>Bar</stp>
        <stp/>
        <stp>Time</stp>
        <stp>M</stp>
        <stp>-551</stp>
        <stp/>
        <stp/>
        <stp/>
        <stp>False</stp>
        <tr r="B553" s="2"/>
      </tp>
      <tp t="s">
        <v/>
        <stp/>
        <stp>StudyData</stp>
        <stp>SPY</stp>
        <stp>Bar</stp>
        <stp/>
        <stp>Time</stp>
        <stp>M</stp>
        <stp>-451</stp>
        <stp/>
        <stp/>
        <stp/>
        <stp>False</stp>
        <tr r="B453" s="2"/>
      </tp>
      <tp>
        <v>40057</v>
        <stp/>
        <stp>StudyData</stp>
        <stp>SPY</stp>
        <stp>Bar</stp>
        <stp/>
        <stp>Time</stp>
        <stp>M</stp>
        <stp>-151</stp>
        <stp/>
        <stp/>
        <stp/>
        <stp>False</stp>
        <tr r="B153" s="2"/>
      </tp>
      <tp t="s">
        <v/>
        <stp/>
        <stp>StudyData</stp>
        <stp>SPY</stp>
        <stp>Bar</stp>
        <stp/>
        <stp>Time</stp>
        <stp>M</stp>
        <stp>-351</stp>
        <stp/>
        <stp/>
        <stp/>
        <stp>False</stp>
        <tr r="B353" s="2"/>
      </tp>
      <tp>
        <v>37012</v>
        <stp/>
        <stp>StudyData</stp>
        <stp>SPY</stp>
        <stp>Bar</stp>
        <stp/>
        <stp>Time</stp>
        <stp>M</stp>
        <stp>-251</stp>
        <stp/>
        <stp/>
        <stp/>
        <stp>False</stp>
        <tr r="B253" s="2"/>
      </tp>
      <tp t="s">
        <v/>
        <stp/>
        <stp>StudyData</stp>
        <stp>SPY</stp>
        <stp>Bar</stp>
        <stp/>
        <stp>Time</stp>
        <stp>M</stp>
        <stp>-552</stp>
        <stp/>
        <stp/>
        <stp/>
        <stp>False</stp>
        <tr r="B554" s="2"/>
      </tp>
      <tp t="s">
        <v/>
        <stp/>
        <stp>StudyData</stp>
        <stp>SPY</stp>
        <stp>Bar</stp>
        <stp/>
        <stp>Time</stp>
        <stp>M</stp>
        <stp>-452</stp>
        <stp/>
        <stp/>
        <stp/>
        <stp>False</stp>
        <tr r="B454" s="2"/>
      </tp>
      <tp>
        <v>40028</v>
        <stp/>
        <stp>StudyData</stp>
        <stp>SPY</stp>
        <stp>Bar</stp>
        <stp/>
        <stp>Time</stp>
        <stp>M</stp>
        <stp>-152</stp>
        <stp/>
        <stp/>
        <stp/>
        <stp>False</stp>
        <tr r="B154" s="2"/>
      </tp>
      <tp t="s">
        <v/>
        <stp/>
        <stp>StudyData</stp>
        <stp>SPY</stp>
        <stp>Bar</stp>
        <stp/>
        <stp>Time</stp>
        <stp>M</stp>
        <stp>-352</stp>
        <stp/>
        <stp/>
        <stp/>
        <stp>False</stp>
        <tr r="B354" s="2"/>
      </tp>
      <tp>
        <v>36983</v>
        <stp/>
        <stp>StudyData</stp>
        <stp>SPY</stp>
        <stp>Bar</stp>
        <stp/>
        <stp>Time</stp>
        <stp>M</stp>
        <stp>-252</stp>
        <stp/>
        <stp/>
        <stp/>
        <stp>False</stp>
        <tr r="B254" s="2"/>
      </tp>
      <tp t="s">
        <v/>
        <stp/>
        <stp>StudyData</stp>
        <stp>SPY</stp>
        <stp>Bar</stp>
        <stp/>
        <stp>Time</stp>
        <stp>M</stp>
        <stp>-553</stp>
        <stp/>
        <stp/>
        <stp/>
        <stp>False</stp>
        <tr r="B555" s="2"/>
      </tp>
      <tp t="s">
        <v/>
        <stp/>
        <stp>StudyData</stp>
        <stp>SPY</stp>
        <stp>Bar</stp>
        <stp/>
        <stp>Time</stp>
        <stp>M</stp>
        <stp>-453</stp>
        <stp/>
        <stp/>
        <stp/>
        <stp>False</stp>
        <tr r="B455" s="2"/>
      </tp>
      <tp>
        <v>39995</v>
        <stp/>
        <stp>StudyData</stp>
        <stp>SPY</stp>
        <stp>Bar</stp>
        <stp/>
        <stp>Time</stp>
        <stp>M</stp>
        <stp>-153</stp>
        <stp/>
        <stp/>
        <stp/>
        <stp>False</stp>
        <tr r="B155" s="2"/>
      </tp>
      <tp t="s">
        <v/>
        <stp/>
        <stp>StudyData</stp>
        <stp>SPY</stp>
        <stp>Bar</stp>
        <stp/>
        <stp>Time</stp>
        <stp>M</stp>
        <stp>-353</stp>
        <stp/>
        <stp/>
        <stp/>
        <stp>False</stp>
        <tr r="B355" s="2"/>
      </tp>
      <tp>
        <v>36951</v>
        <stp/>
        <stp>StudyData</stp>
        <stp>SPY</stp>
        <stp>Bar</stp>
        <stp/>
        <stp>Time</stp>
        <stp>M</stp>
        <stp>-253</stp>
        <stp/>
        <stp/>
        <stp/>
        <stp>False</stp>
        <tr r="B255" s="2"/>
      </tp>
      <tp>
        <v>1.46</v>
        <stp/>
        <stp>ContractData</stp>
        <stp>SPY</stp>
        <stp>NetLastTradeToday</stp>
        <stp/>
        <stp>T</stp>
        <tr r="D8" s="3"/>
      </tp>
      <tp t="s">
        <v/>
        <stp/>
        <stp>StudyData</stp>
        <stp>SPY</stp>
        <stp>Bar</stp>
        <stp/>
        <stp>Time</stp>
        <stp>M</stp>
        <stp>-548</stp>
        <stp/>
        <stp/>
        <stp/>
        <stp>False</stp>
        <tr r="B550" s="2"/>
      </tp>
      <tp t="s">
        <v/>
        <stp/>
        <stp>StudyData</stp>
        <stp>SPY</stp>
        <stp>Bar</stp>
        <stp/>
        <stp>Time</stp>
        <stp>M</stp>
        <stp>-448</stp>
        <stp/>
        <stp/>
        <stp/>
        <stp>False</stp>
        <tr r="B450" s="2"/>
      </tp>
      <tp>
        <v>40148</v>
        <stp/>
        <stp>StudyData</stp>
        <stp>SPY</stp>
        <stp>Bar</stp>
        <stp/>
        <stp>Time</stp>
        <stp>M</stp>
        <stp>-148</stp>
        <stp/>
        <stp/>
        <stp/>
        <stp>False</stp>
        <tr r="B150" s="2"/>
      </tp>
      <tp t="s">
        <v/>
        <stp/>
        <stp>StudyData</stp>
        <stp>SPY</stp>
        <stp>Bar</stp>
        <stp/>
        <stp>Time</stp>
        <stp>M</stp>
        <stp>-348</stp>
        <stp/>
        <stp/>
        <stp/>
        <stp>False</stp>
        <tr r="B350" s="2"/>
      </tp>
      <tp>
        <v>37104</v>
        <stp/>
        <stp>StudyData</stp>
        <stp>SPY</stp>
        <stp>Bar</stp>
        <stp/>
        <stp>Time</stp>
        <stp>M</stp>
        <stp>-248</stp>
        <stp/>
        <stp/>
        <stp/>
        <stp>False</stp>
        <tr r="B250" s="2"/>
      </tp>
      <tp t="s">
        <v/>
        <stp/>
        <stp>StudyData</stp>
        <stp>SPY</stp>
        <stp>Bar</stp>
        <stp/>
        <stp>Time</stp>
        <stp>M</stp>
        <stp>-549</stp>
        <stp/>
        <stp/>
        <stp/>
        <stp>False</stp>
        <tr r="B551" s="2"/>
      </tp>
      <tp t="s">
        <v/>
        <stp/>
        <stp>StudyData</stp>
        <stp>SPY</stp>
        <stp>Bar</stp>
        <stp/>
        <stp>Time</stp>
        <stp>M</stp>
        <stp>-449</stp>
        <stp/>
        <stp/>
        <stp/>
        <stp>False</stp>
        <tr r="B451" s="2"/>
      </tp>
      <tp>
        <v>40119</v>
        <stp/>
        <stp>StudyData</stp>
        <stp>SPY</stp>
        <stp>Bar</stp>
        <stp/>
        <stp>Time</stp>
        <stp>M</stp>
        <stp>-149</stp>
        <stp/>
        <stp/>
        <stp/>
        <stp>False</stp>
        <tr r="B151" s="2"/>
      </tp>
      <tp t="s">
        <v/>
        <stp/>
        <stp>StudyData</stp>
        <stp>SPY</stp>
        <stp>Bar</stp>
        <stp/>
        <stp>Time</stp>
        <stp>M</stp>
        <stp>-349</stp>
        <stp/>
        <stp/>
        <stp/>
        <stp>False</stp>
        <tr r="B351" s="2"/>
      </tp>
      <tp>
        <v>37074</v>
        <stp/>
        <stp>StudyData</stp>
        <stp>SPY</stp>
        <stp>Bar</stp>
        <stp/>
        <stp>Time</stp>
        <stp>M</stp>
        <stp>-249</stp>
        <stp/>
        <stp/>
        <stp/>
        <stp>False</stp>
        <tr r="B251" s="2"/>
      </tp>
      <tp t="s">
        <v/>
        <stp/>
        <stp>StudyData</stp>
        <stp>SPY</stp>
        <stp>Bar</stp>
        <stp/>
        <stp>Time</stp>
        <stp>M</stp>
        <stp>-544</stp>
        <stp/>
        <stp/>
        <stp/>
        <stp>False</stp>
        <tr r="B546" s="2"/>
      </tp>
      <tp t="s">
        <v/>
        <stp/>
        <stp>StudyData</stp>
        <stp>SPY</stp>
        <stp>Bar</stp>
        <stp/>
        <stp>Time</stp>
        <stp>M</stp>
        <stp>-444</stp>
        <stp/>
        <stp/>
        <stp/>
        <stp>False</stp>
        <tr r="B446" s="2"/>
      </tp>
      <tp>
        <v>40269</v>
        <stp/>
        <stp>StudyData</stp>
        <stp>SPY</stp>
        <stp>Bar</stp>
        <stp/>
        <stp>Time</stp>
        <stp>M</stp>
        <stp>-144</stp>
        <stp/>
        <stp/>
        <stp/>
        <stp>False</stp>
        <tr r="B146" s="2"/>
      </tp>
      <tp t="s">
        <v/>
        <stp/>
        <stp>StudyData</stp>
        <stp>SPY</stp>
        <stp>Bar</stp>
        <stp/>
        <stp>Time</stp>
        <stp>M</stp>
        <stp>-344</stp>
        <stp/>
        <stp/>
        <stp/>
        <stp>False</stp>
        <tr r="B346" s="2"/>
      </tp>
      <tp>
        <v>37228</v>
        <stp/>
        <stp>StudyData</stp>
        <stp>SPY</stp>
        <stp>Bar</stp>
        <stp/>
        <stp>Time</stp>
        <stp>M</stp>
        <stp>-244</stp>
        <stp/>
        <stp/>
        <stp/>
        <stp>False</stp>
        <tr r="B246" s="2"/>
      </tp>
      <tp t="s">
        <v/>
        <stp/>
        <stp>StudyData</stp>
        <stp>SPY</stp>
        <stp>Bar</stp>
        <stp/>
        <stp>Time</stp>
        <stp>M</stp>
        <stp>-545</stp>
        <stp/>
        <stp/>
        <stp/>
        <stp>False</stp>
        <tr r="B547" s="2"/>
      </tp>
      <tp t="s">
        <v/>
        <stp/>
        <stp>StudyData</stp>
        <stp>SPY</stp>
        <stp>Bar</stp>
        <stp/>
        <stp>Time</stp>
        <stp>M</stp>
        <stp>-445</stp>
        <stp/>
        <stp/>
        <stp/>
        <stp>False</stp>
        <tr r="B447" s="2"/>
      </tp>
      <tp>
        <v>40238</v>
        <stp/>
        <stp>StudyData</stp>
        <stp>SPY</stp>
        <stp>Bar</stp>
        <stp/>
        <stp>Time</stp>
        <stp>M</stp>
        <stp>-145</stp>
        <stp/>
        <stp/>
        <stp/>
        <stp>False</stp>
        <tr r="B147" s="2"/>
      </tp>
      <tp t="s">
        <v/>
        <stp/>
        <stp>StudyData</stp>
        <stp>SPY</stp>
        <stp>Bar</stp>
        <stp/>
        <stp>Time</stp>
        <stp>M</stp>
        <stp>-345</stp>
        <stp/>
        <stp/>
        <stp/>
        <stp>False</stp>
        <tr r="B347" s="2"/>
      </tp>
      <tp>
        <v>37196</v>
        <stp/>
        <stp>StudyData</stp>
        <stp>SPY</stp>
        <stp>Bar</stp>
        <stp/>
        <stp>Time</stp>
        <stp>M</stp>
        <stp>-245</stp>
        <stp/>
        <stp/>
        <stp/>
        <stp>False</stp>
        <tr r="B247" s="2"/>
      </tp>
      <tp t="s">
        <v/>
        <stp/>
        <stp>StudyData</stp>
        <stp>SPY</stp>
        <stp>Bar</stp>
        <stp/>
        <stp>Time</stp>
        <stp>M</stp>
        <stp>-546</stp>
        <stp/>
        <stp/>
        <stp/>
        <stp>False</stp>
        <tr r="B548" s="2"/>
      </tp>
      <tp t="s">
        <v/>
        <stp/>
        <stp>StudyData</stp>
        <stp>SPY</stp>
        <stp>Bar</stp>
        <stp/>
        <stp>Time</stp>
        <stp>M</stp>
        <stp>-446</stp>
        <stp/>
        <stp/>
        <stp/>
        <stp>False</stp>
        <tr r="B448" s="2"/>
      </tp>
      <tp>
        <v>40210</v>
        <stp/>
        <stp>StudyData</stp>
        <stp>SPY</stp>
        <stp>Bar</stp>
        <stp/>
        <stp>Time</stp>
        <stp>M</stp>
        <stp>-146</stp>
        <stp/>
        <stp/>
        <stp/>
        <stp>False</stp>
        <tr r="B148" s="2"/>
      </tp>
      <tp t="s">
        <v/>
        <stp/>
        <stp>StudyData</stp>
        <stp>SPY</stp>
        <stp>Bar</stp>
        <stp/>
        <stp>Time</stp>
        <stp>M</stp>
        <stp>-346</stp>
        <stp/>
        <stp/>
        <stp/>
        <stp>False</stp>
        <tr r="B348" s="2"/>
      </tp>
      <tp>
        <v>37165</v>
        <stp/>
        <stp>StudyData</stp>
        <stp>SPY</stp>
        <stp>Bar</stp>
        <stp/>
        <stp>Time</stp>
        <stp>M</stp>
        <stp>-246</stp>
        <stp/>
        <stp/>
        <stp/>
        <stp>False</stp>
        <tr r="B248" s="2"/>
      </tp>
      <tp t="s">
        <v/>
        <stp/>
        <stp>StudyData</stp>
        <stp>SPY</stp>
        <stp>Bar</stp>
        <stp/>
        <stp>Time</stp>
        <stp>M</stp>
        <stp>-547</stp>
        <stp/>
        <stp/>
        <stp/>
        <stp>False</stp>
        <tr r="B549" s="2"/>
      </tp>
      <tp t="s">
        <v/>
        <stp/>
        <stp>StudyData</stp>
        <stp>SPY</stp>
        <stp>Bar</stp>
        <stp/>
        <stp>Time</stp>
        <stp>M</stp>
        <stp>-447</stp>
        <stp/>
        <stp/>
        <stp/>
        <stp>False</stp>
        <tr r="B449" s="2"/>
      </tp>
      <tp>
        <v>40182</v>
        <stp/>
        <stp>StudyData</stp>
        <stp>SPY</stp>
        <stp>Bar</stp>
        <stp/>
        <stp>Time</stp>
        <stp>M</stp>
        <stp>-147</stp>
        <stp/>
        <stp/>
        <stp/>
        <stp>False</stp>
        <tr r="B149" s="2"/>
      </tp>
      <tp t="s">
        <v/>
        <stp/>
        <stp>StudyData</stp>
        <stp>SPY</stp>
        <stp>Bar</stp>
        <stp/>
        <stp>Time</stp>
        <stp>M</stp>
        <stp>-347</stp>
        <stp/>
        <stp/>
        <stp/>
        <stp>False</stp>
        <tr r="B349" s="2"/>
      </tp>
      <tp>
        <v>37138</v>
        <stp/>
        <stp>StudyData</stp>
        <stp>SPY</stp>
        <stp>Bar</stp>
        <stp/>
        <stp>Time</stp>
        <stp>M</stp>
        <stp>-247</stp>
        <stp/>
        <stp/>
        <stp/>
        <stp>False</stp>
        <tr r="B249" s="2"/>
      </tp>
      <tp t="s">
        <v/>
        <stp/>
        <stp>StudyData</stp>
        <stp>SPY</stp>
        <stp>Bar</stp>
        <stp/>
        <stp>Time</stp>
        <stp>M</stp>
        <stp>-540</stp>
        <stp/>
        <stp/>
        <stp/>
        <stp>False</stp>
        <tr r="B542" s="2"/>
      </tp>
      <tp t="s">
        <v/>
        <stp/>
        <stp>StudyData</stp>
        <stp>SPY</stp>
        <stp>Bar</stp>
        <stp/>
        <stp>Time</stp>
        <stp>M</stp>
        <stp>-440</stp>
        <stp/>
        <stp/>
        <stp/>
        <stp>False</stp>
        <tr r="B442" s="2"/>
      </tp>
      <tp>
        <v>40392</v>
        <stp/>
        <stp>StudyData</stp>
        <stp>SPY</stp>
        <stp>Bar</stp>
        <stp/>
        <stp>Time</stp>
        <stp>M</stp>
        <stp>-140</stp>
        <stp/>
        <stp/>
        <stp/>
        <stp>False</stp>
        <tr r="B142" s="2"/>
      </tp>
      <tp t="s">
        <v/>
        <stp/>
        <stp>StudyData</stp>
        <stp>SPY</stp>
        <stp>Bar</stp>
        <stp/>
        <stp>Time</stp>
        <stp>M</stp>
        <stp>-340</stp>
        <stp/>
        <stp/>
        <stp/>
        <stp>False</stp>
        <tr r="B342" s="2"/>
      </tp>
      <tp>
        <v>37347</v>
        <stp/>
        <stp>StudyData</stp>
        <stp>SPY</stp>
        <stp>Bar</stp>
        <stp/>
        <stp>Time</stp>
        <stp>M</stp>
        <stp>-240</stp>
        <stp/>
        <stp/>
        <stp/>
        <stp>False</stp>
        <tr r="B242" s="2"/>
      </tp>
      <tp t="s">
        <v/>
        <stp/>
        <stp>StudyData</stp>
        <stp>SPY</stp>
        <stp>Bar</stp>
        <stp/>
        <stp>Time</stp>
        <stp>M</stp>
        <stp>-541</stp>
        <stp/>
        <stp/>
        <stp/>
        <stp>False</stp>
        <tr r="B543" s="2"/>
      </tp>
      <tp t="s">
        <v/>
        <stp/>
        <stp>StudyData</stp>
        <stp>SPY</stp>
        <stp>Bar</stp>
        <stp/>
        <stp>Time</stp>
        <stp>M</stp>
        <stp>-441</stp>
        <stp/>
        <stp/>
        <stp/>
        <stp>False</stp>
        <tr r="B443" s="2"/>
      </tp>
      <tp>
        <v>40360</v>
        <stp/>
        <stp>StudyData</stp>
        <stp>SPY</stp>
        <stp>Bar</stp>
        <stp/>
        <stp>Time</stp>
        <stp>M</stp>
        <stp>-141</stp>
        <stp/>
        <stp/>
        <stp/>
        <stp>False</stp>
        <tr r="B143" s="2"/>
      </tp>
      <tp t="s">
        <v/>
        <stp/>
        <stp>StudyData</stp>
        <stp>SPY</stp>
        <stp>Bar</stp>
        <stp/>
        <stp>Time</stp>
        <stp>M</stp>
        <stp>-341</stp>
        <stp/>
        <stp/>
        <stp/>
        <stp>False</stp>
        <tr r="B343" s="2"/>
      </tp>
      <tp>
        <v>37316</v>
        <stp/>
        <stp>StudyData</stp>
        <stp>SPY</stp>
        <stp>Bar</stp>
        <stp/>
        <stp>Time</stp>
        <stp>M</stp>
        <stp>-241</stp>
        <stp/>
        <stp/>
        <stp/>
        <stp>False</stp>
        <tr r="B243" s="2"/>
      </tp>
      <tp t="s">
        <v/>
        <stp/>
        <stp>StudyData</stp>
        <stp>SPY</stp>
        <stp>Bar</stp>
        <stp/>
        <stp>Time</stp>
        <stp>M</stp>
        <stp>-542</stp>
        <stp/>
        <stp/>
        <stp/>
        <stp>False</stp>
        <tr r="B544" s="2"/>
      </tp>
      <tp t="s">
        <v/>
        <stp/>
        <stp>StudyData</stp>
        <stp>SPY</stp>
        <stp>Bar</stp>
        <stp/>
        <stp>Time</stp>
        <stp>M</stp>
        <stp>-442</stp>
        <stp/>
        <stp/>
        <stp/>
        <stp>False</stp>
        <tr r="B444" s="2"/>
      </tp>
      <tp>
        <v>40330</v>
        <stp/>
        <stp>StudyData</stp>
        <stp>SPY</stp>
        <stp>Bar</stp>
        <stp/>
        <stp>Time</stp>
        <stp>M</stp>
        <stp>-142</stp>
        <stp/>
        <stp/>
        <stp/>
        <stp>False</stp>
        <tr r="B144" s="2"/>
      </tp>
      <tp t="s">
        <v/>
        <stp/>
        <stp>StudyData</stp>
        <stp>SPY</stp>
        <stp>Bar</stp>
        <stp/>
        <stp>Time</stp>
        <stp>M</stp>
        <stp>-342</stp>
        <stp/>
        <stp/>
        <stp/>
        <stp>False</stp>
        <tr r="B344" s="2"/>
      </tp>
      <tp>
        <v>37288</v>
        <stp/>
        <stp>StudyData</stp>
        <stp>SPY</stp>
        <stp>Bar</stp>
        <stp/>
        <stp>Time</stp>
        <stp>M</stp>
        <stp>-242</stp>
        <stp/>
        <stp/>
        <stp/>
        <stp>False</stp>
        <tr r="B244" s="2"/>
      </tp>
      <tp t="s">
        <v/>
        <stp/>
        <stp>StudyData</stp>
        <stp>SPY</stp>
        <stp>Bar</stp>
        <stp/>
        <stp>Time</stp>
        <stp>M</stp>
        <stp>-543</stp>
        <stp/>
        <stp/>
        <stp/>
        <stp>False</stp>
        <tr r="B545" s="2"/>
      </tp>
      <tp t="s">
        <v/>
        <stp/>
        <stp>StudyData</stp>
        <stp>SPY</stp>
        <stp>Bar</stp>
        <stp/>
        <stp>Time</stp>
        <stp>M</stp>
        <stp>-443</stp>
        <stp/>
        <stp/>
        <stp/>
        <stp>False</stp>
        <tr r="B445" s="2"/>
      </tp>
      <tp>
        <v>40301</v>
        <stp/>
        <stp>StudyData</stp>
        <stp>SPY</stp>
        <stp>Bar</stp>
        <stp/>
        <stp>Time</stp>
        <stp>M</stp>
        <stp>-143</stp>
        <stp/>
        <stp/>
        <stp/>
        <stp>False</stp>
        <tr r="B145" s="2"/>
      </tp>
      <tp t="s">
        <v/>
        <stp/>
        <stp>StudyData</stp>
        <stp>SPY</stp>
        <stp>Bar</stp>
        <stp/>
        <stp>Time</stp>
        <stp>M</stp>
        <stp>-343</stp>
        <stp/>
        <stp/>
        <stp/>
        <stp>False</stp>
        <tr r="B345" s="2"/>
      </tp>
      <tp>
        <v>37258</v>
        <stp/>
        <stp>StudyData</stp>
        <stp>SPY</stp>
        <stp>Bar</stp>
        <stp/>
        <stp>Time</stp>
        <stp>M</stp>
        <stp>-243</stp>
        <stp/>
        <stp/>
        <stp/>
        <stp>False</stp>
        <tr r="B245" s="2"/>
      </tp>
      <tp t="s">
        <v/>
        <stp/>
        <stp>StudyData</stp>
        <stp>SPY</stp>
        <stp>Bar</stp>
        <stp/>
        <stp>Time</stp>
        <stp>M</stp>
        <stp>-578</stp>
        <stp/>
        <stp/>
        <stp/>
        <stp>False</stp>
        <tr r="B580" s="2"/>
      </tp>
      <tp t="s">
        <v/>
        <stp/>
        <stp>StudyData</stp>
        <stp>SPY</stp>
        <stp>Bar</stp>
        <stp/>
        <stp>Time</stp>
        <stp>M</stp>
        <stp>-478</stp>
        <stp/>
        <stp/>
        <stp/>
        <stp>False</stp>
        <tr r="B480" s="2"/>
      </tp>
      <tp>
        <v>39234</v>
        <stp/>
        <stp>StudyData</stp>
        <stp>SPY</stp>
        <stp>Bar</stp>
        <stp/>
        <stp>Time</stp>
        <stp>M</stp>
        <stp>-178</stp>
        <stp/>
        <stp/>
        <stp/>
        <stp>False</stp>
        <tr r="B180" s="2"/>
      </tp>
      <tp t="s">
        <v/>
        <stp/>
        <stp>StudyData</stp>
        <stp>SPY</stp>
        <stp>Bar</stp>
        <stp/>
        <stp>Time</stp>
        <stp>M</stp>
        <stp>-378</stp>
        <stp/>
        <stp/>
        <stp/>
        <stp>False</stp>
        <tr r="B380" s="2"/>
      </tp>
      <tp>
        <v>36192</v>
        <stp/>
        <stp>StudyData</stp>
        <stp>SPY</stp>
        <stp>Bar</stp>
        <stp/>
        <stp>Time</stp>
        <stp>M</stp>
        <stp>-278</stp>
        <stp/>
        <stp/>
        <stp/>
        <stp>False</stp>
        <tr r="B280" s="2"/>
      </tp>
      <tp t="s">
        <v/>
        <stp/>
        <stp>StudyData</stp>
        <stp>SPY</stp>
        <stp>Bar</stp>
        <stp/>
        <stp>Time</stp>
        <stp>M</stp>
        <stp>-579</stp>
        <stp/>
        <stp/>
        <stp/>
        <stp>False</stp>
        <tr r="B581" s="2"/>
      </tp>
      <tp t="s">
        <v/>
        <stp/>
        <stp>StudyData</stp>
        <stp>SPY</stp>
        <stp>Bar</stp>
        <stp/>
        <stp>Time</stp>
        <stp>M</stp>
        <stp>-479</stp>
        <stp/>
        <stp/>
        <stp/>
        <stp>False</stp>
        <tr r="B481" s="2"/>
      </tp>
      <tp>
        <v>39203</v>
        <stp/>
        <stp>StudyData</stp>
        <stp>SPY</stp>
        <stp>Bar</stp>
        <stp/>
        <stp>Time</stp>
        <stp>M</stp>
        <stp>-179</stp>
        <stp/>
        <stp/>
        <stp/>
        <stp>False</stp>
        <tr r="B181" s="2"/>
      </tp>
      <tp t="s">
        <v/>
        <stp/>
        <stp>StudyData</stp>
        <stp>SPY</stp>
        <stp>Bar</stp>
        <stp/>
        <stp>Time</stp>
        <stp>M</stp>
        <stp>-379</stp>
        <stp/>
        <stp/>
        <stp/>
        <stp>False</stp>
        <tr r="B381" s="2"/>
      </tp>
      <tp>
        <v>36164</v>
        <stp/>
        <stp>StudyData</stp>
        <stp>SPY</stp>
        <stp>Bar</stp>
        <stp/>
        <stp>Time</stp>
        <stp>M</stp>
        <stp>-279</stp>
        <stp/>
        <stp/>
        <stp/>
        <stp>False</stp>
        <tr r="B281" s="2"/>
      </tp>
      <tp t="s">
        <v/>
        <stp/>
        <stp>StudyData</stp>
        <stp>SPY</stp>
        <stp>Bar</stp>
        <stp/>
        <stp>Time</stp>
        <stp>M</stp>
        <stp>-574</stp>
        <stp/>
        <stp/>
        <stp/>
        <stp>False</stp>
        <tr r="B576" s="2"/>
      </tp>
      <tp t="s">
        <v/>
        <stp/>
        <stp>StudyData</stp>
        <stp>SPY</stp>
        <stp>Bar</stp>
        <stp/>
        <stp>Time</stp>
        <stp>M</stp>
        <stp>-474</stp>
        <stp/>
        <stp/>
        <stp/>
        <stp>False</stp>
        <tr r="B476" s="2"/>
      </tp>
      <tp>
        <v>39356</v>
        <stp/>
        <stp>StudyData</stp>
        <stp>SPY</stp>
        <stp>Bar</stp>
        <stp/>
        <stp>Time</stp>
        <stp>M</stp>
        <stp>-174</stp>
        <stp/>
        <stp/>
        <stp/>
        <stp>False</stp>
        <tr r="B176" s="2"/>
      </tp>
      <tp t="s">
        <v/>
        <stp/>
        <stp>StudyData</stp>
        <stp>SPY</stp>
        <stp>Bar</stp>
        <stp/>
        <stp>Time</stp>
        <stp>M</stp>
        <stp>-374</stp>
        <stp/>
        <stp/>
        <stp/>
        <stp>False</stp>
        <tr r="B376" s="2"/>
      </tp>
      <tp>
        <v>36312</v>
        <stp/>
        <stp>StudyData</stp>
        <stp>SPY</stp>
        <stp>Bar</stp>
        <stp/>
        <stp>Time</stp>
        <stp>M</stp>
        <stp>-274</stp>
        <stp/>
        <stp/>
        <stp/>
        <stp>False</stp>
        <tr r="B276" s="2"/>
      </tp>
      <tp t="s">
        <v/>
        <stp/>
        <stp>StudyData</stp>
        <stp>SPY</stp>
        <stp>Bar</stp>
        <stp/>
        <stp>Time</stp>
        <stp>M</stp>
        <stp>-575</stp>
        <stp/>
        <stp/>
        <stp/>
        <stp>False</stp>
        <tr r="B577" s="2"/>
      </tp>
      <tp t="s">
        <v/>
        <stp/>
        <stp>StudyData</stp>
        <stp>SPY</stp>
        <stp>Bar</stp>
        <stp/>
        <stp>Time</stp>
        <stp>M</stp>
        <stp>-475</stp>
        <stp/>
        <stp/>
        <stp/>
        <stp>False</stp>
        <tr r="B477" s="2"/>
      </tp>
      <tp>
        <v>39329</v>
        <stp/>
        <stp>StudyData</stp>
        <stp>SPY</stp>
        <stp>Bar</stp>
        <stp/>
        <stp>Time</stp>
        <stp>M</stp>
        <stp>-175</stp>
        <stp/>
        <stp/>
        <stp/>
        <stp>False</stp>
        <tr r="B177" s="2"/>
      </tp>
      <tp t="s">
        <v/>
        <stp/>
        <stp>StudyData</stp>
        <stp>SPY</stp>
        <stp>Bar</stp>
        <stp/>
        <stp>Time</stp>
        <stp>M</stp>
        <stp>-375</stp>
        <stp/>
        <stp/>
        <stp/>
        <stp>False</stp>
        <tr r="B377" s="2"/>
      </tp>
      <tp>
        <v>36283</v>
        <stp/>
        <stp>StudyData</stp>
        <stp>SPY</stp>
        <stp>Bar</stp>
        <stp/>
        <stp>Time</stp>
        <stp>M</stp>
        <stp>-275</stp>
        <stp/>
        <stp/>
        <stp/>
        <stp>False</stp>
        <tr r="B277" s="2"/>
      </tp>
      <tp t="s">
        <v/>
        <stp/>
        <stp>StudyData</stp>
        <stp>SPY</stp>
        <stp>Bar</stp>
        <stp/>
        <stp>Time</stp>
        <stp>M</stp>
        <stp>-576</stp>
        <stp/>
        <stp/>
        <stp/>
        <stp>False</stp>
        <tr r="B578" s="2"/>
      </tp>
      <tp t="s">
        <v/>
        <stp/>
        <stp>StudyData</stp>
        <stp>SPY</stp>
        <stp>Bar</stp>
        <stp/>
        <stp>Time</stp>
        <stp>M</stp>
        <stp>-476</stp>
        <stp/>
        <stp/>
        <stp/>
        <stp>False</stp>
        <tr r="B478" s="2"/>
      </tp>
      <tp>
        <v>39295</v>
        <stp/>
        <stp>StudyData</stp>
        <stp>SPY</stp>
        <stp>Bar</stp>
        <stp/>
        <stp>Time</stp>
        <stp>M</stp>
        <stp>-176</stp>
        <stp/>
        <stp/>
        <stp/>
        <stp>False</stp>
        <tr r="B178" s="2"/>
      </tp>
      <tp t="s">
        <v/>
        <stp/>
        <stp>StudyData</stp>
        <stp>SPY</stp>
        <stp>Bar</stp>
        <stp/>
        <stp>Time</stp>
        <stp>M</stp>
        <stp>-376</stp>
        <stp/>
        <stp/>
        <stp/>
        <stp>False</stp>
        <tr r="B378" s="2"/>
      </tp>
      <tp>
        <v>36251</v>
        <stp/>
        <stp>StudyData</stp>
        <stp>SPY</stp>
        <stp>Bar</stp>
        <stp/>
        <stp>Time</stp>
        <stp>M</stp>
        <stp>-276</stp>
        <stp/>
        <stp/>
        <stp/>
        <stp>False</stp>
        <tr r="B278" s="2"/>
      </tp>
      <tp t="s">
        <v/>
        <stp/>
        <stp>StudyData</stp>
        <stp>SPY</stp>
        <stp>Bar</stp>
        <stp/>
        <stp>Time</stp>
        <stp>M</stp>
        <stp>-577</stp>
        <stp/>
        <stp/>
        <stp/>
        <stp>False</stp>
        <tr r="B579" s="2"/>
      </tp>
      <tp t="s">
        <v/>
        <stp/>
        <stp>StudyData</stp>
        <stp>SPY</stp>
        <stp>Bar</stp>
        <stp/>
        <stp>Time</stp>
        <stp>M</stp>
        <stp>-477</stp>
        <stp/>
        <stp/>
        <stp/>
        <stp>False</stp>
        <tr r="B479" s="2"/>
      </tp>
      <tp>
        <v>39265</v>
        <stp/>
        <stp>StudyData</stp>
        <stp>SPY</stp>
        <stp>Bar</stp>
        <stp/>
        <stp>Time</stp>
        <stp>M</stp>
        <stp>-177</stp>
        <stp/>
        <stp/>
        <stp/>
        <stp>False</stp>
        <tr r="B179" s="2"/>
      </tp>
      <tp t="s">
        <v/>
        <stp/>
        <stp>StudyData</stp>
        <stp>SPY</stp>
        <stp>Bar</stp>
        <stp/>
        <stp>Time</stp>
        <stp>M</stp>
        <stp>-377</stp>
        <stp/>
        <stp/>
        <stp/>
        <stp>False</stp>
        <tr r="B379" s="2"/>
      </tp>
      <tp>
        <v>36220</v>
        <stp/>
        <stp>StudyData</stp>
        <stp>SPY</stp>
        <stp>Bar</stp>
        <stp/>
        <stp>Time</stp>
        <stp>M</stp>
        <stp>-277</stp>
        <stp/>
        <stp/>
        <stp/>
        <stp>False</stp>
        <tr r="B279" s="2"/>
      </tp>
      <tp t="s">
        <v/>
        <stp/>
        <stp>StudyData</stp>
        <stp>SPY</stp>
        <stp>Bar</stp>
        <stp/>
        <stp>Time</stp>
        <stp>M</stp>
        <stp>-570</stp>
        <stp/>
        <stp/>
        <stp/>
        <stp>False</stp>
        <tr r="B572" s="2"/>
      </tp>
      <tp t="s">
        <v/>
        <stp/>
        <stp>StudyData</stp>
        <stp>SPY</stp>
        <stp>Bar</stp>
        <stp/>
        <stp>Time</stp>
        <stp>M</stp>
        <stp>-470</stp>
        <stp/>
        <stp/>
        <stp/>
        <stp>False</stp>
        <tr r="B472" s="2"/>
      </tp>
      <tp>
        <v>39479</v>
        <stp/>
        <stp>StudyData</stp>
        <stp>SPY</stp>
        <stp>Bar</stp>
        <stp/>
        <stp>Time</stp>
        <stp>M</stp>
        <stp>-170</stp>
        <stp/>
        <stp/>
        <stp/>
        <stp>False</stp>
        <tr r="B172" s="2"/>
      </tp>
      <tp t="s">
        <v/>
        <stp/>
        <stp>StudyData</stp>
        <stp>SPY</stp>
        <stp>Bar</stp>
        <stp/>
        <stp>Time</stp>
        <stp>M</stp>
        <stp>-370</stp>
        <stp/>
        <stp/>
        <stp/>
        <stp>False</stp>
        <tr r="B372" s="2"/>
      </tp>
      <tp>
        <v>36434</v>
        <stp/>
        <stp>StudyData</stp>
        <stp>SPY</stp>
        <stp>Bar</stp>
        <stp/>
        <stp>Time</stp>
        <stp>M</stp>
        <stp>-270</stp>
        <stp/>
        <stp/>
        <stp/>
        <stp>False</stp>
        <tr r="B272" s="2"/>
      </tp>
      <tp t="s">
        <v/>
        <stp/>
        <stp>StudyData</stp>
        <stp>SPY</stp>
        <stp>Bar</stp>
        <stp/>
        <stp>Time</stp>
        <stp>M</stp>
        <stp>-571</stp>
        <stp/>
        <stp/>
        <stp/>
        <stp>False</stp>
        <tr r="B573" s="2"/>
      </tp>
      <tp t="s">
        <v/>
        <stp/>
        <stp>StudyData</stp>
        <stp>SPY</stp>
        <stp>Bar</stp>
        <stp/>
        <stp>Time</stp>
        <stp>M</stp>
        <stp>-471</stp>
        <stp/>
        <stp/>
        <stp/>
        <stp>False</stp>
        <tr r="B473" s="2"/>
      </tp>
      <tp>
        <v>39449</v>
        <stp/>
        <stp>StudyData</stp>
        <stp>SPY</stp>
        <stp>Bar</stp>
        <stp/>
        <stp>Time</stp>
        <stp>M</stp>
        <stp>-171</stp>
        <stp/>
        <stp/>
        <stp/>
        <stp>False</stp>
        <tr r="B173" s="2"/>
      </tp>
      <tp t="s">
        <v/>
        <stp/>
        <stp>StudyData</stp>
        <stp>SPY</stp>
        <stp>Bar</stp>
        <stp/>
        <stp>Time</stp>
        <stp>M</stp>
        <stp>-371</stp>
        <stp/>
        <stp/>
        <stp/>
        <stp>False</stp>
        <tr r="B373" s="2"/>
      </tp>
      <tp>
        <v>36404</v>
        <stp/>
        <stp>StudyData</stp>
        <stp>SPY</stp>
        <stp>Bar</stp>
        <stp/>
        <stp>Time</stp>
        <stp>M</stp>
        <stp>-271</stp>
        <stp/>
        <stp/>
        <stp/>
        <stp>False</stp>
        <tr r="B273" s="2"/>
      </tp>
      <tp t="s">
        <v/>
        <stp/>
        <stp>StudyData</stp>
        <stp>SPY</stp>
        <stp>Bar</stp>
        <stp/>
        <stp>Time</stp>
        <stp>M</stp>
        <stp>-572</stp>
        <stp/>
        <stp/>
        <stp/>
        <stp>False</stp>
        <tr r="B574" s="2"/>
      </tp>
      <tp t="s">
        <v/>
        <stp/>
        <stp>StudyData</stp>
        <stp>SPY</stp>
        <stp>Bar</stp>
        <stp/>
        <stp>Time</stp>
        <stp>M</stp>
        <stp>-472</stp>
        <stp/>
        <stp/>
        <stp/>
        <stp>False</stp>
        <tr r="B474" s="2"/>
      </tp>
      <tp>
        <v>39419</v>
        <stp/>
        <stp>StudyData</stp>
        <stp>SPY</stp>
        <stp>Bar</stp>
        <stp/>
        <stp>Time</stp>
        <stp>M</stp>
        <stp>-172</stp>
        <stp/>
        <stp/>
        <stp/>
        <stp>False</stp>
        <tr r="B174" s="2"/>
      </tp>
      <tp t="s">
        <v/>
        <stp/>
        <stp>StudyData</stp>
        <stp>SPY</stp>
        <stp>Bar</stp>
        <stp/>
        <stp>Time</stp>
        <stp>M</stp>
        <stp>-372</stp>
        <stp/>
        <stp/>
        <stp/>
        <stp>False</stp>
        <tr r="B374" s="2"/>
      </tp>
      <tp>
        <v>36374</v>
        <stp/>
        <stp>StudyData</stp>
        <stp>SPY</stp>
        <stp>Bar</stp>
        <stp/>
        <stp>Time</stp>
        <stp>M</stp>
        <stp>-272</stp>
        <stp/>
        <stp/>
        <stp/>
        <stp>False</stp>
        <tr r="B274" s="2"/>
      </tp>
      <tp t="s">
        <v/>
        <stp/>
        <stp>StudyData</stp>
        <stp>SPY</stp>
        <stp>Bar</stp>
        <stp/>
        <stp>Time</stp>
        <stp>M</stp>
        <stp>-573</stp>
        <stp/>
        <stp/>
        <stp/>
        <stp>False</stp>
        <tr r="B575" s="2"/>
      </tp>
      <tp t="s">
        <v/>
        <stp/>
        <stp>StudyData</stp>
        <stp>SPY</stp>
        <stp>Bar</stp>
        <stp/>
        <stp>Time</stp>
        <stp>M</stp>
        <stp>-473</stp>
        <stp/>
        <stp/>
        <stp/>
        <stp>False</stp>
        <tr r="B475" s="2"/>
      </tp>
      <tp>
        <v>39387</v>
        <stp/>
        <stp>StudyData</stp>
        <stp>SPY</stp>
        <stp>Bar</stp>
        <stp/>
        <stp>Time</stp>
        <stp>M</stp>
        <stp>-173</stp>
        <stp/>
        <stp/>
        <stp/>
        <stp>False</stp>
        <tr r="B175" s="2"/>
      </tp>
      <tp t="s">
        <v/>
        <stp/>
        <stp>StudyData</stp>
        <stp>SPY</stp>
        <stp>Bar</stp>
        <stp/>
        <stp>Time</stp>
        <stp>M</stp>
        <stp>-373</stp>
        <stp/>
        <stp/>
        <stp/>
        <stp>False</stp>
        <tr r="B375" s="2"/>
      </tp>
      <tp>
        <v>36342</v>
        <stp/>
        <stp>StudyData</stp>
        <stp>SPY</stp>
        <stp>Bar</stp>
        <stp/>
        <stp>Time</stp>
        <stp>M</stp>
        <stp>-273</stp>
        <stp/>
        <stp/>
        <stp/>
        <stp>False</stp>
        <tr r="B275" s="2"/>
      </tp>
      <tp t="s">
        <v/>
        <stp/>
        <stp>StudyData</stp>
        <stp>SPY</stp>
        <stp>Bar</stp>
        <stp/>
        <stp>Time</stp>
        <stp>M</stp>
        <stp>-568</stp>
        <stp/>
        <stp/>
        <stp/>
        <stp>False</stp>
        <tr r="B570" s="2"/>
      </tp>
      <tp t="s">
        <v/>
        <stp/>
        <stp>StudyData</stp>
        <stp>SPY</stp>
        <stp>Bar</stp>
        <stp/>
        <stp>Time</stp>
        <stp>M</stp>
        <stp>-468</stp>
        <stp/>
        <stp/>
        <stp/>
        <stp>False</stp>
        <tr r="B470" s="2"/>
      </tp>
      <tp>
        <v>39539</v>
        <stp/>
        <stp>StudyData</stp>
        <stp>SPY</stp>
        <stp>Bar</stp>
        <stp/>
        <stp>Time</stp>
        <stp>M</stp>
        <stp>-168</stp>
        <stp/>
        <stp/>
        <stp/>
        <stp>False</stp>
        <tr r="B170" s="2"/>
      </tp>
      <tp t="s">
        <v/>
        <stp/>
        <stp>StudyData</stp>
        <stp>SPY</stp>
        <stp>Bar</stp>
        <stp/>
        <stp>Time</stp>
        <stp>M</stp>
        <stp>-368</stp>
        <stp/>
        <stp/>
        <stp/>
        <stp>False</stp>
        <tr r="B370" s="2"/>
      </tp>
      <tp>
        <v>36495</v>
        <stp/>
        <stp>StudyData</stp>
        <stp>SPY</stp>
        <stp>Bar</stp>
        <stp/>
        <stp>Time</stp>
        <stp>M</stp>
        <stp>-268</stp>
        <stp/>
        <stp/>
        <stp/>
        <stp>False</stp>
        <tr r="B270" s="2"/>
      </tp>
      <tp t="s">
        <v/>
        <stp/>
        <stp>StudyData</stp>
        <stp>SPY</stp>
        <stp>Bar</stp>
        <stp/>
        <stp>Time</stp>
        <stp>M</stp>
        <stp>-569</stp>
        <stp/>
        <stp/>
        <stp/>
        <stp>False</stp>
        <tr r="B571" s="2"/>
      </tp>
      <tp t="s">
        <v/>
        <stp/>
        <stp>StudyData</stp>
        <stp>SPY</stp>
        <stp>Bar</stp>
        <stp/>
        <stp>Time</stp>
        <stp>M</stp>
        <stp>-469</stp>
        <stp/>
        <stp/>
        <stp/>
        <stp>False</stp>
        <tr r="B471" s="2"/>
      </tp>
      <tp>
        <v>39510</v>
        <stp/>
        <stp>StudyData</stp>
        <stp>SPY</stp>
        <stp>Bar</stp>
        <stp/>
        <stp>Time</stp>
        <stp>M</stp>
        <stp>-169</stp>
        <stp/>
        <stp/>
        <stp/>
        <stp>False</stp>
        <tr r="B171" s="2"/>
      </tp>
      <tp t="s">
        <v/>
        <stp/>
        <stp>StudyData</stp>
        <stp>SPY</stp>
        <stp>Bar</stp>
        <stp/>
        <stp>Time</stp>
        <stp>M</stp>
        <stp>-369</stp>
        <stp/>
        <stp/>
        <stp/>
        <stp>False</stp>
        <tr r="B371" s="2"/>
      </tp>
      <tp>
        <v>36465</v>
        <stp/>
        <stp>StudyData</stp>
        <stp>SPY</stp>
        <stp>Bar</stp>
        <stp/>
        <stp>Time</stp>
        <stp>M</stp>
        <stp>-269</stp>
        <stp/>
        <stp/>
        <stp/>
        <stp>False</stp>
        <tr r="B271" s="2"/>
      </tp>
      <tp t="s">
        <v/>
        <stp/>
        <stp>StudyData</stp>
        <stp>SPY</stp>
        <stp>Bar</stp>
        <stp/>
        <stp>Time</stp>
        <stp>M</stp>
        <stp>-564</stp>
        <stp/>
        <stp/>
        <stp/>
        <stp>False</stp>
        <tr r="B566" s="2"/>
      </tp>
      <tp t="s">
        <v/>
        <stp/>
        <stp>StudyData</stp>
        <stp>SPY</stp>
        <stp>Bar</stp>
        <stp/>
        <stp>Time</stp>
        <stp>M</stp>
        <stp>-464</stp>
        <stp/>
        <stp/>
        <stp/>
        <stp>False</stp>
        <tr r="B466" s="2"/>
      </tp>
      <tp>
        <v>39661</v>
        <stp/>
        <stp>StudyData</stp>
        <stp>SPY</stp>
        <stp>Bar</stp>
        <stp/>
        <stp>Time</stp>
        <stp>M</stp>
        <stp>-164</stp>
        <stp/>
        <stp/>
        <stp/>
        <stp>False</stp>
        <tr r="B166" s="2"/>
      </tp>
      <tp t="s">
        <v/>
        <stp/>
        <stp>StudyData</stp>
        <stp>SPY</stp>
        <stp>Bar</stp>
        <stp/>
        <stp>Time</stp>
        <stp>M</stp>
        <stp>-364</stp>
        <stp/>
        <stp/>
        <stp/>
        <stp>False</stp>
        <tr r="B366" s="2"/>
      </tp>
      <tp>
        <v>36619</v>
        <stp/>
        <stp>StudyData</stp>
        <stp>SPY</stp>
        <stp>Bar</stp>
        <stp/>
        <stp>Time</stp>
        <stp>M</stp>
        <stp>-264</stp>
        <stp/>
        <stp/>
        <stp/>
        <stp>False</stp>
        <tr r="B266" s="2"/>
      </tp>
      <tp t="s">
        <v/>
        <stp/>
        <stp>StudyData</stp>
        <stp>SPY</stp>
        <stp>Bar</stp>
        <stp/>
        <stp>Time</stp>
        <stp>M</stp>
        <stp>-565</stp>
        <stp/>
        <stp/>
        <stp/>
        <stp>False</stp>
        <tr r="B567" s="2"/>
      </tp>
      <tp t="s">
        <v/>
        <stp/>
        <stp>StudyData</stp>
        <stp>SPY</stp>
        <stp>Bar</stp>
        <stp/>
        <stp>Time</stp>
        <stp>M</stp>
        <stp>-465</stp>
        <stp/>
        <stp/>
        <stp/>
        <stp>False</stp>
        <tr r="B467" s="2"/>
      </tp>
      <tp>
        <v>39630</v>
        <stp/>
        <stp>StudyData</stp>
        <stp>SPY</stp>
        <stp>Bar</stp>
        <stp/>
        <stp>Time</stp>
        <stp>M</stp>
        <stp>-165</stp>
        <stp/>
        <stp/>
        <stp/>
        <stp>False</stp>
        <tr r="B167" s="2"/>
      </tp>
      <tp t="s">
        <v/>
        <stp/>
        <stp>StudyData</stp>
        <stp>SPY</stp>
        <stp>Bar</stp>
        <stp/>
        <stp>Time</stp>
        <stp>M</stp>
        <stp>-365</stp>
        <stp/>
        <stp/>
        <stp/>
        <stp>False</stp>
        <tr r="B367" s="2"/>
      </tp>
      <tp>
        <v>36586</v>
        <stp/>
        <stp>StudyData</stp>
        <stp>SPY</stp>
        <stp>Bar</stp>
        <stp/>
        <stp>Time</stp>
        <stp>M</stp>
        <stp>-265</stp>
        <stp/>
        <stp/>
        <stp/>
        <stp>False</stp>
        <tr r="B267" s="2"/>
      </tp>
      <tp t="s">
        <v/>
        <stp/>
        <stp>StudyData</stp>
        <stp>SPY</stp>
        <stp>Bar</stp>
        <stp/>
        <stp>Time</stp>
        <stp>M</stp>
        <stp>-566</stp>
        <stp/>
        <stp/>
        <stp/>
        <stp>False</stp>
        <tr r="B568" s="2"/>
      </tp>
      <tp t="s">
        <v/>
        <stp/>
        <stp>StudyData</stp>
        <stp>SPY</stp>
        <stp>Bar</stp>
        <stp/>
        <stp>Time</stp>
        <stp>M</stp>
        <stp>-466</stp>
        <stp/>
        <stp/>
        <stp/>
        <stp>False</stp>
        <tr r="B468" s="2"/>
      </tp>
      <tp>
        <v>39601</v>
        <stp/>
        <stp>StudyData</stp>
        <stp>SPY</stp>
        <stp>Bar</stp>
        <stp/>
        <stp>Time</stp>
        <stp>M</stp>
        <stp>-166</stp>
        <stp/>
        <stp/>
        <stp/>
        <stp>False</stp>
        <tr r="B168" s="2"/>
      </tp>
      <tp t="s">
        <v/>
        <stp/>
        <stp>StudyData</stp>
        <stp>SPY</stp>
        <stp>Bar</stp>
        <stp/>
        <stp>Time</stp>
        <stp>M</stp>
        <stp>-366</stp>
        <stp/>
        <stp/>
        <stp/>
        <stp>False</stp>
        <tr r="B368" s="2"/>
      </tp>
      <tp>
        <v>36557</v>
        <stp/>
        <stp>StudyData</stp>
        <stp>SPY</stp>
        <stp>Bar</stp>
        <stp/>
        <stp>Time</stp>
        <stp>M</stp>
        <stp>-266</stp>
        <stp/>
        <stp/>
        <stp/>
        <stp>False</stp>
        <tr r="B268" s="2"/>
      </tp>
      <tp t="s">
        <v/>
        <stp/>
        <stp>StudyData</stp>
        <stp>SPY</stp>
        <stp>Bar</stp>
        <stp/>
        <stp>Time</stp>
        <stp>M</stp>
        <stp>-567</stp>
        <stp/>
        <stp/>
        <stp/>
        <stp>False</stp>
        <tr r="B569" s="2"/>
      </tp>
      <tp t="s">
        <v/>
        <stp/>
        <stp>StudyData</stp>
        <stp>SPY</stp>
        <stp>Bar</stp>
        <stp/>
        <stp>Time</stp>
        <stp>M</stp>
        <stp>-467</stp>
        <stp/>
        <stp/>
        <stp/>
        <stp>False</stp>
        <tr r="B469" s="2"/>
      </tp>
      <tp>
        <v>39569</v>
        <stp/>
        <stp>StudyData</stp>
        <stp>SPY</stp>
        <stp>Bar</stp>
        <stp/>
        <stp>Time</stp>
        <stp>M</stp>
        <stp>-167</stp>
        <stp/>
        <stp/>
        <stp/>
        <stp>False</stp>
        <tr r="B169" s="2"/>
      </tp>
      <tp t="s">
        <v/>
        <stp/>
        <stp>StudyData</stp>
        <stp>SPY</stp>
        <stp>Bar</stp>
        <stp/>
        <stp>Time</stp>
        <stp>M</stp>
        <stp>-367</stp>
        <stp/>
        <stp/>
        <stp/>
        <stp>False</stp>
        <tr r="B369" s="2"/>
      </tp>
      <tp>
        <v>36528</v>
        <stp/>
        <stp>StudyData</stp>
        <stp>SPY</stp>
        <stp>Bar</stp>
        <stp/>
        <stp>Time</stp>
        <stp>M</stp>
        <stp>-267</stp>
        <stp/>
        <stp/>
        <stp/>
        <stp>False</stp>
        <tr r="B269" s="2"/>
      </tp>
      <tp t="s">
        <v/>
        <stp/>
        <stp>StudyData</stp>
        <stp>SPY</stp>
        <stp>Bar</stp>
        <stp/>
        <stp>Time</stp>
        <stp>M</stp>
        <stp>-560</stp>
        <stp/>
        <stp/>
        <stp/>
        <stp>False</stp>
        <tr r="B562" s="2"/>
      </tp>
      <tp t="s">
        <v/>
        <stp/>
        <stp>StudyData</stp>
        <stp>SPY</stp>
        <stp>Bar</stp>
        <stp/>
        <stp>Time</stp>
        <stp>M</stp>
        <stp>-460</stp>
        <stp/>
        <stp/>
        <stp/>
        <stp>False</stp>
        <tr r="B462" s="2"/>
      </tp>
      <tp>
        <v>39783</v>
        <stp/>
        <stp>StudyData</stp>
        <stp>SPY</stp>
        <stp>Bar</stp>
        <stp/>
        <stp>Time</stp>
        <stp>M</stp>
        <stp>-160</stp>
        <stp/>
        <stp/>
        <stp/>
        <stp>False</stp>
        <tr r="B162" s="2"/>
      </tp>
      <tp t="s">
        <v/>
        <stp/>
        <stp>StudyData</stp>
        <stp>SPY</stp>
        <stp>Bar</stp>
        <stp/>
        <stp>Time</stp>
        <stp>M</stp>
        <stp>-360</stp>
        <stp/>
        <stp/>
        <stp/>
        <stp>False</stp>
        <tr r="B362" s="2"/>
      </tp>
      <tp>
        <v>36739</v>
        <stp/>
        <stp>StudyData</stp>
        <stp>SPY</stp>
        <stp>Bar</stp>
        <stp/>
        <stp>Time</stp>
        <stp>M</stp>
        <stp>-260</stp>
        <stp/>
        <stp/>
        <stp/>
        <stp>False</stp>
        <tr r="B262" s="2"/>
      </tp>
      <tp t="s">
        <v/>
        <stp/>
        <stp>StudyData</stp>
        <stp>SPY</stp>
        <stp>Bar</stp>
        <stp/>
        <stp>Time</stp>
        <stp>M</stp>
        <stp>-561</stp>
        <stp/>
        <stp/>
        <stp/>
        <stp>False</stp>
        <tr r="B563" s="2"/>
      </tp>
      <tp t="s">
        <v/>
        <stp/>
        <stp>StudyData</stp>
        <stp>SPY</stp>
        <stp>Bar</stp>
        <stp/>
        <stp>Time</stp>
        <stp>M</stp>
        <stp>-461</stp>
        <stp/>
        <stp/>
        <stp/>
        <stp>False</stp>
        <tr r="B463" s="2"/>
      </tp>
      <tp>
        <v>39755</v>
        <stp/>
        <stp>StudyData</stp>
        <stp>SPY</stp>
        <stp>Bar</stp>
        <stp/>
        <stp>Time</stp>
        <stp>M</stp>
        <stp>-161</stp>
        <stp/>
        <stp/>
        <stp/>
        <stp>False</stp>
        <tr r="B163" s="2"/>
      </tp>
      <tp t="s">
        <v/>
        <stp/>
        <stp>StudyData</stp>
        <stp>SPY</stp>
        <stp>Bar</stp>
        <stp/>
        <stp>Time</stp>
        <stp>M</stp>
        <stp>-361</stp>
        <stp/>
        <stp/>
        <stp/>
        <stp>False</stp>
        <tr r="B363" s="2"/>
      </tp>
      <tp>
        <v>36710</v>
        <stp/>
        <stp>StudyData</stp>
        <stp>SPY</stp>
        <stp>Bar</stp>
        <stp/>
        <stp>Time</stp>
        <stp>M</stp>
        <stp>-261</stp>
        <stp/>
        <stp/>
        <stp/>
        <stp>False</stp>
        <tr r="B263" s="2"/>
      </tp>
      <tp t="s">
        <v/>
        <stp/>
        <stp>StudyData</stp>
        <stp>SPY</stp>
        <stp>Bar</stp>
        <stp/>
        <stp>Time</stp>
        <stp>M</stp>
        <stp>-562</stp>
        <stp/>
        <stp/>
        <stp/>
        <stp>False</stp>
        <tr r="B564" s="2"/>
      </tp>
      <tp t="s">
        <v/>
        <stp/>
        <stp>StudyData</stp>
        <stp>SPY</stp>
        <stp>Bar</stp>
        <stp/>
        <stp>Time</stp>
        <stp>M</stp>
        <stp>-462</stp>
        <stp/>
        <stp/>
        <stp/>
        <stp>False</stp>
        <tr r="B464" s="2"/>
      </tp>
      <tp>
        <v>39722</v>
        <stp/>
        <stp>StudyData</stp>
        <stp>SPY</stp>
        <stp>Bar</stp>
        <stp/>
        <stp>Time</stp>
        <stp>M</stp>
        <stp>-162</stp>
        <stp/>
        <stp/>
        <stp/>
        <stp>False</stp>
        <tr r="B164" s="2"/>
      </tp>
      <tp t="s">
        <v/>
        <stp/>
        <stp>StudyData</stp>
        <stp>SPY</stp>
        <stp>Bar</stp>
        <stp/>
        <stp>Time</stp>
        <stp>M</stp>
        <stp>-362</stp>
        <stp/>
        <stp/>
        <stp/>
        <stp>False</stp>
        <tr r="B364" s="2"/>
      </tp>
      <tp>
        <v>36678</v>
        <stp/>
        <stp>StudyData</stp>
        <stp>SPY</stp>
        <stp>Bar</stp>
        <stp/>
        <stp>Time</stp>
        <stp>M</stp>
        <stp>-262</stp>
        <stp/>
        <stp/>
        <stp/>
        <stp>False</stp>
        <tr r="B264" s="2"/>
      </tp>
      <tp t="s">
        <v/>
        <stp/>
        <stp>StudyData</stp>
        <stp>SPY</stp>
        <stp>Bar</stp>
        <stp/>
        <stp>Time</stp>
        <stp>M</stp>
        <stp>-563</stp>
        <stp/>
        <stp/>
        <stp/>
        <stp>False</stp>
        <tr r="B565" s="2"/>
      </tp>
      <tp t="s">
        <v/>
        <stp/>
        <stp>StudyData</stp>
        <stp>SPY</stp>
        <stp>Bar</stp>
        <stp/>
        <stp>Time</stp>
        <stp>M</stp>
        <stp>-463</stp>
        <stp/>
        <stp/>
        <stp/>
        <stp>False</stp>
        <tr r="B465" s="2"/>
      </tp>
      <tp>
        <v>39693</v>
        <stp/>
        <stp>StudyData</stp>
        <stp>SPY</stp>
        <stp>Bar</stp>
        <stp/>
        <stp>Time</stp>
        <stp>M</stp>
        <stp>-163</stp>
        <stp/>
        <stp/>
        <stp/>
        <stp>False</stp>
        <tr r="B165" s="2"/>
      </tp>
      <tp t="s">
        <v/>
        <stp/>
        <stp>StudyData</stp>
        <stp>SPY</stp>
        <stp>Bar</stp>
        <stp/>
        <stp>Time</stp>
        <stp>M</stp>
        <stp>-363</stp>
        <stp/>
        <stp/>
        <stp/>
        <stp>False</stp>
        <tr r="B365" s="2"/>
      </tp>
      <tp>
        <v>36647</v>
        <stp/>
        <stp>StudyData</stp>
        <stp>SPY</stp>
        <stp>Bar</stp>
        <stp/>
        <stp>Time</stp>
        <stp>M</stp>
        <stp>-263</stp>
        <stp/>
        <stp/>
        <stp/>
        <stp>False</stp>
        <tr r="B265" s="2"/>
      </tp>
      <tp t="s">
        <v/>
        <stp/>
        <stp>StudyData</stp>
        <stp>SPY</stp>
        <stp>Bar</stp>
        <stp/>
        <stp>Time</stp>
        <stp>M</stp>
        <stp>-518</stp>
        <stp/>
        <stp/>
        <stp/>
        <stp>False</stp>
        <tr r="B520" s="2"/>
      </tp>
      <tp t="s">
        <v/>
        <stp/>
        <stp>StudyData</stp>
        <stp>SPY</stp>
        <stp>Bar</stp>
        <stp/>
        <stp>Time</stp>
        <stp>M</stp>
        <stp>-418</stp>
        <stp/>
        <stp/>
        <stp/>
        <stp>False</stp>
        <tr r="B420" s="2"/>
      </tp>
      <tp>
        <v>41061</v>
        <stp/>
        <stp>StudyData</stp>
        <stp>SPY</stp>
        <stp>Bar</stp>
        <stp/>
        <stp>Time</stp>
        <stp>M</stp>
        <stp>-118</stp>
        <stp/>
        <stp/>
        <stp/>
        <stp>False</stp>
        <tr r="B120" s="2"/>
      </tp>
      <tp t="s">
        <v/>
        <stp/>
        <stp>StudyData</stp>
        <stp>SPY</stp>
        <stp>Bar</stp>
        <stp/>
        <stp>Time</stp>
        <stp>M</stp>
        <stp>-318</stp>
        <stp/>
        <stp/>
        <stp/>
        <stp>False</stp>
        <tr r="B320" s="2"/>
      </tp>
      <tp>
        <v>38019</v>
        <stp/>
        <stp>StudyData</stp>
        <stp>SPY</stp>
        <stp>Bar</stp>
        <stp/>
        <stp>Time</stp>
        <stp>M</stp>
        <stp>-218</stp>
        <stp/>
        <stp/>
        <stp/>
        <stp>False</stp>
        <tr r="B220" s="2"/>
      </tp>
      <tp t="s">
        <v/>
        <stp/>
        <stp>StudyData</stp>
        <stp>SPY</stp>
        <stp>Bar</stp>
        <stp/>
        <stp>Time</stp>
        <stp>M</stp>
        <stp>-519</stp>
        <stp/>
        <stp/>
        <stp/>
        <stp>False</stp>
        <tr r="B521" s="2"/>
      </tp>
      <tp t="s">
        <v/>
        <stp/>
        <stp>StudyData</stp>
        <stp>SPY</stp>
        <stp>Bar</stp>
        <stp/>
        <stp>Time</stp>
        <stp>M</stp>
        <stp>-419</stp>
        <stp/>
        <stp/>
        <stp/>
        <stp>False</stp>
        <tr r="B421" s="2"/>
      </tp>
      <tp>
        <v>41030</v>
        <stp/>
        <stp>StudyData</stp>
        <stp>SPY</stp>
        <stp>Bar</stp>
        <stp/>
        <stp>Time</stp>
        <stp>M</stp>
        <stp>-119</stp>
        <stp/>
        <stp/>
        <stp/>
        <stp>False</stp>
        <tr r="B121" s="2"/>
      </tp>
      <tp t="s">
        <v/>
        <stp/>
        <stp>StudyData</stp>
        <stp>SPY</stp>
        <stp>Bar</stp>
        <stp/>
        <stp>Time</stp>
        <stp>M</stp>
        <stp>-319</stp>
        <stp/>
        <stp/>
        <stp/>
        <stp>False</stp>
        <tr r="B321" s="2"/>
      </tp>
      <tp>
        <v>37988</v>
        <stp/>
        <stp>StudyData</stp>
        <stp>SPY</stp>
        <stp>Bar</stp>
        <stp/>
        <stp>Time</stp>
        <stp>M</stp>
        <stp>-219</stp>
        <stp/>
        <stp/>
        <stp/>
        <stp>False</stp>
        <tr r="B221" s="2"/>
      </tp>
      <tp t="s">
        <v/>
        <stp/>
        <stp>StudyData</stp>
        <stp>SPY</stp>
        <stp>Bar</stp>
        <stp/>
        <stp>Time</stp>
        <stp>M</stp>
        <stp>-514</stp>
        <stp/>
        <stp/>
        <stp/>
        <stp>False</stp>
        <tr r="B516" s="2"/>
      </tp>
      <tp t="s">
        <v/>
        <stp/>
        <stp>StudyData</stp>
        <stp>SPY</stp>
        <stp>Bar</stp>
        <stp/>
        <stp>Time</stp>
        <stp>M</stp>
        <stp>-414</stp>
        <stp/>
        <stp/>
        <stp/>
        <stp>False</stp>
        <tr r="B416" s="2"/>
      </tp>
      <tp>
        <v>41183</v>
        <stp/>
        <stp>StudyData</stp>
        <stp>SPY</stp>
        <stp>Bar</stp>
        <stp/>
        <stp>Time</stp>
        <stp>M</stp>
        <stp>-114</stp>
        <stp/>
        <stp/>
        <stp/>
        <stp>False</stp>
        <tr r="B116" s="2"/>
      </tp>
      <tp t="s">
        <v/>
        <stp/>
        <stp>StudyData</stp>
        <stp>SPY</stp>
        <stp>Bar</stp>
        <stp/>
        <stp>Time</stp>
        <stp>M</stp>
        <stp>-314</stp>
        <stp/>
        <stp/>
        <stp/>
        <stp>False</stp>
        <tr r="B316" s="2"/>
      </tp>
      <tp>
        <v>38139</v>
        <stp/>
        <stp>StudyData</stp>
        <stp>SPY</stp>
        <stp>Bar</stp>
        <stp/>
        <stp>Time</stp>
        <stp>M</stp>
        <stp>-214</stp>
        <stp/>
        <stp/>
        <stp/>
        <stp>False</stp>
        <tr r="B216" s="2"/>
      </tp>
      <tp t="s">
        <v/>
        <stp/>
        <stp>StudyData</stp>
        <stp>SPY</stp>
        <stp>Bar</stp>
        <stp/>
        <stp>Time</stp>
        <stp>M</stp>
        <stp>-515</stp>
        <stp/>
        <stp/>
        <stp/>
        <stp>False</stp>
        <tr r="B517" s="2"/>
      </tp>
      <tp t="s">
        <v/>
        <stp/>
        <stp>StudyData</stp>
        <stp>SPY</stp>
        <stp>Bar</stp>
        <stp/>
        <stp>Time</stp>
        <stp>M</stp>
        <stp>-415</stp>
        <stp/>
        <stp/>
        <stp/>
        <stp>False</stp>
        <tr r="B417" s="2"/>
      </tp>
      <tp>
        <v>41156</v>
        <stp/>
        <stp>StudyData</stp>
        <stp>SPY</stp>
        <stp>Bar</stp>
        <stp/>
        <stp>Time</stp>
        <stp>M</stp>
        <stp>-115</stp>
        <stp/>
        <stp/>
        <stp/>
        <stp>False</stp>
        <tr r="B117" s="2"/>
      </tp>
      <tp t="s">
        <v/>
        <stp/>
        <stp>StudyData</stp>
        <stp>SPY</stp>
        <stp>Bar</stp>
        <stp/>
        <stp>Time</stp>
        <stp>M</stp>
        <stp>-315</stp>
        <stp/>
        <stp/>
        <stp/>
        <stp>False</stp>
        <tr r="B317" s="2"/>
      </tp>
      <tp>
        <v>38110</v>
        <stp/>
        <stp>StudyData</stp>
        <stp>SPY</stp>
        <stp>Bar</stp>
        <stp/>
        <stp>Time</stp>
        <stp>M</stp>
        <stp>-215</stp>
        <stp/>
        <stp/>
        <stp/>
        <stp>False</stp>
        <tr r="B217" s="2"/>
      </tp>
      <tp t="s">
        <v/>
        <stp/>
        <stp>StudyData</stp>
        <stp>SPY</stp>
        <stp>Bar</stp>
        <stp/>
        <stp>Time</stp>
        <stp>M</stp>
        <stp>-516</stp>
        <stp/>
        <stp/>
        <stp/>
        <stp>False</stp>
        <tr r="B518" s="2"/>
      </tp>
      <tp t="s">
        <v/>
        <stp/>
        <stp>StudyData</stp>
        <stp>SPY</stp>
        <stp>Bar</stp>
        <stp/>
        <stp>Time</stp>
        <stp>M</stp>
        <stp>-416</stp>
        <stp/>
        <stp/>
        <stp/>
        <stp>False</stp>
        <tr r="B418" s="2"/>
      </tp>
      <tp>
        <v>41122</v>
        <stp/>
        <stp>StudyData</stp>
        <stp>SPY</stp>
        <stp>Bar</stp>
        <stp/>
        <stp>Time</stp>
        <stp>M</stp>
        <stp>-116</stp>
        <stp/>
        <stp/>
        <stp/>
        <stp>False</stp>
        <tr r="B118" s="2"/>
      </tp>
      <tp t="s">
        <v/>
        <stp/>
        <stp>StudyData</stp>
        <stp>SPY</stp>
        <stp>Bar</stp>
        <stp/>
        <stp>Time</stp>
        <stp>M</stp>
        <stp>-316</stp>
        <stp/>
        <stp/>
        <stp/>
        <stp>False</stp>
        <tr r="B318" s="2"/>
      </tp>
      <tp>
        <v>38078</v>
        <stp/>
        <stp>StudyData</stp>
        <stp>SPY</stp>
        <stp>Bar</stp>
        <stp/>
        <stp>Time</stp>
        <stp>M</stp>
        <stp>-216</stp>
        <stp/>
        <stp/>
        <stp/>
        <stp>False</stp>
        <tr r="B218" s="2"/>
      </tp>
      <tp t="s">
        <v/>
        <stp/>
        <stp>StudyData</stp>
        <stp>SPY</stp>
        <stp>Bar</stp>
        <stp/>
        <stp>Time</stp>
        <stp>M</stp>
        <stp>-517</stp>
        <stp/>
        <stp/>
        <stp/>
        <stp>False</stp>
        <tr r="B519" s="2"/>
      </tp>
      <tp t="s">
        <v/>
        <stp/>
        <stp>StudyData</stp>
        <stp>SPY</stp>
        <stp>Bar</stp>
        <stp/>
        <stp>Time</stp>
        <stp>M</stp>
        <stp>-417</stp>
        <stp/>
        <stp/>
        <stp/>
        <stp>False</stp>
        <tr r="B419" s="2"/>
      </tp>
      <tp>
        <v>41092</v>
        <stp/>
        <stp>StudyData</stp>
        <stp>SPY</stp>
        <stp>Bar</stp>
        <stp/>
        <stp>Time</stp>
        <stp>M</stp>
        <stp>-117</stp>
        <stp/>
        <stp/>
        <stp/>
        <stp>False</stp>
        <tr r="B119" s="2"/>
      </tp>
      <tp t="s">
        <v/>
        <stp/>
        <stp>StudyData</stp>
        <stp>SPY</stp>
        <stp>Bar</stp>
        <stp/>
        <stp>Time</stp>
        <stp>M</stp>
        <stp>-317</stp>
        <stp/>
        <stp/>
        <stp/>
        <stp>False</stp>
        <tr r="B319" s="2"/>
      </tp>
      <tp>
        <v>38047</v>
        <stp/>
        <stp>StudyData</stp>
        <stp>SPY</stp>
        <stp>Bar</stp>
        <stp/>
        <stp>Time</stp>
        <stp>M</stp>
        <stp>-217</stp>
        <stp/>
        <stp/>
        <stp/>
        <stp>False</stp>
        <tr r="B219" s="2"/>
      </tp>
      <tp t="s">
        <v/>
        <stp/>
        <stp>StudyData</stp>
        <stp>SPY</stp>
        <stp>Bar</stp>
        <stp/>
        <stp>Time</stp>
        <stp>M</stp>
        <stp>-510</stp>
        <stp/>
        <stp/>
        <stp/>
        <stp>False</stp>
        <tr r="B512" s="2"/>
      </tp>
      <tp t="s">
        <v/>
        <stp/>
        <stp>StudyData</stp>
        <stp>SPY</stp>
        <stp>Bar</stp>
        <stp/>
        <stp>Time</stp>
        <stp>M</stp>
        <stp>-410</stp>
        <stp/>
        <stp/>
        <stp/>
        <stp>False</stp>
        <tr r="B412" s="2"/>
      </tp>
      <tp>
        <v>41306</v>
        <stp/>
        <stp>StudyData</stp>
        <stp>SPY</stp>
        <stp>Bar</stp>
        <stp/>
        <stp>Time</stp>
        <stp>M</stp>
        <stp>-110</stp>
        <stp/>
        <stp/>
        <stp/>
        <stp>False</stp>
        <tr r="B112" s="2"/>
      </tp>
      <tp t="s">
        <v/>
        <stp/>
        <stp>StudyData</stp>
        <stp>SPY</stp>
        <stp>Bar</stp>
        <stp/>
        <stp>Time</stp>
        <stp>M</stp>
        <stp>-310</stp>
        <stp/>
        <stp/>
        <stp/>
        <stp>False</stp>
        <tr r="B312" s="2"/>
      </tp>
      <tp>
        <v>38261</v>
        <stp/>
        <stp>StudyData</stp>
        <stp>SPY</stp>
        <stp>Bar</stp>
        <stp/>
        <stp>Time</stp>
        <stp>M</stp>
        <stp>-210</stp>
        <stp/>
        <stp/>
        <stp/>
        <stp>False</stp>
        <tr r="B212" s="2"/>
      </tp>
      <tp t="s">
        <v/>
        <stp/>
        <stp>StudyData</stp>
        <stp>SPY</stp>
        <stp>Bar</stp>
        <stp/>
        <stp>Time</stp>
        <stp>M</stp>
        <stp>-511</stp>
        <stp/>
        <stp/>
        <stp/>
        <stp>False</stp>
        <tr r="B513" s="2"/>
      </tp>
      <tp t="s">
        <v/>
        <stp/>
        <stp>StudyData</stp>
        <stp>SPY</stp>
        <stp>Bar</stp>
        <stp/>
        <stp>Time</stp>
        <stp>M</stp>
        <stp>-411</stp>
        <stp/>
        <stp/>
        <stp/>
        <stp>False</stp>
        <tr r="B413" s="2"/>
      </tp>
      <tp>
        <v>41276</v>
        <stp/>
        <stp>StudyData</stp>
        <stp>SPY</stp>
        <stp>Bar</stp>
        <stp/>
        <stp>Time</stp>
        <stp>M</stp>
        <stp>-111</stp>
        <stp/>
        <stp/>
        <stp/>
        <stp>False</stp>
        <tr r="B113" s="2"/>
      </tp>
      <tp t="s">
        <v/>
        <stp/>
        <stp>StudyData</stp>
        <stp>SPY</stp>
        <stp>Bar</stp>
        <stp/>
        <stp>Time</stp>
        <stp>M</stp>
        <stp>-311</stp>
        <stp/>
        <stp/>
        <stp/>
        <stp>False</stp>
        <tr r="B313" s="2"/>
      </tp>
      <tp>
        <v>38231</v>
        <stp/>
        <stp>StudyData</stp>
        <stp>SPY</stp>
        <stp>Bar</stp>
        <stp/>
        <stp>Time</stp>
        <stp>M</stp>
        <stp>-211</stp>
        <stp/>
        <stp/>
        <stp/>
        <stp>False</stp>
        <tr r="B213" s="2"/>
      </tp>
      <tp t="s">
        <v/>
        <stp/>
        <stp>StudyData</stp>
        <stp>SPY</stp>
        <stp>Bar</stp>
        <stp/>
        <stp>Time</stp>
        <stp>M</stp>
        <stp>-512</stp>
        <stp/>
        <stp/>
        <stp/>
        <stp>False</stp>
        <tr r="B514" s="2"/>
      </tp>
      <tp t="s">
        <v/>
        <stp/>
        <stp>StudyData</stp>
        <stp>SPY</stp>
        <stp>Bar</stp>
        <stp/>
        <stp>Time</stp>
        <stp>M</stp>
        <stp>-412</stp>
        <stp/>
        <stp/>
        <stp/>
        <stp>False</stp>
        <tr r="B414" s="2"/>
      </tp>
      <tp>
        <v>41246</v>
        <stp/>
        <stp>StudyData</stp>
        <stp>SPY</stp>
        <stp>Bar</stp>
        <stp/>
        <stp>Time</stp>
        <stp>M</stp>
        <stp>-112</stp>
        <stp/>
        <stp/>
        <stp/>
        <stp>False</stp>
        <tr r="B114" s="2"/>
      </tp>
      <tp t="s">
        <v/>
        <stp/>
        <stp>StudyData</stp>
        <stp>SPY</stp>
        <stp>Bar</stp>
        <stp/>
        <stp>Time</stp>
        <stp>M</stp>
        <stp>-312</stp>
        <stp/>
        <stp/>
        <stp/>
        <stp>False</stp>
        <tr r="B314" s="2"/>
      </tp>
      <tp>
        <v>38201</v>
        <stp/>
        <stp>StudyData</stp>
        <stp>SPY</stp>
        <stp>Bar</stp>
        <stp/>
        <stp>Time</stp>
        <stp>M</stp>
        <stp>-212</stp>
        <stp/>
        <stp/>
        <stp/>
        <stp>False</stp>
        <tr r="B214" s="2"/>
      </tp>
      <tp t="s">
        <v/>
        <stp/>
        <stp>StudyData</stp>
        <stp>SPY</stp>
        <stp>Bar</stp>
        <stp/>
        <stp>Time</stp>
        <stp>M</stp>
        <stp>-513</stp>
        <stp/>
        <stp/>
        <stp/>
        <stp>False</stp>
        <tr r="B515" s="2"/>
      </tp>
      <tp t="s">
        <v/>
        <stp/>
        <stp>StudyData</stp>
        <stp>SPY</stp>
        <stp>Bar</stp>
        <stp/>
        <stp>Time</stp>
        <stp>M</stp>
        <stp>-413</stp>
        <stp/>
        <stp/>
        <stp/>
        <stp>False</stp>
        <tr r="B415" s="2"/>
      </tp>
      <tp>
        <v>41214</v>
        <stp/>
        <stp>StudyData</stp>
        <stp>SPY</stp>
        <stp>Bar</stp>
        <stp/>
        <stp>Time</stp>
        <stp>M</stp>
        <stp>-113</stp>
        <stp/>
        <stp/>
        <stp/>
        <stp>False</stp>
        <tr r="B115" s="2"/>
      </tp>
      <tp t="s">
        <v/>
        <stp/>
        <stp>StudyData</stp>
        <stp>SPY</stp>
        <stp>Bar</stp>
        <stp/>
        <stp>Time</stp>
        <stp>M</stp>
        <stp>-313</stp>
        <stp/>
        <stp/>
        <stp/>
        <stp>False</stp>
        <tr r="B315" s="2"/>
      </tp>
      <tp>
        <v>38169</v>
        <stp/>
        <stp>StudyData</stp>
        <stp>SPY</stp>
        <stp>Bar</stp>
        <stp/>
        <stp>Time</stp>
        <stp>M</stp>
        <stp>-213</stp>
        <stp/>
        <stp/>
        <stp/>
        <stp>False</stp>
        <tr r="B215" s="2"/>
      </tp>
      <tp t="s">
        <v/>
        <stp/>
        <stp>StudyData</stp>
        <stp>SPY</stp>
        <stp>Bar</stp>
        <stp/>
        <stp>Time</stp>
        <stp>M</stp>
        <stp>-508</stp>
        <stp/>
        <stp/>
        <stp/>
        <stp>False</stp>
        <tr r="B510" s="2"/>
      </tp>
      <tp t="s">
        <v/>
        <stp/>
        <stp>StudyData</stp>
        <stp>SPY</stp>
        <stp>Bar</stp>
        <stp/>
        <stp>Time</stp>
        <stp>M</stp>
        <stp>-408</stp>
        <stp/>
        <stp/>
        <stp/>
        <stp>False</stp>
        <tr r="B410" s="2"/>
      </tp>
      <tp>
        <v>41365</v>
        <stp/>
        <stp>StudyData</stp>
        <stp>SPY</stp>
        <stp>Bar</stp>
        <stp/>
        <stp>Time</stp>
        <stp>M</stp>
        <stp>-108</stp>
        <stp/>
        <stp/>
        <stp/>
        <stp>False</stp>
        <tr r="B110" s="2"/>
      </tp>
      <tp t="s">
        <v/>
        <stp/>
        <stp>StudyData</stp>
        <stp>SPY</stp>
        <stp>Bar</stp>
        <stp/>
        <stp>Time</stp>
        <stp>M</stp>
        <stp>-308</stp>
        <stp/>
        <stp/>
        <stp/>
        <stp>False</stp>
        <tr r="B310" s="2"/>
      </tp>
      <tp>
        <v>38322</v>
        <stp/>
        <stp>StudyData</stp>
        <stp>SPY</stp>
        <stp>Bar</stp>
        <stp/>
        <stp>Time</stp>
        <stp>M</stp>
        <stp>-208</stp>
        <stp/>
        <stp/>
        <stp/>
        <stp>False</stp>
        <tr r="B210" s="2"/>
      </tp>
      <tp t="s">
        <v/>
        <stp/>
        <stp>StudyData</stp>
        <stp>SPY</stp>
        <stp>Bar</stp>
        <stp/>
        <stp>Time</stp>
        <stp>M</stp>
        <stp>-509</stp>
        <stp/>
        <stp/>
        <stp/>
        <stp>False</stp>
        <tr r="B511" s="2"/>
      </tp>
      <tp t="s">
        <v/>
        <stp/>
        <stp>StudyData</stp>
        <stp>SPY</stp>
        <stp>Bar</stp>
        <stp/>
        <stp>Time</stp>
        <stp>M</stp>
        <stp>-409</stp>
        <stp/>
        <stp/>
        <stp/>
        <stp>False</stp>
        <tr r="B411" s="2"/>
      </tp>
      <tp>
        <v>41334</v>
        <stp/>
        <stp>StudyData</stp>
        <stp>SPY</stp>
        <stp>Bar</stp>
        <stp/>
        <stp>Time</stp>
        <stp>M</stp>
        <stp>-109</stp>
        <stp/>
        <stp/>
        <stp/>
        <stp>False</stp>
        <tr r="B111" s="2"/>
      </tp>
      <tp t="s">
        <v/>
        <stp/>
        <stp>StudyData</stp>
        <stp>SPY</stp>
        <stp>Bar</stp>
        <stp/>
        <stp>Time</stp>
        <stp>M</stp>
        <stp>-309</stp>
        <stp/>
        <stp/>
        <stp/>
        <stp>False</stp>
        <tr r="B311" s="2"/>
      </tp>
      <tp>
        <v>38292</v>
        <stp/>
        <stp>StudyData</stp>
        <stp>SPY</stp>
        <stp>Bar</stp>
        <stp/>
        <stp>Time</stp>
        <stp>M</stp>
        <stp>-209</stp>
        <stp/>
        <stp/>
        <stp/>
        <stp>False</stp>
        <tr r="B211" s="2"/>
      </tp>
      <tp t="s">
        <v/>
        <stp/>
        <stp>StudyData</stp>
        <stp>SPY</stp>
        <stp>Bar</stp>
        <stp/>
        <stp>Time</stp>
        <stp>M</stp>
        <stp>-504</stp>
        <stp/>
        <stp/>
        <stp/>
        <stp>False</stp>
        <tr r="B506" s="2"/>
      </tp>
      <tp t="s">
        <v/>
        <stp/>
        <stp>StudyData</stp>
        <stp>SPY</stp>
        <stp>Bar</stp>
        <stp/>
        <stp>Time</stp>
        <stp>M</stp>
        <stp>-404</stp>
        <stp/>
        <stp/>
        <stp/>
        <stp>False</stp>
        <tr r="B406" s="2"/>
      </tp>
      <tp>
        <v>41487</v>
        <stp/>
        <stp>StudyData</stp>
        <stp>SPY</stp>
        <stp>Bar</stp>
        <stp/>
        <stp>Time</stp>
        <stp>M</stp>
        <stp>-104</stp>
        <stp/>
        <stp/>
        <stp/>
        <stp>False</stp>
        <tr r="B106" s="2"/>
      </tp>
      <tp t="s">
        <v/>
        <stp/>
        <stp>StudyData</stp>
        <stp>SPY</stp>
        <stp>Bar</stp>
        <stp/>
        <stp>Time</stp>
        <stp>M</stp>
        <stp>-304</stp>
        <stp/>
        <stp/>
        <stp/>
        <stp>False</stp>
        <tr r="B306" s="2"/>
      </tp>
      <tp>
        <v>38443</v>
        <stp/>
        <stp>StudyData</stp>
        <stp>SPY</stp>
        <stp>Bar</stp>
        <stp/>
        <stp>Time</stp>
        <stp>M</stp>
        <stp>-204</stp>
        <stp/>
        <stp/>
        <stp/>
        <stp>False</stp>
        <tr r="B206" s="2"/>
      </tp>
      <tp t="s">
        <v/>
        <stp/>
        <stp>StudyData</stp>
        <stp>SPY</stp>
        <stp>Bar</stp>
        <stp/>
        <stp>Time</stp>
        <stp>M</stp>
        <stp>-505</stp>
        <stp/>
        <stp/>
        <stp/>
        <stp>False</stp>
        <tr r="B507" s="2"/>
      </tp>
      <tp t="s">
        <v/>
        <stp/>
        <stp>StudyData</stp>
        <stp>SPY</stp>
        <stp>Bar</stp>
        <stp/>
        <stp>Time</stp>
        <stp>M</stp>
        <stp>-405</stp>
        <stp/>
        <stp/>
        <stp/>
        <stp>False</stp>
        <tr r="B407" s="2"/>
      </tp>
      <tp>
        <v>41456</v>
        <stp/>
        <stp>StudyData</stp>
        <stp>SPY</stp>
        <stp>Bar</stp>
        <stp/>
        <stp>Time</stp>
        <stp>M</stp>
        <stp>-105</stp>
        <stp/>
        <stp/>
        <stp/>
        <stp>False</stp>
        <tr r="B107" s="2"/>
      </tp>
      <tp t="s">
        <v/>
        <stp/>
        <stp>StudyData</stp>
        <stp>SPY</stp>
        <stp>Bar</stp>
        <stp/>
        <stp>Time</stp>
        <stp>M</stp>
        <stp>-305</stp>
        <stp/>
        <stp/>
        <stp/>
        <stp>False</stp>
        <tr r="B307" s="2"/>
      </tp>
      <tp>
        <v>38412</v>
        <stp/>
        <stp>StudyData</stp>
        <stp>SPY</stp>
        <stp>Bar</stp>
        <stp/>
        <stp>Time</stp>
        <stp>M</stp>
        <stp>-205</stp>
        <stp/>
        <stp/>
        <stp/>
        <stp>False</stp>
        <tr r="B207" s="2"/>
      </tp>
      <tp t="s">
        <v/>
        <stp/>
        <stp>StudyData</stp>
        <stp>SPY</stp>
        <stp>Bar</stp>
        <stp/>
        <stp>Time</stp>
        <stp>M</stp>
        <stp>-506</stp>
        <stp/>
        <stp/>
        <stp/>
        <stp>False</stp>
        <tr r="B508" s="2"/>
      </tp>
      <tp t="s">
        <v/>
        <stp/>
        <stp>StudyData</stp>
        <stp>SPY</stp>
        <stp>Bar</stp>
        <stp/>
        <stp>Time</stp>
        <stp>M</stp>
        <stp>-406</stp>
        <stp/>
        <stp/>
        <stp/>
        <stp>False</stp>
        <tr r="B408" s="2"/>
      </tp>
      <tp>
        <v>41428</v>
        <stp/>
        <stp>StudyData</stp>
        <stp>SPY</stp>
        <stp>Bar</stp>
        <stp/>
        <stp>Time</stp>
        <stp>M</stp>
        <stp>-106</stp>
        <stp/>
        <stp/>
        <stp/>
        <stp>False</stp>
        <tr r="B108" s="2"/>
      </tp>
      <tp t="s">
        <v/>
        <stp/>
        <stp>StudyData</stp>
        <stp>SPY</stp>
        <stp>Bar</stp>
        <stp/>
        <stp>Time</stp>
        <stp>M</stp>
        <stp>-306</stp>
        <stp/>
        <stp/>
        <stp/>
        <stp>False</stp>
        <tr r="B308" s="2"/>
      </tp>
      <tp>
        <v>38384</v>
        <stp/>
        <stp>StudyData</stp>
        <stp>SPY</stp>
        <stp>Bar</stp>
        <stp/>
        <stp>Time</stp>
        <stp>M</stp>
        <stp>-206</stp>
        <stp/>
        <stp/>
        <stp/>
        <stp>False</stp>
        <tr r="B208" s="2"/>
      </tp>
      <tp t="s">
        <v/>
        <stp/>
        <stp>StudyData</stp>
        <stp>SPY</stp>
        <stp>Bar</stp>
        <stp/>
        <stp>Time</stp>
        <stp>M</stp>
        <stp>-507</stp>
        <stp/>
        <stp/>
        <stp/>
        <stp>False</stp>
        <tr r="B509" s="2"/>
      </tp>
      <tp t="s">
        <v/>
        <stp/>
        <stp>StudyData</stp>
        <stp>SPY</stp>
        <stp>Bar</stp>
        <stp/>
        <stp>Time</stp>
        <stp>M</stp>
        <stp>-407</stp>
        <stp/>
        <stp/>
        <stp/>
        <stp>False</stp>
        <tr r="B409" s="2"/>
      </tp>
      <tp>
        <v>41395</v>
        <stp/>
        <stp>StudyData</stp>
        <stp>SPY</stp>
        <stp>Bar</stp>
        <stp/>
        <stp>Time</stp>
        <stp>M</stp>
        <stp>-107</stp>
        <stp/>
        <stp/>
        <stp/>
        <stp>False</stp>
        <tr r="B109" s="2"/>
      </tp>
      <tp t="s">
        <v/>
        <stp/>
        <stp>StudyData</stp>
        <stp>SPY</stp>
        <stp>Bar</stp>
        <stp/>
        <stp>Time</stp>
        <stp>M</stp>
        <stp>-307</stp>
        <stp/>
        <stp/>
        <stp/>
        <stp>False</stp>
        <tr r="B309" s="2"/>
      </tp>
      <tp>
        <v>38355</v>
        <stp/>
        <stp>StudyData</stp>
        <stp>SPY</stp>
        <stp>Bar</stp>
        <stp/>
        <stp>Time</stp>
        <stp>M</stp>
        <stp>-207</stp>
        <stp/>
        <stp/>
        <stp/>
        <stp>False</stp>
        <tr r="B209" s="2"/>
      </tp>
      <tp t="s">
        <v/>
        <stp/>
        <stp>StudyData</stp>
        <stp>SPY</stp>
        <stp>Bar</stp>
        <stp/>
        <stp>Time</stp>
        <stp>M</stp>
        <stp>-500</stp>
        <stp/>
        <stp/>
        <stp/>
        <stp>False</stp>
        <tr r="B502" s="2"/>
      </tp>
      <tp t="s">
        <v/>
        <stp/>
        <stp>StudyData</stp>
        <stp>SPY</stp>
        <stp>Bar</stp>
        <stp/>
        <stp>Time</stp>
        <stp>M</stp>
        <stp>-400</stp>
        <stp/>
        <stp/>
        <stp/>
        <stp>False</stp>
        <tr r="B402" s="2"/>
      </tp>
      <tp>
        <v>41610</v>
        <stp/>
        <stp>StudyData</stp>
        <stp>SPY</stp>
        <stp>Bar</stp>
        <stp/>
        <stp>Time</stp>
        <stp>M</stp>
        <stp>-100</stp>
        <stp/>
        <stp/>
        <stp/>
        <stp>False</stp>
        <tr r="B102" s="2"/>
      </tp>
      <tp>
        <v>35521</v>
        <stp/>
        <stp>StudyData</stp>
        <stp>SPY</stp>
        <stp>Bar</stp>
        <stp/>
        <stp>Time</stp>
        <stp>M</stp>
        <stp>-300</stp>
        <stp/>
        <stp/>
        <stp/>
        <stp>False</stp>
        <tr r="B302" s="2"/>
      </tp>
      <tp>
        <v>38565</v>
        <stp/>
        <stp>StudyData</stp>
        <stp>SPY</stp>
        <stp>Bar</stp>
        <stp/>
        <stp>Time</stp>
        <stp>M</stp>
        <stp>-200</stp>
        <stp/>
        <stp/>
        <stp/>
        <stp>False</stp>
        <tr r="B202" s="2"/>
      </tp>
      <tp t="s">
        <v/>
        <stp/>
        <stp>StudyData</stp>
        <stp>SPY</stp>
        <stp>Bar</stp>
        <stp/>
        <stp>Time</stp>
        <stp>M</stp>
        <stp>-501</stp>
        <stp/>
        <stp/>
        <stp/>
        <stp>False</stp>
        <tr r="B503" s="2"/>
      </tp>
      <tp t="s">
        <v/>
        <stp/>
        <stp>StudyData</stp>
        <stp>SPY</stp>
        <stp>Bar</stp>
        <stp/>
        <stp>Time</stp>
        <stp>M</stp>
        <stp>-401</stp>
        <stp/>
        <stp/>
        <stp/>
        <stp>False</stp>
        <tr r="B403" s="2"/>
      </tp>
      <tp>
        <v>41579</v>
        <stp/>
        <stp>StudyData</stp>
        <stp>SPY</stp>
        <stp>Bar</stp>
        <stp/>
        <stp>Time</stp>
        <stp>M</stp>
        <stp>-101</stp>
        <stp/>
        <stp/>
        <stp/>
        <stp>False</stp>
        <tr r="B103" s="2"/>
      </tp>
      <tp t="s">
        <v/>
        <stp/>
        <stp>StudyData</stp>
        <stp>SPY</stp>
        <stp>Bar</stp>
        <stp/>
        <stp>Time</stp>
        <stp>M</stp>
        <stp>-301</stp>
        <stp/>
        <stp/>
        <stp/>
        <stp>False</stp>
        <tr r="B303" s="2"/>
      </tp>
      <tp>
        <v>38534</v>
        <stp/>
        <stp>StudyData</stp>
        <stp>SPY</stp>
        <stp>Bar</stp>
        <stp/>
        <stp>Time</stp>
        <stp>M</stp>
        <stp>-201</stp>
        <stp/>
        <stp/>
        <stp/>
        <stp>False</stp>
        <tr r="B203" s="2"/>
      </tp>
      <tp t="s">
        <v/>
        <stp/>
        <stp>StudyData</stp>
        <stp>SPY</stp>
        <stp>Bar</stp>
        <stp/>
        <stp>Time</stp>
        <stp>M</stp>
        <stp>-502</stp>
        <stp/>
        <stp/>
        <stp/>
        <stp>False</stp>
        <tr r="B504" s="2"/>
      </tp>
      <tp t="s">
        <v/>
        <stp/>
        <stp>StudyData</stp>
        <stp>SPY</stp>
        <stp>Bar</stp>
        <stp/>
        <stp>Time</stp>
        <stp>M</stp>
        <stp>-402</stp>
        <stp/>
        <stp/>
        <stp/>
        <stp>False</stp>
        <tr r="B404" s="2"/>
      </tp>
      <tp>
        <v>41548</v>
        <stp/>
        <stp>StudyData</stp>
        <stp>SPY</stp>
        <stp>Bar</stp>
        <stp/>
        <stp>Time</stp>
        <stp>M</stp>
        <stp>-102</stp>
        <stp/>
        <stp/>
        <stp/>
        <stp>False</stp>
        <tr r="B104" s="2"/>
      </tp>
      <tp t="s">
        <v/>
        <stp/>
        <stp>StudyData</stp>
        <stp>SPY</stp>
        <stp>Bar</stp>
        <stp/>
        <stp>Time</stp>
        <stp>M</stp>
        <stp>-302</stp>
        <stp/>
        <stp/>
        <stp/>
        <stp>False</stp>
        <tr r="B304" s="2"/>
      </tp>
      <tp>
        <v>38504</v>
        <stp/>
        <stp>StudyData</stp>
        <stp>SPY</stp>
        <stp>Bar</stp>
        <stp/>
        <stp>Time</stp>
        <stp>M</stp>
        <stp>-202</stp>
        <stp/>
        <stp/>
        <stp/>
        <stp>False</stp>
        <tr r="B204" s="2"/>
      </tp>
      <tp t="s">
        <v/>
        <stp/>
        <stp>StudyData</stp>
        <stp>SPY</stp>
        <stp>Bar</stp>
        <stp/>
        <stp>Time</stp>
        <stp>M</stp>
        <stp>-503</stp>
        <stp/>
        <stp/>
        <stp/>
        <stp>False</stp>
        <tr r="B505" s="2"/>
      </tp>
      <tp t="s">
        <v/>
        <stp/>
        <stp>StudyData</stp>
        <stp>SPY</stp>
        <stp>Bar</stp>
        <stp/>
        <stp>Time</stp>
        <stp>M</stp>
        <stp>-403</stp>
        <stp/>
        <stp/>
        <stp/>
        <stp>False</stp>
        <tr r="B405" s="2"/>
      </tp>
      <tp>
        <v>41520</v>
        <stp/>
        <stp>StudyData</stp>
        <stp>SPY</stp>
        <stp>Bar</stp>
        <stp/>
        <stp>Time</stp>
        <stp>M</stp>
        <stp>-103</stp>
        <stp/>
        <stp/>
        <stp/>
        <stp>False</stp>
        <tr r="B105" s="2"/>
      </tp>
      <tp t="s">
        <v/>
        <stp/>
        <stp>StudyData</stp>
        <stp>SPY</stp>
        <stp>Bar</stp>
        <stp/>
        <stp>Time</stp>
        <stp>M</stp>
        <stp>-303</stp>
        <stp/>
        <stp/>
        <stp/>
        <stp>False</stp>
        <tr r="B305" s="2"/>
      </tp>
      <tp>
        <v>38474</v>
        <stp/>
        <stp>StudyData</stp>
        <stp>SPY</stp>
        <stp>Bar</stp>
        <stp/>
        <stp>Time</stp>
        <stp>M</stp>
        <stp>-203</stp>
        <stp/>
        <stp/>
        <stp/>
        <stp>False</stp>
        <tr r="B205" s="2"/>
      </tp>
      <tp t="s">
        <v/>
        <stp/>
        <stp>StudyData</stp>
        <stp>SPY</stp>
        <stp>Bar</stp>
        <stp/>
        <stp>Time</stp>
        <stp>M</stp>
        <stp>-538</stp>
        <stp/>
        <stp/>
        <stp/>
        <stp>False</stp>
        <tr r="B540" s="2"/>
      </tp>
      <tp t="s">
        <v/>
        <stp/>
        <stp>StudyData</stp>
        <stp>SPY</stp>
        <stp>Bar</stp>
        <stp/>
        <stp>Time</stp>
        <stp>M</stp>
        <stp>-438</stp>
        <stp/>
        <stp/>
        <stp/>
        <stp>False</stp>
        <tr r="B440" s="2"/>
      </tp>
      <tp>
        <v>40452</v>
        <stp/>
        <stp>StudyData</stp>
        <stp>SPY</stp>
        <stp>Bar</stp>
        <stp/>
        <stp>Time</stp>
        <stp>M</stp>
        <stp>-138</stp>
        <stp/>
        <stp/>
        <stp/>
        <stp>False</stp>
        <tr r="B140" s="2"/>
      </tp>
      <tp t="s">
        <v/>
        <stp/>
        <stp>StudyData</stp>
        <stp>SPY</stp>
        <stp>Bar</stp>
        <stp/>
        <stp>Time</stp>
        <stp>M</stp>
        <stp>-338</stp>
        <stp/>
        <stp/>
        <stp/>
        <stp>False</stp>
        <tr r="B340" s="2"/>
      </tp>
      <tp>
        <v>37410</v>
        <stp/>
        <stp>StudyData</stp>
        <stp>SPY</stp>
        <stp>Bar</stp>
        <stp/>
        <stp>Time</stp>
        <stp>M</stp>
        <stp>-238</stp>
        <stp/>
        <stp/>
        <stp/>
        <stp>False</stp>
        <tr r="B240" s="2"/>
      </tp>
      <tp t="s">
        <v/>
        <stp/>
        <stp>StudyData</stp>
        <stp>SPY</stp>
        <stp>Bar</stp>
        <stp/>
        <stp>Time</stp>
        <stp>M</stp>
        <stp>-539</stp>
        <stp/>
        <stp/>
        <stp/>
        <stp>False</stp>
        <tr r="B541" s="2"/>
      </tp>
      <tp t="s">
        <v/>
        <stp/>
        <stp>StudyData</stp>
        <stp>SPY</stp>
        <stp>Bar</stp>
        <stp/>
        <stp>Time</stp>
        <stp>M</stp>
        <stp>-439</stp>
        <stp/>
        <stp/>
        <stp/>
        <stp>False</stp>
        <tr r="B441" s="2"/>
      </tp>
      <tp>
        <v>40422</v>
        <stp/>
        <stp>StudyData</stp>
        <stp>SPY</stp>
        <stp>Bar</stp>
        <stp/>
        <stp>Time</stp>
        <stp>M</stp>
        <stp>-139</stp>
        <stp/>
        <stp/>
        <stp/>
        <stp>False</stp>
        <tr r="B141" s="2"/>
      </tp>
      <tp t="s">
        <v/>
        <stp/>
        <stp>StudyData</stp>
        <stp>SPY</stp>
        <stp>Bar</stp>
        <stp/>
        <stp>Time</stp>
        <stp>M</stp>
        <stp>-339</stp>
        <stp/>
        <stp/>
        <stp/>
        <stp>False</stp>
        <tr r="B341" s="2"/>
      </tp>
      <tp>
        <v>37377</v>
        <stp/>
        <stp>StudyData</stp>
        <stp>SPY</stp>
        <stp>Bar</stp>
        <stp/>
        <stp>Time</stp>
        <stp>M</stp>
        <stp>-239</stp>
        <stp/>
        <stp/>
        <stp/>
        <stp>False</stp>
        <tr r="B241" s="2"/>
      </tp>
      <tp t="s">
        <v/>
        <stp/>
        <stp>StudyData</stp>
        <stp>SPY</stp>
        <stp>Bar</stp>
        <stp/>
        <stp>Time</stp>
        <stp>M</stp>
        <stp>-534</stp>
        <stp/>
        <stp/>
        <stp/>
        <stp>False</stp>
        <tr r="B536" s="2"/>
      </tp>
      <tp t="s">
        <v/>
        <stp/>
        <stp>StudyData</stp>
        <stp>SPY</stp>
        <stp>Bar</stp>
        <stp/>
        <stp>Time</stp>
        <stp>M</stp>
        <stp>-434</stp>
        <stp/>
        <stp/>
        <stp/>
        <stp>False</stp>
        <tr r="B436" s="2"/>
      </tp>
      <tp>
        <v>40575</v>
        <stp/>
        <stp>StudyData</stp>
        <stp>SPY</stp>
        <stp>Bar</stp>
        <stp/>
        <stp>Time</stp>
        <stp>M</stp>
        <stp>-134</stp>
        <stp/>
        <stp/>
        <stp/>
        <stp>False</stp>
        <tr r="B136" s="2"/>
      </tp>
      <tp t="s">
        <v/>
        <stp/>
        <stp>StudyData</stp>
        <stp>SPY</stp>
        <stp>Bar</stp>
        <stp/>
        <stp>Time</stp>
        <stp>M</stp>
        <stp>-334</stp>
        <stp/>
        <stp/>
        <stp/>
        <stp>False</stp>
        <tr r="B336" s="2"/>
      </tp>
      <tp>
        <v>37530</v>
        <stp/>
        <stp>StudyData</stp>
        <stp>SPY</stp>
        <stp>Bar</stp>
        <stp/>
        <stp>Time</stp>
        <stp>M</stp>
        <stp>-234</stp>
        <stp/>
        <stp/>
        <stp/>
        <stp>False</stp>
        <tr r="B236" s="2"/>
      </tp>
      <tp t="s">
        <v/>
        <stp/>
        <stp>StudyData</stp>
        <stp>SPY</stp>
        <stp>Bar</stp>
        <stp/>
        <stp>Time</stp>
        <stp>M</stp>
        <stp>-535</stp>
        <stp/>
        <stp/>
        <stp/>
        <stp>False</stp>
        <tr r="B537" s="2"/>
      </tp>
      <tp t="s">
        <v/>
        <stp/>
        <stp>StudyData</stp>
        <stp>SPY</stp>
        <stp>Bar</stp>
        <stp/>
        <stp>Time</stp>
        <stp>M</stp>
        <stp>-435</stp>
        <stp/>
        <stp/>
        <stp/>
        <stp>False</stp>
        <tr r="B437" s="2"/>
      </tp>
      <tp>
        <v>40546</v>
        <stp/>
        <stp>StudyData</stp>
        <stp>SPY</stp>
        <stp>Bar</stp>
        <stp/>
        <stp>Time</stp>
        <stp>M</stp>
        <stp>-135</stp>
        <stp/>
        <stp/>
        <stp/>
        <stp>False</stp>
        <tr r="B137" s="2"/>
      </tp>
      <tp t="s">
        <v/>
        <stp/>
        <stp>StudyData</stp>
        <stp>SPY</stp>
        <stp>Bar</stp>
        <stp/>
        <stp>Time</stp>
        <stp>M</stp>
        <stp>-335</stp>
        <stp/>
        <stp/>
        <stp/>
        <stp>False</stp>
        <tr r="B337" s="2"/>
      </tp>
      <tp>
        <v>37502</v>
        <stp/>
        <stp>StudyData</stp>
        <stp>SPY</stp>
        <stp>Bar</stp>
        <stp/>
        <stp>Time</stp>
        <stp>M</stp>
        <stp>-235</stp>
        <stp/>
        <stp/>
        <stp/>
        <stp>False</stp>
        <tr r="B237" s="2"/>
      </tp>
      <tp t="s">
        <v/>
        <stp/>
        <stp>StudyData</stp>
        <stp>SPY</stp>
        <stp>Bar</stp>
        <stp/>
        <stp>Time</stp>
        <stp>M</stp>
        <stp>-536</stp>
        <stp/>
        <stp/>
        <stp/>
        <stp>False</stp>
        <tr r="B538" s="2"/>
      </tp>
      <tp t="s">
        <v/>
        <stp/>
        <stp>StudyData</stp>
        <stp>SPY</stp>
        <stp>Bar</stp>
        <stp/>
        <stp>Time</stp>
        <stp>M</stp>
        <stp>-436</stp>
        <stp/>
        <stp/>
        <stp/>
        <stp>False</stp>
        <tr r="B438" s="2"/>
      </tp>
      <tp>
        <v>40513</v>
        <stp/>
        <stp>StudyData</stp>
        <stp>SPY</stp>
        <stp>Bar</stp>
        <stp/>
        <stp>Time</stp>
        <stp>M</stp>
        <stp>-136</stp>
        <stp/>
        <stp/>
        <stp/>
        <stp>False</stp>
        <tr r="B138" s="2"/>
      </tp>
      <tp t="s">
        <v/>
        <stp/>
        <stp>StudyData</stp>
        <stp>SPY</stp>
        <stp>Bar</stp>
        <stp/>
        <stp>Time</stp>
        <stp>M</stp>
        <stp>-336</stp>
        <stp/>
        <stp/>
        <stp/>
        <stp>False</stp>
        <tr r="B338" s="2"/>
      </tp>
      <tp>
        <v>37469</v>
        <stp/>
        <stp>StudyData</stp>
        <stp>SPY</stp>
        <stp>Bar</stp>
        <stp/>
        <stp>Time</stp>
        <stp>M</stp>
        <stp>-236</stp>
        <stp/>
        <stp/>
        <stp/>
        <stp>False</stp>
        <tr r="B238" s="2"/>
      </tp>
      <tp t="s">
        <v/>
        <stp/>
        <stp>StudyData</stp>
        <stp>SPY</stp>
        <stp>Bar</stp>
        <stp/>
        <stp>Time</stp>
        <stp>M</stp>
        <stp>-537</stp>
        <stp/>
        <stp/>
        <stp/>
        <stp>False</stp>
        <tr r="B539" s="2"/>
      </tp>
      <tp t="s">
        <v/>
        <stp/>
        <stp>StudyData</stp>
        <stp>SPY</stp>
        <stp>Bar</stp>
        <stp/>
        <stp>Time</stp>
        <stp>M</stp>
        <stp>-437</stp>
        <stp/>
        <stp/>
        <stp/>
        <stp>False</stp>
        <tr r="B439" s="2"/>
      </tp>
      <tp>
        <v>40483</v>
        <stp/>
        <stp>StudyData</stp>
        <stp>SPY</stp>
        <stp>Bar</stp>
        <stp/>
        <stp>Time</stp>
        <stp>M</stp>
        <stp>-137</stp>
        <stp/>
        <stp/>
        <stp/>
        <stp>False</stp>
        <tr r="B139" s="2"/>
      </tp>
      <tp t="s">
        <v/>
        <stp/>
        <stp>StudyData</stp>
        <stp>SPY</stp>
        <stp>Bar</stp>
        <stp/>
        <stp>Time</stp>
        <stp>M</stp>
        <stp>-337</stp>
        <stp/>
        <stp/>
        <stp/>
        <stp>False</stp>
        <tr r="B339" s="2"/>
      </tp>
      <tp>
        <v>37438</v>
        <stp/>
        <stp>StudyData</stp>
        <stp>SPY</stp>
        <stp>Bar</stp>
        <stp/>
        <stp>Time</stp>
        <stp>M</stp>
        <stp>-237</stp>
        <stp/>
        <stp/>
        <stp/>
        <stp>False</stp>
        <tr r="B239" s="2"/>
      </tp>
      <tp t="s">
        <v/>
        <stp/>
        <stp>StudyData</stp>
        <stp>SPY</stp>
        <stp>Bar</stp>
        <stp/>
        <stp>Time</stp>
        <stp>M</stp>
        <stp>-530</stp>
        <stp/>
        <stp/>
        <stp/>
        <stp>False</stp>
        <tr r="B532" s="2"/>
      </tp>
      <tp t="s">
        <v/>
        <stp/>
        <stp>StudyData</stp>
        <stp>SPY</stp>
        <stp>Bar</stp>
        <stp/>
        <stp>Time</stp>
        <stp>M</stp>
        <stp>-430</stp>
        <stp/>
        <stp/>
        <stp/>
        <stp>False</stp>
        <tr r="B432" s="2"/>
      </tp>
      <tp>
        <v>40695</v>
        <stp/>
        <stp>StudyData</stp>
        <stp>SPY</stp>
        <stp>Bar</stp>
        <stp/>
        <stp>Time</stp>
        <stp>M</stp>
        <stp>-130</stp>
        <stp/>
        <stp/>
        <stp/>
        <stp>False</stp>
        <tr r="B132" s="2"/>
      </tp>
      <tp t="s">
        <v/>
        <stp/>
        <stp>StudyData</stp>
        <stp>SPY</stp>
        <stp>Bar</stp>
        <stp/>
        <stp>Time</stp>
        <stp>M</stp>
        <stp>-330</stp>
        <stp/>
        <stp/>
        <stp/>
        <stp>False</stp>
        <tr r="B332" s="2"/>
      </tp>
      <tp>
        <v>37655</v>
        <stp/>
        <stp>StudyData</stp>
        <stp>SPY</stp>
        <stp>Bar</stp>
        <stp/>
        <stp>Time</stp>
        <stp>M</stp>
        <stp>-230</stp>
        <stp/>
        <stp/>
        <stp/>
        <stp>False</stp>
        <tr r="B232" s="2"/>
      </tp>
      <tp t="s">
        <v/>
        <stp/>
        <stp>StudyData</stp>
        <stp>SPY</stp>
        <stp>Bar</stp>
        <stp/>
        <stp>Time</stp>
        <stp>M</stp>
        <stp>-531</stp>
        <stp/>
        <stp/>
        <stp/>
        <stp>False</stp>
        <tr r="B533" s="2"/>
      </tp>
      <tp t="s">
        <v/>
        <stp/>
        <stp>StudyData</stp>
        <stp>SPY</stp>
        <stp>Bar</stp>
        <stp/>
        <stp>Time</stp>
        <stp>M</stp>
        <stp>-431</stp>
        <stp/>
        <stp/>
        <stp/>
        <stp>False</stp>
        <tr r="B433" s="2"/>
      </tp>
      <tp>
        <v>40665</v>
        <stp/>
        <stp>StudyData</stp>
        <stp>SPY</stp>
        <stp>Bar</stp>
        <stp/>
        <stp>Time</stp>
        <stp>M</stp>
        <stp>-131</stp>
        <stp/>
        <stp/>
        <stp/>
        <stp>False</stp>
        <tr r="B133" s="2"/>
      </tp>
      <tp t="s">
        <v/>
        <stp/>
        <stp>StudyData</stp>
        <stp>SPY</stp>
        <stp>Bar</stp>
        <stp/>
        <stp>Time</stp>
        <stp>M</stp>
        <stp>-331</stp>
        <stp/>
        <stp/>
        <stp/>
        <stp>False</stp>
        <tr r="B333" s="2"/>
      </tp>
      <tp>
        <v>37623</v>
        <stp/>
        <stp>StudyData</stp>
        <stp>SPY</stp>
        <stp>Bar</stp>
        <stp/>
        <stp>Time</stp>
        <stp>M</stp>
        <stp>-231</stp>
        <stp/>
        <stp/>
        <stp/>
        <stp>False</stp>
        <tr r="B233" s="2"/>
      </tp>
      <tp t="s">
        <v/>
        <stp/>
        <stp>StudyData</stp>
        <stp>SPY</stp>
        <stp>Bar</stp>
        <stp/>
        <stp>Time</stp>
        <stp>M</stp>
        <stp>-532</stp>
        <stp/>
        <stp/>
        <stp/>
        <stp>False</stp>
        <tr r="B534" s="2"/>
      </tp>
      <tp t="s">
        <v/>
        <stp/>
        <stp>StudyData</stp>
        <stp>SPY</stp>
        <stp>Bar</stp>
        <stp/>
        <stp>Time</stp>
        <stp>M</stp>
        <stp>-432</stp>
        <stp/>
        <stp/>
        <stp/>
        <stp>False</stp>
        <tr r="B434" s="2"/>
      </tp>
      <tp>
        <v>40634</v>
        <stp/>
        <stp>StudyData</stp>
        <stp>SPY</stp>
        <stp>Bar</stp>
        <stp/>
        <stp>Time</stp>
        <stp>M</stp>
        <stp>-132</stp>
        <stp/>
        <stp/>
        <stp/>
        <stp>False</stp>
        <tr r="B134" s="2"/>
      </tp>
      <tp t="s">
        <v/>
        <stp/>
        <stp>StudyData</stp>
        <stp>SPY</stp>
        <stp>Bar</stp>
        <stp/>
        <stp>Time</stp>
        <stp>M</stp>
        <stp>-332</stp>
        <stp/>
        <stp/>
        <stp/>
        <stp>False</stp>
        <tr r="B334" s="2"/>
      </tp>
      <tp>
        <v>37592</v>
        <stp/>
        <stp>StudyData</stp>
        <stp>SPY</stp>
        <stp>Bar</stp>
        <stp/>
        <stp>Time</stp>
        <stp>M</stp>
        <stp>-232</stp>
        <stp/>
        <stp/>
        <stp/>
        <stp>False</stp>
        <tr r="B234" s="2"/>
      </tp>
      <tp t="s">
        <v/>
        <stp/>
        <stp>StudyData</stp>
        <stp>SPY</stp>
        <stp>Bar</stp>
        <stp/>
        <stp>Time</stp>
        <stp>M</stp>
        <stp>-533</stp>
        <stp/>
        <stp/>
        <stp/>
        <stp>False</stp>
        <tr r="B535" s="2"/>
      </tp>
      <tp t="s">
        <v/>
        <stp/>
        <stp>StudyData</stp>
        <stp>SPY</stp>
        <stp>Bar</stp>
        <stp/>
        <stp>Time</stp>
        <stp>M</stp>
        <stp>-433</stp>
        <stp/>
        <stp/>
        <stp/>
        <stp>False</stp>
        <tr r="B435" s="2"/>
      </tp>
      <tp>
        <v>40603</v>
        <stp/>
        <stp>StudyData</stp>
        <stp>SPY</stp>
        <stp>Bar</stp>
        <stp/>
        <stp>Time</stp>
        <stp>M</stp>
        <stp>-133</stp>
        <stp/>
        <stp/>
        <stp/>
        <stp>False</stp>
        <tr r="B135" s="2"/>
      </tp>
      <tp t="s">
        <v/>
        <stp/>
        <stp>StudyData</stp>
        <stp>SPY</stp>
        <stp>Bar</stp>
        <stp/>
        <stp>Time</stp>
        <stp>M</stp>
        <stp>-333</stp>
        <stp/>
        <stp/>
        <stp/>
        <stp>False</stp>
        <tr r="B335" s="2"/>
      </tp>
      <tp>
        <v>37561</v>
        <stp/>
        <stp>StudyData</stp>
        <stp>SPY</stp>
        <stp>Bar</stp>
        <stp/>
        <stp>Time</stp>
        <stp>M</stp>
        <stp>-233</stp>
        <stp/>
        <stp/>
        <stp/>
        <stp>False</stp>
        <tr r="B235" s="2"/>
      </tp>
      <tp t="s">
        <v/>
        <stp/>
        <stp>StudyData</stp>
        <stp>SPY</stp>
        <stp>Bar</stp>
        <stp/>
        <stp>Time</stp>
        <stp>M</stp>
        <stp>-528</stp>
        <stp/>
        <stp/>
        <stp/>
        <stp>False</stp>
        <tr r="B530" s="2"/>
      </tp>
      <tp t="s">
        <v/>
        <stp/>
        <stp>StudyData</stp>
        <stp>SPY</stp>
        <stp>Bar</stp>
        <stp/>
        <stp>Time</stp>
        <stp>M</stp>
        <stp>-428</stp>
        <stp/>
        <stp/>
        <stp/>
        <stp>False</stp>
        <tr r="B430" s="2"/>
      </tp>
      <tp>
        <v>40756</v>
        <stp/>
        <stp>StudyData</stp>
        <stp>SPY</stp>
        <stp>Bar</stp>
        <stp/>
        <stp>Time</stp>
        <stp>M</stp>
        <stp>-128</stp>
        <stp/>
        <stp/>
        <stp/>
        <stp>False</stp>
        <tr r="B130" s="2"/>
      </tp>
      <tp t="s">
        <v/>
        <stp/>
        <stp>StudyData</stp>
        <stp>SPY</stp>
        <stp>Bar</stp>
        <stp/>
        <stp>Time</stp>
        <stp>M</stp>
        <stp>-328</stp>
        <stp/>
        <stp/>
        <stp/>
        <stp>False</stp>
        <tr r="B330" s="2"/>
      </tp>
      <tp>
        <v>37712</v>
        <stp/>
        <stp>StudyData</stp>
        <stp>SPY</stp>
        <stp>Bar</stp>
        <stp/>
        <stp>Time</stp>
        <stp>M</stp>
        <stp>-228</stp>
        <stp/>
        <stp/>
        <stp/>
        <stp>False</stp>
        <tr r="B230" s="2"/>
      </tp>
      <tp t="s">
        <v/>
        <stp/>
        <stp>StudyData</stp>
        <stp>SPY</stp>
        <stp>Bar</stp>
        <stp/>
        <stp>Time</stp>
        <stp>M</stp>
        <stp>-529</stp>
        <stp/>
        <stp/>
        <stp/>
        <stp>False</stp>
        <tr r="B531" s="2"/>
      </tp>
      <tp t="s">
        <v/>
        <stp/>
        <stp>StudyData</stp>
        <stp>SPY</stp>
        <stp>Bar</stp>
        <stp/>
        <stp>Time</stp>
        <stp>M</stp>
        <stp>-429</stp>
        <stp/>
        <stp/>
        <stp/>
        <stp>False</stp>
        <tr r="B431" s="2"/>
      </tp>
      <tp>
        <v>40725</v>
        <stp/>
        <stp>StudyData</stp>
        <stp>SPY</stp>
        <stp>Bar</stp>
        <stp/>
        <stp>Time</stp>
        <stp>M</stp>
        <stp>-129</stp>
        <stp/>
        <stp/>
        <stp/>
        <stp>False</stp>
        <tr r="B131" s="2"/>
      </tp>
      <tp t="s">
        <v/>
        <stp/>
        <stp>StudyData</stp>
        <stp>SPY</stp>
        <stp>Bar</stp>
        <stp/>
        <stp>Time</stp>
        <stp>M</stp>
        <stp>-329</stp>
        <stp/>
        <stp/>
        <stp/>
        <stp>False</stp>
        <tr r="B331" s="2"/>
      </tp>
      <tp>
        <v>37683</v>
        <stp/>
        <stp>StudyData</stp>
        <stp>SPY</stp>
        <stp>Bar</stp>
        <stp/>
        <stp>Time</stp>
        <stp>M</stp>
        <stp>-229</stp>
        <stp/>
        <stp/>
        <stp/>
        <stp>False</stp>
        <tr r="B231" s="2"/>
      </tp>
      <tp t="s">
        <v/>
        <stp/>
        <stp>StudyData</stp>
        <stp>SPY</stp>
        <stp>Bar</stp>
        <stp/>
        <stp>Time</stp>
        <stp>M</stp>
        <stp>-524</stp>
        <stp/>
        <stp/>
        <stp/>
        <stp>False</stp>
        <tr r="B526" s="2"/>
      </tp>
      <tp t="s">
        <v/>
        <stp/>
        <stp>StudyData</stp>
        <stp>SPY</stp>
        <stp>Bar</stp>
        <stp/>
        <stp>Time</stp>
        <stp>M</stp>
        <stp>-424</stp>
        <stp/>
        <stp/>
        <stp/>
        <stp>False</stp>
        <tr r="B426" s="2"/>
      </tp>
      <tp>
        <v>40878</v>
        <stp/>
        <stp>StudyData</stp>
        <stp>SPY</stp>
        <stp>Bar</stp>
        <stp/>
        <stp>Time</stp>
        <stp>M</stp>
        <stp>-124</stp>
        <stp/>
        <stp/>
        <stp/>
        <stp>False</stp>
        <tr r="B126" s="2"/>
      </tp>
      <tp t="s">
        <v/>
        <stp/>
        <stp>StudyData</stp>
        <stp>SPY</stp>
        <stp>Bar</stp>
        <stp/>
        <stp>Time</stp>
        <stp>M</stp>
        <stp>-324</stp>
        <stp/>
        <stp/>
        <stp/>
        <stp>False</stp>
        <tr r="B326" s="2"/>
      </tp>
      <tp>
        <v>37834</v>
        <stp/>
        <stp>StudyData</stp>
        <stp>SPY</stp>
        <stp>Bar</stp>
        <stp/>
        <stp>Time</stp>
        <stp>M</stp>
        <stp>-224</stp>
        <stp/>
        <stp/>
        <stp/>
        <stp>False</stp>
        <tr r="B226" s="2"/>
      </tp>
      <tp t="s">
        <v/>
        <stp/>
        <stp>StudyData</stp>
        <stp>SPY</stp>
        <stp>Bar</stp>
        <stp/>
        <stp>Time</stp>
        <stp>M</stp>
        <stp>-525</stp>
        <stp/>
        <stp/>
        <stp/>
        <stp>False</stp>
        <tr r="B527" s="2"/>
      </tp>
      <tp t="s">
        <v/>
        <stp/>
        <stp>StudyData</stp>
        <stp>SPY</stp>
        <stp>Bar</stp>
        <stp/>
        <stp>Time</stp>
        <stp>M</stp>
        <stp>-425</stp>
        <stp/>
        <stp/>
        <stp/>
        <stp>False</stp>
        <tr r="B427" s="2"/>
      </tp>
      <tp>
        <v>40848</v>
        <stp/>
        <stp>StudyData</stp>
        <stp>SPY</stp>
        <stp>Bar</stp>
        <stp/>
        <stp>Time</stp>
        <stp>M</stp>
        <stp>-125</stp>
        <stp/>
        <stp/>
        <stp/>
        <stp>False</stp>
        <tr r="B127" s="2"/>
      </tp>
      <tp t="s">
        <v/>
        <stp/>
        <stp>StudyData</stp>
        <stp>SPY</stp>
        <stp>Bar</stp>
        <stp/>
        <stp>Time</stp>
        <stp>M</stp>
        <stp>-325</stp>
        <stp/>
        <stp/>
        <stp/>
        <stp>False</stp>
        <tr r="B327" s="2"/>
      </tp>
      <tp>
        <v>37803</v>
        <stp/>
        <stp>StudyData</stp>
        <stp>SPY</stp>
        <stp>Bar</stp>
        <stp/>
        <stp>Time</stp>
        <stp>M</stp>
        <stp>-225</stp>
        <stp/>
        <stp/>
        <stp/>
        <stp>False</stp>
        <tr r="B227" s="2"/>
      </tp>
      <tp t="s">
        <v/>
        <stp/>
        <stp>StudyData</stp>
        <stp>SPY</stp>
        <stp>Bar</stp>
        <stp/>
        <stp>Time</stp>
        <stp>M</stp>
        <stp>-526</stp>
        <stp/>
        <stp/>
        <stp/>
        <stp>False</stp>
        <tr r="B528" s="2"/>
      </tp>
      <tp t="s">
        <v/>
        <stp/>
        <stp>StudyData</stp>
        <stp>SPY</stp>
        <stp>Bar</stp>
        <stp/>
        <stp>Time</stp>
        <stp>M</stp>
        <stp>-426</stp>
        <stp/>
        <stp/>
        <stp/>
        <stp>False</stp>
        <tr r="B428" s="2"/>
      </tp>
      <tp>
        <v>40819</v>
        <stp/>
        <stp>StudyData</stp>
        <stp>SPY</stp>
        <stp>Bar</stp>
        <stp/>
        <stp>Time</stp>
        <stp>M</stp>
        <stp>-126</stp>
        <stp/>
        <stp/>
        <stp/>
        <stp>False</stp>
        <tr r="B128" s="2"/>
      </tp>
      <tp t="s">
        <v/>
        <stp/>
        <stp>StudyData</stp>
        <stp>SPY</stp>
        <stp>Bar</stp>
        <stp/>
        <stp>Time</stp>
        <stp>M</stp>
        <stp>-326</stp>
        <stp/>
        <stp/>
        <stp/>
        <stp>False</stp>
        <tr r="B328" s="2"/>
      </tp>
      <tp>
        <v>37774</v>
        <stp/>
        <stp>StudyData</stp>
        <stp>SPY</stp>
        <stp>Bar</stp>
        <stp/>
        <stp>Time</stp>
        <stp>M</stp>
        <stp>-226</stp>
        <stp/>
        <stp/>
        <stp/>
        <stp>False</stp>
        <tr r="B228" s="2"/>
      </tp>
      <tp t="s">
        <v/>
        <stp/>
        <stp>StudyData</stp>
        <stp>SPY</stp>
        <stp>Bar</stp>
        <stp/>
        <stp>Time</stp>
        <stp>M</stp>
        <stp>-527</stp>
        <stp/>
        <stp/>
        <stp/>
        <stp>False</stp>
        <tr r="B529" s="2"/>
      </tp>
      <tp t="s">
        <v/>
        <stp/>
        <stp>StudyData</stp>
        <stp>SPY</stp>
        <stp>Bar</stp>
        <stp/>
        <stp>Time</stp>
        <stp>M</stp>
        <stp>-427</stp>
        <stp/>
        <stp/>
        <stp/>
        <stp>False</stp>
        <tr r="B429" s="2"/>
      </tp>
      <tp>
        <v>40787</v>
        <stp/>
        <stp>StudyData</stp>
        <stp>SPY</stp>
        <stp>Bar</stp>
        <stp/>
        <stp>Time</stp>
        <stp>M</stp>
        <stp>-127</stp>
        <stp/>
        <stp/>
        <stp/>
        <stp>False</stp>
        <tr r="B129" s="2"/>
      </tp>
      <tp t="s">
        <v/>
        <stp/>
        <stp>StudyData</stp>
        <stp>SPY</stp>
        <stp>Bar</stp>
        <stp/>
        <stp>Time</stp>
        <stp>M</stp>
        <stp>-327</stp>
        <stp/>
        <stp/>
        <stp/>
        <stp>False</stp>
        <tr r="B329" s="2"/>
      </tp>
      <tp>
        <v>37742</v>
        <stp/>
        <stp>StudyData</stp>
        <stp>SPY</stp>
        <stp>Bar</stp>
        <stp/>
        <stp>Time</stp>
        <stp>M</stp>
        <stp>-227</stp>
        <stp/>
        <stp/>
        <stp/>
        <stp>False</stp>
        <tr r="B229" s="2"/>
      </tp>
      <tp t="s">
        <v/>
        <stp/>
        <stp>StudyData</stp>
        <stp>SPY</stp>
        <stp>Bar</stp>
        <stp/>
        <stp>Time</stp>
        <stp>M</stp>
        <stp>-520</stp>
        <stp/>
        <stp/>
        <stp/>
        <stp>False</stp>
        <tr r="B522" s="2"/>
      </tp>
      <tp t="s">
        <v/>
        <stp/>
        <stp>StudyData</stp>
        <stp>SPY</stp>
        <stp>Bar</stp>
        <stp/>
        <stp>Time</stp>
        <stp>M</stp>
        <stp>-420</stp>
        <stp/>
        <stp/>
        <stp/>
        <stp>False</stp>
        <tr r="B422" s="2"/>
      </tp>
      <tp>
        <v>41001</v>
        <stp/>
        <stp>StudyData</stp>
        <stp>SPY</stp>
        <stp>Bar</stp>
        <stp/>
        <stp>Time</stp>
        <stp>M</stp>
        <stp>-120</stp>
        <stp/>
        <stp/>
        <stp/>
        <stp>False</stp>
        <tr r="B122" s="2"/>
      </tp>
      <tp t="s">
        <v/>
        <stp/>
        <stp>StudyData</stp>
        <stp>SPY</stp>
        <stp>Bar</stp>
        <stp/>
        <stp>Time</stp>
        <stp>M</stp>
        <stp>-320</stp>
        <stp/>
        <stp/>
        <stp/>
        <stp>False</stp>
        <tr r="B322" s="2"/>
      </tp>
      <tp>
        <v>37956</v>
        <stp/>
        <stp>StudyData</stp>
        <stp>SPY</stp>
        <stp>Bar</stp>
        <stp/>
        <stp>Time</stp>
        <stp>M</stp>
        <stp>-220</stp>
        <stp/>
        <stp/>
        <stp/>
        <stp>False</stp>
        <tr r="B222" s="2"/>
      </tp>
      <tp t="s">
        <v/>
        <stp/>
        <stp>StudyData</stp>
        <stp>SPY</stp>
        <stp>Bar</stp>
        <stp/>
        <stp>Time</stp>
        <stp>M</stp>
        <stp>-521</stp>
        <stp/>
        <stp/>
        <stp/>
        <stp>False</stp>
        <tr r="B523" s="2"/>
      </tp>
      <tp t="s">
        <v/>
        <stp/>
        <stp>StudyData</stp>
        <stp>SPY</stp>
        <stp>Bar</stp>
        <stp/>
        <stp>Time</stp>
        <stp>M</stp>
        <stp>-421</stp>
        <stp/>
        <stp/>
        <stp/>
        <stp>False</stp>
        <tr r="B423" s="2"/>
      </tp>
      <tp>
        <v>40969</v>
        <stp/>
        <stp>StudyData</stp>
        <stp>SPY</stp>
        <stp>Bar</stp>
        <stp/>
        <stp>Time</stp>
        <stp>M</stp>
        <stp>-121</stp>
        <stp/>
        <stp/>
        <stp/>
        <stp>False</stp>
        <tr r="B123" s="2"/>
      </tp>
      <tp t="s">
        <v/>
        <stp/>
        <stp>StudyData</stp>
        <stp>SPY</stp>
        <stp>Bar</stp>
        <stp/>
        <stp>Time</stp>
        <stp>M</stp>
        <stp>-321</stp>
        <stp/>
        <stp/>
        <stp/>
        <stp>False</stp>
        <tr r="B323" s="2"/>
      </tp>
      <tp>
        <v>37928</v>
        <stp/>
        <stp>StudyData</stp>
        <stp>SPY</stp>
        <stp>Bar</stp>
        <stp/>
        <stp>Time</stp>
        <stp>M</stp>
        <stp>-221</stp>
        <stp/>
        <stp/>
        <stp/>
        <stp>False</stp>
        <tr r="B223" s="2"/>
      </tp>
      <tp t="s">
        <v/>
        <stp/>
        <stp>StudyData</stp>
        <stp>SPY</stp>
        <stp>Bar</stp>
        <stp/>
        <stp>Time</stp>
        <stp>M</stp>
        <stp>-522</stp>
        <stp/>
        <stp/>
        <stp/>
        <stp>False</stp>
        <tr r="B524" s="2"/>
      </tp>
      <tp t="s">
        <v/>
        <stp/>
        <stp>StudyData</stp>
        <stp>SPY</stp>
        <stp>Bar</stp>
        <stp/>
        <stp>Time</stp>
        <stp>M</stp>
        <stp>-422</stp>
        <stp/>
        <stp/>
        <stp/>
        <stp>False</stp>
        <tr r="B424" s="2"/>
      </tp>
      <tp>
        <v>40940</v>
        <stp/>
        <stp>StudyData</stp>
        <stp>SPY</stp>
        <stp>Bar</stp>
        <stp/>
        <stp>Time</stp>
        <stp>M</stp>
        <stp>-122</stp>
        <stp/>
        <stp/>
        <stp/>
        <stp>False</stp>
        <tr r="B124" s="2"/>
      </tp>
      <tp t="s">
        <v/>
        <stp/>
        <stp>StudyData</stp>
        <stp>SPY</stp>
        <stp>Bar</stp>
        <stp/>
        <stp>Time</stp>
        <stp>M</stp>
        <stp>-322</stp>
        <stp/>
        <stp/>
        <stp/>
        <stp>False</stp>
        <tr r="B324" s="2"/>
      </tp>
      <tp>
        <v>37895</v>
        <stp/>
        <stp>StudyData</stp>
        <stp>SPY</stp>
        <stp>Bar</stp>
        <stp/>
        <stp>Time</stp>
        <stp>M</stp>
        <stp>-222</stp>
        <stp/>
        <stp/>
        <stp/>
        <stp>False</stp>
        <tr r="B224" s="2"/>
      </tp>
      <tp t="s">
        <v/>
        <stp/>
        <stp>StudyData</stp>
        <stp>SPY</stp>
        <stp>Bar</stp>
        <stp/>
        <stp>Time</stp>
        <stp>M</stp>
        <stp>-523</stp>
        <stp/>
        <stp/>
        <stp/>
        <stp>False</stp>
        <tr r="B525" s="2"/>
      </tp>
      <tp t="s">
        <v/>
        <stp/>
        <stp>StudyData</stp>
        <stp>SPY</stp>
        <stp>Bar</stp>
        <stp/>
        <stp>Time</stp>
        <stp>M</stp>
        <stp>-423</stp>
        <stp/>
        <stp/>
        <stp/>
        <stp>False</stp>
        <tr r="B425" s="2"/>
      </tp>
      <tp>
        <v>40911</v>
        <stp/>
        <stp>StudyData</stp>
        <stp>SPY</stp>
        <stp>Bar</stp>
        <stp/>
        <stp>Time</stp>
        <stp>M</stp>
        <stp>-123</stp>
        <stp/>
        <stp/>
        <stp/>
        <stp>False</stp>
        <tr r="B125" s="2"/>
      </tp>
      <tp t="s">
        <v/>
        <stp/>
        <stp>StudyData</stp>
        <stp>SPY</stp>
        <stp>Bar</stp>
        <stp/>
        <stp>Time</stp>
        <stp>M</stp>
        <stp>-323</stp>
        <stp/>
        <stp/>
        <stp/>
        <stp>False</stp>
        <tr r="B325" s="2"/>
      </tp>
      <tp>
        <v>37866</v>
        <stp/>
        <stp>StudyData</stp>
        <stp>SPY</stp>
        <stp>Bar</stp>
        <stp/>
        <stp>Time</stp>
        <stp>M</stp>
        <stp>-223</stp>
        <stp/>
        <stp/>
        <stp/>
        <stp>False</stp>
        <tr r="B225" s="2"/>
      </tp>
      <tp>
        <v>20.149999999999999</v>
        <stp/>
        <stp>StudyData</stp>
        <stp>XLK</stp>
        <stp>Bar</stp>
        <stp/>
        <stp>Close</stp>
        <stp>M</stp>
        <stp>-215</stp>
        <stp/>
        <stp/>
        <stp/>
        <stp/>
        <stp/>
        <tr r="J217" s="2"/>
      </tp>
      <tp t="s">
        <v/>
        <stp/>
        <stp>StudyData</stp>
        <stp>XLK</stp>
        <stp>Bar</stp>
        <stp/>
        <stp>Close</stp>
        <stp>M</stp>
        <stp>-315</stp>
        <stp/>
        <stp/>
        <stp/>
        <stp/>
        <stp/>
        <tr r="J317" s="2"/>
      </tp>
      <tp>
        <v>30.82</v>
        <stp/>
        <stp>StudyData</stp>
        <stp>XLK</stp>
        <stp>Bar</stp>
        <stp/>
        <stp>Close</stp>
        <stp>M</stp>
        <stp>-115</stp>
        <stp/>
        <stp/>
        <stp/>
        <stp/>
        <stp/>
        <tr r="J117" s="2"/>
      </tp>
      <tp t="s">
        <v/>
        <stp/>
        <stp>StudyData</stp>
        <stp>XLK</stp>
        <stp>Bar</stp>
        <stp/>
        <stp>Close</stp>
        <stp>M</stp>
        <stp>-415</stp>
        <stp/>
        <stp/>
        <stp/>
        <stp/>
        <stp/>
        <tr r="J417" s="2"/>
      </tp>
      <tp t="s">
        <v/>
        <stp/>
        <stp>StudyData</stp>
        <stp>XLK</stp>
        <stp>Bar</stp>
        <stp/>
        <stp>Close</stp>
        <stp>M</stp>
        <stp>-515</stp>
        <stp/>
        <stp/>
        <stp/>
        <stp/>
        <stp/>
        <tr r="J517" s="2"/>
      </tp>
      <tp>
        <v>20.7</v>
        <stp/>
        <stp>StudyData</stp>
        <stp>XLK</stp>
        <stp>Bar</stp>
        <stp/>
        <stp>Close</stp>
        <stp>M</stp>
        <stp>-214</stp>
        <stp/>
        <stp/>
        <stp/>
        <stp/>
        <stp/>
        <tr r="J216" s="2"/>
      </tp>
      <tp t="s">
        <v/>
        <stp/>
        <stp>StudyData</stp>
        <stp>XLK</stp>
        <stp>Bar</stp>
        <stp/>
        <stp>Close</stp>
        <stp>M</stp>
        <stp>-314</stp>
        <stp/>
        <stp/>
        <stp/>
        <stp/>
        <stp/>
        <tr r="J316" s="2"/>
      </tp>
      <tp>
        <v>28.87</v>
        <stp/>
        <stp>StudyData</stp>
        <stp>XLK</stp>
        <stp>Bar</stp>
        <stp/>
        <stp>Close</stp>
        <stp>M</stp>
        <stp>-114</stp>
        <stp/>
        <stp/>
        <stp/>
        <stp/>
        <stp/>
        <tr r="J116" s="2"/>
      </tp>
      <tp t="s">
        <v/>
        <stp/>
        <stp>StudyData</stp>
        <stp>XLK</stp>
        <stp>Bar</stp>
        <stp/>
        <stp>Close</stp>
        <stp>M</stp>
        <stp>-414</stp>
        <stp/>
        <stp/>
        <stp/>
        <stp/>
        <stp/>
        <tr r="J416" s="2"/>
      </tp>
      <tp t="s">
        <v/>
        <stp/>
        <stp>StudyData</stp>
        <stp>XLK</stp>
        <stp>Bar</stp>
        <stp/>
        <stp>Close</stp>
        <stp>M</stp>
        <stp>-514</stp>
        <stp/>
        <stp/>
        <stp/>
        <stp/>
        <stp/>
        <tr r="J516" s="2"/>
      </tp>
      <tp>
        <v>20.16</v>
        <stp/>
        <stp>StudyData</stp>
        <stp>XLK</stp>
        <stp>Bar</stp>
        <stp/>
        <stp>Close</stp>
        <stp>M</stp>
        <stp>-217</stp>
        <stp/>
        <stp/>
        <stp/>
        <stp/>
        <stp/>
        <tr r="J219" s="2"/>
      </tp>
      <tp t="s">
        <v/>
        <stp/>
        <stp>StudyData</stp>
        <stp>XLK</stp>
        <stp>Bar</stp>
        <stp/>
        <stp>Close</stp>
        <stp>M</stp>
        <stp>-317</stp>
        <stp/>
        <stp/>
        <stp/>
        <stp/>
        <stp/>
        <tr r="J319" s="2"/>
      </tp>
      <tp>
        <v>29.26</v>
        <stp/>
        <stp>StudyData</stp>
        <stp>XLK</stp>
        <stp>Bar</stp>
        <stp/>
        <stp>Close</stp>
        <stp>M</stp>
        <stp>-117</stp>
        <stp/>
        <stp/>
        <stp/>
        <stp/>
        <stp/>
        <tr r="J119" s="2"/>
      </tp>
      <tp t="s">
        <v/>
        <stp/>
        <stp>StudyData</stp>
        <stp>XLK</stp>
        <stp>Bar</stp>
        <stp/>
        <stp>Close</stp>
        <stp>M</stp>
        <stp>-417</stp>
        <stp/>
        <stp/>
        <stp/>
        <stp/>
        <stp/>
        <tr r="J419" s="2"/>
      </tp>
      <tp t="s">
        <v/>
        <stp/>
        <stp>StudyData</stp>
        <stp>XLK</stp>
        <stp>Bar</stp>
        <stp/>
        <stp>Close</stp>
        <stp>M</stp>
        <stp>-517</stp>
        <stp/>
        <stp/>
        <stp/>
        <stp/>
        <stp/>
        <tr r="J519" s="2"/>
      </tp>
      <tp>
        <v>19.39</v>
        <stp/>
        <stp>StudyData</stp>
        <stp>XLK</stp>
        <stp>Bar</stp>
        <stp/>
        <stp>Close</stp>
        <stp>M</stp>
        <stp>-216</stp>
        <stp/>
        <stp/>
        <stp/>
        <stp/>
        <stp/>
        <tr r="J218" s="2"/>
      </tp>
      <tp t="s">
        <v/>
        <stp/>
        <stp>StudyData</stp>
        <stp>XLK</stp>
        <stp>Bar</stp>
        <stp/>
        <stp>Close</stp>
        <stp>M</stp>
        <stp>-316</stp>
        <stp/>
        <stp/>
        <stp/>
        <stp/>
        <stp/>
        <tr r="J318" s="2"/>
      </tp>
      <tp>
        <v>30.49</v>
        <stp/>
        <stp>StudyData</stp>
        <stp>XLK</stp>
        <stp>Bar</stp>
        <stp/>
        <stp>Close</stp>
        <stp>M</stp>
        <stp>-116</stp>
        <stp/>
        <stp/>
        <stp/>
        <stp/>
        <stp/>
        <tr r="J118" s="2"/>
      </tp>
      <tp t="s">
        <v/>
        <stp/>
        <stp>StudyData</stp>
        <stp>XLK</stp>
        <stp>Bar</stp>
        <stp/>
        <stp>Close</stp>
        <stp>M</stp>
        <stp>-416</stp>
        <stp/>
        <stp/>
        <stp/>
        <stp/>
        <stp/>
        <tr r="J418" s="2"/>
      </tp>
      <tp t="s">
        <v/>
        <stp/>
        <stp>StudyData</stp>
        <stp>XLK</stp>
        <stp>Bar</stp>
        <stp/>
        <stp>Close</stp>
        <stp>M</stp>
        <stp>-516</stp>
        <stp/>
        <stp/>
        <stp/>
        <stp/>
        <stp/>
        <tr r="J518" s="2"/>
      </tp>
      <tp>
        <v>19.12</v>
        <stp/>
        <stp>StudyData</stp>
        <stp>XLK</stp>
        <stp>Bar</stp>
        <stp/>
        <stp>Close</stp>
        <stp>M</stp>
        <stp>-211</stp>
        <stp/>
        <stp/>
        <stp/>
        <stp/>
        <stp/>
        <tr r="J213" s="2"/>
      </tp>
      <tp t="s">
        <v/>
        <stp/>
        <stp>StudyData</stp>
        <stp>XLK</stp>
        <stp>Bar</stp>
        <stp/>
        <stp>Close</stp>
        <stp>M</stp>
        <stp>-311</stp>
        <stp/>
        <stp/>
        <stp/>
        <stp/>
        <stp/>
        <tr r="J313" s="2"/>
      </tp>
      <tp>
        <v>29.4</v>
        <stp/>
        <stp>StudyData</stp>
        <stp>XLK</stp>
        <stp>Bar</stp>
        <stp/>
        <stp>Close</stp>
        <stp>M</stp>
        <stp>-111</stp>
        <stp/>
        <stp/>
        <stp/>
        <stp/>
        <stp/>
        <tr r="J113" s="2"/>
      </tp>
      <tp t="s">
        <v/>
        <stp/>
        <stp>StudyData</stp>
        <stp>XLK</stp>
        <stp>Bar</stp>
        <stp/>
        <stp>Close</stp>
        <stp>M</stp>
        <stp>-411</stp>
        <stp/>
        <stp/>
        <stp/>
        <stp/>
        <stp/>
        <tr r="J413" s="2"/>
      </tp>
      <tp t="s">
        <v/>
        <stp/>
        <stp>StudyData</stp>
        <stp>XLK</stp>
        <stp>Bar</stp>
        <stp/>
        <stp>Close</stp>
        <stp>M</stp>
        <stp>-511</stp>
        <stp/>
        <stp/>
        <stp/>
        <stp/>
        <stp/>
        <tr r="J513" s="2"/>
      </tp>
      <tp>
        <v>19.96</v>
        <stp/>
        <stp>StudyData</stp>
        <stp>XLK</stp>
        <stp>Bar</stp>
        <stp/>
        <stp>Close</stp>
        <stp>M</stp>
        <stp>-210</stp>
        <stp/>
        <stp/>
        <stp/>
        <stp/>
        <stp/>
        <tr r="J212" s="2"/>
      </tp>
      <tp t="s">
        <v/>
        <stp/>
        <stp>StudyData</stp>
        <stp>XLK</stp>
        <stp>Bar</stp>
        <stp/>
        <stp>Close</stp>
        <stp>M</stp>
        <stp>-310</stp>
        <stp/>
        <stp/>
        <stp/>
        <stp/>
        <stp/>
        <tr r="J312" s="2"/>
      </tp>
      <tp>
        <v>29.63</v>
        <stp/>
        <stp>StudyData</stp>
        <stp>XLK</stp>
        <stp>Bar</stp>
        <stp/>
        <stp>Close</stp>
        <stp>M</stp>
        <stp>-110</stp>
        <stp/>
        <stp/>
        <stp/>
        <stp/>
        <stp/>
        <tr r="J112" s="2"/>
      </tp>
      <tp t="s">
        <v/>
        <stp/>
        <stp>StudyData</stp>
        <stp>XLK</stp>
        <stp>Bar</stp>
        <stp/>
        <stp>Close</stp>
        <stp>M</stp>
        <stp>-410</stp>
        <stp/>
        <stp/>
        <stp/>
        <stp/>
        <stp/>
        <tr r="J412" s="2"/>
      </tp>
      <tp t="s">
        <v/>
        <stp/>
        <stp>StudyData</stp>
        <stp>XLK</stp>
        <stp>Bar</stp>
        <stp/>
        <stp>Close</stp>
        <stp>M</stp>
        <stp>-510</stp>
        <stp/>
        <stp/>
        <stp/>
        <stp/>
        <stp/>
        <tr r="J512" s="2"/>
      </tp>
      <tp>
        <v>19.440000000000001</v>
        <stp/>
        <stp>StudyData</stp>
        <stp>XLK</stp>
        <stp>Bar</stp>
        <stp/>
        <stp>Close</stp>
        <stp>M</stp>
        <stp>-213</stp>
        <stp/>
        <stp/>
        <stp/>
        <stp/>
        <stp/>
        <tr r="J215" s="2"/>
      </tp>
      <tp t="s">
        <v/>
        <stp/>
        <stp>StudyData</stp>
        <stp>XLK</stp>
        <stp>Bar</stp>
        <stp/>
        <stp>Close</stp>
        <stp>M</stp>
        <stp>-313</stp>
        <stp/>
        <stp/>
        <stp/>
        <stp/>
        <stp/>
        <tr r="J315" s="2"/>
      </tp>
      <tp>
        <v>29.13</v>
        <stp/>
        <stp>StudyData</stp>
        <stp>XLK</stp>
        <stp>Bar</stp>
        <stp/>
        <stp>Close</stp>
        <stp>M</stp>
        <stp>-113</stp>
        <stp/>
        <stp/>
        <stp/>
        <stp/>
        <stp/>
        <tr r="J115" s="2"/>
      </tp>
      <tp t="s">
        <v/>
        <stp/>
        <stp>StudyData</stp>
        <stp>XLK</stp>
        <stp>Bar</stp>
        <stp/>
        <stp>Close</stp>
        <stp>M</stp>
        <stp>-413</stp>
        <stp/>
        <stp/>
        <stp/>
        <stp/>
        <stp/>
        <tr r="J415" s="2"/>
      </tp>
      <tp t="s">
        <v/>
        <stp/>
        <stp>StudyData</stp>
        <stp>XLK</stp>
        <stp>Bar</stp>
        <stp/>
        <stp>Close</stp>
        <stp>M</stp>
        <stp>-513</stp>
        <stp/>
        <stp/>
        <stp/>
        <stp/>
        <stp/>
        <tr r="J515" s="2"/>
      </tp>
      <tp>
        <v>136.1</v>
        <stp/>
        <stp>StudyData</stp>
        <stp>SPY</stp>
        <stp>Bar</stp>
        <stp/>
        <stp>Close</stp>
        <stp>M</stp>
        <stp>-118</stp>
        <stp/>
        <stp/>
        <stp/>
        <stp/>
        <stp/>
        <tr r="D120" s="2"/>
      </tp>
      <tp>
        <v>115.02</v>
        <stp/>
        <stp>StudyData</stp>
        <stp>SPY</stp>
        <stp>Bar</stp>
        <stp/>
        <stp>Close</stp>
        <stp>M</stp>
        <stp>-218</stp>
        <stp/>
        <stp/>
        <stp/>
        <stp/>
        <stp/>
        <tr r="D220" s="2"/>
      </tp>
      <tp t="s">
        <v/>
        <stp/>
        <stp>StudyData</stp>
        <stp>SPY</stp>
        <stp>Bar</stp>
        <stp/>
        <stp>Close</stp>
        <stp>M</stp>
        <stp>-318</stp>
        <stp/>
        <stp/>
        <stp/>
        <stp/>
        <stp/>
        <tr r="D320" s="2"/>
      </tp>
      <tp t="s">
        <v/>
        <stp/>
        <stp>StudyData</stp>
        <stp>SPY</stp>
        <stp>Bar</stp>
        <stp/>
        <stp>Close</stp>
        <stp>M</stp>
        <stp>-418</stp>
        <stp/>
        <stp/>
        <stp/>
        <stp/>
        <stp/>
        <tr r="D420" s="2"/>
      </tp>
      <tp t="s">
        <v/>
        <stp/>
        <stp>StudyData</stp>
        <stp>SPY</stp>
        <stp>Bar</stp>
        <stp/>
        <stp>Close</stp>
        <stp>M</stp>
        <stp>-518</stp>
        <stp/>
        <stp/>
        <stp/>
        <stp/>
        <stp/>
        <tr r="D520" s="2"/>
      </tp>
      <tp>
        <v>18.579999999999998</v>
        <stp/>
        <stp>StudyData</stp>
        <stp>XLK</stp>
        <stp>Bar</stp>
        <stp/>
        <stp>Close</stp>
        <stp>M</stp>
        <stp>-212</stp>
        <stp/>
        <stp/>
        <stp/>
        <stp/>
        <stp/>
        <tr r="J214" s="2"/>
      </tp>
      <tp t="s">
        <v/>
        <stp/>
        <stp>StudyData</stp>
        <stp>XLK</stp>
        <stp>Bar</stp>
        <stp/>
        <stp>Close</stp>
        <stp>M</stp>
        <stp>-312</stp>
        <stp/>
        <stp/>
        <stp/>
        <stp/>
        <stp/>
        <tr r="J314" s="2"/>
      </tp>
      <tp>
        <v>28.85</v>
        <stp/>
        <stp>StudyData</stp>
        <stp>XLK</stp>
        <stp>Bar</stp>
        <stp/>
        <stp>Close</stp>
        <stp>M</stp>
        <stp>-112</stp>
        <stp/>
        <stp/>
        <stp/>
        <stp/>
        <stp/>
        <tr r="J114" s="2"/>
      </tp>
      <tp t="s">
        <v/>
        <stp/>
        <stp>StudyData</stp>
        <stp>XLK</stp>
        <stp>Bar</stp>
        <stp/>
        <stp>Close</stp>
        <stp>M</stp>
        <stp>-412</stp>
        <stp/>
        <stp/>
        <stp/>
        <stp/>
        <stp/>
        <tr r="J414" s="2"/>
      </tp>
      <tp t="s">
        <v/>
        <stp/>
        <stp>StudyData</stp>
        <stp>XLK</stp>
        <stp>Bar</stp>
        <stp/>
        <stp>Close</stp>
        <stp>M</stp>
        <stp>-512</stp>
        <stp/>
        <stp/>
        <stp/>
        <stp/>
        <stp/>
        <tr r="J514" s="2"/>
      </tp>
      <tp>
        <v>131.47</v>
        <stp/>
        <stp>StudyData</stp>
        <stp>SPY</stp>
        <stp>Bar</stp>
        <stp/>
        <stp>Close</stp>
        <stp>M</stp>
        <stp>-119</stp>
        <stp/>
        <stp/>
        <stp/>
        <stp/>
        <stp/>
        <tr r="D121" s="2"/>
      </tp>
      <tp>
        <v>113.48</v>
        <stp/>
        <stp>StudyData</stp>
        <stp>SPY</stp>
        <stp>Bar</stp>
        <stp/>
        <stp>Close</stp>
        <stp>M</stp>
        <stp>-219</stp>
        <stp/>
        <stp/>
        <stp/>
        <stp/>
        <stp/>
        <tr r="D221" s="2"/>
      </tp>
      <tp t="s">
        <v/>
        <stp/>
        <stp>StudyData</stp>
        <stp>SPY</stp>
        <stp>Bar</stp>
        <stp/>
        <stp>Close</stp>
        <stp>M</stp>
        <stp>-319</stp>
        <stp/>
        <stp/>
        <stp/>
        <stp/>
        <stp/>
        <tr r="D321" s="2"/>
      </tp>
      <tp t="s">
        <v/>
        <stp/>
        <stp>StudyData</stp>
        <stp>SPY</stp>
        <stp>Bar</stp>
        <stp/>
        <stp>Close</stp>
        <stp>M</stp>
        <stp>-419</stp>
        <stp/>
        <stp/>
        <stp/>
        <stp/>
        <stp/>
        <tr r="D421" s="2"/>
      </tp>
      <tp t="s">
        <v/>
        <stp/>
        <stp>StudyData</stp>
        <stp>SPY</stp>
        <stp>Bar</stp>
        <stp/>
        <stp>Close</stp>
        <stp>M</stp>
        <stp>-519</stp>
        <stp/>
        <stp/>
        <stp/>
        <stp/>
        <stp/>
        <tr r="D521" s="2"/>
      </tp>
      <tp>
        <v>141.16</v>
        <stp/>
        <stp>StudyData</stp>
        <stp>SPY</stp>
        <stp>Bar</stp>
        <stp/>
        <stp>Close</stp>
        <stp>M</stp>
        <stp>-116</stp>
        <stp/>
        <stp/>
        <stp/>
        <stp/>
        <stp/>
        <tr r="D118" s="2"/>
      </tp>
      <tp>
        <v>110.96</v>
        <stp/>
        <stp>StudyData</stp>
        <stp>SPY</stp>
        <stp>Bar</stp>
        <stp/>
        <stp>Close</stp>
        <stp>M</stp>
        <stp>-216</stp>
        <stp/>
        <stp/>
        <stp/>
        <stp/>
        <stp/>
        <tr r="D218" s="2"/>
      </tp>
      <tp t="s">
        <v/>
        <stp/>
        <stp>StudyData</stp>
        <stp>SPY</stp>
        <stp>Bar</stp>
        <stp/>
        <stp>Close</stp>
        <stp>M</stp>
        <stp>-316</stp>
        <stp/>
        <stp/>
        <stp/>
        <stp/>
        <stp/>
        <tr r="D318" s="2"/>
      </tp>
      <tp t="s">
        <v/>
        <stp/>
        <stp>StudyData</stp>
        <stp>SPY</stp>
        <stp>Bar</stp>
        <stp/>
        <stp>Close</stp>
        <stp>M</stp>
        <stp>-416</stp>
        <stp/>
        <stp/>
        <stp/>
        <stp/>
        <stp/>
        <tr r="D418" s="2"/>
      </tp>
      <tp t="s">
        <v/>
        <stp/>
        <stp>StudyData</stp>
        <stp>SPY</stp>
        <stp>Bar</stp>
        <stp/>
        <stp>Close</stp>
        <stp>M</stp>
        <stp>-516</stp>
        <stp/>
        <stp/>
        <stp/>
        <stp/>
        <stp/>
        <tr r="D518" s="2"/>
      </tp>
      <tp>
        <v>137.71</v>
        <stp/>
        <stp>StudyData</stp>
        <stp>SPY</stp>
        <stp>Bar</stp>
        <stp/>
        <stp>Close</stp>
        <stp>M</stp>
        <stp>-117</stp>
        <stp/>
        <stp/>
        <stp/>
        <stp/>
        <stp/>
        <tr r="D119" s="2"/>
      </tp>
      <tp>
        <v>113.1</v>
        <stp/>
        <stp>StudyData</stp>
        <stp>SPY</stp>
        <stp>Bar</stp>
        <stp/>
        <stp>Close</stp>
        <stp>M</stp>
        <stp>-217</stp>
        <stp/>
        <stp/>
        <stp/>
        <stp/>
        <stp/>
        <tr r="D219" s="2"/>
      </tp>
      <tp t="s">
        <v/>
        <stp/>
        <stp>StudyData</stp>
        <stp>SPY</stp>
        <stp>Bar</stp>
        <stp/>
        <stp>Close</stp>
        <stp>M</stp>
        <stp>-317</stp>
        <stp/>
        <stp/>
        <stp/>
        <stp/>
        <stp/>
        <tr r="D319" s="2"/>
      </tp>
      <tp t="s">
        <v/>
        <stp/>
        <stp>StudyData</stp>
        <stp>SPY</stp>
        <stp>Bar</stp>
        <stp/>
        <stp>Close</stp>
        <stp>M</stp>
        <stp>-417</stp>
        <stp/>
        <stp/>
        <stp/>
        <stp/>
        <stp/>
        <tr r="D419" s="2"/>
      </tp>
      <tp t="s">
        <v/>
        <stp/>
        <stp>StudyData</stp>
        <stp>SPY</stp>
        <stp>Bar</stp>
        <stp/>
        <stp>Close</stp>
        <stp>M</stp>
        <stp>-517</stp>
        <stp/>
        <stp/>
        <stp/>
        <stp/>
        <stp/>
        <tr r="D519" s="2"/>
      </tp>
      <tp>
        <v>141.35</v>
        <stp/>
        <stp>StudyData</stp>
        <stp>SPY</stp>
        <stp>Bar</stp>
        <stp/>
        <stp>Close</stp>
        <stp>M</stp>
        <stp>-114</stp>
        <stp/>
        <stp/>
        <stp/>
        <stp/>
        <stp/>
        <tr r="D116" s="2"/>
      </tp>
      <tp>
        <v>114.53</v>
        <stp/>
        <stp>StudyData</stp>
        <stp>SPY</stp>
        <stp>Bar</stp>
        <stp/>
        <stp>Close</stp>
        <stp>M</stp>
        <stp>-214</stp>
        <stp/>
        <stp/>
        <stp/>
        <stp/>
        <stp/>
        <tr r="D216" s="2"/>
      </tp>
      <tp t="s">
        <v/>
        <stp/>
        <stp>StudyData</stp>
        <stp>SPY</stp>
        <stp>Bar</stp>
        <stp/>
        <stp>Close</stp>
        <stp>M</stp>
        <stp>-314</stp>
        <stp/>
        <stp/>
        <stp/>
        <stp/>
        <stp/>
        <tr r="D316" s="2"/>
      </tp>
      <tp t="s">
        <v/>
        <stp/>
        <stp>StudyData</stp>
        <stp>SPY</stp>
        <stp>Bar</stp>
        <stp/>
        <stp>Close</stp>
        <stp>M</stp>
        <stp>-414</stp>
        <stp/>
        <stp/>
        <stp/>
        <stp/>
        <stp/>
        <tr r="D416" s="2"/>
      </tp>
      <tp t="s">
        <v/>
        <stp/>
        <stp>StudyData</stp>
        <stp>SPY</stp>
        <stp>Bar</stp>
        <stp/>
        <stp>Close</stp>
        <stp>M</stp>
        <stp>-514</stp>
        <stp/>
        <stp/>
        <stp/>
        <stp/>
        <stp/>
        <tr r="D516" s="2"/>
      </tp>
      <tp>
        <v>143.97</v>
        <stp/>
        <stp>StudyData</stp>
        <stp>SPY</stp>
        <stp>Bar</stp>
        <stp/>
        <stp>Close</stp>
        <stp>M</stp>
        <stp>-115</stp>
        <stp/>
        <stp/>
        <stp/>
        <stp/>
        <stp/>
        <tr r="D117" s="2"/>
      </tp>
      <tp>
        <v>112.86</v>
        <stp/>
        <stp>StudyData</stp>
        <stp>SPY</stp>
        <stp>Bar</stp>
        <stp/>
        <stp>Close</stp>
        <stp>M</stp>
        <stp>-215</stp>
        <stp/>
        <stp/>
        <stp/>
        <stp/>
        <stp/>
        <tr r="D217" s="2"/>
      </tp>
      <tp t="s">
        <v/>
        <stp/>
        <stp>StudyData</stp>
        <stp>SPY</stp>
        <stp>Bar</stp>
        <stp/>
        <stp>Close</stp>
        <stp>M</stp>
        <stp>-315</stp>
        <stp/>
        <stp/>
        <stp/>
        <stp/>
        <stp/>
        <tr r="D317" s="2"/>
      </tp>
      <tp t="s">
        <v/>
        <stp/>
        <stp>StudyData</stp>
        <stp>SPY</stp>
        <stp>Bar</stp>
        <stp/>
        <stp>Close</stp>
        <stp>M</stp>
        <stp>-415</stp>
        <stp/>
        <stp/>
        <stp/>
        <stp/>
        <stp/>
        <tr r="D417" s="2"/>
      </tp>
      <tp t="s">
        <v/>
        <stp/>
        <stp>StudyData</stp>
        <stp>SPY</stp>
        <stp>Bar</stp>
        <stp/>
        <stp>Close</stp>
        <stp>M</stp>
        <stp>-515</stp>
        <stp/>
        <stp/>
        <stp/>
        <stp/>
        <stp/>
        <tr r="D517" s="2"/>
      </tp>
      <tp>
        <v>21.25</v>
        <stp/>
        <stp>StudyData</stp>
        <stp>XLK</stp>
        <stp>Bar</stp>
        <stp/>
        <stp>Close</stp>
        <stp>M</stp>
        <stp>-219</stp>
        <stp/>
        <stp/>
        <stp/>
        <stp/>
        <stp/>
        <tr r="J221" s="2"/>
      </tp>
      <tp t="s">
        <v/>
        <stp/>
        <stp>StudyData</stp>
        <stp>XLK</stp>
        <stp>Bar</stp>
        <stp/>
        <stp>Close</stp>
        <stp>M</stp>
        <stp>-319</stp>
        <stp/>
        <stp/>
        <stp/>
        <stp/>
        <stp/>
        <tr r="J321" s="2"/>
      </tp>
      <tp>
        <v>27.93</v>
        <stp/>
        <stp>StudyData</stp>
        <stp>XLK</stp>
        <stp>Bar</stp>
        <stp/>
        <stp>Close</stp>
        <stp>M</stp>
        <stp>-119</stp>
        <stp/>
        <stp/>
        <stp/>
        <stp/>
        <stp/>
        <tr r="J121" s="2"/>
      </tp>
      <tp t="s">
        <v/>
        <stp/>
        <stp>StudyData</stp>
        <stp>XLK</stp>
        <stp>Bar</stp>
        <stp/>
        <stp>Close</stp>
        <stp>M</stp>
        <stp>-419</stp>
        <stp/>
        <stp/>
        <stp/>
        <stp/>
        <stp/>
        <tr r="J421" s="2"/>
      </tp>
      <tp t="s">
        <v/>
        <stp/>
        <stp>StudyData</stp>
        <stp>XLK</stp>
        <stp>Bar</stp>
        <stp/>
        <stp>Close</stp>
        <stp>M</stp>
        <stp>-519</stp>
        <stp/>
        <stp/>
        <stp/>
        <stp/>
        <stp/>
        <tr r="J521" s="2"/>
      </tp>
      <tp>
        <v>142.41</v>
        <stp/>
        <stp>StudyData</stp>
        <stp>SPY</stp>
        <stp>Bar</stp>
        <stp/>
        <stp>Close</stp>
        <stp>M</stp>
        <stp>-112</stp>
        <stp/>
        <stp/>
        <stp/>
        <stp/>
        <stp/>
        <tr r="D114" s="2"/>
      </tp>
      <tp>
        <v>111.11</v>
        <stp/>
        <stp>StudyData</stp>
        <stp>SPY</stp>
        <stp>Bar</stp>
        <stp/>
        <stp>Close</stp>
        <stp>M</stp>
        <stp>-212</stp>
        <stp/>
        <stp/>
        <stp/>
        <stp/>
        <stp/>
        <tr r="D214" s="2"/>
      </tp>
      <tp t="s">
        <v/>
        <stp/>
        <stp>StudyData</stp>
        <stp>SPY</stp>
        <stp>Bar</stp>
        <stp/>
        <stp>Close</stp>
        <stp>M</stp>
        <stp>-312</stp>
        <stp/>
        <stp/>
        <stp/>
        <stp/>
        <stp/>
        <tr r="D314" s="2"/>
      </tp>
      <tp t="s">
        <v/>
        <stp/>
        <stp>StudyData</stp>
        <stp>SPY</stp>
        <stp>Bar</stp>
        <stp/>
        <stp>Close</stp>
        <stp>M</stp>
        <stp>-412</stp>
        <stp/>
        <stp/>
        <stp/>
        <stp/>
        <stp/>
        <tr r="D414" s="2"/>
      </tp>
      <tp t="s">
        <v/>
        <stp/>
        <stp>StudyData</stp>
        <stp>SPY</stp>
        <stp>Bar</stp>
        <stp/>
        <stp>Close</stp>
        <stp>M</stp>
        <stp>-512</stp>
        <stp/>
        <stp/>
        <stp/>
        <stp/>
        <stp/>
        <tr r="D514" s="2"/>
      </tp>
      <tp>
        <v>20.71</v>
        <stp/>
        <stp>StudyData</stp>
        <stp>XLK</stp>
        <stp>Bar</stp>
        <stp/>
        <stp>Close</stp>
        <stp>M</stp>
        <stp>-218</stp>
        <stp/>
        <stp/>
        <stp/>
        <stp/>
        <stp/>
        <tr r="J220" s="2"/>
      </tp>
      <tp t="s">
        <v/>
        <stp/>
        <stp>StudyData</stp>
        <stp>XLK</stp>
        <stp>Bar</stp>
        <stp/>
        <stp>Close</stp>
        <stp>M</stp>
        <stp>-318</stp>
        <stp/>
        <stp/>
        <stp/>
        <stp/>
        <stp/>
        <tr r="J320" s="2"/>
      </tp>
      <tp>
        <v>28.72</v>
        <stp/>
        <stp>StudyData</stp>
        <stp>XLK</stp>
        <stp>Bar</stp>
        <stp/>
        <stp>Close</stp>
        <stp>M</stp>
        <stp>-118</stp>
        <stp/>
        <stp/>
        <stp/>
        <stp/>
        <stp/>
        <tr r="J120" s="2"/>
      </tp>
      <tp t="s">
        <v/>
        <stp/>
        <stp>StudyData</stp>
        <stp>XLK</stp>
        <stp>Bar</stp>
        <stp/>
        <stp>Close</stp>
        <stp>M</stp>
        <stp>-418</stp>
        <stp/>
        <stp/>
        <stp/>
        <stp/>
        <stp/>
        <tr r="J420" s="2"/>
      </tp>
      <tp t="s">
        <v/>
        <stp/>
        <stp>StudyData</stp>
        <stp>XLK</stp>
        <stp>Bar</stp>
        <stp/>
        <stp>Close</stp>
        <stp>M</stp>
        <stp>-518</stp>
        <stp/>
        <stp/>
        <stp/>
        <stp/>
        <stp/>
        <tr r="J520" s="2"/>
      </tp>
      <tp>
        <v>142.15</v>
        <stp/>
        <stp>StudyData</stp>
        <stp>SPY</stp>
        <stp>Bar</stp>
        <stp/>
        <stp>Close</stp>
        <stp>M</stp>
        <stp>-113</stp>
        <stp/>
        <stp/>
        <stp/>
        <stp/>
        <stp/>
        <tr r="D115" s="2"/>
      </tp>
      <tp>
        <v>110.84</v>
        <stp/>
        <stp>StudyData</stp>
        <stp>SPY</stp>
        <stp>Bar</stp>
        <stp/>
        <stp>Close</stp>
        <stp>M</stp>
        <stp>-213</stp>
        <stp/>
        <stp/>
        <stp/>
        <stp/>
        <stp/>
        <tr r="D215" s="2"/>
      </tp>
      <tp t="s">
        <v/>
        <stp/>
        <stp>StudyData</stp>
        <stp>SPY</stp>
        <stp>Bar</stp>
        <stp/>
        <stp>Close</stp>
        <stp>M</stp>
        <stp>-313</stp>
        <stp/>
        <stp/>
        <stp/>
        <stp/>
        <stp/>
        <tr r="D315" s="2"/>
      </tp>
      <tp t="s">
        <v/>
        <stp/>
        <stp>StudyData</stp>
        <stp>SPY</stp>
        <stp>Bar</stp>
        <stp/>
        <stp>Close</stp>
        <stp>M</stp>
        <stp>-413</stp>
        <stp/>
        <stp/>
        <stp/>
        <stp/>
        <stp/>
        <tr r="D415" s="2"/>
      </tp>
      <tp t="s">
        <v/>
        <stp/>
        <stp>StudyData</stp>
        <stp>SPY</stp>
        <stp>Bar</stp>
        <stp/>
        <stp>Close</stp>
        <stp>M</stp>
        <stp>-513</stp>
        <stp/>
        <stp/>
        <stp/>
        <stp/>
        <stp/>
        <tr r="D515" s="2"/>
      </tp>
      <tp>
        <v>151.61000000000001</v>
        <stp/>
        <stp>StudyData</stp>
        <stp>SPY</stp>
        <stp>Bar</stp>
        <stp/>
        <stp>Close</stp>
        <stp>M</stp>
        <stp>-110</stp>
        <stp/>
        <stp/>
        <stp/>
        <stp/>
        <stp/>
        <tr r="D112" s="2"/>
      </tp>
      <tp>
        <v>113.2</v>
        <stp/>
        <stp>StudyData</stp>
        <stp>SPY</stp>
        <stp>Bar</stp>
        <stp/>
        <stp>Close</stp>
        <stp>M</stp>
        <stp>-210</stp>
        <stp/>
        <stp/>
        <stp/>
        <stp/>
        <stp/>
        <tr r="D212" s="2"/>
      </tp>
      <tp t="s">
        <v/>
        <stp/>
        <stp>StudyData</stp>
        <stp>SPY</stp>
        <stp>Bar</stp>
        <stp/>
        <stp>Close</stp>
        <stp>M</stp>
        <stp>-310</stp>
        <stp/>
        <stp/>
        <stp/>
        <stp/>
        <stp/>
        <tr r="D312" s="2"/>
      </tp>
      <tp t="s">
        <v/>
        <stp/>
        <stp>StudyData</stp>
        <stp>SPY</stp>
        <stp>Bar</stp>
        <stp/>
        <stp>Close</stp>
        <stp>M</stp>
        <stp>-410</stp>
        <stp/>
        <stp/>
        <stp/>
        <stp/>
        <stp/>
        <tr r="D412" s="2"/>
      </tp>
      <tp t="s">
        <v/>
        <stp/>
        <stp>StudyData</stp>
        <stp>SPY</stp>
        <stp>Bar</stp>
        <stp/>
        <stp>Close</stp>
        <stp>M</stp>
        <stp>-510</stp>
        <stp/>
        <stp/>
        <stp/>
        <stp/>
        <stp/>
        <tr r="D512" s="2"/>
      </tp>
      <tp>
        <v>149.69999999999999</v>
        <stp/>
        <stp>StudyData</stp>
        <stp>SPY</stp>
        <stp>Bar</stp>
        <stp/>
        <stp>Close</stp>
        <stp>M</stp>
        <stp>-111</stp>
        <stp/>
        <stp/>
        <stp/>
        <stp/>
        <stp/>
        <tr r="D113" s="2"/>
      </tp>
      <tp>
        <v>111.76</v>
        <stp/>
        <stp>StudyData</stp>
        <stp>SPY</stp>
        <stp>Bar</stp>
        <stp/>
        <stp>Close</stp>
        <stp>M</stp>
        <stp>-211</stp>
        <stp/>
        <stp/>
        <stp/>
        <stp/>
        <stp/>
        <tr r="D213" s="2"/>
      </tp>
      <tp t="s">
        <v/>
        <stp/>
        <stp>StudyData</stp>
        <stp>SPY</stp>
        <stp>Bar</stp>
        <stp/>
        <stp>Close</stp>
        <stp>M</stp>
        <stp>-311</stp>
        <stp/>
        <stp/>
        <stp/>
        <stp/>
        <stp/>
        <tr r="D313" s="2"/>
      </tp>
      <tp t="s">
        <v/>
        <stp/>
        <stp>StudyData</stp>
        <stp>SPY</stp>
        <stp>Bar</stp>
        <stp/>
        <stp>Close</stp>
        <stp>M</stp>
        <stp>-411</stp>
        <stp/>
        <stp/>
        <stp/>
        <stp/>
        <stp/>
        <tr r="D413" s="2"/>
      </tp>
      <tp t="s">
        <v/>
        <stp/>
        <stp>StudyData</stp>
        <stp>SPY</stp>
        <stp>Bar</stp>
        <stp/>
        <stp>Close</stp>
        <stp>M</stp>
        <stp>-511</stp>
        <stp/>
        <stp/>
        <stp/>
        <stp/>
        <stp/>
        <tr r="D513" s="2"/>
      </tp>
      <tp>
        <v>19.559999999999999</v>
        <stp/>
        <stp>StudyData</stp>
        <stp>XLK</stp>
        <stp>Bar</stp>
        <stp/>
        <stp>Close</stp>
        <stp>M</stp>
        <stp>-205</stp>
        <stp/>
        <stp/>
        <stp/>
        <stp/>
        <stp/>
        <tr r="J207" s="2"/>
      </tp>
      <tp t="s">
        <v/>
        <stp/>
        <stp>StudyData</stp>
        <stp>XLK</stp>
        <stp>Bar</stp>
        <stp/>
        <stp>Close</stp>
        <stp>M</stp>
        <stp>-305</stp>
        <stp/>
        <stp/>
        <stp/>
        <stp/>
        <stp/>
        <tr r="J307" s="2"/>
      </tp>
      <tp>
        <v>31.73</v>
        <stp/>
        <stp>StudyData</stp>
        <stp>XLK</stp>
        <stp>Bar</stp>
        <stp/>
        <stp>Close</stp>
        <stp>M</stp>
        <stp>-105</stp>
        <stp/>
        <stp/>
        <stp/>
        <stp/>
        <stp/>
        <tr r="J107" s="2"/>
      </tp>
      <tp t="s">
        <v/>
        <stp/>
        <stp>StudyData</stp>
        <stp>XLK</stp>
        <stp>Bar</stp>
        <stp/>
        <stp>Close</stp>
        <stp>M</stp>
        <stp>-405</stp>
        <stp/>
        <stp/>
        <stp/>
        <stp/>
        <stp/>
        <tr r="J407" s="2"/>
      </tp>
      <tp t="s">
        <v/>
        <stp/>
        <stp>StudyData</stp>
        <stp>XLK</stp>
        <stp>Bar</stp>
        <stp/>
        <stp>Close</stp>
        <stp>M</stp>
        <stp>-505</stp>
        <stp/>
        <stp/>
        <stp/>
        <stp/>
        <stp/>
        <tr r="J507" s="2"/>
      </tp>
      <tp>
        <v>18.87</v>
        <stp/>
        <stp>StudyData</stp>
        <stp>XLK</stp>
        <stp>Bar</stp>
        <stp/>
        <stp>Close</stp>
        <stp>M</stp>
        <stp>-204</stp>
        <stp/>
        <stp/>
        <stp/>
        <stp/>
        <stp/>
        <tr r="J206" s="2"/>
      </tp>
      <tp t="s">
        <v/>
        <stp/>
        <stp>StudyData</stp>
        <stp>XLK</stp>
        <stp>Bar</stp>
        <stp/>
        <stp>Close</stp>
        <stp>M</stp>
        <stp>-304</stp>
        <stp/>
        <stp/>
        <stp/>
        <stp/>
        <stp/>
        <tr r="J306" s="2"/>
      </tp>
      <tp>
        <v>31.4</v>
        <stp/>
        <stp>StudyData</stp>
        <stp>XLK</stp>
        <stp>Bar</stp>
        <stp/>
        <stp>Close</stp>
        <stp>M</stp>
        <stp>-104</stp>
        <stp/>
        <stp/>
        <stp/>
        <stp/>
        <stp/>
        <tr r="J106" s="2"/>
      </tp>
      <tp t="s">
        <v/>
        <stp/>
        <stp>StudyData</stp>
        <stp>XLK</stp>
        <stp>Bar</stp>
        <stp/>
        <stp>Close</stp>
        <stp>M</stp>
        <stp>-404</stp>
        <stp/>
        <stp/>
        <stp/>
        <stp/>
        <stp/>
        <tr r="J406" s="2"/>
      </tp>
      <tp t="s">
        <v/>
        <stp/>
        <stp>StudyData</stp>
        <stp>XLK</stp>
        <stp>Bar</stp>
        <stp/>
        <stp>Close</stp>
        <stp>M</stp>
        <stp>-504</stp>
        <stp/>
        <stp/>
        <stp/>
        <stp/>
        <stp/>
        <tr r="J506" s="2"/>
      </tp>
      <tp>
        <v>19.920000000000002</v>
        <stp/>
        <stp>StudyData</stp>
        <stp>XLK</stp>
        <stp>Bar</stp>
        <stp/>
        <stp>Close</stp>
        <stp>M</stp>
        <stp>-207</stp>
        <stp/>
        <stp/>
        <stp/>
        <stp/>
        <stp/>
        <tr r="J209" s="2"/>
      </tp>
      <tp t="s">
        <v/>
        <stp/>
        <stp>StudyData</stp>
        <stp>XLK</stp>
        <stp>Bar</stp>
        <stp/>
        <stp>Close</stp>
        <stp>M</stp>
        <stp>-307</stp>
        <stp/>
        <stp/>
        <stp/>
        <stp/>
        <stp/>
        <tr r="J309" s="2"/>
      </tp>
      <tp>
        <v>31.66</v>
        <stp/>
        <stp>StudyData</stp>
        <stp>XLK</stp>
        <stp>Bar</stp>
        <stp/>
        <stp>Close</stp>
        <stp>M</stp>
        <stp>-107</stp>
        <stp/>
        <stp/>
        <stp/>
        <stp/>
        <stp/>
        <tr r="J109" s="2"/>
      </tp>
      <tp t="s">
        <v/>
        <stp/>
        <stp>StudyData</stp>
        <stp>XLK</stp>
        <stp>Bar</stp>
        <stp/>
        <stp>Close</stp>
        <stp>M</stp>
        <stp>-407</stp>
        <stp/>
        <stp/>
        <stp/>
        <stp/>
        <stp/>
        <tr r="J409" s="2"/>
      </tp>
      <tp t="s">
        <v/>
        <stp/>
        <stp>StudyData</stp>
        <stp>XLK</stp>
        <stp>Bar</stp>
        <stp/>
        <stp>Close</stp>
        <stp>M</stp>
        <stp>-507</stp>
        <stp/>
        <stp/>
        <stp/>
        <stp/>
        <stp/>
        <tr r="J509" s="2"/>
      </tp>
      <tp>
        <v>19.95</v>
        <stp/>
        <stp>StudyData</stp>
        <stp>XLK</stp>
        <stp>Bar</stp>
        <stp/>
        <stp>Close</stp>
        <stp>M</stp>
        <stp>-206</stp>
        <stp/>
        <stp/>
        <stp/>
        <stp/>
        <stp/>
        <tr r="J208" s="2"/>
      </tp>
      <tp t="s">
        <v/>
        <stp/>
        <stp>StudyData</stp>
        <stp>XLK</stp>
        <stp>Bar</stp>
        <stp/>
        <stp>Close</stp>
        <stp>M</stp>
        <stp>-306</stp>
        <stp/>
        <stp/>
        <stp/>
        <stp/>
        <stp/>
        <tr r="J308" s="2"/>
      </tp>
      <tp>
        <v>30.58</v>
        <stp/>
        <stp>StudyData</stp>
        <stp>XLK</stp>
        <stp>Bar</stp>
        <stp/>
        <stp>Close</stp>
        <stp>M</stp>
        <stp>-106</stp>
        <stp/>
        <stp/>
        <stp/>
        <stp/>
        <stp/>
        <tr r="J108" s="2"/>
      </tp>
      <tp t="s">
        <v/>
        <stp/>
        <stp>StudyData</stp>
        <stp>XLK</stp>
        <stp>Bar</stp>
        <stp/>
        <stp>Close</stp>
        <stp>M</stp>
        <stp>-406</stp>
        <stp/>
        <stp/>
        <stp/>
        <stp/>
        <stp/>
        <tr r="J408" s="2"/>
      </tp>
      <tp t="s">
        <v/>
        <stp/>
        <stp>StudyData</stp>
        <stp>XLK</stp>
        <stp>Bar</stp>
        <stp/>
        <stp>Close</stp>
        <stp>M</stp>
        <stp>-506</stp>
        <stp/>
        <stp/>
        <stp/>
        <stp/>
        <stp/>
        <tr r="J508" s="2"/>
      </tp>
      <tp>
        <v>21.05</v>
        <stp/>
        <stp>StudyData</stp>
        <stp>XLK</stp>
        <stp>Bar</stp>
        <stp/>
        <stp>Close</stp>
        <stp>M</stp>
        <stp>-201</stp>
        <stp/>
        <stp/>
        <stp/>
        <stp/>
        <stp/>
        <tr r="J203" s="2"/>
      </tp>
      <tp t="s">
        <v/>
        <stp/>
        <stp>StudyData</stp>
        <stp>XLK</stp>
        <stp>Bar</stp>
        <stp/>
        <stp>Close</stp>
        <stp>M</stp>
        <stp>-301</stp>
        <stp/>
        <stp/>
        <stp/>
        <stp/>
        <stp/>
        <tr r="J303" s="2"/>
      </tp>
      <tp>
        <v>34.69</v>
        <stp/>
        <stp>StudyData</stp>
        <stp>XLK</stp>
        <stp>Bar</stp>
        <stp/>
        <stp>Close</stp>
        <stp>M</stp>
        <stp>-101</stp>
        <stp/>
        <stp/>
        <stp/>
        <stp/>
        <stp/>
        <tr r="J103" s="2"/>
      </tp>
      <tp t="s">
        <v/>
        <stp/>
        <stp>StudyData</stp>
        <stp>XLK</stp>
        <stp>Bar</stp>
        <stp/>
        <stp>Close</stp>
        <stp>M</stp>
        <stp>-401</stp>
        <stp/>
        <stp/>
        <stp/>
        <stp/>
        <stp/>
        <tr r="J403" s="2"/>
      </tp>
      <tp t="s">
        <v/>
        <stp/>
        <stp>StudyData</stp>
        <stp>XLK</stp>
        <stp>Bar</stp>
        <stp/>
        <stp>Close</stp>
        <stp>M</stp>
        <stp>-501</stp>
        <stp/>
        <stp/>
        <stp/>
        <stp/>
        <stp/>
        <tr r="J503" s="2"/>
      </tp>
      <tp>
        <v>20.85</v>
        <stp/>
        <stp>StudyData</stp>
        <stp>XLK</stp>
        <stp>Bar</stp>
        <stp/>
        <stp>Close</stp>
        <stp>M</stp>
        <stp>-200</stp>
        <stp/>
        <stp/>
        <stp/>
        <stp/>
        <stp/>
        <tr r="J202" s="2"/>
      </tp>
      <tp t="s">
        <v/>
        <stp/>
        <stp>StudyData</stp>
        <stp>XLK</stp>
        <stp>Bar</stp>
        <stp/>
        <stp>Close</stp>
        <stp>M</stp>
        <stp>-300</stp>
        <stp/>
        <stp/>
        <stp/>
        <stp/>
        <stp/>
        <tr r="J302" s="2"/>
      </tp>
      <tp>
        <v>35.74</v>
        <stp/>
        <stp>StudyData</stp>
        <stp>XLK</stp>
        <stp>Bar</stp>
        <stp/>
        <stp>Close</stp>
        <stp>M</stp>
        <stp>-100</stp>
        <stp/>
        <stp/>
        <stp/>
        <stp/>
        <stp/>
        <tr r="J102" s="2"/>
      </tp>
      <tp t="s">
        <v/>
        <stp/>
        <stp>StudyData</stp>
        <stp>XLK</stp>
        <stp>Bar</stp>
        <stp/>
        <stp>Close</stp>
        <stp>M</stp>
        <stp>-400</stp>
        <stp/>
        <stp/>
        <stp/>
        <stp/>
        <stp/>
        <tr r="J402" s="2"/>
      </tp>
      <tp t="s">
        <v/>
        <stp/>
        <stp>StudyData</stp>
        <stp>XLK</stp>
        <stp>Bar</stp>
        <stp/>
        <stp>Close</stp>
        <stp>M</stp>
        <stp>-500</stp>
        <stp/>
        <stp/>
        <stp/>
        <stp/>
        <stp/>
        <tr r="J502" s="2"/>
      </tp>
      <tp>
        <v>20.18</v>
        <stp/>
        <stp>StudyData</stp>
        <stp>XLK</stp>
        <stp>Bar</stp>
        <stp/>
        <stp>Close</stp>
        <stp>M</stp>
        <stp>-203</stp>
        <stp/>
        <stp/>
        <stp/>
        <stp/>
        <stp/>
        <tr r="J205" s="2"/>
      </tp>
      <tp t="s">
        <v/>
        <stp/>
        <stp>StudyData</stp>
        <stp>XLK</stp>
        <stp>Bar</stp>
        <stp/>
        <stp>Close</stp>
        <stp>M</stp>
        <stp>-303</stp>
        <stp/>
        <stp/>
        <stp/>
        <stp/>
        <stp/>
        <tr r="J305" s="2"/>
      </tp>
      <tp>
        <v>32.04</v>
        <stp/>
        <stp>StudyData</stp>
        <stp>XLK</stp>
        <stp>Bar</stp>
        <stp/>
        <stp>Close</stp>
        <stp>M</stp>
        <stp>-103</stp>
        <stp/>
        <stp/>
        <stp/>
        <stp/>
        <stp/>
        <tr r="J105" s="2"/>
      </tp>
      <tp t="s">
        <v/>
        <stp/>
        <stp>StudyData</stp>
        <stp>XLK</stp>
        <stp>Bar</stp>
        <stp/>
        <stp>Close</stp>
        <stp>M</stp>
        <stp>-403</stp>
        <stp/>
        <stp/>
        <stp/>
        <stp/>
        <stp/>
        <tr r="J405" s="2"/>
      </tp>
      <tp t="s">
        <v/>
        <stp/>
        <stp>StudyData</stp>
        <stp>XLK</stp>
        <stp>Bar</stp>
        <stp/>
        <stp>Close</stp>
        <stp>M</stp>
        <stp>-503</stp>
        <stp/>
        <stp/>
        <stp/>
        <stp/>
        <stp/>
        <tr r="J505" s="2"/>
      </tp>
      <tp>
        <v>159.68</v>
        <stp/>
        <stp>StudyData</stp>
        <stp>SPY</stp>
        <stp>Bar</stp>
        <stp/>
        <stp>Close</stp>
        <stp>M</stp>
        <stp>-108</stp>
        <stp/>
        <stp/>
        <stp/>
        <stp/>
        <stp/>
        <tr r="D110" s="2"/>
      </tp>
      <tp>
        <v>120.87</v>
        <stp/>
        <stp>StudyData</stp>
        <stp>SPY</stp>
        <stp>Bar</stp>
        <stp/>
        <stp>Close</stp>
        <stp>M</stp>
        <stp>-208</stp>
        <stp/>
        <stp/>
        <stp/>
        <stp/>
        <stp/>
        <tr r="D210" s="2"/>
      </tp>
      <tp t="s">
        <v/>
        <stp/>
        <stp>StudyData</stp>
        <stp>SPY</stp>
        <stp>Bar</stp>
        <stp/>
        <stp>Close</stp>
        <stp>M</stp>
        <stp>-308</stp>
        <stp/>
        <stp/>
        <stp/>
        <stp/>
        <stp/>
        <tr r="D310" s="2"/>
      </tp>
      <tp t="s">
        <v/>
        <stp/>
        <stp>StudyData</stp>
        <stp>SPY</stp>
        <stp>Bar</stp>
        <stp/>
        <stp>Close</stp>
        <stp>M</stp>
        <stp>-408</stp>
        <stp/>
        <stp/>
        <stp/>
        <stp/>
        <stp/>
        <tr r="D410" s="2"/>
      </tp>
      <tp t="s">
        <v/>
        <stp/>
        <stp>StudyData</stp>
        <stp>SPY</stp>
        <stp>Bar</stp>
        <stp/>
        <stp>Close</stp>
        <stp>M</stp>
        <stp>-508</stp>
        <stp/>
        <stp/>
        <stp/>
        <stp/>
        <stp/>
        <tr r="D510" s="2"/>
      </tp>
      <tp>
        <v>19.920000000000002</v>
        <stp/>
        <stp>StudyData</stp>
        <stp>XLK</stp>
        <stp>Bar</stp>
        <stp/>
        <stp>Close</stp>
        <stp>M</stp>
        <stp>-202</stp>
        <stp/>
        <stp/>
        <stp/>
        <stp/>
        <stp/>
        <tr r="J204" s="2"/>
      </tp>
      <tp t="s">
        <v/>
        <stp/>
        <stp>StudyData</stp>
        <stp>XLK</stp>
        <stp>Bar</stp>
        <stp/>
        <stp>Close</stp>
        <stp>M</stp>
        <stp>-302</stp>
        <stp/>
        <stp/>
        <stp/>
        <stp/>
        <stp/>
        <tr r="J304" s="2"/>
      </tp>
      <tp>
        <v>33.65</v>
        <stp/>
        <stp>StudyData</stp>
        <stp>XLK</stp>
        <stp>Bar</stp>
        <stp/>
        <stp>Close</stp>
        <stp>M</stp>
        <stp>-102</stp>
        <stp/>
        <stp/>
        <stp/>
        <stp/>
        <stp/>
        <tr r="J104" s="2"/>
      </tp>
      <tp t="s">
        <v/>
        <stp/>
        <stp>StudyData</stp>
        <stp>XLK</stp>
        <stp>Bar</stp>
        <stp/>
        <stp>Close</stp>
        <stp>M</stp>
        <stp>-402</stp>
        <stp/>
        <stp/>
        <stp/>
        <stp/>
        <stp/>
        <tr r="J404" s="2"/>
      </tp>
      <tp t="s">
        <v/>
        <stp/>
        <stp>StudyData</stp>
        <stp>XLK</stp>
        <stp>Bar</stp>
        <stp/>
        <stp>Close</stp>
        <stp>M</stp>
        <stp>-502</stp>
        <stp/>
        <stp/>
        <stp/>
        <stp/>
        <stp/>
        <tr r="J504" s="2"/>
      </tp>
      <tp>
        <v>156.66999999999999</v>
        <stp/>
        <stp>StudyData</stp>
        <stp>SPY</stp>
        <stp>Bar</stp>
        <stp/>
        <stp>Close</stp>
        <stp>M</stp>
        <stp>-109</stp>
        <stp/>
        <stp/>
        <stp/>
        <stp/>
        <stp/>
        <tr r="D111" s="2"/>
      </tp>
      <tp>
        <v>117.89</v>
        <stp/>
        <stp>StudyData</stp>
        <stp>SPY</stp>
        <stp>Bar</stp>
        <stp/>
        <stp>Close</stp>
        <stp>M</stp>
        <stp>-209</stp>
        <stp/>
        <stp/>
        <stp/>
        <stp/>
        <stp/>
        <tr r="D211" s="2"/>
      </tp>
      <tp t="s">
        <v/>
        <stp/>
        <stp>StudyData</stp>
        <stp>SPY</stp>
        <stp>Bar</stp>
        <stp/>
        <stp>Close</stp>
        <stp>M</stp>
        <stp>-309</stp>
        <stp/>
        <stp/>
        <stp/>
        <stp/>
        <stp/>
        <tr r="D311" s="2"/>
      </tp>
      <tp t="s">
        <v/>
        <stp/>
        <stp>StudyData</stp>
        <stp>SPY</stp>
        <stp>Bar</stp>
        <stp/>
        <stp>Close</stp>
        <stp>M</stp>
        <stp>-409</stp>
        <stp/>
        <stp/>
        <stp/>
        <stp/>
        <stp/>
        <tr r="D411" s="2"/>
      </tp>
      <tp t="s">
        <v/>
        <stp/>
        <stp>StudyData</stp>
        <stp>SPY</stp>
        <stp>Bar</stp>
        <stp/>
        <stp>Close</stp>
        <stp>M</stp>
        <stp>-509</stp>
        <stp/>
        <stp/>
        <stp/>
        <stp/>
        <stp/>
        <tr r="D511" s="2"/>
      </tp>
      <tp>
        <v>160.41999999999999</v>
        <stp/>
        <stp>StudyData</stp>
        <stp>SPY</stp>
        <stp>Bar</stp>
        <stp/>
        <stp>Close</stp>
        <stp>M</stp>
        <stp>-106</stp>
        <stp/>
        <stp/>
        <stp/>
        <stp/>
        <stp/>
        <tr r="D108" s="2"/>
      </tp>
      <tp>
        <v>120.63</v>
        <stp/>
        <stp>StudyData</stp>
        <stp>SPY</stp>
        <stp>Bar</stp>
        <stp/>
        <stp>Close</stp>
        <stp>M</stp>
        <stp>-206</stp>
        <stp/>
        <stp/>
        <stp/>
        <stp/>
        <stp/>
        <tr r="D208" s="2"/>
      </tp>
      <tp t="s">
        <v/>
        <stp/>
        <stp>StudyData</stp>
        <stp>SPY</stp>
        <stp>Bar</stp>
        <stp/>
        <stp>Close</stp>
        <stp>M</stp>
        <stp>-306</stp>
        <stp/>
        <stp/>
        <stp/>
        <stp/>
        <stp/>
        <tr r="D308" s="2"/>
      </tp>
      <tp t="s">
        <v/>
        <stp/>
        <stp>StudyData</stp>
        <stp>SPY</stp>
        <stp>Bar</stp>
        <stp/>
        <stp>Close</stp>
        <stp>M</stp>
        <stp>-406</stp>
        <stp/>
        <stp/>
        <stp/>
        <stp/>
        <stp/>
        <tr r="D408" s="2"/>
      </tp>
      <tp t="s">
        <v/>
        <stp/>
        <stp>StudyData</stp>
        <stp>SPY</stp>
        <stp>Bar</stp>
        <stp/>
        <stp>Close</stp>
        <stp>M</stp>
        <stp>-506</stp>
        <stp/>
        <stp/>
        <stp/>
        <stp/>
        <stp/>
        <tr r="D508" s="2"/>
      </tp>
      <tp>
        <v>163.44</v>
        <stp/>
        <stp>StudyData</stp>
        <stp>SPY</stp>
        <stp>Bar</stp>
        <stp/>
        <stp>Close</stp>
        <stp>M</stp>
        <stp>-107</stp>
        <stp/>
        <stp/>
        <stp/>
        <stp/>
        <stp/>
        <tr r="D109" s="2"/>
      </tp>
      <tp>
        <v>118.16</v>
        <stp/>
        <stp>StudyData</stp>
        <stp>SPY</stp>
        <stp>Bar</stp>
        <stp/>
        <stp>Close</stp>
        <stp>M</stp>
        <stp>-207</stp>
        <stp/>
        <stp/>
        <stp/>
        <stp/>
        <stp/>
        <tr r="D209" s="2"/>
      </tp>
      <tp t="s">
        <v/>
        <stp/>
        <stp>StudyData</stp>
        <stp>SPY</stp>
        <stp>Bar</stp>
        <stp/>
        <stp>Close</stp>
        <stp>M</stp>
        <stp>-307</stp>
        <stp/>
        <stp/>
        <stp/>
        <stp/>
        <stp/>
        <tr r="D309" s="2"/>
      </tp>
      <tp t="s">
        <v/>
        <stp/>
        <stp>StudyData</stp>
        <stp>SPY</stp>
        <stp>Bar</stp>
        <stp/>
        <stp>Close</stp>
        <stp>M</stp>
        <stp>-407</stp>
        <stp/>
        <stp/>
        <stp/>
        <stp/>
        <stp/>
        <tr r="D409" s="2"/>
      </tp>
      <tp t="s">
        <v/>
        <stp/>
        <stp>StudyData</stp>
        <stp>SPY</stp>
        <stp>Bar</stp>
        <stp/>
        <stp>Close</stp>
        <stp>M</stp>
        <stp>-507</stp>
        <stp/>
        <stp/>
        <stp/>
        <stp/>
        <stp/>
        <tr r="D509" s="2"/>
      </tp>
      <tp>
        <v>163.65</v>
        <stp/>
        <stp>StudyData</stp>
        <stp>SPY</stp>
        <stp>Bar</stp>
        <stp/>
        <stp>Close</stp>
        <stp>M</stp>
        <stp>-104</stp>
        <stp/>
        <stp/>
        <stp/>
        <stp/>
        <stp/>
        <tr r="D106" s="2"/>
      </tp>
      <tp>
        <v>115.75</v>
        <stp/>
        <stp>StudyData</stp>
        <stp>SPY</stp>
        <stp>Bar</stp>
        <stp/>
        <stp>Close</stp>
        <stp>M</stp>
        <stp>-204</stp>
        <stp/>
        <stp/>
        <stp/>
        <stp/>
        <stp/>
        <tr r="D206" s="2"/>
      </tp>
      <tp t="s">
        <v/>
        <stp/>
        <stp>StudyData</stp>
        <stp>SPY</stp>
        <stp>Bar</stp>
        <stp/>
        <stp>Close</stp>
        <stp>M</stp>
        <stp>-304</stp>
        <stp/>
        <stp/>
        <stp/>
        <stp/>
        <stp/>
        <tr r="D306" s="2"/>
      </tp>
      <tp t="s">
        <v/>
        <stp/>
        <stp>StudyData</stp>
        <stp>SPY</stp>
        <stp>Bar</stp>
        <stp/>
        <stp>Close</stp>
        <stp>M</stp>
        <stp>-404</stp>
        <stp/>
        <stp/>
        <stp/>
        <stp/>
        <stp/>
        <tr r="D406" s="2"/>
      </tp>
      <tp t="s">
        <v/>
        <stp/>
        <stp>StudyData</stp>
        <stp>SPY</stp>
        <stp>Bar</stp>
        <stp/>
        <stp>Close</stp>
        <stp>M</stp>
        <stp>-504</stp>
        <stp/>
        <stp/>
        <stp/>
        <stp/>
        <stp/>
        <tr r="D506" s="2"/>
      </tp>
      <tp>
        <v>168.71</v>
        <stp/>
        <stp>StudyData</stp>
        <stp>SPY</stp>
        <stp>Bar</stp>
        <stp/>
        <stp>Close</stp>
        <stp>M</stp>
        <stp>-105</stp>
        <stp/>
        <stp/>
        <stp/>
        <stp/>
        <stp/>
        <tr r="D107" s="2"/>
      </tp>
      <tp>
        <v>117.96</v>
        <stp/>
        <stp>StudyData</stp>
        <stp>SPY</stp>
        <stp>Bar</stp>
        <stp/>
        <stp>Close</stp>
        <stp>M</stp>
        <stp>-205</stp>
        <stp/>
        <stp/>
        <stp/>
        <stp/>
        <stp/>
        <tr r="D207" s="2"/>
      </tp>
      <tp t="s">
        <v/>
        <stp/>
        <stp>StudyData</stp>
        <stp>SPY</stp>
        <stp>Bar</stp>
        <stp/>
        <stp>Close</stp>
        <stp>M</stp>
        <stp>-305</stp>
        <stp/>
        <stp/>
        <stp/>
        <stp/>
        <stp/>
        <tr r="D307" s="2"/>
      </tp>
      <tp t="s">
        <v/>
        <stp/>
        <stp>StudyData</stp>
        <stp>SPY</stp>
        <stp>Bar</stp>
        <stp/>
        <stp>Close</stp>
        <stp>M</stp>
        <stp>-405</stp>
        <stp/>
        <stp/>
        <stp/>
        <stp/>
        <stp/>
        <tr r="D407" s="2"/>
      </tp>
      <tp t="s">
        <v/>
        <stp/>
        <stp>StudyData</stp>
        <stp>SPY</stp>
        <stp>Bar</stp>
        <stp/>
        <stp>Close</stp>
        <stp>M</stp>
        <stp>-505</stp>
        <stp/>
        <stp/>
        <stp/>
        <stp/>
        <stp/>
        <tr r="D507" s="2"/>
      </tp>
      <tp>
        <v>20.98</v>
        <stp/>
        <stp>StudyData</stp>
        <stp>XLK</stp>
        <stp>Bar</stp>
        <stp/>
        <stp>Close</stp>
        <stp>M</stp>
        <stp>-209</stp>
        <stp/>
        <stp/>
        <stp/>
        <stp/>
        <stp/>
        <tr r="J211" s="2"/>
      </tp>
      <tp t="s">
        <v/>
        <stp/>
        <stp>StudyData</stp>
        <stp>XLK</stp>
        <stp>Bar</stp>
        <stp/>
        <stp>Close</stp>
        <stp>M</stp>
        <stp>-309</stp>
        <stp/>
        <stp/>
        <stp/>
        <stp/>
        <stp/>
        <tr r="J311" s="2"/>
      </tp>
      <tp>
        <v>30.27</v>
        <stp/>
        <stp>StudyData</stp>
        <stp>XLK</stp>
        <stp>Bar</stp>
        <stp/>
        <stp>Close</stp>
        <stp>M</stp>
        <stp>-109</stp>
        <stp/>
        <stp/>
        <stp/>
        <stp/>
        <stp/>
        <tr r="J111" s="2"/>
      </tp>
      <tp t="s">
        <v/>
        <stp/>
        <stp>StudyData</stp>
        <stp>XLK</stp>
        <stp>Bar</stp>
        <stp/>
        <stp>Close</stp>
        <stp>M</stp>
        <stp>-409</stp>
        <stp/>
        <stp/>
        <stp/>
        <stp/>
        <stp/>
        <tr r="J411" s="2"/>
      </tp>
      <tp t="s">
        <v/>
        <stp/>
        <stp>StudyData</stp>
        <stp>XLK</stp>
        <stp>Bar</stp>
        <stp/>
        <stp>Close</stp>
        <stp>M</stp>
        <stp>-509</stp>
        <stp/>
        <stp/>
        <stp/>
        <stp/>
        <stp/>
        <tr r="J511" s="2"/>
      </tp>
      <tp>
        <v>175.79</v>
        <stp/>
        <stp>StudyData</stp>
        <stp>SPY</stp>
        <stp>Bar</stp>
        <stp/>
        <stp>Close</stp>
        <stp>M</stp>
        <stp>-102</stp>
        <stp/>
        <stp/>
        <stp/>
        <stp/>
        <stp/>
        <tr r="D104" s="2"/>
      </tp>
      <tp>
        <v>119.18</v>
        <stp/>
        <stp>StudyData</stp>
        <stp>SPY</stp>
        <stp>Bar</stp>
        <stp/>
        <stp>Close</stp>
        <stp>M</stp>
        <stp>-202</stp>
        <stp/>
        <stp/>
        <stp/>
        <stp/>
        <stp/>
        <tr r="D204" s="2"/>
      </tp>
      <tp t="s">
        <v/>
        <stp/>
        <stp>StudyData</stp>
        <stp>SPY</stp>
        <stp>Bar</stp>
        <stp/>
        <stp>Close</stp>
        <stp>M</stp>
        <stp>-302</stp>
        <stp/>
        <stp/>
        <stp/>
        <stp/>
        <stp/>
        <tr r="D304" s="2"/>
      </tp>
      <tp t="s">
        <v/>
        <stp/>
        <stp>StudyData</stp>
        <stp>SPY</stp>
        <stp>Bar</stp>
        <stp/>
        <stp>Close</stp>
        <stp>M</stp>
        <stp>-402</stp>
        <stp/>
        <stp/>
        <stp/>
        <stp/>
        <stp/>
        <tr r="D404" s="2"/>
      </tp>
      <tp t="s">
        <v/>
        <stp/>
        <stp>StudyData</stp>
        <stp>SPY</stp>
        <stp>Bar</stp>
        <stp/>
        <stp>Close</stp>
        <stp>M</stp>
        <stp>-502</stp>
        <stp/>
        <stp/>
        <stp/>
        <stp/>
        <stp/>
        <tr r="D504" s="2"/>
      </tp>
      <tp>
        <v>21.11</v>
        <stp/>
        <stp>StudyData</stp>
        <stp>XLK</stp>
        <stp>Bar</stp>
        <stp/>
        <stp>Close</stp>
        <stp>M</stp>
        <stp>-208</stp>
        <stp/>
        <stp/>
        <stp/>
        <stp/>
        <stp/>
        <tr r="J210" s="2"/>
      </tp>
      <tp t="s">
        <v/>
        <stp/>
        <stp>StudyData</stp>
        <stp>XLK</stp>
        <stp>Bar</stp>
        <stp/>
        <stp>Close</stp>
        <stp>M</stp>
        <stp>-308</stp>
        <stp/>
        <stp/>
        <stp/>
        <stp/>
        <stp/>
        <tr r="J310" s="2"/>
      </tp>
      <tp>
        <v>30.8</v>
        <stp/>
        <stp>StudyData</stp>
        <stp>XLK</stp>
        <stp>Bar</stp>
        <stp/>
        <stp>Close</stp>
        <stp>M</stp>
        <stp>-108</stp>
        <stp/>
        <stp/>
        <stp/>
        <stp/>
        <stp/>
        <tr r="J110" s="2"/>
      </tp>
      <tp t="s">
        <v/>
        <stp/>
        <stp>StudyData</stp>
        <stp>XLK</stp>
        <stp>Bar</stp>
        <stp/>
        <stp>Close</stp>
        <stp>M</stp>
        <stp>-408</stp>
        <stp/>
        <stp/>
        <stp/>
        <stp/>
        <stp/>
        <tr r="J410" s="2"/>
      </tp>
      <tp t="s">
        <v/>
        <stp/>
        <stp>StudyData</stp>
        <stp>XLK</stp>
        <stp>Bar</stp>
        <stp/>
        <stp>Close</stp>
        <stp>M</stp>
        <stp>-508</stp>
        <stp/>
        <stp/>
        <stp/>
        <stp/>
        <stp/>
        <tr r="J510" s="2"/>
      </tp>
      <tp>
        <v>168.01</v>
        <stp/>
        <stp>StudyData</stp>
        <stp>SPY</stp>
        <stp>Bar</stp>
        <stp/>
        <stp>Close</stp>
        <stp>M</stp>
        <stp>-103</stp>
        <stp/>
        <stp/>
        <stp/>
        <stp/>
        <stp/>
        <tr r="D105" s="2"/>
      </tp>
      <tp>
        <v>119.48</v>
        <stp/>
        <stp>StudyData</stp>
        <stp>SPY</stp>
        <stp>Bar</stp>
        <stp/>
        <stp>Close</stp>
        <stp>M</stp>
        <stp>-203</stp>
        <stp/>
        <stp/>
        <stp/>
        <stp/>
        <stp/>
        <tr r="D205" s="2"/>
      </tp>
      <tp t="s">
        <v/>
        <stp/>
        <stp>StudyData</stp>
        <stp>SPY</stp>
        <stp>Bar</stp>
        <stp/>
        <stp>Close</stp>
        <stp>M</stp>
        <stp>-303</stp>
        <stp/>
        <stp/>
        <stp/>
        <stp/>
        <stp/>
        <tr r="D305" s="2"/>
      </tp>
      <tp t="s">
        <v/>
        <stp/>
        <stp>StudyData</stp>
        <stp>SPY</stp>
        <stp>Bar</stp>
        <stp/>
        <stp>Close</stp>
        <stp>M</stp>
        <stp>-403</stp>
        <stp/>
        <stp/>
        <stp/>
        <stp/>
        <stp/>
        <tr r="D405" s="2"/>
      </tp>
      <tp t="s">
        <v/>
        <stp/>
        <stp>StudyData</stp>
        <stp>SPY</stp>
        <stp>Bar</stp>
        <stp/>
        <stp>Close</stp>
        <stp>M</stp>
        <stp>-503</stp>
        <stp/>
        <stp/>
        <stp/>
        <stp/>
        <stp/>
        <tr r="D505" s="2"/>
      </tp>
      <tp>
        <v>184.69</v>
        <stp/>
        <stp>StudyData</stp>
        <stp>SPY</stp>
        <stp>Bar</stp>
        <stp/>
        <stp>Close</stp>
        <stp>M</stp>
        <stp>-100</stp>
        <stp/>
        <stp/>
        <stp/>
        <stp/>
        <stp/>
        <tr r="D102" s="2"/>
      </tp>
      <tp>
        <v>122.58</v>
        <stp/>
        <stp>StudyData</stp>
        <stp>SPY</stp>
        <stp>Bar</stp>
        <stp/>
        <stp>Close</stp>
        <stp>M</stp>
        <stp>-200</stp>
        <stp/>
        <stp/>
        <stp/>
        <stp/>
        <stp/>
        <tr r="D202" s="2"/>
      </tp>
      <tp>
        <v>80</v>
        <stp/>
        <stp>StudyData</stp>
        <stp>SPY</stp>
        <stp>Bar</stp>
        <stp/>
        <stp>Close</stp>
        <stp>M</stp>
        <stp>-300</stp>
        <stp/>
        <stp/>
        <stp/>
        <stp/>
        <stp/>
        <tr r="D302" s="2"/>
      </tp>
      <tp t="s">
        <v/>
        <stp/>
        <stp>StudyData</stp>
        <stp>SPY</stp>
        <stp>Bar</stp>
        <stp/>
        <stp>Close</stp>
        <stp>M</stp>
        <stp>-400</stp>
        <stp/>
        <stp/>
        <stp/>
        <stp/>
        <stp/>
        <tr r="D402" s="2"/>
      </tp>
      <tp t="s">
        <v/>
        <stp/>
        <stp>StudyData</stp>
        <stp>SPY</stp>
        <stp>Bar</stp>
        <stp/>
        <stp>Close</stp>
        <stp>M</stp>
        <stp>-500</stp>
        <stp/>
        <stp/>
        <stp/>
        <stp/>
        <stp/>
        <tr r="D502" s="2"/>
      </tp>
      <tp>
        <v>181</v>
        <stp/>
        <stp>StudyData</stp>
        <stp>SPY</stp>
        <stp>Bar</stp>
        <stp/>
        <stp>Close</stp>
        <stp>M</stp>
        <stp>-101</stp>
        <stp/>
        <stp/>
        <stp/>
        <stp/>
        <stp/>
        <tr r="D103" s="2"/>
      </tp>
      <tp>
        <v>123.74</v>
        <stp/>
        <stp>StudyData</stp>
        <stp>SPY</stp>
        <stp>Bar</stp>
        <stp/>
        <stp>Close</stp>
        <stp>M</stp>
        <stp>-201</stp>
        <stp/>
        <stp/>
        <stp/>
        <stp/>
        <stp/>
        <tr r="D203" s="2"/>
      </tp>
      <tp t="s">
        <v/>
        <stp/>
        <stp>StudyData</stp>
        <stp>SPY</stp>
        <stp>Bar</stp>
        <stp/>
        <stp>Close</stp>
        <stp>M</stp>
        <stp>-301</stp>
        <stp/>
        <stp/>
        <stp/>
        <stp/>
        <stp/>
        <tr r="D303" s="2"/>
      </tp>
      <tp t="s">
        <v/>
        <stp/>
        <stp>StudyData</stp>
        <stp>SPY</stp>
        <stp>Bar</stp>
        <stp/>
        <stp>Close</stp>
        <stp>M</stp>
        <stp>-401</stp>
        <stp/>
        <stp/>
        <stp/>
        <stp/>
        <stp/>
        <tr r="D403" s="2"/>
      </tp>
      <tp t="s">
        <v/>
        <stp/>
        <stp>StudyData</stp>
        <stp>SPY</stp>
        <stp>Bar</stp>
        <stp/>
        <stp>Close</stp>
        <stp>M</stp>
        <stp>-501</stp>
        <stp/>
        <stp/>
        <stp/>
        <stp/>
        <stp/>
        <tr r="D503" s="2"/>
      </tp>
      <tp>
        <v>42.58</v>
        <stp/>
        <stp>StudyData</stp>
        <stp>XLK</stp>
        <stp>Bar</stp>
        <stp/>
        <stp>Close</stp>
        <stp>M</stp>
        <stp>-81</stp>
        <stp/>
        <stp/>
        <stp/>
        <stp/>
        <stp/>
        <tr r="J83" s="2"/>
      </tp>
      <tp>
        <v>40.229999999999997</v>
        <stp/>
        <stp>StudyData</stp>
        <stp>XLK</stp>
        <stp>Bar</stp>
        <stp/>
        <stp>Close</stp>
        <stp>M</stp>
        <stp>-80</stp>
        <stp/>
        <stp/>
        <stp/>
        <stp/>
        <stp/>
        <tr r="J82" s="2"/>
      </tp>
      <tp>
        <v>43.37</v>
        <stp/>
        <stp>StudyData</stp>
        <stp>XLK</stp>
        <stp>Bar</stp>
        <stp/>
        <stp>Close</stp>
        <stp>M</stp>
        <stp>-83</stp>
        <stp/>
        <stp/>
        <stp/>
        <stp/>
        <stp/>
        <tr r="J85" s="2"/>
      </tp>
      <tp>
        <v>41.4</v>
        <stp/>
        <stp>StudyData</stp>
        <stp>XLK</stp>
        <stp>Bar</stp>
        <stp/>
        <stp>Close</stp>
        <stp>M</stp>
        <stp>-82</stp>
        <stp/>
        <stp/>
        <stp/>
        <stp/>
        <stp/>
        <tr r="J84" s="2"/>
      </tp>
      <tp>
        <v>41.44</v>
        <stp/>
        <stp>StudyData</stp>
        <stp>XLK</stp>
        <stp>Bar</stp>
        <stp/>
        <stp>Close</stp>
        <stp>M</stp>
        <stp>-85</stp>
        <stp/>
        <stp/>
        <stp/>
        <stp/>
        <stp/>
        <tr r="J87" s="2"/>
      </tp>
      <tp>
        <v>42.58</v>
        <stp/>
        <stp>StudyData</stp>
        <stp>XLK</stp>
        <stp>Bar</stp>
        <stp/>
        <stp>Close</stp>
        <stp>M</stp>
        <stp>-84</stp>
        <stp/>
        <stp/>
        <stp/>
        <stp/>
        <stp/>
        <tr r="J86" s="2"/>
      </tp>
      <tp>
        <v>39.9</v>
        <stp/>
        <stp>StudyData</stp>
        <stp>XLK</stp>
        <stp>Bar</stp>
        <stp/>
        <stp>Close</stp>
        <stp>M</stp>
        <stp>-87</stp>
        <stp/>
        <stp/>
        <stp/>
        <stp/>
        <stp/>
        <tr r="J89" s="2"/>
      </tp>
      <tp>
        <v>43.09</v>
        <stp/>
        <stp>StudyData</stp>
        <stp>XLK</stp>
        <stp>Bar</stp>
        <stp/>
        <stp>Close</stp>
        <stp>M</stp>
        <stp>-86</stp>
        <stp/>
        <stp/>
        <stp/>
        <stp/>
        <stp/>
        <tr r="J88" s="2"/>
      </tp>
      <tp>
        <v>42.49</v>
        <stp/>
        <stp>StudyData</stp>
        <stp>XLK</stp>
        <stp>Bar</stp>
        <stp/>
        <stp>Close</stp>
        <stp>M</stp>
        <stp>-89</stp>
        <stp/>
        <stp/>
        <stp/>
        <stp/>
        <stp/>
        <tr r="J91" s="2"/>
      </tp>
      <tp>
        <v>41.35</v>
        <stp/>
        <stp>StudyData</stp>
        <stp>XLK</stp>
        <stp>Bar</stp>
        <stp/>
        <stp>Close</stp>
        <stp>M</stp>
        <stp>-88</stp>
        <stp/>
        <stp/>
        <stp/>
        <stp/>
        <stp/>
        <tr r="J90" s="2"/>
      </tp>
      <tp>
        <v>439.31</v>
        <stp/>
        <stp>StudyData</stp>
        <stp>Close(SPY) When Barix(SPY,reference:=StartOfSession)=10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H14" s="4"/>
      </tp>
      <tp>
        <v>89.21</v>
        <stp/>
        <stp>StudyData</stp>
        <stp>Close(XLB) When Barix(XLB,reference:=StartOfSession)=10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J14" s="4"/>
      </tp>
      <tp>
        <v>66.73</v>
        <stp/>
        <stp>StudyData</stp>
        <stp>Close(XLC) When Barix(XLC,reference:=StartOfSession)=10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I14" s="4"/>
      </tp>
      <tp>
        <v>80.540000000000006</v>
        <stp/>
        <stp>StudyData</stp>
        <stp>Close(XLE) When Barix(XLE,reference:=StartOfSession)=10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F14" s="4"/>
      </tp>
      <tp>
        <v>36.89</v>
        <stp/>
        <stp>StudyData</stp>
        <stp>Close(XLF) When Barix(XLF,reference:=StartOfSession)=10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L14" s="4"/>
      </tp>
      <tp>
        <v>99.84</v>
        <stp/>
        <stp>StudyData</stp>
        <stp>Close(XLI) When Barix(XLI,reference:=StartOfSession)=10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N14" s="4"/>
      </tp>
      <tp>
        <v>147.97999999999999</v>
        <stp/>
        <stp>StudyData</stp>
        <stp>Close(XLK) When Barix(XLK,reference:=StartOfSession)=10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E14" s="4"/>
      </tp>
      <tp>
        <v>78.709999999999994</v>
        <stp/>
        <stp>StudyData</stp>
        <stp>Close(XLP) When Barix(XLP,reference:=StartOfSession)=10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P14" s="4"/>
      </tp>
      <tp>
        <v>76.06</v>
        <stp/>
        <stp>StudyData</stp>
        <stp>Close(XLU) When Barix(XLU,reference:=StartOfSession)=10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M14" s="4"/>
      </tp>
      <tp>
        <v>137.79</v>
        <stp/>
        <stp>StudyData</stp>
        <stp>Close(XLV) When Barix(XLV,reference:=StartOfSession)=10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Q14" s="4"/>
      </tp>
      <tp>
        <v>179.62</v>
        <stp/>
        <stp>StudyData</stp>
        <stp>Close(XLY) When Barix(XLY,reference:=StartOfSession)=10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G14" s="4"/>
      </tp>
      <tp>
        <v>439.24</v>
        <stp/>
        <stp>StudyData</stp>
        <stp>Close(SPY) When Barix(SPY,reference:=StartOfSession)=11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H15" s="4"/>
      </tp>
      <tp>
        <v>89.21</v>
        <stp/>
        <stp>StudyData</stp>
        <stp>Close(XLB) When Barix(XLB,reference:=StartOfSession)=11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J15" s="4"/>
      </tp>
      <tp>
        <v>66.67</v>
        <stp/>
        <stp>StudyData</stp>
        <stp>Close(XLC) When Barix(XLC,reference:=StartOfSession)=11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I15" s="4"/>
      </tp>
      <tp>
        <v>80.569999999999993</v>
        <stp/>
        <stp>StudyData</stp>
        <stp>Close(XLE) When Barix(XLE,reference:=StartOfSession)=11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F15" s="4"/>
      </tp>
      <tp>
        <v>36.86</v>
        <stp/>
        <stp>StudyData</stp>
        <stp>Close(XLF) When Barix(XLF,reference:=StartOfSession)=11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L15" s="4"/>
      </tp>
      <tp>
        <v>99.78</v>
        <stp/>
        <stp>StudyData</stp>
        <stp>Close(XLI) When Barix(XLI,reference:=StartOfSession)=11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N15" s="4"/>
      </tp>
      <tp>
        <v>148.04</v>
        <stp/>
        <stp>StudyData</stp>
        <stp>Close(XLK) When Barix(XLK,reference:=StartOfSession)=11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E15" s="4"/>
      </tp>
      <tp>
        <v>78.680000000000007</v>
        <stp/>
        <stp>StudyData</stp>
        <stp>Close(XLP) When Barix(XLP,reference:=StartOfSession)=11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P15" s="4"/>
      </tp>
      <tp>
        <v>75.97</v>
        <stp/>
        <stp>StudyData</stp>
        <stp>Close(XLU) When Barix(XLU,reference:=StartOfSession)=11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M15" s="4"/>
      </tp>
      <tp>
        <v>137.75</v>
        <stp/>
        <stp>StudyData</stp>
        <stp>Close(XLV) When Barix(XLV,reference:=StartOfSession)=11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Q15" s="4"/>
      </tp>
      <tp>
        <v>179.69</v>
        <stp/>
        <stp>StudyData</stp>
        <stp>Close(XLY) When Barix(XLY,reference:=StartOfSession)=11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G15" s="4"/>
      </tp>
      <tp>
        <v>11.83</v>
        <stp/>
        <stp>StudyData</stp>
        <stp>XLK</stp>
        <stp>Bar</stp>
        <stp/>
        <stp>Close</stp>
        <stp>M</stp>
        <stp>-235</stp>
        <stp/>
        <stp/>
        <stp/>
        <stp/>
        <stp/>
        <tr r="J237" s="2"/>
      </tp>
      <tp t="s">
        <v/>
        <stp/>
        <stp>StudyData</stp>
        <stp>XLK</stp>
        <stp>Bar</stp>
        <stp/>
        <stp>Close</stp>
        <stp>M</stp>
        <stp>-335</stp>
        <stp/>
        <stp/>
        <stp/>
        <stp/>
        <stp/>
        <tr r="J337" s="2"/>
      </tp>
      <tp>
        <v>25.99</v>
        <stp/>
        <stp>StudyData</stp>
        <stp>XLK</stp>
        <stp>Bar</stp>
        <stp/>
        <stp>Close</stp>
        <stp>M</stp>
        <stp>-135</stp>
        <stp/>
        <stp/>
        <stp/>
        <stp/>
        <stp/>
        <tr r="J137" s="2"/>
      </tp>
      <tp t="s">
        <v/>
        <stp/>
        <stp>StudyData</stp>
        <stp>XLK</stp>
        <stp>Bar</stp>
        <stp/>
        <stp>Close</stp>
        <stp>M</stp>
        <stp>-435</stp>
        <stp/>
        <stp/>
        <stp/>
        <stp/>
        <stp/>
        <tr r="J437" s="2"/>
      </tp>
      <tp t="s">
        <v/>
        <stp/>
        <stp>StudyData</stp>
        <stp>XLK</stp>
        <stp>Bar</stp>
        <stp/>
        <stp>Close</stp>
        <stp>M</stp>
        <stp>-535</stp>
        <stp/>
        <stp/>
        <stp/>
        <stp/>
        <stp/>
        <tr r="J537" s="2"/>
      </tp>
      <tp>
        <v>14.76</v>
        <stp/>
        <stp>StudyData</stp>
        <stp>XLK</stp>
        <stp>Bar</stp>
        <stp/>
        <stp>Close</stp>
        <stp>M</stp>
        <stp>-234</stp>
        <stp/>
        <stp/>
        <stp/>
        <stp/>
        <stp/>
        <tr r="J236" s="2"/>
      </tp>
      <tp t="s">
        <v/>
        <stp/>
        <stp>StudyData</stp>
        <stp>XLK</stp>
        <stp>Bar</stp>
        <stp/>
        <stp>Close</stp>
        <stp>M</stp>
        <stp>-334</stp>
        <stp/>
        <stp/>
        <stp/>
        <stp/>
        <stp/>
        <tr r="J336" s="2"/>
      </tp>
      <tp>
        <v>26.56</v>
        <stp/>
        <stp>StudyData</stp>
        <stp>XLK</stp>
        <stp>Bar</stp>
        <stp/>
        <stp>Close</stp>
        <stp>M</stp>
        <stp>-134</stp>
        <stp/>
        <stp/>
        <stp/>
        <stp/>
        <stp/>
        <tr r="J136" s="2"/>
      </tp>
      <tp t="s">
        <v/>
        <stp/>
        <stp>StudyData</stp>
        <stp>XLK</stp>
        <stp>Bar</stp>
        <stp/>
        <stp>Close</stp>
        <stp>M</stp>
        <stp>-434</stp>
        <stp/>
        <stp/>
        <stp/>
        <stp/>
        <stp/>
        <tr r="J436" s="2"/>
      </tp>
      <tp t="s">
        <v/>
        <stp/>
        <stp>StudyData</stp>
        <stp>XLK</stp>
        <stp>Bar</stp>
        <stp/>
        <stp>Close</stp>
        <stp>M</stp>
        <stp>-534</stp>
        <stp/>
        <stp/>
        <stp/>
        <stp/>
        <stp/>
        <tr r="J536" s="2"/>
      </tp>
      <tp>
        <v>14.32</v>
        <stp/>
        <stp>StudyData</stp>
        <stp>XLK</stp>
        <stp>Bar</stp>
        <stp/>
        <stp>Close</stp>
        <stp>M</stp>
        <stp>-237</stp>
        <stp/>
        <stp/>
        <stp/>
        <stp/>
        <stp/>
        <tr r="J239" s="2"/>
      </tp>
      <tp t="s">
        <v/>
        <stp/>
        <stp>StudyData</stp>
        <stp>XLK</stp>
        <stp>Bar</stp>
        <stp/>
        <stp>Close</stp>
        <stp>M</stp>
        <stp>-337</stp>
        <stp/>
        <stp/>
        <stp/>
        <stp/>
        <stp/>
        <tr r="J339" s="2"/>
      </tp>
      <tp>
        <v>23.95</v>
        <stp/>
        <stp>StudyData</stp>
        <stp>XLK</stp>
        <stp>Bar</stp>
        <stp/>
        <stp>Close</stp>
        <stp>M</stp>
        <stp>-137</stp>
        <stp/>
        <stp/>
        <stp/>
        <stp/>
        <stp/>
        <tr r="J139" s="2"/>
      </tp>
      <tp t="s">
        <v/>
        <stp/>
        <stp>StudyData</stp>
        <stp>XLK</stp>
        <stp>Bar</stp>
        <stp/>
        <stp>Close</stp>
        <stp>M</stp>
        <stp>-437</stp>
        <stp/>
        <stp/>
        <stp/>
        <stp/>
        <stp/>
        <tr r="J439" s="2"/>
      </tp>
      <tp t="s">
        <v/>
        <stp/>
        <stp>StudyData</stp>
        <stp>XLK</stp>
        <stp>Bar</stp>
        <stp/>
        <stp>Close</stp>
        <stp>M</stp>
        <stp>-537</stp>
        <stp/>
        <stp/>
        <stp/>
        <stp/>
        <stp/>
        <tr r="J539" s="2"/>
      </tp>
      <tp>
        <v>14.2</v>
        <stp/>
        <stp>StudyData</stp>
        <stp>XLK</stp>
        <stp>Bar</stp>
        <stp/>
        <stp>Close</stp>
        <stp>M</stp>
        <stp>-236</stp>
        <stp/>
        <stp/>
        <stp/>
        <stp/>
        <stp/>
        <tr r="J238" s="2"/>
      </tp>
      <tp t="s">
        <v/>
        <stp/>
        <stp>StudyData</stp>
        <stp>XLK</stp>
        <stp>Bar</stp>
        <stp/>
        <stp>Close</stp>
        <stp>M</stp>
        <stp>-336</stp>
        <stp/>
        <stp/>
        <stp/>
        <stp/>
        <stp/>
        <tr r="J338" s="2"/>
      </tp>
      <tp>
        <v>25.19</v>
        <stp/>
        <stp>StudyData</stp>
        <stp>XLK</stp>
        <stp>Bar</stp>
        <stp/>
        <stp>Close</stp>
        <stp>M</stp>
        <stp>-136</stp>
        <stp/>
        <stp/>
        <stp/>
        <stp/>
        <stp/>
        <tr r="J138" s="2"/>
      </tp>
      <tp t="s">
        <v/>
        <stp/>
        <stp>StudyData</stp>
        <stp>XLK</stp>
        <stp>Bar</stp>
        <stp/>
        <stp>Close</stp>
        <stp>M</stp>
        <stp>-436</stp>
        <stp/>
        <stp/>
        <stp/>
        <stp/>
        <stp/>
        <tr r="J438" s="2"/>
      </tp>
      <tp t="s">
        <v/>
        <stp/>
        <stp>StudyData</stp>
        <stp>XLK</stp>
        <stp>Bar</stp>
        <stp/>
        <stp>Close</stp>
        <stp>M</stp>
        <stp>-536</stp>
        <stp/>
        <stp/>
        <stp/>
        <stp/>
        <stp/>
        <tr r="J538" s="2"/>
      </tp>
      <tp>
        <v>14.45</v>
        <stp/>
        <stp>StudyData</stp>
        <stp>XLK</stp>
        <stp>Bar</stp>
        <stp/>
        <stp>Close</stp>
        <stp>M</stp>
        <stp>-231</stp>
        <stp/>
        <stp/>
        <stp/>
        <stp/>
        <stp/>
        <tr r="J233" s="2"/>
      </tp>
      <tp t="s">
        <v/>
        <stp/>
        <stp>StudyData</stp>
        <stp>XLK</stp>
        <stp>Bar</stp>
        <stp/>
        <stp>Close</stp>
        <stp>M</stp>
        <stp>-331</stp>
        <stp/>
        <stp/>
        <stp/>
        <stp/>
        <stp/>
        <tr r="J333" s="2"/>
      </tp>
      <tp>
        <v>26.46</v>
        <stp/>
        <stp>StudyData</stp>
        <stp>XLK</stp>
        <stp>Bar</stp>
        <stp/>
        <stp>Close</stp>
        <stp>M</stp>
        <stp>-131</stp>
        <stp/>
        <stp/>
        <stp/>
        <stp/>
        <stp/>
        <tr r="J133" s="2"/>
      </tp>
      <tp t="s">
        <v/>
        <stp/>
        <stp>StudyData</stp>
        <stp>XLK</stp>
        <stp>Bar</stp>
        <stp/>
        <stp>Close</stp>
        <stp>M</stp>
        <stp>-431</stp>
        <stp/>
        <stp/>
        <stp/>
        <stp/>
        <stp/>
        <tr r="J433" s="2"/>
      </tp>
      <tp t="s">
        <v/>
        <stp/>
        <stp>StudyData</stp>
        <stp>XLK</stp>
        <stp>Bar</stp>
        <stp/>
        <stp>Close</stp>
        <stp>M</stp>
        <stp>-531</stp>
        <stp/>
        <stp/>
        <stp/>
        <stp/>
        <stp/>
        <tr r="J533" s="2"/>
      </tp>
      <tp>
        <v>14.52</v>
        <stp/>
        <stp>StudyData</stp>
        <stp>XLK</stp>
        <stp>Bar</stp>
        <stp/>
        <stp>Close</stp>
        <stp>M</stp>
        <stp>-230</stp>
        <stp/>
        <stp/>
        <stp/>
        <stp/>
        <stp/>
        <tr r="J232" s="2"/>
      </tp>
      <tp t="s">
        <v/>
        <stp/>
        <stp>StudyData</stp>
        <stp>XLK</stp>
        <stp>Bar</stp>
        <stp/>
        <stp>Close</stp>
        <stp>M</stp>
        <stp>-330</stp>
        <stp/>
        <stp/>
        <stp/>
        <stp/>
        <stp/>
        <tr r="J332" s="2"/>
      </tp>
      <tp>
        <v>25.7</v>
        <stp/>
        <stp>StudyData</stp>
        <stp>XLK</stp>
        <stp>Bar</stp>
        <stp/>
        <stp>Close</stp>
        <stp>M</stp>
        <stp>-130</stp>
        <stp/>
        <stp/>
        <stp/>
        <stp/>
        <stp/>
        <tr r="J132" s="2"/>
      </tp>
      <tp t="s">
        <v/>
        <stp/>
        <stp>StudyData</stp>
        <stp>XLK</stp>
        <stp>Bar</stp>
        <stp/>
        <stp>Close</stp>
        <stp>M</stp>
        <stp>-430</stp>
        <stp/>
        <stp/>
        <stp/>
        <stp/>
        <stp/>
        <tr r="J432" s="2"/>
      </tp>
      <tp t="s">
        <v/>
        <stp/>
        <stp>StudyData</stp>
        <stp>XLK</stp>
        <stp>Bar</stp>
        <stp/>
        <stp>Close</stp>
        <stp>M</stp>
        <stp>-530</stp>
        <stp/>
        <stp/>
        <stp/>
        <stp/>
        <stp/>
        <tr r="J532" s="2"/>
      </tp>
      <tp>
        <v>17.100000000000001</v>
        <stp/>
        <stp>StudyData</stp>
        <stp>XLK</stp>
        <stp>Bar</stp>
        <stp/>
        <stp>Close</stp>
        <stp>M</stp>
        <stp>-233</stp>
        <stp/>
        <stp/>
        <stp/>
        <stp/>
        <stp/>
        <tr r="J235" s="2"/>
      </tp>
      <tp t="s">
        <v/>
        <stp/>
        <stp>StudyData</stp>
        <stp>XLK</stp>
        <stp>Bar</stp>
        <stp/>
        <stp>Close</stp>
        <stp>M</stp>
        <stp>-333</stp>
        <stp/>
        <stp/>
        <stp/>
        <stp/>
        <stp/>
        <tr r="J335" s="2"/>
      </tp>
      <tp>
        <v>26.06</v>
        <stp/>
        <stp>StudyData</stp>
        <stp>XLK</stp>
        <stp>Bar</stp>
        <stp/>
        <stp>Close</stp>
        <stp>M</stp>
        <stp>-133</stp>
        <stp/>
        <stp/>
        <stp/>
        <stp/>
        <stp/>
        <tr r="J135" s="2"/>
      </tp>
      <tp t="s">
        <v/>
        <stp/>
        <stp>StudyData</stp>
        <stp>XLK</stp>
        <stp>Bar</stp>
        <stp/>
        <stp>Close</stp>
        <stp>M</stp>
        <stp>-433</stp>
        <stp/>
        <stp/>
        <stp/>
        <stp/>
        <stp/>
        <tr r="J435" s="2"/>
      </tp>
      <tp t="s">
        <v/>
        <stp/>
        <stp>StudyData</stp>
        <stp>XLK</stp>
        <stp>Bar</stp>
        <stp/>
        <stp>Close</stp>
        <stp>M</stp>
        <stp>-533</stp>
        <stp/>
        <stp/>
        <stp/>
        <stp/>
        <stp/>
        <tr r="J535" s="2"/>
      </tp>
      <tp>
        <v>118.49</v>
        <stp/>
        <stp>StudyData</stp>
        <stp>SPY</stp>
        <stp>Bar</stp>
        <stp/>
        <stp>Close</stp>
        <stp>M</stp>
        <stp>-138</stp>
        <stp/>
        <stp/>
        <stp/>
        <stp/>
        <stp/>
        <tr r="D140" s="2"/>
      </tp>
      <tp>
        <v>98.96</v>
        <stp/>
        <stp>StudyData</stp>
        <stp>SPY</stp>
        <stp>Bar</stp>
        <stp/>
        <stp>Close</stp>
        <stp>M</stp>
        <stp>-238</stp>
        <stp/>
        <stp/>
        <stp/>
        <stp/>
        <stp/>
        <tr r="D240" s="2"/>
      </tp>
      <tp t="s">
        <v/>
        <stp/>
        <stp>StudyData</stp>
        <stp>SPY</stp>
        <stp>Bar</stp>
        <stp/>
        <stp>Close</stp>
        <stp>M</stp>
        <stp>-338</stp>
        <stp/>
        <stp/>
        <stp/>
        <stp/>
        <stp/>
        <tr r="D340" s="2"/>
      </tp>
      <tp t="s">
        <v/>
        <stp/>
        <stp>StudyData</stp>
        <stp>SPY</stp>
        <stp>Bar</stp>
        <stp/>
        <stp>Close</stp>
        <stp>M</stp>
        <stp>-438</stp>
        <stp/>
        <stp/>
        <stp/>
        <stp/>
        <stp/>
        <tr r="D440" s="2"/>
      </tp>
      <tp t="s">
        <v/>
        <stp/>
        <stp>StudyData</stp>
        <stp>SPY</stp>
        <stp>Bar</stp>
        <stp/>
        <stp>Close</stp>
        <stp>M</stp>
        <stp>-538</stp>
        <stp/>
        <stp/>
        <stp/>
        <stp/>
        <stp/>
        <tr r="D540" s="2"/>
      </tp>
      <tp>
        <v>14.8</v>
        <stp/>
        <stp>StudyData</stp>
        <stp>XLK</stp>
        <stp>Bar</stp>
        <stp/>
        <stp>Close</stp>
        <stp>M</stp>
        <stp>-232</stp>
        <stp/>
        <stp/>
        <stp/>
        <stp/>
        <stp/>
        <tr r="J234" s="2"/>
      </tp>
      <tp t="s">
        <v/>
        <stp/>
        <stp>StudyData</stp>
        <stp>XLK</stp>
        <stp>Bar</stp>
        <stp/>
        <stp>Close</stp>
        <stp>M</stp>
        <stp>-332</stp>
        <stp/>
        <stp/>
        <stp/>
        <stp/>
        <stp/>
        <tr r="J334" s="2"/>
      </tp>
      <tp>
        <v>26.74</v>
        <stp/>
        <stp>StudyData</stp>
        <stp>XLK</stp>
        <stp>Bar</stp>
        <stp/>
        <stp>Close</stp>
        <stp>M</stp>
        <stp>-132</stp>
        <stp/>
        <stp/>
        <stp/>
        <stp/>
        <stp/>
        <tr r="J134" s="2"/>
      </tp>
      <tp t="s">
        <v/>
        <stp/>
        <stp>StudyData</stp>
        <stp>XLK</stp>
        <stp>Bar</stp>
        <stp/>
        <stp>Close</stp>
        <stp>M</stp>
        <stp>-432</stp>
        <stp/>
        <stp/>
        <stp/>
        <stp/>
        <stp/>
        <tr r="J434" s="2"/>
      </tp>
      <tp t="s">
        <v/>
        <stp/>
        <stp>StudyData</stp>
        <stp>XLK</stp>
        <stp>Bar</stp>
        <stp/>
        <stp>Close</stp>
        <stp>M</stp>
        <stp>-532</stp>
        <stp/>
        <stp/>
        <stp/>
        <stp/>
        <stp/>
        <tr r="J534" s="2"/>
      </tp>
      <tp>
        <v>114.13</v>
        <stp/>
        <stp>StudyData</stp>
        <stp>SPY</stp>
        <stp>Bar</stp>
        <stp/>
        <stp>Close</stp>
        <stp>M</stp>
        <stp>-139</stp>
        <stp/>
        <stp/>
        <stp/>
        <stp/>
        <stp/>
        <tr r="D141" s="2"/>
      </tp>
      <tp>
        <v>107.22</v>
        <stp/>
        <stp>StudyData</stp>
        <stp>SPY</stp>
        <stp>Bar</stp>
        <stp/>
        <stp>Close</stp>
        <stp>M</stp>
        <stp>-239</stp>
        <stp/>
        <stp/>
        <stp/>
        <stp/>
        <stp/>
        <tr r="D241" s="2"/>
      </tp>
      <tp t="s">
        <v/>
        <stp/>
        <stp>StudyData</stp>
        <stp>SPY</stp>
        <stp>Bar</stp>
        <stp/>
        <stp>Close</stp>
        <stp>M</stp>
        <stp>-339</stp>
        <stp/>
        <stp/>
        <stp/>
        <stp/>
        <stp/>
        <tr r="D341" s="2"/>
      </tp>
      <tp t="s">
        <v/>
        <stp/>
        <stp>StudyData</stp>
        <stp>SPY</stp>
        <stp>Bar</stp>
        <stp/>
        <stp>Close</stp>
        <stp>M</stp>
        <stp>-439</stp>
        <stp/>
        <stp/>
        <stp/>
        <stp/>
        <stp/>
        <tr r="D441" s="2"/>
      </tp>
      <tp t="s">
        <v/>
        <stp/>
        <stp>StudyData</stp>
        <stp>SPY</stp>
        <stp>Bar</stp>
        <stp/>
        <stp>Close</stp>
        <stp>M</stp>
        <stp>-539</stp>
        <stp/>
        <stp/>
        <stp/>
        <stp/>
        <stp/>
        <tr r="D541" s="2"/>
      </tp>
      <tp>
        <v>125.75</v>
        <stp/>
        <stp>StudyData</stp>
        <stp>SPY</stp>
        <stp>Bar</stp>
        <stp/>
        <stp>Close</stp>
        <stp>M</stp>
        <stp>-136</stp>
        <stp/>
        <stp/>
        <stp/>
        <stp/>
        <stp/>
        <tr r="D138" s="2"/>
      </tp>
      <tp>
        <v>91.78</v>
        <stp/>
        <stp>StudyData</stp>
        <stp>SPY</stp>
        <stp>Bar</stp>
        <stp/>
        <stp>Close</stp>
        <stp>M</stp>
        <stp>-236</stp>
        <stp/>
        <stp/>
        <stp/>
        <stp/>
        <stp/>
        <tr r="D238" s="2"/>
      </tp>
      <tp t="s">
        <v/>
        <stp/>
        <stp>StudyData</stp>
        <stp>SPY</stp>
        <stp>Bar</stp>
        <stp/>
        <stp>Close</stp>
        <stp>M</stp>
        <stp>-336</stp>
        <stp/>
        <stp/>
        <stp/>
        <stp/>
        <stp/>
        <tr r="D338" s="2"/>
      </tp>
      <tp t="s">
        <v/>
        <stp/>
        <stp>StudyData</stp>
        <stp>SPY</stp>
        <stp>Bar</stp>
        <stp/>
        <stp>Close</stp>
        <stp>M</stp>
        <stp>-436</stp>
        <stp/>
        <stp/>
        <stp/>
        <stp/>
        <stp/>
        <tr r="D438" s="2"/>
      </tp>
      <tp t="s">
        <v/>
        <stp/>
        <stp>StudyData</stp>
        <stp>SPY</stp>
        <stp>Bar</stp>
        <stp/>
        <stp>Close</stp>
        <stp>M</stp>
        <stp>-536</stp>
        <stp/>
        <stp/>
        <stp/>
        <stp/>
        <stp/>
        <tr r="D538" s="2"/>
      </tp>
      <tp>
        <v>118.49</v>
        <stp/>
        <stp>StudyData</stp>
        <stp>SPY</stp>
        <stp>Bar</stp>
        <stp/>
        <stp>Close</stp>
        <stp>M</stp>
        <stp>-137</stp>
        <stp/>
        <stp/>
        <stp/>
        <stp/>
        <stp/>
        <tr r="D139" s="2"/>
      </tp>
      <tp>
        <v>91.16</v>
        <stp/>
        <stp>StudyData</stp>
        <stp>SPY</stp>
        <stp>Bar</stp>
        <stp/>
        <stp>Close</stp>
        <stp>M</stp>
        <stp>-237</stp>
        <stp/>
        <stp/>
        <stp/>
        <stp/>
        <stp/>
        <tr r="D239" s="2"/>
      </tp>
      <tp t="s">
        <v/>
        <stp/>
        <stp>StudyData</stp>
        <stp>SPY</stp>
        <stp>Bar</stp>
        <stp/>
        <stp>Close</stp>
        <stp>M</stp>
        <stp>-337</stp>
        <stp/>
        <stp/>
        <stp/>
        <stp/>
        <stp/>
        <tr r="D339" s="2"/>
      </tp>
      <tp t="s">
        <v/>
        <stp/>
        <stp>StudyData</stp>
        <stp>SPY</stp>
        <stp>Bar</stp>
        <stp/>
        <stp>Close</stp>
        <stp>M</stp>
        <stp>-437</stp>
        <stp/>
        <stp/>
        <stp/>
        <stp/>
        <stp/>
        <tr r="D439" s="2"/>
      </tp>
      <tp t="s">
        <v/>
        <stp/>
        <stp>StudyData</stp>
        <stp>SPY</stp>
        <stp>Bar</stp>
        <stp/>
        <stp>Close</stp>
        <stp>M</stp>
        <stp>-537</stp>
        <stp/>
        <stp/>
        <stp/>
        <stp/>
        <stp/>
        <tr r="D539" s="2"/>
      </tp>
      <tp>
        <v>133.15</v>
        <stp/>
        <stp>StudyData</stp>
        <stp>SPY</stp>
        <stp>Bar</stp>
        <stp/>
        <stp>Close</stp>
        <stp>M</stp>
        <stp>-134</stp>
        <stp/>
        <stp/>
        <stp/>
        <stp/>
        <stp/>
        <tr r="D136" s="2"/>
      </tp>
      <tp>
        <v>88.52</v>
        <stp/>
        <stp>StudyData</stp>
        <stp>SPY</stp>
        <stp>Bar</stp>
        <stp/>
        <stp>Close</stp>
        <stp>M</stp>
        <stp>-234</stp>
        <stp/>
        <stp/>
        <stp/>
        <stp/>
        <stp/>
        <tr r="D236" s="2"/>
      </tp>
      <tp t="s">
        <v/>
        <stp/>
        <stp>StudyData</stp>
        <stp>SPY</stp>
        <stp>Bar</stp>
        <stp/>
        <stp>Close</stp>
        <stp>M</stp>
        <stp>-334</stp>
        <stp/>
        <stp/>
        <stp/>
        <stp/>
        <stp/>
        <tr r="D336" s="2"/>
      </tp>
      <tp t="s">
        <v/>
        <stp/>
        <stp>StudyData</stp>
        <stp>SPY</stp>
        <stp>Bar</stp>
        <stp/>
        <stp>Close</stp>
        <stp>M</stp>
        <stp>-434</stp>
        <stp/>
        <stp/>
        <stp/>
        <stp/>
        <stp/>
        <tr r="D436" s="2"/>
      </tp>
      <tp t="s">
        <v/>
        <stp/>
        <stp>StudyData</stp>
        <stp>SPY</stp>
        <stp>Bar</stp>
        <stp/>
        <stp>Close</stp>
        <stp>M</stp>
        <stp>-534</stp>
        <stp/>
        <stp/>
        <stp/>
        <stp/>
        <stp/>
        <tr r="D536" s="2"/>
      </tp>
      <tp>
        <v>128.68</v>
        <stp/>
        <stp>StudyData</stp>
        <stp>SPY</stp>
        <stp>Bar</stp>
        <stp/>
        <stp>Close</stp>
        <stp>M</stp>
        <stp>-135</stp>
        <stp/>
        <stp/>
        <stp/>
        <stp/>
        <stp/>
        <tr r="D137" s="2"/>
      </tp>
      <tp>
        <v>81.790000000000006</v>
        <stp/>
        <stp>StudyData</stp>
        <stp>SPY</stp>
        <stp>Bar</stp>
        <stp/>
        <stp>Close</stp>
        <stp>M</stp>
        <stp>-235</stp>
        <stp/>
        <stp/>
        <stp/>
        <stp/>
        <stp/>
        <tr r="D237" s="2"/>
      </tp>
      <tp t="s">
        <v/>
        <stp/>
        <stp>StudyData</stp>
        <stp>SPY</stp>
        <stp>Bar</stp>
        <stp/>
        <stp>Close</stp>
        <stp>M</stp>
        <stp>-335</stp>
        <stp/>
        <stp/>
        <stp/>
        <stp/>
        <stp/>
        <tr r="D337" s="2"/>
      </tp>
      <tp t="s">
        <v/>
        <stp/>
        <stp>StudyData</stp>
        <stp>SPY</stp>
        <stp>Bar</stp>
        <stp/>
        <stp>Close</stp>
        <stp>M</stp>
        <stp>-435</stp>
        <stp/>
        <stp/>
        <stp/>
        <stp/>
        <stp/>
        <tr r="D437" s="2"/>
      </tp>
      <tp t="s">
        <v/>
        <stp/>
        <stp>StudyData</stp>
        <stp>SPY</stp>
        <stp>Bar</stp>
        <stp/>
        <stp>Close</stp>
        <stp>M</stp>
        <stp>-535</stp>
        <stp/>
        <stp/>
        <stp/>
        <stp/>
        <stp/>
        <tr r="D537" s="2"/>
      </tp>
      <tp>
        <v>18.260000000000002</v>
        <stp/>
        <stp>StudyData</stp>
        <stp>XLK</stp>
        <stp>Bar</stp>
        <stp/>
        <stp>Close</stp>
        <stp>M</stp>
        <stp>-239</stp>
        <stp/>
        <stp/>
        <stp/>
        <stp/>
        <stp/>
        <tr r="J241" s="2"/>
      </tp>
      <tp t="s">
        <v/>
        <stp/>
        <stp>StudyData</stp>
        <stp>XLK</stp>
        <stp>Bar</stp>
        <stp/>
        <stp>Close</stp>
        <stp>M</stp>
        <stp>-339</stp>
        <stp/>
        <stp/>
        <stp/>
        <stp/>
        <stp/>
        <tr r="J341" s="2"/>
      </tp>
      <tp>
        <v>23.02</v>
        <stp/>
        <stp>StudyData</stp>
        <stp>XLK</stp>
        <stp>Bar</stp>
        <stp/>
        <stp>Close</stp>
        <stp>M</stp>
        <stp>-139</stp>
        <stp/>
        <stp/>
        <stp/>
        <stp/>
        <stp/>
        <tr r="J141" s="2"/>
      </tp>
      <tp t="s">
        <v/>
        <stp/>
        <stp>StudyData</stp>
        <stp>XLK</stp>
        <stp>Bar</stp>
        <stp/>
        <stp>Close</stp>
        <stp>M</stp>
        <stp>-439</stp>
        <stp/>
        <stp/>
        <stp/>
        <stp/>
        <stp/>
        <tr r="J441" s="2"/>
      </tp>
      <tp t="s">
        <v/>
        <stp/>
        <stp>StudyData</stp>
        <stp>XLK</stp>
        <stp>Bar</stp>
        <stp/>
        <stp>Close</stp>
        <stp>M</stp>
        <stp>-539</stp>
        <stp/>
        <stp/>
        <stp/>
        <stp/>
        <stp/>
        <tr r="J541" s="2"/>
      </tp>
      <tp>
        <v>136.43</v>
        <stp/>
        <stp>StudyData</stp>
        <stp>SPY</stp>
        <stp>Bar</stp>
        <stp/>
        <stp>Close</stp>
        <stp>M</stp>
        <stp>-132</stp>
        <stp/>
        <stp/>
        <stp/>
        <stp/>
        <stp/>
        <tr r="D134" s="2"/>
      </tp>
      <tp>
        <v>88.23</v>
        <stp/>
        <stp>StudyData</stp>
        <stp>SPY</stp>
        <stp>Bar</stp>
        <stp/>
        <stp>Close</stp>
        <stp>M</stp>
        <stp>-232</stp>
        <stp/>
        <stp/>
        <stp/>
        <stp/>
        <stp/>
        <tr r="D234" s="2"/>
      </tp>
      <tp t="s">
        <v/>
        <stp/>
        <stp>StudyData</stp>
        <stp>SPY</stp>
        <stp>Bar</stp>
        <stp/>
        <stp>Close</stp>
        <stp>M</stp>
        <stp>-332</stp>
        <stp/>
        <stp/>
        <stp/>
        <stp/>
        <stp/>
        <tr r="D334" s="2"/>
      </tp>
      <tp t="s">
        <v/>
        <stp/>
        <stp>StudyData</stp>
        <stp>SPY</stp>
        <stp>Bar</stp>
        <stp/>
        <stp>Close</stp>
        <stp>M</stp>
        <stp>-432</stp>
        <stp/>
        <stp/>
        <stp/>
        <stp/>
        <stp/>
        <tr r="D434" s="2"/>
      </tp>
      <tp t="s">
        <v/>
        <stp/>
        <stp>StudyData</stp>
        <stp>SPY</stp>
        <stp>Bar</stp>
        <stp/>
        <stp>Close</stp>
        <stp>M</stp>
        <stp>-532</stp>
        <stp/>
        <stp/>
        <stp/>
        <stp/>
        <stp/>
        <tr r="D534" s="2"/>
      </tp>
      <tp>
        <v>15.82</v>
        <stp/>
        <stp>StudyData</stp>
        <stp>XLK</stp>
        <stp>Bar</stp>
        <stp/>
        <stp>Close</stp>
        <stp>M</stp>
        <stp>-238</stp>
        <stp/>
        <stp/>
        <stp/>
        <stp/>
        <stp/>
        <tr r="J240" s="2"/>
      </tp>
      <tp t="s">
        <v/>
        <stp/>
        <stp>StudyData</stp>
        <stp>XLK</stp>
        <stp>Bar</stp>
        <stp/>
        <stp>Close</stp>
        <stp>M</stp>
        <stp>-338</stp>
        <stp/>
        <stp/>
        <stp/>
        <stp/>
        <stp/>
        <tr r="J340" s="2"/>
      </tp>
      <tp>
        <v>24.35</v>
        <stp/>
        <stp>StudyData</stp>
        <stp>XLK</stp>
        <stp>Bar</stp>
        <stp/>
        <stp>Close</stp>
        <stp>M</stp>
        <stp>-138</stp>
        <stp/>
        <stp/>
        <stp/>
        <stp/>
        <stp/>
        <tr r="J140" s="2"/>
      </tp>
      <tp t="s">
        <v/>
        <stp/>
        <stp>StudyData</stp>
        <stp>XLK</stp>
        <stp>Bar</stp>
        <stp/>
        <stp>Close</stp>
        <stp>M</stp>
        <stp>-438</stp>
        <stp/>
        <stp/>
        <stp/>
        <stp/>
        <stp/>
        <tr r="J440" s="2"/>
      </tp>
      <tp t="s">
        <v/>
        <stp/>
        <stp>StudyData</stp>
        <stp>XLK</stp>
        <stp>Bar</stp>
        <stp/>
        <stp>Close</stp>
        <stp>M</stp>
        <stp>-538</stp>
        <stp/>
        <stp/>
        <stp/>
        <stp/>
        <stp/>
        <tr r="J540" s="2"/>
      </tp>
      <tp>
        <v>132.59</v>
        <stp/>
        <stp>StudyData</stp>
        <stp>SPY</stp>
        <stp>Bar</stp>
        <stp/>
        <stp>Close</stp>
        <stp>M</stp>
        <stp>-133</stp>
        <stp/>
        <stp/>
        <stp/>
        <stp/>
        <stp/>
        <tr r="D135" s="2"/>
      </tp>
      <tp>
        <v>93.98</v>
        <stp/>
        <stp>StudyData</stp>
        <stp>SPY</stp>
        <stp>Bar</stp>
        <stp/>
        <stp>Close</stp>
        <stp>M</stp>
        <stp>-233</stp>
        <stp/>
        <stp/>
        <stp/>
        <stp/>
        <stp/>
        <tr r="D235" s="2"/>
      </tp>
      <tp t="s">
        <v/>
        <stp/>
        <stp>StudyData</stp>
        <stp>SPY</stp>
        <stp>Bar</stp>
        <stp/>
        <stp>Close</stp>
        <stp>M</stp>
        <stp>-333</stp>
        <stp/>
        <stp/>
        <stp/>
        <stp/>
        <stp/>
        <tr r="D335" s="2"/>
      </tp>
      <tp t="s">
        <v/>
        <stp/>
        <stp>StudyData</stp>
        <stp>SPY</stp>
        <stp>Bar</stp>
        <stp/>
        <stp>Close</stp>
        <stp>M</stp>
        <stp>-433</stp>
        <stp/>
        <stp/>
        <stp/>
        <stp/>
        <stp/>
        <tr r="D435" s="2"/>
      </tp>
      <tp t="s">
        <v/>
        <stp/>
        <stp>StudyData</stp>
        <stp>SPY</stp>
        <stp>Bar</stp>
        <stp/>
        <stp>Close</stp>
        <stp>M</stp>
        <stp>-533</stp>
        <stp/>
        <stp/>
        <stp/>
        <stp/>
        <stp/>
        <tr r="D535" s="2"/>
      </tp>
      <tp>
        <v>131.97</v>
        <stp/>
        <stp>StudyData</stp>
        <stp>SPY</stp>
        <stp>Bar</stp>
        <stp/>
        <stp>Close</stp>
        <stp>M</stp>
        <stp>-130</stp>
        <stp/>
        <stp/>
        <stp/>
        <stp/>
        <stp/>
        <tr r="D132" s="2"/>
      </tp>
      <tp>
        <v>84.9</v>
        <stp/>
        <stp>StudyData</stp>
        <stp>SPY</stp>
        <stp>Bar</stp>
        <stp/>
        <stp>Close</stp>
        <stp>M</stp>
        <stp>-230</stp>
        <stp/>
        <stp/>
        <stp/>
        <stp/>
        <stp/>
        <tr r="D232" s="2"/>
      </tp>
      <tp t="s">
        <v/>
        <stp/>
        <stp>StudyData</stp>
        <stp>SPY</stp>
        <stp>Bar</stp>
        <stp/>
        <stp>Close</stp>
        <stp>M</stp>
        <stp>-330</stp>
        <stp/>
        <stp/>
        <stp/>
        <stp/>
        <stp/>
        <tr r="D332" s="2"/>
      </tp>
      <tp t="s">
        <v/>
        <stp/>
        <stp>StudyData</stp>
        <stp>SPY</stp>
        <stp>Bar</stp>
        <stp/>
        <stp>Close</stp>
        <stp>M</stp>
        <stp>-430</stp>
        <stp/>
        <stp/>
        <stp/>
        <stp/>
        <stp/>
        <tr r="D432" s="2"/>
      </tp>
      <tp t="s">
        <v/>
        <stp/>
        <stp>StudyData</stp>
        <stp>SPY</stp>
        <stp>Bar</stp>
        <stp/>
        <stp>Close</stp>
        <stp>M</stp>
        <stp>-530</stp>
        <stp/>
        <stp/>
        <stp/>
        <stp/>
        <stp/>
        <tr r="D532" s="2"/>
      </tp>
      <tp>
        <v>134.9</v>
        <stp/>
        <stp>StudyData</stp>
        <stp>SPY</stp>
        <stp>Bar</stp>
        <stp/>
        <stp>Close</stp>
        <stp>M</stp>
        <stp>-131</stp>
        <stp/>
        <stp/>
        <stp/>
        <stp/>
        <stp/>
        <tr r="D133" s="2"/>
      </tp>
      <tp>
        <v>86.06</v>
        <stp/>
        <stp>StudyData</stp>
        <stp>SPY</stp>
        <stp>Bar</stp>
        <stp/>
        <stp>Close</stp>
        <stp>M</stp>
        <stp>-231</stp>
        <stp/>
        <stp/>
        <stp/>
        <stp/>
        <stp/>
        <tr r="D233" s="2"/>
      </tp>
      <tp t="s">
        <v/>
        <stp/>
        <stp>StudyData</stp>
        <stp>SPY</stp>
        <stp>Bar</stp>
        <stp/>
        <stp>Close</stp>
        <stp>M</stp>
        <stp>-331</stp>
        <stp/>
        <stp/>
        <stp/>
        <stp/>
        <stp/>
        <tr r="D333" s="2"/>
      </tp>
      <tp t="s">
        <v/>
        <stp/>
        <stp>StudyData</stp>
        <stp>SPY</stp>
        <stp>Bar</stp>
        <stp/>
        <stp>Close</stp>
        <stp>M</stp>
        <stp>-431</stp>
        <stp/>
        <stp/>
        <stp/>
        <stp/>
        <stp/>
        <tr r="D433" s="2"/>
      </tp>
      <tp t="s">
        <v/>
        <stp/>
        <stp>StudyData</stp>
        <stp>SPY</stp>
        <stp>Bar</stp>
        <stp/>
        <stp>Close</stp>
        <stp>M</stp>
        <stp>-531</stp>
        <stp/>
        <stp/>
        <stp/>
        <stp/>
        <stp/>
        <tr r="D533" s="2"/>
      </tp>
      <tp>
        <v>39.9</v>
        <stp/>
        <stp>StudyData</stp>
        <stp>XLK</stp>
        <stp>Bar</stp>
        <stp/>
        <stp>Close</stp>
        <stp>M</stp>
        <stp>-91</stp>
        <stp/>
        <stp/>
        <stp/>
        <stp/>
        <stp/>
        <tr r="J93" s="2"/>
      </tp>
      <tp>
        <v>40.54</v>
        <stp/>
        <stp>StudyData</stp>
        <stp>XLK</stp>
        <stp>Bar</stp>
        <stp/>
        <stp>Close</stp>
        <stp>M</stp>
        <stp>-90</stp>
        <stp/>
        <stp/>
        <stp/>
        <stp/>
        <stp/>
        <tr r="J92" s="2"/>
      </tp>
      <tp>
        <v>39</v>
        <stp/>
        <stp>StudyData</stp>
        <stp>XLK</stp>
        <stp>Bar</stp>
        <stp/>
        <stp>Close</stp>
        <stp>M</stp>
        <stp>-93</stp>
        <stp/>
        <stp/>
        <stp/>
        <stp/>
        <stp/>
        <tr r="J95" s="2"/>
      </tp>
      <tp>
        <v>40.28</v>
        <stp/>
        <stp>StudyData</stp>
        <stp>XLK</stp>
        <stp>Bar</stp>
        <stp/>
        <stp>Close</stp>
        <stp>M</stp>
        <stp>-92</stp>
        <stp/>
        <stp/>
        <stp/>
        <stp/>
        <stp/>
        <tr r="J94" s="2"/>
      </tp>
      <tp>
        <v>37.82</v>
        <stp/>
        <stp>StudyData</stp>
        <stp>XLK</stp>
        <stp>Bar</stp>
        <stp/>
        <stp>Close</stp>
        <stp>M</stp>
        <stp>-95</stp>
        <stp/>
        <stp/>
        <stp/>
        <stp/>
        <stp/>
        <tr r="J97" s="2"/>
      </tp>
      <tp>
        <v>38.35</v>
        <stp/>
        <stp>StudyData</stp>
        <stp>XLK</stp>
        <stp>Bar</stp>
        <stp/>
        <stp>Close</stp>
        <stp>M</stp>
        <stp>-94</stp>
        <stp/>
        <stp/>
        <stp/>
        <stp/>
        <stp/>
        <tr r="J96" s="2"/>
      </tp>
      <tp>
        <v>36.35</v>
        <stp/>
        <stp>StudyData</stp>
        <stp>XLK</stp>
        <stp>Bar</stp>
        <stp/>
        <stp>Close</stp>
        <stp>M</stp>
        <stp>-97</stp>
        <stp/>
        <stp/>
        <stp/>
        <stp/>
        <stp/>
        <tr r="J99" s="2"/>
      </tp>
      <tp>
        <v>36.450000000000003</v>
        <stp/>
        <stp>StudyData</stp>
        <stp>XLK</stp>
        <stp>Bar</stp>
        <stp/>
        <stp>Close</stp>
        <stp>M</stp>
        <stp>-96</stp>
        <stp/>
        <stp/>
        <stp/>
        <stp/>
        <stp/>
        <tr r="J98" s="2"/>
      </tp>
      <tp>
        <v>34.82</v>
        <stp/>
        <stp>StudyData</stp>
        <stp>XLK</stp>
        <stp>Bar</stp>
        <stp/>
        <stp>Close</stp>
        <stp>M</stp>
        <stp>-99</stp>
        <stp/>
        <stp/>
        <stp/>
        <stp/>
        <stp/>
        <tr r="J101" s="2"/>
      </tp>
      <tp>
        <v>36.35</v>
        <stp/>
        <stp>StudyData</stp>
        <stp>XLK</stp>
        <stp>Bar</stp>
        <stp/>
        <stp>Close</stp>
        <stp>M</stp>
        <stp>-98</stp>
        <stp/>
        <stp/>
        <stp/>
        <stp/>
        <stp/>
        <tr r="J100" s="2"/>
      </tp>
      <tp>
        <v>17.600000000000001</v>
        <stp/>
        <stp>StudyData</stp>
        <stp>XLK</stp>
        <stp>Bar</stp>
        <stp/>
        <stp>Close</stp>
        <stp>M</stp>
        <stp>-225</stp>
        <stp/>
        <stp/>
        <stp/>
        <stp/>
        <stp/>
        <tr r="J227" s="2"/>
      </tp>
      <tp t="s">
        <v/>
        <stp/>
        <stp>StudyData</stp>
        <stp>XLK</stp>
        <stp>Bar</stp>
        <stp/>
        <stp>Close</stp>
        <stp>M</stp>
        <stp>-325</stp>
        <stp/>
        <stp/>
        <stp/>
        <stp/>
        <stp/>
        <tr r="J327" s="2"/>
      </tp>
      <tp>
        <v>25.62</v>
        <stp/>
        <stp>StudyData</stp>
        <stp>XLK</stp>
        <stp>Bar</stp>
        <stp/>
        <stp>Close</stp>
        <stp>M</stp>
        <stp>-125</stp>
        <stp/>
        <stp/>
        <stp/>
        <stp/>
        <stp/>
        <tr r="J127" s="2"/>
      </tp>
      <tp t="s">
        <v/>
        <stp/>
        <stp>StudyData</stp>
        <stp>XLK</stp>
        <stp>Bar</stp>
        <stp/>
        <stp>Close</stp>
        <stp>M</stp>
        <stp>-425</stp>
        <stp/>
        <stp/>
        <stp/>
        <stp/>
        <stp/>
        <tr r="J427" s="2"/>
      </tp>
      <tp t="s">
        <v/>
        <stp/>
        <stp>StudyData</stp>
        <stp>XLK</stp>
        <stp>Bar</stp>
        <stp/>
        <stp>Close</stp>
        <stp>M</stp>
        <stp>-525</stp>
        <stp/>
        <stp/>
        <stp/>
        <stp/>
        <stp/>
        <tr r="J527" s="2"/>
      </tp>
      <tp>
        <v>18.440000000000001</v>
        <stp/>
        <stp>StudyData</stp>
        <stp>XLK</stp>
        <stp>Bar</stp>
        <stp/>
        <stp>Close</stp>
        <stp>M</stp>
        <stp>-224</stp>
        <stp/>
        <stp/>
        <stp/>
        <stp/>
        <stp/>
        <tr r="J226" s="2"/>
      </tp>
      <tp t="s">
        <v/>
        <stp/>
        <stp>StudyData</stp>
        <stp>XLK</stp>
        <stp>Bar</stp>
        <stp/>
        <stp>Close</stp>
        <stp>M</stp>
        <stp>-324</stp>
        <stp/>
        <stp/>
        <stp/>
        <stp/>
        <stp/>
        <tr r="J326" s="2"/>
      </tp>
      <tp>
        <v>25.45</v>
        <stp/>
        <stp>StudyData</stp>
        <stp>XLK</stp>
        <stp>Bar</stp>
        <stp/>
        <stp>Close</stp>
        <stp>M</stp>
        <stp>-124</stp>
        <stp/>
        <stp/>
        <stp/>
        <stp/>
        <stp/>
        <tr r="J126" s="2"/>
      </tp>
      <tp t="s">
        <v/>
        <stp/>
        <stp>StudyData</stp>
        <stp>XLK</stp>
        <stp>Bar</stp>
        <stp/>
        <stp>Close</stp>
        <stp>M</stp>
        <stp>-424</stp>
        <stp/>
        <stp/>
        <stp/>
        <stp/>
        <stp/>
        <tr r="J426" s="2"/>
      </tp>
      <tp t="s">
        <v/>
        <stp/>
        <stp>StudyData</stp>
        <stp>XLK</stp>
        <stp>Bar</stp>
        <stp/>
        <stp>Close</stp>
        <stp>M</stp>
        <stp>-524</stp>
        <stp/>
        <stp/>
        <stp/>
        <stp/>
        <stp/>
        <tr r="J526" s="2"/>
      </tp>
      <tp>
        <v>16.95</v>
        <stp/>
        <stp>StudyData</stp>
        <stp>XLK</stp>
        <stp>Bar</stp>
        <stp/>
        <stp>Close</stp>
        <stp>M</stp>
        <stp>-227</stp>
        <stp/>
        <stp/>
        <stp/>
        <stp/>
        <stp/>
        <tr r="J229" s="2"/>
      </tp>
      <tp t="s">
        <v/>
        <stp/>
        <stp>StudyData</stp>
        <stp>XLK</stp>
        <stp>Bar</stp>
        <stp/>
        <stp>Close</stp>
        <stp>M</stp>
        <stp>-327</stp>
        <stp/>
        <stp/>
        <stp/>
        <stp/>
        <stp/>
        <tr r="J329" s="2"/>
      </tp>
      <tp>
        <v>23.6</v>
        <stp/>
        <stp>StudyData</stp>
        <stp>XLK</stp>
        <stp>Bar</stp>
        <stp/>
        <stp>Close</stp>
        <stp>M</stp>
        <stp>-127</stp>
        <stp/>
        <stp/>
        <stp/>
        <stp/>
        <stp/>
        <tr r="J129" s="2"/>
      </tp>
      <tp t="s">
        <v/>
        <stp/>
        <stp>StudyData</stp>
        <stp>XLK</stp>
        <stp>Bar</stp>
        <stp/>
        <stp>Close</stp>
        <stp>M</stp>
        <stp>-427</stp>
        <stp/>
        <stp/>
        <stp/>
        <stp/>
        <stp/>
        <tr r="J429" s="2"/>
      </tp>
      <tp t="s">
        <v/>
        <stp/>
        <stp>StudyData</stp>
        <stp>XLK</stp>
        <stp>Bar</stp>
        <stp/>
        <stp>Close</stp>
        <stp>M</stp>
        <stp>-527</stp>
        <stp/>
        <stp/>
        <stp/>
        <stp/>
        <stp/>
        <tr r="J529" s="2"/>
      </tp>
      <tp>
        <v>17.07</v>
        <stp/>
        <stp>StudyData</stp>
        <stp>XLK</stp>
        <stp>Bar</stp>
        <stp/>
        <stp>Close</stp>
        <stp>M</stp>
        <stp>-226</stp>
        <stp/>
        <stp/>
        <stp/>
        <stp/>
        <stp/>
        <tr r="J228" s="2"/>
      </tp>
      <tp t="s">
        <v/>
        <stp/>
        <stp>StudyData</stp>
        <stp>XLK</stp>
        <stp>Bar</stp>
        <stp/>
        <stp>Close</stp>
        <stp>M</stp>
        <stp>-326</stp>
        <stp/>
        <stp/>
        <stp/>
        <stp/>
        <stp/>
        <tr r="J328" s="2"/>
      </tp>
      <tp>
        <v>26.01</v>
        <stp/>
        <stp>StudyData</stp>
        <stp>XLK</stp>
        <stp>Bar</stp>
        <stp/>
        <stp>Close</stp>
        <stp>M</stp>
        <stp>-126</stp>
        <stp/>
        <stp/>
        <stp/>
        <stp/>
        <stp/>
        <tr r="J128" s="2"/>
      </tp>
      <tp t="s">
        <v/>
        <stp/>
        <stp>StudyData</stp>
        <stp>XLK</stp>
        <stp>Bar</stp>
        <stp/>
        <stp>Close</stp>
        <stp>M</stp>
        <stp>-426</stp>
        <stp/>
        <stp/>
        <stp/>
        <stp/>
        <stp/>
        <tr r="J428" s="2"/>
      </tp>
      <tp t="s">
        <v/>
        <stp/>
        <stp>StudyData</stp>
        <stp>XLK</stp>
        <stp>Bar</stp>
        <stp/>
        <stp>Close</stp>
        <stp>M</stp>
        <stp>-526</stp>
        <stp/>
        <stp/>
        <stp/>
        <stp/>
        <stp/>
        <tr r="J528" s="2"/>
      </tp>
      <tp>
        <v>19.899999999999999</v>
        <stp/>
        <stp>StudyData</stp>
        <stp>XLK</stp>
        <stp>Bar</stp>
        <stp/>
        <stp>Close</stp>
        <stp>M</stp>
        <stp>-221</stp>
        <stp/>
        <stp/>
        <stp/>
        <stp/>
        <stp/>
        <tr r="J223" s="2"/>
      </tp>
      <tp t="s">
        <v/>
        <stp/>
        <stp>StudyData</stp>
        <stp>XLK</stp>
        <stp>Bar</stp>
        <stp/>
        <stp>Close</stp>
        <stp>M</stp>
        <stp>-321</stp>
        <stp/>
        <stp/>
        <stp/>
        <stp/>
        <stp/>
        <tr r="J323" s="2"/>
      </tp>
      <tp>
        <v>30.16</v>
        <stp/>
        <stp>StudyData</stp>
        <stp>XLK</stp>
        <stp>Bar</stp>
        <stp/>
        <stp>Close</stp>
        <stp>M</stp>
        <stp>-121</stp>
        <stp/>
        <stp/>
        <stp/>
        <stp/>
        <stp/>
        <tr r="J123" s="2"/>
      </tp>
      <tp t="s">
        <v/>
        <stp/>
        <stp>StudyData</stp>
        <stp>XLK</stp>
        <stp>Bar</stp>
        <stp/>
        <stp>Close</stp>
        <stp>M</stp>
        <stp>-421</stp>
        <stp/>
        <stp/>
        <stp/>
        <stp/>
        <stp/>
        <tr r="J423" s="2"/>
      </tp>
      <tp t="s">
        <v/>
        <stp/>
        <stp>StudyData</stp>
        <stp>XLK</stp>
        <stp>Bar</stp>
        <stp/>
        <stp>Close</stp>
        <stp>M</stp>
        <stp>-521</stp>
        <stp/>
        <stp/>
        <stp/>
        <stp/>
        <stp/>
        <tr r="J523" s="2"/>
      </tp>
      <tp>
        <v>20.38</v>
        <stp/>
        <stp>StudyData</stp>
        <stp>XLK</stp>
        <stp>Bar</stp>
        <stp/>
        <stp>Close</stp>
        <stp>M</stp>
        <stp>-220</stp>
        <stp/>
        <stp/>
        <stp/>
        <stp/>
        <stp/>
        <tr r="J222" s="2"/>
      </tp>
      <tp t="s">
        <v/>
        <stp/>
        <stp>StudyData</stp>
        <stp>XLK</stp>
        <stp>Bar</stp>
        <stp/>
        <stp>Close</stp>
        <stp>M</stp>
        <stp>-320</stp>
        <stp/>
        <stp/>
        <stp/>
        <stp/>
        <stp/>
        <tr r="J322" s="2"/>
      </tp>
      <tp>
        <v>29.82</v>
        <stp/>
        <stp>StudyData</stp>
        <stp>XLK</stp>
        <stp>Bar</stp>
        <stp/>
        <stp>Close</stp>
        <stp>M</stp>
        <stp>-120</stp>
        <stp/>
        <stp/>
        <stp/>
        <stp/>
        <stp/>
        <tr r="J122" s="2"/>
      </tp>
      <tp t="s">
        <v/>
        <stp/>
        <stp>StudyData</stp>
        <stp>XLK</stp>
        <stp>Bar</stp>
        <stp/>
        <stp>Close</stp>
        <stp>M</stp>
        <stp>-420</stp>
        <stp/>
        <stp/>
        <stp/>
        <stp/>
        <stp/>
        <tr r="J422" s="2"/>
      </tp>
      <tp t="s">
        <v/>
        <stp/>
        <stp>StudyData</stp>
        <stp>XLK</stp>
        <stp>Bar</stp>
        <stp/>
        <stp>Close</stp>
        <stp>M</stp>
        <stp>-520</stp>
        <stp/>
        <stp/>
        <stp/>
        <stp/>
        <stp/>
        <tr r="J522" s="2"/>
      </tp>
      <tp>
        <v>18.28</v>
        <stp/>
        <stp>StudyData</stp>
        <stp>XLK</stp>
        <stp>Bar</stp>
        <stp/>
        <stp>Close</stp>
        <stp>M</stp>
        <stp>-223</stp>
        <stp/>
        <stp/>
        <stp/>
        <stp/>
        <stp/>
        <tr r="J225" s="2"/>
      </tp>
      <tp t="s">
        <v/>
        <stp/>
        <stp>StudyData</stp>
        <stp>XLK</stp>
        <stp>Bar</stp>
        <stp/>
        <stp>Close</stp>
        <stp>M</stp>
        <stp>-323</stp>
        <stp/>
        <stp/>
        <stp/>
        <stp/>
        <stp/>
        <tr r="J325" s="2"/>
      </tp>
      <tp>
        <v>27.03</v>
        <stp/>
        <stp>StudyData</stp>
        <stp>XLK</stp>
        <stp>Bar</stp>
        <stp/>
        <stp>Close</stp>
        <stp>M</stp>
        <stp>-123</stp>
        <stp/>
        <stp/>
        <stp/>
        <stp/>
        <stp/>
        <tr r="J125" s="2"/>
      </tp>
      <tp t="s">
        <v/>
        <stp/>
        <stp>StudyData</stp>
        <stp>XLK</stp>
        <stp>Bar</stp>
        <stp/>
        <stp>Close</stp>
        <stp>M</stp>
        <stp>-423</stp>
        <stp/>
        <stp/>
        <stp/>
        <stp/>
        <stp/>
        <tr r="J425" s="2"/>
      </tp>
      <tp t="s">
        <v/>
        <stp/>
        <stp>StudyData</stp>
        <stp>XLK</stp>
        <stp>Bar</stp>
        <stp/>
        <stp>Close</stp>
        <stp>M</stp>
        <stp>-523</stp>
        <stp/>
        <stp/>
        <stp/>
        <stp/>
        <stp/>
        <tr r="J525" s="2"/>
      </tp>
      <tp>
        <v>122.22</v>
        <stp/>
        <stp>StudyData</stp>
        <stp>SPY</stp>
        <stp>Bar</stp>
        <stp/>
        <stp>Close</stp>
        <stp>M</stp>
        <stp>-128</stp>
        <stp/>
        <stp/>
        <stp/>
        <stp/>
        <stp/>
        <tr r="D130" s="2"/>
      </tp>
      <tp>
        <v>91.91</v>
        <stp/>
        <stp>StudyData</stp>
        <stp>SPY</stp>
        <stp>Bar</stp>
        <stp/>
        <stp>Close</stp>
        <stp>M</stp>
        <stp>-228</stp>
        <stp/>
        <stp/>
        <stp/>
        <stp/>
        <stp/>
        <tr r="D230" s="2"/>
      </tp>
      <tp t="s">
        <v/>
        <stp/>
        <stp>StudyData</stp>
        <stp>SPY</stp>
        <stp>Bar</stp>
        <stp/>
        <stp>Close</stp>
        <stp>M</stp>
        <stp>-328</stp>
        <stp/>
        <stp/>
        <stp/>
        <stp/>
        <stp/>
        <tr r="D330" s="2"/>
      </tp>
      <tp t="s">
        <v/>
        <stp/>
        <stp>StudyData</stp>
        <stp>SPY</stp>
        <stp>Bar</stp>
        <stp/>
        <stp>Close</stp>
        <stp>M</stp>
        <stp>-428</stp>
        <stp/>
        <stp/>
        <stp/>
        <stp/>
        <stp/>
        <tr r="D430" s="2"/>
      </tp>
      <tp t="s">
        <v/>
        <stp/>
        <stp>StudyData</stp>
        <stp>SPY</stp>
        <stp>Bar</stp>
        <stp/>
        <stp>Close</stp>
        <stp>M</stp>
        <stp>-528</stp>
        <stp/>
        <stp/>
        <stp/>
        <stp/>
        <stp/>
        <tr r="D530" s="2"/>
      </tp>
      <tp>
        <v>19.62</v>
        <stp/>
        <stp>StudyData</stp>
        <stp>XLK</stp>
        <stp>Bar</stp>
        <stp/>
        <stp>Close</stp>
        <stp>M</stp>
        <stp>-222</stp>
        <stp/>
        <stp/>
        <stp/>
        <stp/>
        <stp/>
        <tr r="J224" s="2"/>
      </tp>
      <tp t="s">
        <v/>
        <stp/>
        <stp>StudyData</stp>
        <stp>XLK</stp>
        <stp>Bar</stp>
        <stp/>
        <stp>Close</stp>
        <stp>M</stp>
        <stp>-322</stp>
        <stp/>
        <stp/>
        <stp/>
        <stp/>
        <stp/>
        <tr r="J324" s="2"/>
      </tp>
      <tp>
        <v>28.94</v>
        <stp/>
        <stp>StudyData</stp>
        <stp>XLK</stp>
        <stp>Bar</stp>
        <stp/>
        <stp>Close</stp>
        <stp>M</stp>
        <stp>-122</stp>
        <stp/>
        <stp/>
        <stp/>
        <stp/>
        <stp/>
        <tr r="J124" s="2"/>
      </tp>
      <tp t="s">
        <v/>
        <stp/>
        <stp>StudyData</stp>
        <stp>XLK</stp>
        <stp>Bar</stp>
        <stp/>
        <stp>Close</stp>
        <stp>M</stp>
        <stp>-422</stp>
        <stp/>
        <stp/>
        <stp/>
        <stp/>
        <stp/>
        <tr r="J424" s="2"/>
      </tp>
      <tp t="s">
        <v/>
        <stp/>
        <stp>StudyData</stp>
        <stp>XLK</stp>
        <stp>Bar</stp>
        <stp/>
        <stp>Close</stp>
        <stp>M</stp>
        <stp>-522</stp>
        <stp/>
        <stp/>
        <stp/>
        <stp/>
        <stp/>
        <tr r="J524" s="2"/>
      </tp>
      <tp>
        <v>129.33000000000001</v>
        <stp/>
        <stp>StudyData</stp>
        <stp>SPY</stp>
        <stp>Bar</stp>
        <stp/>
        <stp>Close</stp>
        <stp>M</stp>
        <stp>-129</stp>
        <stp/>
        <stp/>
        <stp/>
        <stp/>
        <stp/>
        <tr r="D131" s="2"/>
      </tp>
      <tp>
        <v>84.74</v>
        <stp/>
        <stp>StudyData</stp>
        <stp>SPY</stp>
        <stp>Bar</stp>
        <stp/>
        <stp>Close</stp>
        <stp>M</stp>
        <stp>-229</stp>
        <stp/>
        <stp/>
        <stp/>
        <stp/>
        <stp/>
        <tr r="D231" s="2"/>
      </tp>
      <tp t="s">
        <v/>
        <stp/>
        <stp>StudyData</stp>
        <stp>SPY</stp>
        <stp>Bar</stp>
        <stp/>
        <stp>Close</stp>
        <stp>M</stp>
        <stp>-329</stp>
        <stp/>
        <stp/>
        <stp/>
        <stp/>
        <stp/>
        <tr r="D331" s="2"/>
      </tp>
      <tp t="s">
        <v/>
        <stp/>
        <stp>StudyData</stp>
        <stp>SPY</stp>
        <stp>Bar</stp>
        <stp/>
        <stp>Close</stp>
        <stp>M</stp>
        <stp>-429</stp>
        <stp/>
        <stp/>
        <stp/>
        <stp/>
        <stp/>
        <tr r="D431" s="2"/>
      </tp>
      <tp t="s">
        <v/>
        <stp/>
        <stp>StudyData</stp>
        <stp>SPY</stp>
        <stp>Bar</stp>
        <stp/>
        <stp>Close</stp>
        <stp>M</stp>
        <stp>-529</stp>
        <stp/>
        <stp/>
        <stp/>
        <stp/>
        <stp/>
        <tr r="D531" s="2"/>
      </tp>
      <tp>
        <v>125.5</v>
        <stp/>
        <stp>StudyData</stp>
        <stp>SPY</stp>
        <stp>Bar</stp>
        <stp/>
        <stp>Close</stp>
        <stp>M</stp>
        <stp>-126</stp>
        <stp/>
        <stp/>
        <stp/>
        <stp/>
        <stp/>
        <tr r="D128" s="2"/>
      </tp>
      <tp>
        <v>97.63</v>
        <stp/>
        <stp>StudyData</stp>
        <stp>SPY</stp>
        <stp>Bar</stp>
        <stp/>
        <stp>Close</stp>
        <stp>M</stp>
        <stp>-226</stp>
        <stp/>
        <stp/>
        <stp/>
        <stp/>
        <stp/>
        <tr r="D228" s="2"/>
      </tp>
      <tp t="s">
        <v/>
        <stp/>
        <stp>StudyData</stp>
        <stp>SPY</stp>
        <stp>Bar</stp>
        <stp/>
        <stp>Close</stp>
        <stp>M</stp>
        <stp>-326</stp>
        <stp/>
        <stp/>
        <stp/>
        <stp/>
        <stp/>
        <tr r="D328" s="2"/>
      </tp>
      <tp t="s">
        <v/>
        <stp/>
        <stp>StudyData</stp>
        <stp>SPY</stp>
        <stp>Bar</stp>
        <stp/>
        <stp>Close</stp>
        <stp>M</stp>
        <stp>-426</stp>
        <stp/>
        <stp/>
        <stp/>
        <stp/>
        <stp/>
        <tr r="D428" s="2"/>
      </tp>
      <tp t="s">
        <v/>
        <stp/>
        <stp>StudyData</stp>
        <stp>SPY</stp>
        <stp>Bar</stp>
        <stp/>
        <stp>Close</stp>
        <stp>M</stp>
        <stp>-526</stp>
        <stp/>
        <stp/>
        <stp/>
        <stp/>
        <stp/>
        <tr r="D528" s="2"/>
      </tp>
      <tp>
        <v>113.15</v>
        <stp/>
        <stp>StudyData</stp>
        <stp>SPY</stp>
        <stp>Bar</stp>
        <stp/>
        <stp>Close</stp>
        <stp>M</stp>
        <stp>-127</stp>
        <stp/>
        <stp/>
        <stp/>
        <stp/>
        <stp/>
        <tr r="D129" s="2"/>
      </tp>
      <tp>
        <v>96.95</v>
        <stp/>
        <stp>StudyData</stp>
        <stp>SPY</stp>
        <stp>Bar</stp>
        <stp/>
        <stp>Close</stp>
        <stp>M</stp>
        <stp>-227</stp>
        <stp/>
        <stp/>
        <stp/>
        <stp/>
        <stp/>
        <tr r="D229" s="2"/>
      </tp>
      <tp t="s">
        <v/>
        <stp/>
        <stp>StudyData</stp>
        <stp>SPY</stp>
        <stp>Bar</stp>
        <stp/>
        <stp>Close</stp>
        <stp>M</stp>
        <stp>-327</stp>
        <stp/>
        <stp/>
        <stp/>
        <stp/>
        <stp/>
        <tr r="D329" s="2"/>
      </tp>
      <tp t="s">
        <v/>
        <stp/>
        <stp>StudyData</stp>
        <stp>SPY</stp>
        <stp>Bar</stp>
        <stp/>
        <stp>Close</stp>
        <stp>M</stp>
        <stp>-427</stp>
        <stp/>
        <stp/>
        <stp/>
        <stp/>
        <stp/>
        <tr r="D429" s="2"/>
      </tp>
      <tp t="s">
        <v/>
        <stp/>
        <stp>StudyData</stp>
        <stp>SPY</stp>
        <stp>Bar</stp>
        <stp/>
        <stp>Close</stp>
        <stp>M</stp>
        <stp>-527</stp>
        <stp/>
        <stp/>
        <stp/>
        <stp/>
        <stp/>
        <tr r="D529" s="2"/>
      </tp>
      <tp>
        <v>125.5</v>
        <stp/>
        <stp>StudyData</stp>
        <stp>SPY</stp>
        <stp>Bar</stp>
        <stp/>
        <stp>Close</stp>
        <stp>M</stp>
        <stp>-124</stp>
        <stp/>
        <stp/>
        <stp/>
        <stp/>
        <stp/>
        <tr r="D126" s="2"/>
      </tp>
      <tp>
        <v>101.44</v>
        <stp/>
        <stp>StudyData</stp>
        <stp>SPY</stp>
        <stp>Bar</stp>
        <stp/>
        <stp>Close</stp>
        <stp>M</stp>
        <stp>-224</stp>
        <stp/>
        <stp/>
        <stp/>
        <stp/>
        <stp/>
        <tr r="D226" s="2"/>
      </tp>
      <tp t="s">
        <v/>
        <stp/>
        <stp>StudyData</stp>
        <stp>SPY</stp>
        <stp>Bar</stp>
        <stp/>
        <stp>Close</stp>
        <stp>M</stp>
        <stp>-324</stp>
        <stp/>
        <stp/>
        <stp/>
        <stp/>
        <stp/>
        <tr r="D326" s="2"/>
      </tp>
      <tp t="s">
        <v/>
        <stp/>
        <stp>StudyData</stp>
        <stp>SPY</stp>
        <stp>Bar</stp>
        <stp/>
        <stp>Close</stp>
        <stp>M</stp>
        <stp>-424</stp>
        <stp/>
        <stp/>
        <stp/>
        <stp/>
        <stp/>
        <tr r="D426" s="2"/>
      </tp>
      <tp t="s">
        <v/>
        <stp/>
        <stp>StudyData</stp>
        <stp>SPY</stp>
        <stp>Bar</stp>
        <stp/>
        <stp>Close</stp>
        <stp>M</stp>
        <stp>-524</stp>
        <stp/>
        <stp/>
        <stp/>
        <stp/>
        <stp/>
        <tr r="D526" s="2"/>
      </tp>
      <tp>
        <v>124.99</v>
        <stp/>
        <stp>StudyData</stp>
        <stp>SPY</stp>
        <stp>Bar</stp>
        <stp/>
        <stp>Close</stp>
        <stp>M</stp>
        <stp>-125</stp>
        <stp/>
        <stp/>
        <stp/>
        <stp/>
        <stp/>
        <tr r="D127" s="2"/>
      </tp>
      <tp>
        <v>99.39</v>
        <stp/>
        <stp>StudyData</stp>
        <stp>SPY</stp>
        <stp>Bar</stp>
        <stp/>
        <stp>Close</stp>
        <stp>M</stp>
        <stp>-225</stp>
        <stp/>
        <stp/>
        <stp/>
        <stp/>
        <stp/>
        <tr r="D227" s="2"/>
      </tp>
      <tp t="s">
        <v/>
        <stp/>
        <stp>StudyData</stp>
        <stp>SPY</stp>
        <stp>Bar</stp>
        <stp/>
        <stp>Close</stp>
        <stp>M</stp>
        <stp>-325</stp>
        <stp/>
        <stp/>
        <stp/>
        <stp/>
        <stp/>
        <tr r="D327" s="2"/>
      </tp>
      <tp t="s">
        <v/>
        <stp/>
        <stp>StudyData</stp>
        <stp>SPY</stp>
        <stp>Bar</stp>
        <stp/>
        <stp>Close</stp>
        <stp>M</stp>
        <stp>-425</stp>
        <stp/>
        <stp/>
        <stp/>
        <stp/>
        <stp/>
        <tr r="D427" s="2"/>
      </tp>
      <tp t="s">
        <v/>
        <stp/>
        <stp>StudyData</stp>
        <stp>SPY</stp>
        <stp>Bar</stp>
        <stp/>
        <stp>Close</stp>
        <stp>M</stp>
        <stp>-525</stp>
        <stp/>
        <stp/>
        <stp/>
        <stp/>
        <stp/>
        <tr r="D527" s="2"/>
      </tp>
      <tp>
        <v>14.3</v>
        <stp/>
        <stp>StudyData</stp>
        <stp>XLK</stp>
        <stp>Bar</stp>
        <stp/>
        <stp>Close</stp>
        <stp>M</stp>
        <stp>-229</stp>
        <stp/>
        <stp/>
        <stp/>
        <stp/>
        <stp/>
        <tr r="J231" s="2"/>
      </tp>
      <tp t="s">
        <v/>
        <stp/>
        <stp>StudyData</stp>
        <stp>XLK</stp>
        <stp>Bar</stp>
        <stp/>
        <stp>Close</stp>
        <stp>M</stp>
        <stp>-329</stp>
        <stp/>
        <stp/>
        <stp/>
        <stp/>
        <stp/>
        <tr r="J331" s="2"/>
      </tp>
      <tp>
        <v>25.81</v>
        <stp/>
        <stp>StudyData</stp>
        <stp>XLK</stp>
        <stp>Bar</stp>
        <stp/>
        <stp>Close</stp>
        <stp>M</stp>
        <stp>-129</stp>
        <stp/>
        <stp/>
        <stp/>
        <stp/>
        <stp/>
        <tr r="J131" s="2"/>
      </tp>
      <tp t="s">
        <v/>
        <stp/>
        <stp>StudyData</stp>
        <stp>XLK</stp>
        <stp>Bar</stp>
        <stp/>
        <stp>Close</stp>
        <stp>M</stp>
        <stp>-429</stp>
        <stp/>
        <stp/>
        <stp/>
        <stp/>
        <stp/>
        <tr r="J431" s="2"/>
      </tp>
      <tp t="s">
        <v/>
        <stp/>
        <stp>StudyData</stp>
        <stp>XLK</stp>
        <stp>Bar</stp>
        <stp/>
        <stp>Close</stp>
        <stp>M</stp>
        <stp>-529</stp>
        <stp/>
        <stp/>
        <stp/>
        <stp/>
        <stp/>
        <tr r="J531" s="2"/>
      </tp>
      <tp>
        <v>137.02000000000001</v>
        <stp/>
        <stp>StudyData</stp>
        <stp>SPY</stp>
        <stp>Bar</stp>
        <stp/>
        <stp>Close</stp>
        <stp>M</stp>
        <stp>-122</stp>
        <stp/>
        <stp/>
        <stp/>
        <stp/>
        <stp/>
        <tr r="D124" s="2"/>
      </tp>
      <tp>
        <v>105.3</v>
        <stp/>
        <stp>StudyData</stp>
        <stp>SPY</stp>
        <stp>Bar</stp>
        <stp/>
        <stp>Close</stp>
        <stp>M</stp>
        <stp>-222</stp>
        <stp/>
        <stp/>
        <stp/>
        <stp/>
        <stp/>
        <tr r="D224" s="2"/>
      </tp>
      <tp t="s">
        <v/>
        <stp/>
        <stp>StudyData</stp>
        <stp>SPY</stp>
        <stp>Bar</stp>
        <stp/>
        <stp>Close</stp>
        <stp>M</stp>
        <stp>-322</stp>
        <stp/>
        <stp/>
        <stp/>
        <stp/>
        <stp/>
        <tr r="D324" s="2"/>
      </tp>
      <tp t="s">
        <v/>
        <stp/>
        <stp>StudyData</stp>
        <stp>SPY</stp>
        <stp>Bar</stp>
        <stp/>
        <stp>Close</stp>
        <stp>M</stp>
        <stp>-422</stp>
        <stp/>
        <stp/>
        <stp/>
        <stp/>
        <stp/>
        <tr r="D424" s="2"/>
      </tp>
      <tp t="s">
        <v/>
        <stp/>
        <stp>StudyData</stp>
        <stp>SPY</stp>
        <stp>Bar</stp>
        <stp/>
        <stp>Close</stp>
        <stp>M</stp>
        <stp>-522</stp>
        <stp/>
        <stp/>
        <stp/>
        <stp/>
        <stp/>
        <tr r="D524" s="2"/>
      </tp>
      <tp>
        <v>15.61</v>
        <stp/>
        <stp>StudyData</stp>
        <stp>XLK</stp>
        <stp>Bar</stp>
        <stp/>
        <stp>Close</stp>
        <stp>M</stp>
        <stp>-228</stp>
        <stp/>
        <stp/>
        <stp/>
        <stp/>
        <stp/>
        <tr r="J230" s="2"/>
      </tp>
      <tp t="s">
        <v/>
        <stp/>
        <stp>StudyData</stp>
        <stp>XLK</stp>
        <stp>Bar</stp>
        <stp/>
        <stp>Close</stp>
        <stp>M</stp>
        <stp>-328</stp>
        <stp/>
        <stp/>
        <stp/>
        <stp/>
        <stp/>
        <tr r="J330" s="2"/>
      </tp>
      <tp>
        <v>24.44</v>
        <stp/>
        <stp>StudyData</stp>
        <stp>XLK</stp>
        <stp>Bar</stp>
        <stp/>
        <stp>Close</stp>
        <stp>M</stp>
        <stp>-128</stp>
        <stp/>
        <stp/>
        <stp/>
        <stp/>
        <stp/>
        <tr r="J130" s="2"/>
      </tp>
      <tp t="s">
        <v/>
        <stp/>
        <stp>StudyData</stp>
        <stp>XLK</stp>
        <stp>Bar</stp>
        <stp/>
        <stp>Close</stp>
        <stp>M</stp>
        <stp>-428</stp>
        <stp/>
        <stp/>
        <stp/>
        <stp/>
        <stp/>
        <tr r="J430" s="2"/>
      </tp>
      <tp t="s">
        <v/>
        <stp/>
        <stp>StudyData</stp>
        <stp>XLK</stp>
        <stp>Bar</stp>
        <stp/>
        <stp>Close</stp>
        <stp>M</stp>
        <stp>-528</stp>
        <stp/>
        <stp/>
        <stp/>
        <stp/>
        <stp/>
        <tr r="J530" s="2"/>
      </tp>
      <tp>
        <v>131.32</v>
        <stp/>
        <stp>StudyData</stp>
        <stp>SPY</stp>
        <stp>Bar</stp>
        <stp/>
        <stp>Close</stp>
        <stp>M</stp>
        <stp>-123</stp>
        <stp/>
        <stp/>
        <stp/>
        <stp/>
        <stp/>
        <tr r="D125" s="2"/>
      </tp>
      <tp>
        <v>99.95</v>
        <stp/>
        <stp>StudyData</stp>
        <stp>SPY</stp>
        <stp>Bar</stp>
        <stp/>
        <stp>Close</stp>
        <stp>M</stp>
        <stp>-223</stp>
        <stp/>
        <stp/>
        <stp/>
        <stp/>
        <stp/>
        <tr r="D225" s="2"/>
      </tp>
      <tp t="s">
        <v/>
        <stp/>
        <stp>StudyData</stp>
        <stp>SPY</stp>
        <stp>Bar</stp>
        <stp/>
        <stp>Close</stp>
        <stp>M</stp>
        <stp>-323</stp>
        <stp/>
        <stp/>
        <stp/>
        <stp/>
        <stp/>
        <tr r="D325" s="2"/>
      </tp>
      <tp t="s">
        <v/>
        <stp/>
        <stp>StudyData</stp>
        <stp>SPY</stp>
        <stp>Bar</stp>
        <stp/>
        <stp>Close</stp>
        <stp>M</stp>
        <stp>-423</stp>
        <stp/>
        <stp/>
        <stp/>
        <stp/>
        <stp/>
        <tr r="D425" s="2"/>
      </tp>
      <tp t="s">
        <v/>
        <stp/>
        <stp>StudyData</stp>
        <stp>SPY</stp>
        <stp>Bar</stp>
        <stp/>
        <stp>Close</stp>
        <stp>M</stp>
        <stp>-523</stp>
        <stp/>
        <stp/>
        <stp/>
        <stp/>
        <stp/>
        <tr r="D525" s="2"/>
      </tp>
      <tp>
        <v>139.87</v>
        <stp/>
        <stp>StudyData</stp>
        <stp>SPY</stp>
        <stp>Bar</stp>
        <stp/>
        <stp>Close</stp>
        <stp>M</stp>
        <stp>-120</stp>
        <stp/>
        <stp/>
        <stp/>
        <stp/>
        <stp/>
        <tr r="D122" s="2"/>
      </tp>
      <tp>
        <v>111.28</v>
        <stp/>
        <stp>StudyData</stp>
        <stp>SPY</stp>
        <stp>Bar</stp>
        <stp/>
        <stp>Close</stp>
        <stp>M</stp>
        <stp>-220</stp>
        <stp/>
        <stp/>
        <stp/>
        <stp/>
        <stp/>
        <tr r="D222" s="2"/>
      </tp>
      <tp t="s">
        <v/>
        <stp/>
        <stp>StudyData</stp>
        <stp>SPY</stp>
        <stp>Bar</stp>
        <stp/>
        <stp>Close</stp>
        <stp>M</stp>
        <stp>-320</stp>
        <stp/>
        <stp/>
        <stp/>
        <stp/>
        <stp/>
        <tr r="D322" s="2"/>
      </tp>
      <tp t="s">
        <v/>
        <stp/>
        <stp>StudyData</stp>
        <stp>SPY</stp>
        <stp>Bar</stp>
        <stp/>
        <stp>Close</stp>
        <stp>M</stp>
        <stp>-420</stp>
        <stp/>
        <stp/>
        <stp/>
        <stp/>
        <stp/>
        <tr r="D422" s="2"/>
      </tp>
      <tp t="s">
        <v/>
        <stp/>
        <stp>StudyData</stp>
        <stp>SPY</stp>
        <stp>Bar</stp>
        <stp/>
        <stp>Close</stp>
        <stp>M</stp>
        <stp>-520</stp>
        <stp/>
        <stp/>
        <stp/>
        <stp/>
        <stp/>
        <tr r="D522" s="2"/>
      </tp>
      <tp>
        <v>140.81</v>
        <stp/>
        <stp>StudyData</stp>
        <stp>SPY</stp>
        <stp>Bar</stp>
        <stp/>
        <stp>Close</stp>
        <stp>M</stp>
        <stp>-121</stp>
        <stp/>
        <stp/>
        <stp/>
        <stp/>
        <stp/>
        <tr r="D123" s="2"/>
      </tp>
      <tp>
        <v>106.45</v>
        <stp/>
        <stp>StudyData</stp>
        <stp>SPY</stp>
        <stp>Bar</stp>
        <stp/>
        <stp>Close</stp>
        <stp>M</stp>
        <stp>-221</stp>
        <stp/>
        <stp/>
        <stp/>
        <stp/>
        <stp/>
        <tr r="D223" s="2"/>
      </tp>
      <tp t="s">
        <v/>
        <stp/>
        <stp>StudyData</stp>
        <stp>SPY</stp>
        <stp>Bar</stp>
        <stp/>
        <stp>Close</stp>
        <stp>M</stp>
        <stp>-321</stp>
        <stp/>
        <stp/>
        <stp/>
        <stp/>
        <stp/>
        <tr r="D323" s="2"/>
      </tp>
      <tp t="s">
        <v/>
        <stp/>
        <stp>StudyData</stp>
        <stp>SPY</stp>
        <stp>Bar</stp>
        <stp/>
        <stp>Close</stp>
        <stp>M</stp>
        <stp>-421</stp>
        <stp/>
        <stp/>
        <stp/>
        <stp/>
        <stp/>
        <tr r="D423" s="2"/>
      </tp>
      <tp t="s">
        <v/>
        <stp/>
        <stp>StudyData</stp>
        <stp>SPY</stp>
        <stp>Bar</stp>
        <stp/>
        <stp>Close</stp>
        <stp>M</stp>
        <stp>-521</stp>
        <stp/>
        <stp/>
        <stp/>
        <stp/>
        <stp/>
        <tr r="D523" s="2"/>
      </tp>
      <tp>
        <v>42065</v>
        <stp/>
        <stp>StudyData</stp>
        <stp>XLK</stp>
        <stp>Bar</stp>
        <stp/>
        <stp>Time</stp>
        <stp>M</stp>
        <stp>-85</stp>
        <stp/>
        <stp/>
        <stp/>
        <stp>False</stp>
        <tr r="H87" s="2"/>
      </tp>
      <tp>
        <v>42095</v>
        <stp/>
        <stp>StudyData</stp>
        <stp>XLK</stp>
        <stp>Bar</stp>
        <stp/>
        <stp>Time</stp>
        <stp>M</stp>
        <stp>-84</stp>
        <stp/>
        <stp/>
        <stp/>
        <stp>False</stp>
        <tr r="H86" s="2"/>
      </tp>
      <tp>
        <v>42006</v>
        <stp/>
        <stp>StudyData</stp>
        <stp>XLK</stp>
        <stp>Bar</stp>
        <stp/>
        <stp>Time</stp>
        <stp>M</stp>
        <stp>-87</stp>
        <stp/>
        <stp/>
        <stp/>
        <stp>False</stp>
        <tr r="H89" s="2"/>
      </tp>
      <tp>
        <v>42037</v>
        <stp/>
        <stp>StudyData</stp>
        <stp>XLK</stp>
        <stp>Bar</stp>
        <stp/>
        <stp>Time</stp>
        <stp>M</stp>
        <stp>-86</stp>
        <stp/>
        <stp/>
        <stp/>
        <stp>False</stp>
        <tr r="H88" s="2"/>
      </tp>
      <tp>
        <v>42186</v>
        <stp/>
        <stp>StudyData</stp>
        <stp>XLK</stp>
        <stp>Bar</stp>
        <stp/>
        <stp>Time</stp>
        <stp>M</stp>
        <stp>-81</stp>
        <stp/>
        <stp/>
        <stp/>
        <stp>False</stp>
        <tr r="H83" s="2"/>
      </tp>
      <tp>
        <v>42219</v>
        <stp/>
        <stp>StudyData</stp>
        <stp>XLK</stp>
        <stp>Bar</stp>
        <stp/>
        <stp>Time</stp>
        <stp>M</stp>
        <stp>-80</stp>
        <stp/>
        <stp/>
        <stp/>
        <stp>False</stp>
        <tr r="H82" s="2"/>
      </tp>
      <tp>
        <v>42125</v>
        <stp/>
        <stp>StudyData</stp>
        <stp>XLK</stp>
        <stp>Bar</stp>
        <stp/>
        <stp>Time</stp>
        <stp>M</stp>
        <stp>-83</stp>
        <stp/>
        <stp/>
        <stp/>
        <stp>False</stp>
        <tr r="H85" s="2"/>
      </tp>
      <tp>
        <v>42156</v>
        <stp/>
        <stp>StudyData</stp>
        <stp>XLK</stp>
        <stp>Bar</stp>
        <stp/>
        <stp>Time</stp>
        <stp>M</stp>
        <stp>-82</stp>
        <stp/>
        <stp/>
        <stp/>
        <stp>False</stp>
        <tr r="H84" s="2"/>
      </tp>
      <tp>
        <v>41946</v>
        <stp/>
        <stp>StudyData</stp>
        <stp>XLK</stp>
        <stp>Bar</stp>
        <stp/>
        <stp>Time</stp>
        <stp>M</stp>
        <stp>-89</stp>
        <stp/>
        <stp/>
        <stp/>
        <stp>False</stp>
        <tr r="H91" s="2"/>
      </tp>
      <tp>
        <v>41974</v>
        <stp/>
        <stp>StudyData</stp>
        <stp>XLK</stp>
        <stp>Bar</stp>
        <stp/>
        <stp>Time</stp>
        <stp>M</stp>
        <stp>-88</stp>
        <stp/>
        <stp/>
        <stp/>
        <stp>False</stp>
        <tr r="H90" s="2"/>
      </tp>
      <tp>
        <v>37.299999999999997</v>
        <stp/>
        <stp>StudyData</stp>
        <stp>XLK</stp>
        <stp>Bar</stp>
        <stp/>
        <stp>Close</stp>
        <stp>M</stp>
        <stp>-255</stp>
        <stp/>
        <stp/>
        <stp/>
        <stp/>
        <stp/>
        <tr r="J257" s="2"/>
      </tp>
      <tp t="s">
        <v/>
        <stp/>
        <stp>StudyData</stp>
        <stp>XLK</stp>
        <stp>Bar</stp>
        <stp/>
        <stp>Close</stp>
        <stp>M</stp>
        <stp>-355</stp>
        <stp/>
        <stp/>
        <stp/>
        <stp/>
        <stp/>
        <tr r="J357" s="2"/>
      </tp>
      <tp>
        <v>17.649999999999999</v>
        <stp/>
        <stp>StudyData</stp>
        <stp>XLK</stp>
        <stp>Bar</stp>
        <stp/>
        <stp>Close</stp>
        <stp>M</stp>
        <stp>-155</stp>
        <stp/>
        <stp/>
        <stp/>
        <stp/>
        <stp/>
        <tr r="J157" s="2"/>
      </tp>
      <tp t="s">
        <v/>
        <stp/>
        <stp>StudyData</stp>
        <stp>XLK</stp>
        <stp>Bar</stp>
        <stp/>
        <stp>Close</stp>
        <stp>M</stp>
        <stp>-455</stp>
        <stp/>
        <stp/>
        <stp/>
        <stp/>
        <stp/>
        <tr r="J457" s="2"/>
      </tp>
      <tp t="s">
        <v/>
        <stp/>
        <stp>StudyData</stp>
        <stp>XLK</stp>
        <stp>Bar</stp>
        <stp/>
        <stp>Close</stp>
        <stp>M</stp>
        <stp>-555</stp>
        <stp/>
        <stp/>
        <stp/>
        <stp/>
        <stp/>
        <tr r="J557" s="2"/>
      </tp>
      <tp>
        <v>28.01</v>
        <stp/>
        <stp>StudyData</stp>
        <stp>XLK</stp>
        <stp>Bar</stp>
        <stp/>
        <stp>Close</stp>
        <stp>M</stp>
        <stp>-254</stp>
        <stp/>
        <stp/>
        <stp/>
        <stp/>
        <stp/>
        <tr r="J256" s="2"/>
      </tp>
      <tp t="s">
        <v/>
        <stp/>
        <stp>StudyData</stp>
        <stp>XLK</stp>
        <stp>Bar</stp>
        <stp/>
        <stp>Close</stp>
        <stp>M</stp>
        <stp>-354</stp>
        <stp/>
        <stp/>
        <stp/>
        <stp/>
        <stp/>
        <tr r="J356" s="2"/>
      </tp>
      <tp>
        <v>18.21</v>
        <stp/>
        <stp>StudyData</stp>
        <stp>XLK</stp>
        <stp>Bar</stp>
        <stp/>
        <stp>Close</stp>
        <stp>M</stp>
        <stp>-154</stp>
        <stp/>
        <stp/>
        <stp/>
        <stp/>
        <stp/>
        <tr r="J156" s="2"/>
      </tp>
      <tp t="s">
        <v/>
        <stp/>
        <stp>StudyData</stp>
        <stp>XLK</stp>
        <stp>Bar</stp>
        <stp/>
        <stp>Close</stp>
        <stp>M</stp>
        <stp>-454</stp>
        <stp/>
        <stp/>
        <stp/>
        <stp/>
        <stp/>
        <tr r="J456" s="2"/>
      </tp>
      <tp t="s">
        <v/>
        <stp/>
        <stp>StudyData</stp>
        <stp>XLK</stp>
        <stp>Bar</stp>
        <stp/>
        <stp>Close</stp>
        <stp>M</stp>
        <stp>-554</stp>
        <stp/>
        <stp/>
        <stp/>
        <stp/>
        <stp/>
        <tr r="J556" s="2"/>
      </tp>
      <tp>
        <v>34.75</v>
        <stp/>
        <stp>StudyData</stp>
        <stp>XLK</stp>
        <stp>Bar</stp>
        <stp/>
        <stp>Close</stp>
        <stp>M</stp>
        <stp>-257</stp>
        <stp/>
        <stp/>
        <stp/>
        <stp/>
        <stp/>
        <tr r="J259" s="2"/>
      </tp>
      <tp t="s">
        <v/>
        <stp/>
        <stp>StudyData</stp>
        <stp>XLK</stp>
        <stp>Bar</stp>
        <stp/>
        <stp>Close</stp>
        <stp>M</stp>
        <stp>-357</stp>
        <stp/>
        <stp/>
        <stp/>
        <stp/>
        <stp/>
        <tr r="J359" s="2"/>
      </tp>
      <tp>
        <v>15.62</v>
        <stp/>
        <stp>StudyData</stp>
        <stp>XLK</stp>
        <stp>Bar</stp>
        <stp/>
        <stp>Close</stp>
        <stp>M</stp>
        <stp>-157</stp>
        <stp/>
        <stp/>
        <stp/>
        <stp/>
        <stp/>
        <tr r="J159" s="2"/>
      </tp>
      <tp t="s">
        <v/>
        <stp/>
        <stp>StudyData</stp>
        <stp>XLK</stp>
        <stp>Bar</stp>
        <stp/>
        <stp>Close</stp>
        <stp>M</stp>
        <stp>-457</stp>
        <stp/>
        <stp/>
        <stp/>
        <stp/>
        <stp/>
        <tr r="J459" s="2"/>
      </tp>
      <tp t="s">
        <v/>
        <stp/>
        <stp>StudyData</stp>
        <stp>XLK</stp>
        <stp>Bar</stp>
        <stp/>
        <stp>Close</stp>
        <stp>M</stp>
        <stp>-557</stp>
        <stp/>
        <stp/>
        <stp/>
        <stp/>
        <stp/>
        <tr r="J559" s="2"/>
      </tp>
      <tp>
        <v>31.31</v>
        <stp/>
        <stp>StudyData</stp>
        <stp>XLK</stp>
        <stp>Bar</stp>
        <stp/>
        <stp>Close</stp>
        <stp>M</stp>
        <stp>-256</stp>
        <stp/>
        <stp/>
        <stp/>
        <stp/>
        <stp/>
        <tr r="J258" s="2"/>
      </tp>
      <tp t="s">
        <v/>
        <stp/>
        <stp>StudyData</stp>
        <stp>XLK</stp>
        <stp>Bar</stp>
        <stp/>
        <stp>Close</stp>
        <stp>M</stp>
        <stp>-356</stp>
        <stp/>
        <stp/>
        <stp/>
        <stp/>
        <stp/>
        <tr r="J358" s="2"/>
      </tp>
      <tp>
        <v>17.25</v>
        <stp/>
        <stp>StudyData</stp>
        <stp>XLK</stp>
        <stp>Bar</stp>
        <stp/>
        <stp>Close</stp>
        <stp>M</stp>
        <stp>-156</stp>
        <stp/>
        <stp/>
        <stp/>
        <stp/>
        <stp/>
        <tr r="J158" s="2"/>
      </tp>
      <tp t="s">
        <v/>
        <stp/>
        <stp>StudyData</stp>
        <stp>XLK</stp>
        <stp>Bar</stp>
        <stp/>
        <stp>Close</stp>
        <stp>M</stp>
        <stp>-456</stp>
        <stp/>
        <stp/>
        <stp/>
        <stp/>
        <stp/>
        <tr r="J458" s="2"/>
      </tp>
      <tp t="s">
        <v/>
        <stp/>
        <stp>StudyData</stp>
        <stp>XLK</stp>
        <stp>Bar</stp>
        <stp/>
        <stp>Close</stp>
        <stp>M</stp>
        <stp>-556</stp>
        <stp/>
        <stp/>
        <stp/>
        <stp/>
        <stp/>
        <tr r="J558" s="2"/>
      </tp>
      <tp>
        <v>27.63</v>
        <stp/>
        <stp>StudyData</stp>
        <stp>XLK</stp>
        <stp>Bar</stp>
        <stp/>
        <stp>Close</stp>
        <stp>M</stp>
        <stp>-251</stp>
        <stp/>
        <stp/>
        <stp/>
        <stp/>
        <stp/>
        <tr r="J253" s="2"/>
      </tp>
      <tp t="s">
        <v/>
        <stp/>
        <stp>StudyData</stp>
        <stp>XLK</stp>
        <stp>Bar</stp>
        <stp/>
        <stp>Close</stp>
        <stp>M</stp>
        <stp>-351</stp>
        <stp/>
        <stp/>
        <stp/>
        <stp/>
        <stp/>
        <tr r="J353" s="2"/>
      </tp>
      <tp>
        <v>20.87</v>
        <stp/>
        <stp>StudyData</stp>
        <stp>XLK</stp>
        <stp>Bar</stp>
        <stp/>
        <stp>Close</stp>
        <stp>M</stp>
        <stp>-151</stp>
        <stp/>
        <stp/>
        <stp/>
        <stp/>
        <stp/>
        <tr r="J153" s="2"/>
      </tp>
      <tp t="s">
        <v/>
        <stp/>
        <stp>StudyData</stp>
        <stp>XLK</stp>
        <stp>Bar</stp>
        <stp/>
        <stp>Close</stp>
        <stp>M</stp>
        <stp>-451</stp>
        <stp/>
        <stp/>
        <stp/>
        <stp/>
        <stp/>
        <tr r="J453" s="2"/>
      </tp>
      <tp t="s">
        <v/>
        <stp/>
        <stp>StudyData</stp>
        <stp>XLK</stp>
        <stp>Bar</stp>
        <stp/>
        <stp>Close</stp>
        <stp>M</stp>
        <stp>-551</stp>
        <stp/>
        <stp/>
        <stp/>
        <stp/>
        <stp/>
        <tr r="J553" s="2"/>
      </tp>
      <tp>
        <v>28.17</v>
        <stp/>
        <stp>StudyData</stp>
        <stp>XLK</stp>
        <stp>Bar</stp>
        <stp/>
        <stp>Close</stp>
        <stp>M</stp>
        <stp>-250</stp>
        <stp/>
        <stp/>
        <stp/>
        <stp/>
        <stp/>
        <tr r="J252" s="2"/>
      </tp>
      <tp t="s">
        <v/>
        <stp/>
        <stp>StudyData</stp>
        <stp>XLK</stp>
        <stp>Bar</stp>
        <stp/>
        <stp>Close</stp>
        <stp>M</stp>
        <stp>-350</stp>
        <stp/>
        <stp/>
        <stp/>
        <stp/>
        <stp/>
        <tr r="J352" s="2"/>
      </tp>
      <tp>
        <v>20.61</v>
        <stp/>
        <stp>StudyData</stp>
        <stp>XLK</stp>
        <stp>Bar</stp>
        <stp/>
        <stp>Close</stp>
        <stp>M</stp>
        <stp>-150</stp>
        <stp/>
        <stp/>
        <stp/>
        <stp/>
        <stp/>
        <tr r="J152" s="2"/>
      </tp>
      <tp t="s">
        <v/>
        <stp/>
        <stp>StudyData</stp>
        <stp>XLK</stp>
        <stp>Bar</stp>
        <stp/>
        <stp>Close</stp>
        <stp>M</stp>
        <stp>-450</stp>
        <stp/>
        <stp/>
        <stp/>
        <stp/>
        <stp/>
        <tr r="J452" s="2"/>
      </tp>
      <tp t="s">
        <v/>
        <stp/>
        <stp>StudyData</stp>
        <stp>XLK</stp>
        <stp>Bar</stp>
        <stp/>
        <stp>Close</stp>
        <stp>M</stp>
        <stp>-550</stp>
        <stp/>
        <stp/>
        <stp/>
        <stp/>
        <stp/>
        <tr r="J552" s="2"/>
      </tp>
      <tp>
        <v>24.8</v>
        <stp/>
        <stp>StudyData</stp>
        <stp>XLK</stp>
        <stp>Bar</stp>
        <stp/>
        <stp>Close</stp>
        <stp>M</stp>
        <stp>-253</stp>
        <stp/>
        <stp/>
        <stp/>
        <stp/>
        <stp/>
        <tr r="J255" s="2"/>
      </tp>
      <tp t="s">
        <v/>
        <stp/>
        <stp>StudyData</stp>
        <stp>XLK</stp>
        <stp>Bar</stp>
        <stp/>
        <stp>Close</stp>
        <stp>M</stp>
        <stp>-353</stp>
        <stp/>
        <stp/>
        <stp/>
        <stp/>
        <stp/>
        <tr r="J355" s="2"/>
      </tp>
      <tp>
        <v>19.7</v>
        <stp/>
        <stp>StudyData</stp>
        <stp>XLK</stp>
        <stp>Bar</stp>
        <stp/>
        <stp>Close</stp>
        <stp>M</stp>
        <stp>-153</stp>
        <stp/>
        <stp/>
        <stp/>
        <stp/>
        <stp/>
        <tr r="J155" s="2"/>
      </tp>
      <tp t="s">
        <v/>
        <stp/>
        <stp>StudyData</stp>
        <stp>XLK</stp>
        <stp>Bar</stp>
        <stp/>
        <stp>Close</stp>
        <stp>M</stp>
        <stp>-453</stp>
        <stp/>
        <stp/>
        <stp/>
        <stp/>
        <stp/>
        <tr r="J455" s="2"/>
      </tp>
      <tp t="s">
        <v/>
        <stp/>
        <stp>StudyData</stp>
        <stp>XLK</stp>
        <stp>Bar</stp>
        <stp/>
        <stp>Close</stp>
        <stp>M</stp>
        <stp>-553</stp>
        <stp/>
        <stp/>
        <stp/>
        <stp/>
        <stp/>
        <tr r="J555" s="2"/>
      </tp>
      <tp>
        <v>73.930000000000007</v>
        <stp/>
        <stp>StudyData</stp>
        <stp>SPY</stp>
        <stp>Bar</stp>
        <stp/>
        <stp>Close</stp>
        <stp>M</stp>
        <stp>-158</stp>
        <stp/>
        <stp/>
        <stp/>
        <stp/>
        <stp/>
        <tr r="D160" s="2"/>
      </tp>
      <tp>
        <v>142.94</v>
        <stp/>
        <stp>StudyData</stp>
        <stp>SPY</stp>
        <stp>Bar</stp>
        <stp/>
        <stp>Close</stp>
        <stp>M</stp>
        <stp>-258</stp>
        <stp/>
        <stp/>
        <stp/>
        <stp/>
        <stp/>
        <tr r="D260" s="2"/>
      </tp>
      <tp t="s">
        <v/>
        <stp/>
        <stp>StudyData</stp>
        <stp>SPY</stp>
        <stp>Bar</stp>
        <stp/>
        <stp>Close</stp>
        <stp>M</stp>
        <stp>-358</stp>
        <stp/>
        <stp/>
        <stp/>
        <stp/>
        <stp/>
        <tr r="D360" s="2"/>
      </tp>
      <tp t="s">
        <v/>
        <stp/>
        <stp>StudyData</stp>
        <stp>SPY</stp>
        <stp>Bar</stp>
        <stp/>
        <stp>Close</stp>
        <stp>M</stp>
        <stp>-458</stp>
        <stp/>
        <stp/>
        <stp/>
        <stp/>
        <stp/>
        <tr r="D460" s="2"/>
      </tp>
      <tp t="s">
        <v/>
        <stp/>
        <stp>StudyData</stp>
        <stp>SPY</stp>
        <stp>Bar</stp>
        <stp/>
        <stp>Close</stp>
        <stp>M</stp>
        <stp>-558</stp>
        <stp/>
        <stp/>
        <stp/>
        <stp/>
        <stp/>
        <tr r="D560" s="2"/>
      </tp>
      <tp>
        <v>28.81</v>
        <stp/>
        <stp>StudyData</stp>
        <stp>XLK</stp>
        <stp>Bar</stp>
        <stp/>
        <stp>Close</stp>
        <stp>M</stp>
        <stp>-252</stp>
        <stp/>
        <stp/>
        <stp/>
        <stp/>
        <stp/>
        <tr r="J254" s="2"/>
      </tp>
      <tp t="s">
        <v/>
        <stp/>
        <stp>StudyData</stp>
        <stp>XLK</stp>
        <stp>Bar</stp>
        <stp/>
        <stp>Close</stp>
        <stp>M</stp>
        <stp>-352</stp>
        <stp/>
        <stp/>
        <stp/>
        <stp/>
        <stp/>
        <tr r="J354" s="2"/>
      </tp>
      <tp>
        <v>20.02</v>
        <stp/>
        <stp>StudyData</stp>
        <stp>XLK</stp>
        <stp>Bar</stp>
        <stp/>
        <stp>Close</stp>
        <stp>M</stp>
        <stp>-152</stp>
        <stp/>
        <stp/>
        <stp/>
        <stp/>
        <stp/>
        <tr r="J154" s="2"/>
      </tp>
      <tp t="s">
        <v/>
        <stp/>
        <stp>StudyData</stp>
        <stp>XLK</stp>
        <stp>Bar</stp>
        <stp/>
        <stp>Close</stp>
        <stp>M</stp>
        <stp>-452</stp>
        <stp/>
        <stp/>
        <stp/>
        <stp/>
        <stp/>
        <tr r="J454" s="2"/>
      </tp>
      <tp t="s">
        <v/>
        <stp/>
        <stp>StudyData</stp>
        <stp>XLK</stp>
        <stp>Bar</stp>
        <stp/>
        <stp>Close</stp>
        <stp>M</stp>
        <stp>-552</stp>
        <stp/>
        <stp/>
        <stp/>
        <stp/>
        <stp/>
        <tr r="J554" s="2"/>
      </tp>
      <tp>
        <v>82.83</v>
        <stp/>
        <stp>StudyData</stp>
        <stp>SPY</stp>
        <stp>Bar</stp>
        <stp/>
        <stp>Close</stp>
        <stp>M</stp>
        <stp>-159</stp>
        <stp/>
        <stp/>
        <stp/>
        <stp/>
        <stp/>
        <tr r="D161" s="2"/>
      </tp>
      <tp>
        <v>143.63</v>
        <stp/>
        <stp>StudyData</stp>
        <stp>SPY</stp>
        <stp>Bar</stp>
        <stp/>
        <stp>Close</stp>
        <stp>M</stp>
        <stp>-259</stp>
        <stp/>
        <stp/>
        <stp/>
        <stp/>
        <stp/>
        <tr r="D261" s="2"/>
      </tp>
      <tp t="s">
        <v/>
        <stp/>
        <stp>StudyData</stp>
        <stp>SPY</stp>
        <stp>Bar</stp>
        <stp/>
        <stp>Close</stp>
        <stp>M</stp>
        <stp>-359</stp>
        <stp/>
        <stp/>
        <stp/>
        <stp/>
        <stp/>
        <tr r="D361" s="2"/>
      </tp>
      <tp t="s">
        <v/>
        <stp/>
        <stp>StudyData</stp>
        <stp>SPY</stp>
        <stp>Bar</stp>
        <stp/>
        <stp>Close</stp>
        <stp>M</stp>
        <stp>-459</stp>
        <stp/>
        <stp/>
        <stp/>
        <stp/>
        <stp/>
        <tr r="D461" s="2"/>
      </tp>
      <tp t="s">
        <v/>
        <stp/>
        <stp>StudyData</stp>
        <stp>SPY</stp>
        <stp>Bar</stp>
        <stp/>
        <stp>Close</stp>
        <stp>M</stp>
        <stp>-559</stp>
        <stp/>
        <stp/>
        <stp/>
        <stp/>
        <stp/>
        <tr r="D561" s="2"/>
      </tp>
      <tp>
        <v>87.42</v>
        <stp/>
        <stp>StudyData</stp>
        <stp>SPY</stp>
        <stp>Bar</stp>
        <stp/>
        <stp>Close</stp>
        <stp>M</stp>
        <stp>-156</stp>
        <stp/>
        <stp/>
        <stp/>
        <stp/>
        <stp/>
        <tr r="D158" s="2"/>
      </tp>
      <tp>
        <v>131.19</v>
        <stp/>
        <stp>StudyData</stp>
        <stp>SPY</stp>
        <stp>Bar</stp>
        <stp/>
        <stp>Close</stp>
        <stp>M</stp>
        <stp>-256</stp>
        <stp/>
        <stp/>
        <stp/>
        <stp/>
        <stp/>
        <tr r="D258" s="2"/>
      </tp>
      <tp t="s">
        <v/>
        <stp/>
        <stp>StudyData</stp>
        <stp>SPY</stp>
        <stp>Bar</stp>
        <stp/>
        <stp>Close</stp>
        <stp>M</stp>
        <stp>-356</stp>
        <stp/>
        <stp/>
        <stp/>
        <stp/>
        <stp/>
        <tr r="D358" s="2"/>
      </tp>
      <tp t="s">
        <v/>
        <stp/>
        <stp>StudyData</stp>
        <stp>SPY</stp>
        <stp>Bar</stp>
        <stp/>
        <stp>Close</stp>
        <stp>M</stp>
        <stp>-456</stp>
        <stp/>
        <stp/>
        <stp/>
        <stp/>
        <stp/>
        <tr r="D458" s="2"/>
      </tp>
      <tp t="s">
        <v/>
        <stp/>
        <stp>StudyData</stp>
        <stp>SPY</stp>
        <stp>Bar</stp>
        <stp/>
        <stp>Close</stp>
        <stp>M</stp>
        <stp>-556</stp>
        <stp/>
        <stp/>
        <stp/>
        <stp/>
        <stp/>
        <tr r="D558" s="2"/>
      </tp>
      <tp>
        <v>79.52</v>
        <stp/>
        <stp>StudyData</stp>
        <stp>SPY</stp>
        <stp>Bar</stp>
        <stp/>
        <stp>Close</stp>
        <stp>M</stp>
        <stp>-157</stp>
        <stp/>
        <stp/>
        <stp/>
        <stp/>
        <stp/>
        <tr r="D159" s="2"/>
      </tp>
      <tp>
        <v>132.28</v>
        <stp/>
        <stp>StudyData</stp>
        <stp>SPY</stp>
        <stp>Bar</stp>
        <stp/>
        <stp>Close</stp>
        <stp>M</stp>
        <stp>-257</stp>
        <stp/>
        <stp/>
        <stp/>
        <stp/>
        <stp/>
        <tr r="D259" s="2"/>
      </tp>
      <tp t="s">
        <v/>
        <stp/>
        <stp>StudyData</stp>
        <stp>SPY</stp>
        <stp>Bar</stp>
        <stp/>
        <stp>Close</stp>
        <stp>M</stp>
        <stp>-357</stp>
        <stp/>
        <stp/>
        <stp/>
        <stp/>
        <stp/>
        <tr r="D359" s="2"/>
      </tp>
      <tp t="s">
        <v/>
        <stp/>
        <stp>StudyData</stp>
        <stp>SPY</stp>
        <stp>Bar</stp>
        <stp/>
        <stp>Close</stp>
        <stp>M</stp>
        <stp>-457</stp>
        <stp/>
        <stp/>
        <stp/>
        <stp/>
        <stp/>
        <tr r="D459" s="2"/>
      </tp>
      <tp t="s">
        <v/>
        <stp/>
        <stp>StudyData</stp>
        <stp>SPY</stp>
        <stp>Bar</stp>
        <stp/>
        <stp>Close</stp>
        <stp>M</stp>
        <stp>-557</stp>
        <stp/>
        <stp/>
        <stp/>
        <stp/>
        <stp/>
        <tr r="D559" s="2"/>
      </tp>
      <tp>
        <v>91.95</v>
        <stp/>
        <stp>StudyData</stp>
        <stp>SPY</stp>
        <stp>Bar</stp>
        <stp/>
        <stp>Close</stp>
        <stp>M</stp>
        <stp>-154</stp>
        <stp/>
        <stp/>
        <stp/>
        <stp/>
        <stp/>
        <tr r="D156" s="2"/>
      </tp>
      <tp>
        <v>123.95</v>
        <stp/>
        <stp>StudyData</stp>
        <stp>SPY</stp>
        <stp>Bar</stp>
        <stp/>
        <stp>Close</stp>
        <stp>M</stp>
        <stp>-254</stp>
        <stp/>
        <stp/>
        <stp/>
        <stp/>
        <stp/>
        <tr r="D256" s="2"/>
      </tp>
      <tp t="s">
        <v/>
        <stp/>
        <stp>StudyData</stp>
        <stp>SPY</stp>
        <stp>Bar</stp>
        <stp/>
        <stp>Close</stp>
        <stp>M</stp>
        <stp>-354</stp>
        <stp/>
        <stp/>
        <stp/>
        <stp/>
        <stp/>
        <tr r="D356" s="2"/>
      </tp>
      <tp t="s">
        <v/>
        <stp/>
        <stp>StudyData</stp>
        <stp>SPY</stp>
        <stp>Bar</stp>
        <stp/>
        <stp>Close</stp>
        <stp>M</stp>
        <stp>-454</stp>
        <stp/>
        <stp/>
        <stp/>
        <stp/>
        <stp/>
        <tr r="D456" s="2"/>
      </tp>
      <tp t="s">
        <v/>
        <stp/>
        <stp>StudyData</stp>
        <stp>SPY</stp>
        <stp>Bar</stp>
        <stp/>
        <stp>Close</stp>
        <stp>M</stp>
        <stp>-554</stp>
        <stp/>
        <stp/>
        <stp/>
        <stp/>
        <stp/>
        <tr r="D556" s="2"/>
      </tp>
      <tp>
        <v>92.53</v>
        <stp/>
        <stp>StudyData</stp>
        <stp>SPY</stp>
        <stp>Bar</stp>
        <stp/>
        <stp>Close</stp>
        <stp>M</stp>
        <stp>-155</stp>
        <stp/>
        <stp/>
        <stp/>
        <stp/>
        <stp/>
        <tr r="D157" s="2"/>
      </tp>
      <tp>
        <v>137.02000000000001</v>
        <stp/>
        <stp>StudyData</stp>
        <stp>SPY</stp>
        <stp>Bar</stp>
        <stp/>
        <stp>Close</stp>
        <stp>M</stp>
        <stp>-255</stp>
        <stp/>
        <stp/>
        <stp/>
        <stp/>
        <stp/>
        <tr r="D257" s="2"/>
      </tp>
      <tp t="s">
        <v/>
        <stp/>
        <stp>StudyData</stp>
        <stp>SPY</stp>
        <stp>Bar</stp>
        <stp/>
        <stp>Close</stp>
        <stp>M</stp>
        <stp>-355</stp>
        <stp/>
        <stp/>
        <stp/>
        <stp/>
        <stp/>
        <tr r="D357" s="2"/>
      </tp>
      <tp t="s">
        <v/>
        <stp/>
        <stp>StudyData</stp>
        <stp>SPY</stp>
        <stp>Bar</stp>
        <stp/>
        <stp>Close</stp>
        <stp>M</stp>
        <stp>-455</stp>
        <stp/>
        <stp/>
        <stp/>
        <stp/>
        <stp/>
        <tr r="D457" s="2"/>
      </tp>
      <tp t="s">
        <v/>
        <stp/>
        <stp>StudyData</stp>
        <stp>SPY</stp>
        <stp>Bar</stp>
        <stp/>
        <stp>Close</stp>
        <stp>M</stp>
        <stp>-555</stp>
        <stp/>
        <stp/>
        <stp/>
        <stp/>
        <stp/>
        <tr r="D557" s="2"/>
      </tp>
      <tp>
        <v>46.38</v>
        <stp/>
        <stp>StudyData</stp>
        <stp>XLK</stp>
        <stp>Bar</stp>
        <stp/>
        <stp>Close</stp>
        <stp>M</stp>
        <stp>-259</stp>
        <stp/>
        <stp/>
        <stp/>
        <stp/>
        <stp/>
        <tr r="J261" s="2"/>
      </tp>
      <tp t="s">
        <v/>
        <stp/>
        <stp>StudyData</stp>
        <stp>XLK</stp>
        <stp>Bar</stp>
        <stp/>
        <stp>Close</stp>
        <stp>M</stp>
        <stp>-359</stp>
        <stp/>
        <stp/>
        <stp/>
        <stp/>
        <stp/>
        <tr r="J361" s="2"/>
      </tp>
      <tp>
        <v>14.68</v>
        <stp/>
        <stp>StudyData</stp>
        <stp>XLK</stp>
        <stp>Bar</stp>
        <stp/>
        <stp>Close</stp>
        <stp>M</stp>
        <stp>-159</stp>
        <stp/>
        <stp/>
        <stp/>
        <stp/>
        <stp/>
        <tr r="J161" s="2"/>
      </tp>
      <tp t="s">
        <v/>
        <stp/>
        <stp>StudyData</stp>
        <stp>XLK</stp>
        <stp>Bar</stp>
        <stp/>
        <stp>Close</stp>
        <stp>M</stp>
        <stp>-459</stp>
        <stp/>
        <stp/>
        <stp/>
        <stp/>
        <stp/>
        <tr r="J461" s="2"/>
      </tp>
      <tp t="s">
        <v/>
        <stp/>
        <stp>StudyData</stp>
        <stp>XLK</stp>
        <stp>Bar</stp>
        <stp/>
        <stp>Close</stp>
        <stp>M</stp>
        <stp>-559</stp>
        <stp/>
        <stp/>
        <stp/>
        <stp/>
        <stp/>
        <tr r="J561" s="2"/>
      </tp>
      <tp>
        <v>102.46</v>
        <stp/>
        <stp>StudyData</stp>
        <stp>SPY</stp>
        <stp>Bar</stp>
        <stp/>
        <stp>Close</stp>
        <stp>M</stp>
        <stp>-152</stp>
        <stp/>
        <stp/>
        <stp/>
        <stp/>
        <stp/>
        <tr r="D154" s="2"/>
      </tp>
      <tp>
        <v>124.91</v>
        <stp/>
        <stp>StudyData</stp>
        <stp>SPY</stp>
        <stp>Bar</stp>
        <stp/>
        <stp>Close</stp>
        <stp>M</stp>
        <stp>-252</stp>
        <stp/>
        <stp/>
        <stp/>
        <stp/>
        <stp/>
        <tr r="D254" s="2"/>
      </tp>
      <tp t="s">
        <v/>
        <stp/>
        <stp>StudyData</stp>
        <stp>SPY</stp>
        <stp>Bar</stp>
        <stp/>
        <stp>Close</stp>
        <stp>M</stp>
        <stp>-352</stp>
        <stp/>
        <stp/>
        <stp/>
        <stp/>
        <stp/>
        <tr r="D354" s="2"/>
      </tp>
      <tp t="s">
        <v/>
        <stp/>
        <stp>StudyData</stp>
        <stp>SPY</stp>
        <stp>Bar</stp>
        <stp/>
        <stp>Close</stp>
        <stp>M</stp>
        <stp>-452</stp>
        <stp/>
        <stp/>
        <stp/>
        <stp/>
        <stp/>
        <tr r="D454" s="2"/>
      </tp>
      <tp t="s">
        <v/>
        <stp/>
        <stp>StudyData</stp>
        <stp>SPY</stp>
        <stp>Bar</stp>
        <stp/>
        <stp>Close</stp>
        <stp>M</stp>
        <stp>-552</stp>
        <stp/>
        <stp/>
        <stp/>
        <stp/>
        <stp/>
        <tr r="D554" s="2"/>
      </tp>
      <tp>
        <v>43.72</v>
        <stp/>
        <stp>StudyData</stp>
        <stp>XLK</stp>
        <stp>Bar</stp>
        <stp/>
        <stp>Close</stp>
        <stp>M</stp>
        <stp>-258</stp>
        <stp/>
        <stp/>
        <stp/>
        <stp/>
        <stp/>
        <tr r="J260" s="2"/>
      </tp>
      <tp t="s">
        <v/>
        <stp/>
        <stp>StudyData</stp>
        <stp>XLK</stp>
        <stp>Bar</stp>
        <stp/>
        <stp>Close</stp>
        <stp>M</stp>
        <stp>-358</stp>
        <stp/>
        <stp/>
        <stp/>
        <stp/>
        <stp/>
        <tr r="J360" s="2"/>
      </tp>
      <tp>
        <v>14.12</v>
        <stp/>
        <stp>StudyData</stp>
        <stp>XLK</stp>
        <stp>Bar</stp>
        <stp/>
        <stp>Close</stp>
        <stp>M</stp>
        <stp>-158</stp>
        <stp/>
        <stp/>
        <stp/>
        <stp/>
        <stp/>
        <tr r="J160" s="2"/>
      </tp>
      <tp t="s">
        <v/>
        <stp/>
        <stp>StudyData</stp>
        <stp>XLK</stp>
        <stp>Bar</stp>
        <stp/>
        <stp>Close</stp>
        <stp>M</stp>
        <stp>-458</stp>
        <stp/>
        <stp/>
        <stp/>
        <stp/>
        <stp/>
        <tr r="J460" s="2"/>
      </tp>
      <tp t="s">
        <v/>
        <stp/>
        <stp>StudyData</stp>
        <stp>XLK</stp>
        <stp>Bar</stp>
        <stp/>
        <stp>Close</stp>
        <stp>M</stp>
        <stp>-558</stp>
        <stp/>
        <stp/>
        <stp/>
        <stp/>
        <stp/>
        <tr r="J560" s="2"/>
      </tp>
      <tp>
        <v>98.81</v>
        <stp/>
        <stp>StudyData</stp>
        <stp>SPY</stp>
        <stp>Bar</stp>
        <stp/>
        <stp>Close</stp>
        <stp>M</stp>
        <stp>-153</stp>
        <stp/>
        <stp/>
        <stp/>
        <stp/>
        <stp/>
        <tr r="D155" s="2"/>
      </tp>
      <tp>
        <v>116.69</v>
        <stp/>
        <stp>StudyData</stp>
        <stp>SPY</stp>
        <stp>Bar</stp>
        <stp/>
        <stp>Close</stp>
        <stp>M</stp>
        <stp>-253</stp>
        <stp/>
        <stp/>
        <stp/>
        <stp/>
        <stp/>
        <tr r="D255" s="2"/>
      </tp>
      <tp t="s">
        <v/>
        <stp/>
        <stp>StudyData</stp>
        <stp>SPY</stp>
        <stp>Bar</stp>
        <stp/>
        <stp>Close</stp>
        <stp>M</stp>
        <stp>-353</stp>
        <stp/>
        <stp/>
        <stp/>
        <stp/>
        <stp/>
        <tr r="D355" s="2"/>
      </tp>
      <tp t="s">
        <v/>
        <stp/>
        <stp>StudyData</stp>
        <stp>SPY</stp>
        <stp>Bar</stp>
        <stp/>
        <stp>Close</stp>
        <stp>M</stp>
        <stp>-453</stp>
        <stp/>
        <stp/>
        <stp/>
        <stp/>
        <stp/>
        <tr r="D455" s="2"/>
      </tp>
      <tp t="s">
        <v/>
        <stp/>
        <stp>StudyData</stp>
        <stp>SPY</stp>
        <stp>Bar</stp>
        <stp/>
        <stp>Close</stp>
        <stp>M</stp>
        <stp>-553</stp>
        <stp/>
        <stp/>
        <stp/>
        <stp/>
        <stp/>
        <tr r="D555" s="2"/>
      </tp>
      <tp>
        <v>103.56</v>
        <stp/>
        <stp>StudyData</stp>
        <stp>SPY</stp>
        <stp>Bar</stp>
        <stp/>
        <stp>Close</stp>
        <stp>M</stp>
        <stp>-150</stp>
        <stp/>
        <stp/>
        <stp/>
        <stp/>
        <stp/>
        <tr r="D152" s="2"/>
      </tp>
      <tp>
        <v>122.6</v>
        <stp/>
        <stp>StudyData</stp>
        <stp>SPY</stp>
        <stp>Bar</stp>
        <stp/>
        <stp>Close</stp>
        <stp>M</stp>
        <stp>-250</stp>
        <stp/>
        <stp/>
        <stp/>
        <stp/>
        <stp/>
        <tr r="D252" s="2"/>
      </tp>
      <tp t="s">
        <v/>
        <stp/>
        <stp>StudyData</stp>
        <stp>SPY</stp>
        <stp>Bar</stp>
        <stp/>
        <stp>Close</stp>
        <stp>M</stp>
        <stp>-350</stp>
        <stp/>
        <stp/>
        <stp/>
        <stp/>
        <stp/>
        <tr r="D352" s="2"/>
      </tp>
      <tp t="s">
        <v/>
        <stp/>
        <stp>StudyData</stp>
        <stp>SPY</stp>
        <stp>Bar</stp>
        <stp/>
        <stp>Close</stp>
        <stp>M</stp>
        <stp>-450</stp>
        <stp/>
        <stp/>
        <stp/>
        <stp/>
        <stp/>
        <tr r="D452" s="2"/>
      </tp>
      <tp t="s">
        <v/>
        <stp/>
        <stp>StudyData</stp>
        <stp>SPY</stp>
        <stp>Bar</stp>
        <stp/>
        <stp>Close</stp>
        <stp>M</stp>
        <stp>-550</stp>
        <stp/>
        <stp/>
        <stp/>
        <stp/>
        <stp/>
        <tr r="D552" s="2"/>
      </tp>
      <tp>
        <v>105.59</v>
        <stp/>
        <stp>StudyData</stp>
        <stp>SPY</stp>
        <stp>Bar</stp>
        <stp/>
        <stp>Close</stp>
        <stp>M</stp>
        <stp>-151</stp>
        <stp/>
        <stp/>
        <stp/>
        <stp/>
        <stp/>
        <tr r="D153" s="2"/>
      </tp>
      <tp>
        <v>125.95</v>
        <stp/>
        <stp>StudyData</stp>
        <stp>SPY</stp>
        <stp>Bar</stp>
        <stp/>
        <stp>Close</stp>
        <stp>M</stp>
        <stp>-251</stp>
        <stp/>
        <stp/>
        <stp/>
        <stp/>
        <stp/>
        <tr r="D253" s="2"/>
      </tp>
      <tp t="s">
        <v/>
        <stp/>
        <stp>StudyData</stp>
        <stp>SPY</stp>
        <stp>Bar</stp>
        <stp/>
        <stp>Close</stp>
        <stp>M</stp>
        <stp>-351</stp>
        <stp/>
        <stp/>
        <stp/>
        <stp/>
        <stp/>
        <tr r="D353" s="2"/>
      </tp>
      <tp t="s">
        <v/>
        <stp/>
        <stp>StudyData</stp>
        <stp>SPY</stp>
        <stp>Bar</stp>
        <stp/>
        <stp>Close</stp>
        <stp>M</stp>
        <stp>-451</stp>
        <stp/>
        <stp/>
        <stp/>
        <stp/>
        <stp/>
        <tr r="D453" s="2"/>
      </tp>
      <tp t="s">
        <v/>
        <stp/>
        <stp>StudyData</stp>
        <stp>SPY</stp>
        <stp>Bar</stp>
        <stp/>
        <stp>Close</stp>
        <stp>M</stp>
        <stp>-551</stp>
        <stp/>
        <stp/>
        <stp/>
        <stp/>
        <stp/>
        <tr r="D553" s="2"/>
      </tp>
      <tp>
        <v>41760</v>
        <stp/>
        <stp>StudyData</stp>
        <stp>XLK</stp>
        <stp>Bar</stp>
        <stp/>
        <stp>Time</stp>
        <stp>M</stp>
        <stp>-95</stp>
        <stp/>
        <stp/>
        <stp/>
        <stp>False</stp>
        <tr r="H97" s="2"/>
      </tp>
      <tp>
        <v>41792</v>
        <stp/>
        <stp>StudyData</stp>
        <stp>XLK</stp>
        <stp>Bar</stp>
        <stp/>
        <stp>Time</stp>
        <stp>M</stp>
        <stp>-94</stp>
        <stp/>
        <stp/>
        <stp/>
        <stp>False</stp>
        <tr r="H96" s="2"/>
      </tp>
      <tp>
        <v>41701</v>
        <stp/>
        <stp>StudyData</stp>
        <stp>XLK</stp>
        <stp>Bar</stp>
        <stp/>
        <stp>Time</stp>
        <stp>M</stp>
        <stp>-97</stp>
        <stp/>
        <stp/>
        <stp/>
        <stp>False</stp>
        <tr r="H99" s="2"/>
      </tp>
      <tp>
        <v>41730</v>
        <stp/>
        <stp>StudyData</stp>
        <stp>XLK</stp>
        <stp>Bar</stp>
        <stp/>
        <stp>Time</stp>
        <stp>M</stp>
        <stp>-96</stp>
        <stp/>
        <stp/>
        <stp/>
        <stp>False</stp>
        <tr r="H98" s="2"/>
      </tp>
      <tp>
        <v>16.649369903632326</v>
        <stp/>
        <stp>StudyData</stp>
        <stp>XLP</stp>
        <stp>PCB</stp>
        <stp>BaseType=Date,Price=1000,Index=1,Date=12/31/2020</stp>
        <stp>Close</stp>
        <stp>A</stp>
        <stp>0</stp>
        <stp>all</stp>
        <stp/>
        <stp/>
        <stp/>
        <stp>T</stp>
        <tr r="X7" s="3"/>
      </tp>
      <tp>
        <v>21.164274322169053</v>
        <stp/>
        <stp>StudyData</stp>
        <stp>XLU</stp>
        <stp>PCB</stp>
        <stp>BaseType=Date,Price=1000,Index=1,Date=12/31/2020</stp>
        <stp>Close</stp>
        <stp>A</stp>
        <stp>0</stp>
        <stp>all</stp>
        <stp/>
        <stp/>
        <stp/>
        <stp>T</stp>
        <tr r="X15" s="3"/>
      </tp>
      <tp>
        <v>21.429830747531739</v>
        <stp/>
        <stp>StudyData</stp>
        <stp>XLV</stp>
        <stp>PCB</stp>
        <stp>BaseType=Date,Price=1000,Index=1,Date=12/31/2020</stp>
        <stp>Close</stp>
        <stp>A</stp>
        <stp>0</stp>
        <stp>all</stp>
        <stp/>
        <stp/>
        <stp/>
        <stp>T</stp>
        <tr r="X10" s="3"/>
      </tp>
      <tp>
        <v>11.761413111083465</v>
        <stp/>
        <stp>StudyData</stp>
        <stp>XLY</stp>
        <stp>PCB</stp>
        <stp>BaseType=Date,Price=1000,Index=1,Date=12/31/2020</stp>
        <stp>Close</stp>
        <stp>A</stp>
        <stp>0</stp>
        <stp>all</stp>
        <stp/>
        <stp/>
        <stp/>
        <stp>T</stp>
        <tr r="X6" s="3"/>
      </tp>
      <tp>
        <v>-1.2003556609365771</v>
        <stp/>
        <stp>StudyData</stp>
        <stp>XLC</stp>
        <stp>PCB</stp>
        <stp>BaseType=Date,Price=1000,Index=1,Date=12/31/2020</stp>
        <stp>Close</stp>
        <stp>A</stp>
        <stp>0</stp>
        <stp>all</stp>
        <stp/>
        <stp/>
        <stp/>
        <stp>T</stp>
        <tr r="X5" s="3"/>
      </tp>
      <tp>
        <v>23.235253488050848</v>
        <stp/>
        <stp>StudyData</stp>
        <stp>XLB</stp>
        <stp>PCB</stp>
        <stp>BaseType=Date,Price=1000,Index=1,Date=12/31/2020</stp>
        <stp>Close</stp>
        <stp>A</stp>
        <stp>0</stp>
        <stp>all</stp>
        <stp/>
        <stp/>
        <stp/>
        <stp>T</stp>
        <tr r="X12" s="3"/>
      </tp>
      <tp>
        <v>112.58575197889184</v>
        <stp/>
        <stp>StudyData</stp>
        <stp>XLE</stp>
        <stp>PCB</stp>
        <stp>BaseType=Date,Price=1000,Index=1,Date=12/31/2020</stp>
        <stp>Close</stp>
        <stp>A</stp>
        <stp>0</stp>
        <stp>all</stp>
        <stp/>
        <stp/>
        <stp/>
        <stp>T</stp>
        <tr r="X8" s="3"/>
      </tp>
      <tp>
        <v>25.033921302578015</v>
        <stp/>
        <stp>StudyData</stp>
        <stp>XLF</stp>
        <stp>PCB</stp>
        <stp>BaseType=Date,Price=1000,Index=1,Date=12/31/2020</stp>
        <stp>Close</stp>
        <stp>A</stp>
        <stp>0</stp>
        <stp>all</stp>
        <stp/>
        <stp/>
        <stp/>
        <stp>T</stp>
        <tr r="X9" s="3"/>
      </tp>
      <tp>
        <v>12.682100508187469</v>
        <stp/>
        <stp>StudyData</stp>
        <stp>XLI</stp>
        <stp>PCB</stp>
        <stp>BaseType=Date,Price=1000,Index=1,Date=12/31/2020</stp>
        <stp>Close</stp>
        <stp>A</stp>
        <stp>0</stp>
        <stp>all</stp>
        <stp/>
        <stp/>
        <stp/>
        <stp>T</stp>
        <tr r="X11" s="3"/>
      </tp>
      <tp>
        <v>13.859406245193032</v>
        <stp/>
        <stp>StudyData</stp>
        <stp>XLK</stp>
        <stp>PCB</stp>
        <stp>BaseType=Date,Price=1000,Index=1,Date=12/31/2020</stp>
        <stp>Close</stp>
        <stp>A</stp>
        <stp>0</stp>
        <stp>all</stp>
        <stp/>
        <stp/>
        <stp/>
        <stp>T</stp>
        <tr r="X14" s="3"/>
      </tp>
      <tp>
        <v>41884</v>
        <stp/>
        <stp>StudyData</stp>
        <stp>XLK</stp>
        <stp>Bar</stp>
        <stp/>
        <stp>Time</stp>
        <stp>M</stp>
        <stp>-91</stp>
        <stp/>
        <stp/>
        <stp/>
        <stp>False</stp>
        <tr r="H93" s="2"/>
      </tp>
      <tp>
        <v>41913</v>
        <stp/>
        <stp>StudyData</stp>
        <stp>XLK</stp>
        <stp>Bar</stp>
        <stp/>
        <stp>Time</stp>
        <stp>M</stp>
        <stp>-90</stp>
        <stp/>
        <stp/>
        <stp/>
        <stp>False</stp>
        <tr r="H92" s="2"/>
      </tp>
      <tp>
        <v>41821</v>
        <stp/>
        <stp>StudyData</stp>
        <stp>XLK</stp>
        <stp>Bar</stp>
        <stp/>
        <stp>Time</stp>
        <stp>M</stp>
        <stp>-93</stp>
        <stp/>
        <stp/>
        <stp/>
        <stp>False</stp>
        <tr r="H95" s="2"/>
      </tp>
      <tp>
        <v>41852</v>
        <stp/>
        <stp>StudyData</stp>
        <stp>XLK</stp>
        <stp>Bar</stp>
        <stp/>
        <stp>Time</stp>
        <stp>M</stp>
        <stp>-92</stp>
        <stp/>
        <stp/>
        <stp/>
        <stp>False</stp>
        <tr r="H94" s="2"/>
      </tp>
      <tp>
        <v>41641</v>
        <stp/>
        <stp>StudyData</stp>
        <stp>XLK</stp>
        <stp>Bar</stp>
        <stp/>
        <stp>Time</stp>
        <stp>M</stp>
        <stp>-99</stp>
        <stp/>
        <stp/>
        <stp/>
        <stp>False</stp>
        <tr r="H101" s="2"/>
      </tp>
      <tp>
        <v>41673</v>
        <stp/>
        <stp>StudyData</stp>
        <stp>XLK</stp>
        <stp>Bar</stp>
        <stp/>
        <stp>Time</stp>
        <stp>M</stp>
        <stp>-98</stp>
        <stp/>
        <stp/>
        <stp/>
        <stp>False</stp>
        <tr r="H100" s="2"/>
      </tp>
      <tp>
        <v>24.54</v>
        <stp/>
        <stp>StudyData</stp>
        <stp>XLK</stp>
        <stp>Bar</stp>
        <stp/>
        <stp>Close</stp>
        <stp>M</stp>
        <stp>-245</stp>
        <stp/>
        <stp/>
        <stp/>
        <stp/>
        <stp/>
        <tr r="J247" s="2"/>
      </tp>
      <tp t="s">
        <v/>
        <stp/>
        <stp>StudyData</stp>
        <stp>XLK</stp>
        <stp>Bar</stp>
        <stp/>
        <stp>Close</stp>
        <stp>M</stp>
        <stp>-345</stp>
        <stp/>
        <stp/>
        <stp/>
        <stp/>
        <stp/>
        <tr r="J347" s="2"/>
      </tp>
      <tp>
        <v>23.1</v>
        <stp/>
        <stp>StudyData</stp>
        <stp>XLK</stp>
        <stp>Bar</stp>
        <stp/>
        <stp>Close</stp>
        <stp>M</stp>
        <stp>-145</stp>
        <stp/>
        <stp/>
        <stp/>
        <stp/>
        <stp/>
        <tr r="J147" s="2"/>
      </tp>
      <tp t="s">
        <v/>
        <stp/>
        <stp>StudyData</stp>
        <stp>XLK</stp>
        <stp>Bar</stp>
        <stp/>
        <stp>Close</stp>
        <stp>M</stp>
        <stp>-445</stp>
        <stp/>
        <stp/>
        <stp/>
        <stp/>
        <stp/>
        <tr r="J447" s="2"/>
      </tp>
      <tp t="s">
        <v/>
        <stp/>
        <stp>StudyData</stp>
        <stp>XLK</stp>
        <stp>Bar</stp>
        <stp/>
        <stp>Close</stp>
        <stp>M</stp>
        <stp>-545</stp>
        <stp/>
        <stp/>
        <stp/>
        <stp/>
        <stp/>
        <tr r="J547" s="2"/>
      </tp>
      <tp>
        <v>24</v>
        <stp/>
        <stp>StudyData</stp>
        <stp>XLK</stp>
        <stp>Bar</stp>
        <stp/>
        <stp>Close</stp>
        <stp>M</stp>
        <stp>-244</stp>
        <stp/>
        <stp/>
        <stp/>
        <stp/>
        <stp/>
        <tr r="J246" s="2"/>
      </tp>
      <tp t="s">
        <v/>
        <stp/>
        <stp>StudyData</stp>
        <stp>XLK</stp>
        <stp>Bar</stp>
        <stp/>
        <stp>Close</stp>
        <stp>M</stp>
        <stp>-344</stp>
        <stp/>
        <stp/>
        <stp/>
        <stp/>
        <stp/>
        <tr r="J346" s="2"/>
      </tp>
      <tp>
        <v>23.38</v>
        <stp/>
        <stp>StudyData</stp>
        <stp>XLK</stp>
        <stp>Bar</stp>
        <stp/>
        <stp>Close</stp>
        <stp>M</stp>
        <stp>-144</stp>
        <stp/>
        <stp/>
        <stp/>
        <stp/>
        <stp/>
        <tr r="J146" s="2"/>
      </tp>
      <tp t="s">
        <v/>
        <stp/>
        <stp>StudyData</stp>
        <stp>XLK</stp>
        <stp>Bar</stp>
        <stp/>
        <stp>Close</stp>
        <stp>M</stp>
        <stp>-444</stp>
        <stp/>
        <stp/>
        <stp/>
        <stp/>
        <stp/>
        <tr r="J446" s="2"/>
      </tp>
      <tp t="s">
        <v/>
        <stp/>
        <stp>StudyData</stp>
        <stp>XLK</stp>
        <stp>Bar</stp>
        <stp/>
        <stp>Close</stp>
        <stp>M</stp>
        <stp>-544</stp>
        <stp/>
        <stp/>
        <stp/>
        <stp/>
        <stp/>
        <tr r="J546" s="2"/>
      </tp>
      <tp>
        <v>19.25</v>
        <stp/>
        <stp>StudyData</stp>
        <stp>XLK</stp>
        <stp>Bar</stp>
        <stp/>
        <stp>Close</stp>
        <stp>M</stp>
        <stp>-247</stp>
        <stp/>
        <stp/>
        <stp/>
        <stp/>
        <stp/>
        <tr r="J249" s="2"/>
      </tp>
      <tp t="s">
        <v/>
        <stp/>
        <stp>StudyData</stp>
        <stp>XLK</stp>
        <stp>Bar</stp>
        <stp/>
        <stp>Close</stp>
        <stp>M</stp>
        <stp>-347</stp>
        <stp/>
        <stp/>
        <stp/>
        <stp/>
        <stp/>
        <tr r="J349" s="2"/>
      </tp>
      <tp>
        <v>20.95</v>
        <stp/>
        <stp>StudyData</stp>
        <stp>XLK</stp>
        <stp>Bar</stp>
        <stp/>
        <stp>Close</stp>
        <stp>M</stp>
        <stp>-147</stp>
        <stp/>
        <stp/>
        <stp/>
        <stp/>
        <stp/>
        <tr r="J149" s="2"/>
      </tp>
      <tp t="s">
        <v/>
        <stp/>
        <stp>StudyData</stp>
        <stp>XLK</stp>
        <stp>Bar</stp>
        <stp/>
        <stp>Close</stp>
        <stp>M</stp>
        <stp>-447</stp>
        <stp/>
        <stp/>
        <stp/>
        <stp/>
        <stp/>
        <tr r="J449" s="2"/>
      </tp>
      <tp t="s">
        <v/>
        <stp/>
        <stp>StudyData</stp>
        <stp>XLK</stp>
        <stp>Bar</stp>
        <stp/>
        <stp>Close</stp>
        <stp>M</stp>
        <stp>-547</stp>
        <stp/>
        <stp/>
        <stp/>
        <stp/>
        <stp/>
        <tr r="J549" s="2"/>
      </tp>
      <tp>
        <v>21.35</v>
        <stp/>
        <stp>StudyData</stp>
        <stp>XLK</stp>
        <stp>Bar</stp>
        <stp/>
        <stp>Close</stp>
        <stp>M</stp>
        <stp>-246</stp>
        <stp/>
        <stp/>
        <stp/>
        <stp/>
        <stp/>
        <tr r="J248" s="2"/>
      </tp>
      <tp t="s">
        <v/>
        <stp/>
        <stp>StudyData</stp>
        <stp>XLK</stp>
        <stp>Bar</stp>
        <stp/>
        <stp>Close</stp>
        <stp>M</stp>
        <stp>-346</stp>
        <stp/>
        <stp/>
        <stp/>
        <stp/>
        <stp/>
        <tr r="J348" s="2"/>
      </tp>
      <tp>
        <v>21.69</v>
        <stp/>
        <stp>StudyData</stp>
        <stp>XLK</stp>
        <stp>Bar</stp>
        <stp/>
        <stp>Close</stp>
        <stp>M</stp>
        <stp>-146</stp>
        <stp/>
        <stp/>
        <stp/>
        <stp/>
        <stp/>
        <tr r="J148" s="2"/>
      </tp>
      <tp t="s">
        <v/>
        <stp/>
        <stp>StudyData</stp>
        <stp>XLK</stp>
        <stp>Bar</stp>
        <stp/>
        <stp>Close</stp>
        <stp>M</stp>
        <stp>-446</stp>
        <stp/>
        <stp/>
        <stp/>
        <stp/>
        <stp/>
        <tr r="J448" s="2"/>
      </tp>
      <tp t="s">
        <v/>
        <stp/>
        <stp>StudyData</stp>
        <stp>XLK</stp>
        <stp>Bar</stp>
        <stp/>
        <stp>Close</stp>
        <stp>M</stp>
        <stp>-546</stp>
        <stp/>
        <stp/>
        <stp/>
        <stp/>
        <stp/>
        <tr r="J548" s="2"/>
      </tp>
      <tp>
        <v>21.67</v>
        <stp/>
        <stp>StudyData</stp>
        <stp>XLK</stp>
        <stp>Bar</stp>
        <stp/>
        <stp>Close</stp>
        <stp>M</stp>
        <stp>-241</stp>
        <stp/>
        <stp/>
        <stp/>
        <stp/>
        <stp/>
        <tr r="J243" s="2"/>
      </tp>
      <tp t="s">
        <v/>
        <stp/>
        <stp>StudyData</stp>
        <stp>XLK</stp>
        <stp>Bar</stp>
        <stp/>
        <stp>Close</stp>
        <stp>M</stp>
        <stp>-341</stp>
        <stp/>
        <stp/>
        <stp/>
        <stp/>
        <stp/>
        <tr r="J343" s="2"/>
      </tp>
      <tp>
        <v>21.92</v>
        <stp/>
        <stp>StudyData</stp>
        <stp>XLK</stp>
        <stp>Bar</stp>
        <stp/>
        <stp>Close</stp>
        <stp>M</stp>
        <stp>-141</stp>
        <stp/>
        <stp/>
        <stp/>
        <stp/>
        <stp/>
        <tr r="J143" s="2"/>
      </tp>
      <tp t="s">
        <v/>
        <stp/>
        <stp>StudyData</stp>
        <stp>XLK</stp>
        <stp>Bar</stp>
        <stp/>
        <stp>Close</stp>
        <stp>M</stp>
        <stp>-441</stp>
        <stp/>
        <stp/>
        <stp/>
        <stp/>
        <stp/>
        <tr r="J443" s="2"/>
      </tp>
      <tp t="s">
        <v/>
        <stp/>
        <stp>StudyData</stp>
        <stp>XLK</stp>
        <stp>Bar</stp>
        <stp/>
        <stp>Close</stp>
        <stp>M</stp>
        <stp>-541</stp>
        <stp/>
        <stp/>
        <stp/>
        <stp/>
        <stp/>
        <tr r="J543" s="2"/>
      </tp>
      <tp>
        <v>19.05</v>
        <stp/>
        <stp>StudyData</stp>
        <stp>XLK</stp>
        <stp>Bar</stp>
        <stp/>
        <stp>Close</stp>
        <stp>M</stp>
        <stp>-240</stp>
        <stp/>
        <stp/>
        <stp/>
        <stp/>
        <stp/>
        <tr r="J242" s="2"/>
      </tp>
      <tp t="s">
        <v/>
        <stp/>
        <stp>StudyData</stp>
        <stp>XLK</stp>
        <stp>Bar</stp>
        <stp/>
        <stp>Close</stp>
        <stp>M</stp>
        <stp>-340</stp>
        <stp/>
        <stp/>
        <stp/>
        <stp/>
        <stp/>
        <tr r="J342" s="2"/>
      </tp>
      <tp>
        <v>20.69</v>
        <stp/>
        <stp>StudyData</stp>
        <stp>XLK</stp>
        <stp>Bar</stp>
        <stp/>
        <stp>Close</stp>
        <stp>M</stp>
        <stp>-140</stp>
        <stp/>
        <stp/>
        <stp/>
        <stp/>
        <stp/>
        <tr r="J142" s="2"/>
      </tp>
      <tp t="s">
        <v/>
        <stp/>
        <stp>StudyData</stp>
        <stp>XLK</stp>
        <stp>Bar</stp>
        <stp/>
        <stp>Close</stp>
        <stp>M</stp>
        <stp>-440</stp>
        <stp/>
        <stp/>
        <stp/>
        <stp/>
        <stp/>
        <tr r="J442" s="2"/>
      </tp>
      <tp t="s">
        <v/>
        <stp/>
        <stp>StudyData</stp>
        <stp>XLK</stp>
        <stp>Bar</stp>
        <stp/>
        <stp>Close</stp>
        <stp>M</stp>
        <stp>-540</stp>
        <stp/>
        <stp/>
        <stp/>
        <stp/>
        <stp/>
        <tr r="J542" s="2"/>
      </tp>
      <tp>
        <v>23.74</v>
        <stp/>
        <stp>StudyData</stp>
        <stp>XLK</stp>
        <stp>Bar</stp>
        <stp/>
        <stp>Close</stp>
        <stp>M</stp>
        <stp>-243</stp>
        <stp/>
        <stp/>
        <stp/>
        <stp/>
        <stp/>
        <tr r="J245" s="2"/>
      </tp>
      <tp t="s">
        <v/>
        <stp/>
        <stp>StudyData</stp>
        <stp>XLK</stp>
        <stp>Bar</stp>
        <stp/>
        <stp>Close</stp>
        <stp>M</stp>
        <stp>-343</stp>
        <stp/>
        <stp/>
        <stp/>
        <stp/>
        <stp/>
        <tr r="J345" s="2"/>
      </tp>
      <tp>
        <v>21.64</v>
        <stp/>
        <stp>StudyData</stp>
        <stp>XLK</stp>
        <stp>Bar</stp>
        <stp/>
        <stp>Close</stp>
        <stp>M</stp>
        <stp>-143</stp>
        <stp/>
        <stp/>
        <stp/>
        <stp/>
        <stp/>
        <tr r="J145" s="2"/>
      </tp>
      <tp t="s">
        <v/>
        <stp/>
        <stp>StudyData</stp>
        <stp>XLK</stp>
        <stp>Bar</stp>
        <stp/>
        <stp>Close</stp>
        <stp>M</stp>
        <stp>-443</stp>
        <stp/>
        <stp/>
        <stp/>
        <stp/>
        <stp/>
        <tr r="J445" s="2"/>
      </tp>
      <tp t="s">
        <v/>
        <stp/>
        <stp>StudyData</stp>
        <stp>XLK</stp>
        <stp>Bar</stp>
        <stp/>
        <stp>Close</stp>
        <stp>M</stp>
        <stp>-543</stp>
        <stp/>
        <stp/>
        <stp/>
        <stp/>
        <stp/>
        <tr r="J545" s="2"/>
      </tp>
      <tp>
        <v>111.44</v>
        <stp/>
        <stp>StudyData</stp>
        <stp>SPY</stp>
        <stp>Bar</stp>
        <stp/>
        <stp>Close</stp>
        <stp>M</stp>
        <stp>-148</stp>
        <stp/>
        <stp/>
        <stp/>
        <stp/>
        <stp/>
        <tr r="D150" s="2"/>
      </tp>
      <tp>
        <v>114.15</v>
        <stp/>
        <stp>StudyData</stp>
        <stp>SPY</stp>
        <stp>Bar</stp>
        <stp/>
        <stp>Close</stp>
        <stp>M</stp>
        <stp>-248</stp>
        <stp/>
        <stp/>
        <stp/>
        <stp/>
        <stp/>
        <tr r="D250" s="2"/>
      </tp>
      <tp t="s">
        <v/>
        <stp/>
        <stp>StudyData</stp>
        <stp>SPY</stp>
        <stp>Bar</stp>
        <stp/>
        <stp>Close</stp>
        <stp>M</stp>
        <stp>-348</stp>
        <stp/>
        <stp/>
        <stp/>
        <stp/>
        <stp/>
        <tr r="D350" s="2"/>
      </tp>
      <tp t="s">
        <v/>
        <stp/>
        <stp>StudyData</stp>
        <stp>SPY</stp>
        <stp>Bar</stp>
        <stp/>
        <stp>Close</stp>
        <stp>M</stp>
        <stp>-448</stp>
        <stp/>
        <stp/>
        <stp/>
        <stp/>
        <stp/>
        <tr r="D450" s="2"/>
      </tp>
      <tp t="s">
        <v/>
        <stp/>
        <stp>StudyData</stp>
        <stp>SPY</stp>
        <stp>Bar</stp>
        <stp/>
        <stp>Close</stp>
        <stp>M</stp>
        <stp>-548</stp>
        <stp/>
        <stp/>
        <stp/>
        <stp/>
        <stp/>
        <tr r="D550" s="2"/>
      </tp>
      <tp>
        <v>20.65</v>
        <stp/>
        <stp>StudyData</stp>
        <stp>XLK</stp>
        <stp>Bar</stp>
        <stp/>
        <stp>Close</stp>
        <stp>M</stp>
        <stp>-242</stp>
        <stp/>
        <stp/>
        <stp/>
        <stp/>
        <stp/>
        <tr r="J244" s="2"/>
      </tp>
      <tp t="s">
        <v/>
        <stp/>
        <stp>StudyData</stp>
        <stp>XLK</stp>
        <stp>Bar</stp>
        <stp/>
        <stp>Close</stp>
        <stp>M</stp>
        <stp>-342</stp>
        <stp/>
        <stp/>
        <stp/>
        <stp/>
        <stp/>
        <tr r="J344" s="2"/>
      </tp>
      <tp>
        <v>20.399999999999999</v>
        <stp/>
        <stp>StudyData</stp>
        <stp>XLK</stp>
        <stp>Bar</stp>
        <stp/>
        <stp>Close</stp>
        <stp>M</stp>
        <stp>-142</stp>
        <stp/>
        <stp/>
        <stp/>
        <stp/>
        <stp/>
        <tr r="J144" s="2"/>
      </tp>
      <tp t="s">
        <v/>
        <stp/>
        <stp>StudyData</stp>
        <stp>XLK</stp>
        <stp>Bar</stp>
        <stp/>
        <stp>Close</stp>
        <stp>M</stp>
        <stp>-442</stp>
        <stp/>
        <stp/>
        <stp/>
        <stp/>
        <stp/>
        <tr r="J444" s="2"/>
      </tp>
      <tp t="s">
        <v/>
        <stp/>
        <stp>StudyData</stp>
        <stp>XLK</stp>
        <stp>Bar</stp>
        <stp/>
        <stp>Close</stp>
        <stp>M</stp>
        <stp>-542</stp>
        <stp/>
        <stp/>
        <stp/>
        <stp/>
        <stp/>
        <tr r="J544" s="2"/>
      </tp>
      <tp>
        <v>109.94</v>
        <stp/>
        <stp>StudyData</stp>
        <stp>SPY</stp>
        <stp>Bar</stp>
        <stp/>
        <stp>Close</stp>
        <stp>M</stp>
        <stp>-149</stp>
        <stp/>
        <stp/>
        <stp/>
        <stp/>
        <stp/>
        <tr r="D151" s="2"/>
      </tp>
      <tp>
        <v>121.35</v>
        <stp/>
        <stp>StudyData</stp>
        <stp>SPY</stp>
        <stp>Bar</stp>
        <stp/>
        <stp>Close</stp>
        <stp>M</stp>
        <stp>-249</stp>
        <stp/>
        <stp/>
        <stp/>
        <stp/>
        <stp/>
        <tr r="D251" s="2"/>
      </tp>
      <tp t="s">
        <v/>
        <stp/>
        <stp>StudyData</stp>
        <stp>SPY</stp>
        <stp>Bar</stp>
        <stp/>
        <stp>Close</stp>
        <stp>M</stp>
        <stp>-349</stp>
        <stp/>
        <stp/>
        <stp/>
        <stp/>
        <stp/>
        <tr r="D351" s="2"/>
      </tp>
      <tp t="s">
        <v/>
        <stp/>
        <stp>StudyData</stp>
        <stp>SPY</stp>
        <stp>Bar</stp>
        <stp/>
        <stp>Close</stp>
        <stp>M</stp>
        <stp>-449</stp>
        <stp/>
        <stp/>
        <stp/>
        <stp/>
        <stp/>
        <tr r="D451" s="2"/>
      </tp>
      <tp t="s">
        <v/>
        <stp/>
        <stp>StudyData</stp>
        <stp>SPY</stp>
        <stp>Bar</stp>
        <stp/>
        <stp>Close</stp>
        <stp>M</stp>
        <stp>-549</stp>
        <stp/>
        <stp/>
        <stp/>
        <stp/>
        <stp/>
        <tr r="D551" s="2"/>
      </tp>
      <tp>
        <v>110.74</v>
        <stp/>
        <stp>StudyData</stp>
        <stp>SPY</stp>
        <stp>Bar</stp>
        <stp/>
        <stp>Close</stp>
        <stp>M</stp>
        <stp>-146</stp>
        <stp/>
        <stp/>
        <stp/>
        <stp/>
        <stp/>
        <tr r="D148" s="2"/>
      </tp>
      <tp>
        <v>105.8</v>
        <stp/>
        <stp>StudyData</stp>
        <stp>SPY</stp>
        <stp>Bar</stp>
        <stp/>
        <stp>Close</stp>
        <stp>M</stp>
        <stp>-246</stp>
        <stp/>
        <stp/>
        <stp/>
        <stp/>
        <stp/>
        <tr r="D248" s="2"/>
      </tp>
      <tp t="s">
        <v/>
        <stp/>
        <stp>StudyData</stp>
        <stp>SPY</stp>
        <stp>Bar</stp>
        <stp/>
        <stp>Close</stp>
        <stp>M</stp>
        <stp>-346</stp>
        <stp/>
        <stp/>
        <stp/>
        <stp/>
        <stp/>
        <tr r="D348" s="2"/>
      </tp>
      <tp t="s">
        <v/>
        <stp/>
        <stp>StudyData</stp>
        <stp>SPY</stp>
        <stp>Bar</stp>
        <stp/>
        <stp>Close</stp>
        <stp>M</stp>
        <stp>-446</stp>
        <stp/>
        <stp/>
        <stp/>
        <stp/>
        <stp/>
        <tr r="D448" s="2"/>
      </tp>
      <tp t="s">
        <v/>
        <stp/>
        <stp>StudyData</stp>
        <stp>SPY</stp>
        <stp>Bar</stp>
        <stp/>
        <stp>Close</stp>
        <stp>M</stp>
        <stp>-546</stp>
        <stp/>
        <stp/>
        <stp/>
        <stp/>
        <stp/>
        <tr r="D548" s="2"/>
      </tp>
      <tp>
        <v>107.39</v>
        <stp/>
        <stp>StudyData</stp>
        <stp>SPY</stp>
        <stp>Bar</stp>
        <stp/>
        <stp>Close</stp>
        <stp>M</stp>
        <stp>-147</stp>
        <stp/>
        <stp/>
        <stp/>
        <stp/>
        <stp/>
        <tr r="D149" s="2"/>
      </tp>
      <tp>
        <v>104.44</v>
        <stp/>
        <stp>StudyData</stp>
        <stp>SPY</stp>
        <stp>Bar</stp>
        <stp/>
        <stp>Close</stp>
        <stp>M</stp>
        <stp>-247</stp>
        <stp/>
        <stp/>
        <stp/>
        <stp/>
        <stp/>
        <tr r="D249" s="2"/>
      </tp>
      <tp t="s">
        <v/>
        <stp/>
        <stp>StudyData</stp>
        <stp>SPY</stp>
        <stp>Bar</stp>
        <stp/>
        <stp>Close</stp>
        <stp>M</stp>
        <stp>-347</stp>
        <stp/>
        <stp/>
        <stp/>
        <stp/>
        <stp/>
        <tr r="D349" s="2"/>
      </tp>
      <tp t="s">
        <v/>
        <stp/>
        <stp>StudyData</stp>
        <stp>SPY</stp>
        <stp>Bar</stp>
        <stp/>
        <stp>Close</stp>
        <stp>M</stp>
        <stp>-447</stp>
        <stp/>
        <stp/>
        <stp/>
        <stp/>
        <stp/>
        <tr r="D449" s="2"/>
      </tp>
      <tp t="s">
        <v/>
        <stp/>
        <stp>StudyData</stp>
        <stp>SPY</stp>
        <stp>Bar</stp>
        <stp/>
        <stp>Close</stp>
        <stp>M</stp>
        <stp>-547</stp>
        <stp/>
        <stp/>
        <stp/>
        <stp/>
        <stp/>
        <tr r="D549" s="2"/>
      </tp>
      <tp>
        <v>118.81</v>
        <stp/>
        <stp>StudyData</stp>
        <stp>SPY</stp>
        <stp>Bar</stp>
        <stp/>
        <stp>Close</stp>
        <stp>M</stp>
        <stp>-144</stp>
        <stp/>
        <stp/>
        <stp/>
        <stp/>
        <stp/>
        <tr r="D146" s="2"/>
      </tp>
      <tp>
        <v>114.3</v>
        <stp/>
        <stp>StudyData</stp>
        <stp>SPY</stp>
        <stp>Bar</stp>
        <stp/>
        <stp>Close</stp>
        <stp>M</stp>
        <stp>-244</stp>
        <stp/>
        <stp/>
        <stp/>
        <stp/>
        <stp/>
        <tr r="D246" s="2"/>
      </tp>
      <tp t="s">
        <v/>
        <stp/>
        <stp>StudyData</stp>
        <stp>SPY</stp>
        <stp>Bar</stp>
        <stp/>
        <stp>Close</stp>
        <stp>M</stp>
        <stp>-344</stp>
        <stp/>
        <stp/>
        <stp/>
        <stp/>
        <stp/>
        <tr r="D346" s="2"/>
      </tp>
      <tp t="s">
        <v/>
        <stp/>
        <stp>StudyData</stp>
        <stp>SPY</stp>
        <stp>Bar</stp>
        <stp/>
        <stp>Close</stp>
        <stp>M</stp>
        <stp>-444</stp>
        <stp/>
        <stp/>
        <stp/>
        <stp/>
        <stp/>
        <tr r="D446" s="2"/>
      </tp>
      <tp t="s">
        <v/>
        <stp/>
        <stp>StudyData</stp>
        <stp>SPY</stp>
        <stp>Bar</stp>
        <stp/>
        <stp>Close</stp>
        <stp>M</stp>
        <stp>-544</stp>
        <stp/>
        <stp/>
        <stp/>
        <stp/>
        <stp/>
        <tr r="D546" s="2"/>
      </tp>
      <tp>
        <v>117</v>
        <stp/>
        <stp>StudyData</stp>
        <stp>SPY</stp>
        <stp>Bar</stp>
        <stp/>
        <stp>Close</stp>
        <stp>M</stp>
        <stp>-145</stp>
        <stp/>
        <stp/>
        <stp/>
        <stp/>
        <stp/>
        <tr r="D147" s="2"/>
      </tp>
      <tp>
        <v>114.05</v>
        <stp/>
        <stp>StudyData</stp>
        <stp>SPY</stp>
        <stp>Bar</stp>
        <stp/>
        <stp>Close</stp>
        <stp>M</stp>
        <stp>-245</stp>
        <stp/>
        <stp/>
        <stp/>
        <stp/>
        <stp/>
        <tr r="D247" s="2"/>
      </tp>
      <tp t="s">
        <v/>
        <stp/>
        <stp>StudyData</stp>
        <stp>SPY</stp>
        <stp>Bar</stp>
        <stp/>
        <stp>Close</stp>
        <stp>M</stp>
        <stp>-345</stp>
        <stp/>
        <stp/>
        <stp/>
        <stp/>
        <stp/>
        <tr r="D347" s="2"/>
      </tp>
      <tp t="s">
        <v/>
        <stp/>
        <stp>StudyData</stp>
        <stp>SPY</stp>
        <stp>Bar</stp>
        <stp/>
        <stp>Close</stp>
        <stp>M</stp>
        <stp>-445</stp>
        <stp/>
        <stp/>
        <stp/>
        <stp/>
        <stp/>
        <tr r="D447" s="2"/>
      </tp>
      <tp t="s">
        <v/>
        <stp/>
        <stp>StudyData</stp>
        <stp>SPY</stp>
        <stp>Bar</stp>
        <stp/>
        <stp>Close</stp>
        <stp>M</stp>
        <stp>-545</stp>
        <stp/>
        <stp/>
        <stp/>
        <stp/>
        <stp/>
        <tr r="D547" s="2"/>
      </tp>
      <tp>
        <v>26.22</v>
        <stp/>
        <stp>StudyData</stp>
        <stp>XLK</stp>
        <stp>Bar</stp>
        <stp/>
        <stp>Close</stp>
        <stp>M</stp>
        <stp>-249</stp>
        <stp/>
        <stp/>
        <stp/>
        <stp/>
        <stp/>
        <tr r="J251" s="2"/>
      </tp>
      <tp t="s">
        <v/>
        <stp/>
        <stp>StudyData</stp>
        <stp>XLK</stp>
        <stp>Bar</stp>
        <stp/>
        <stp>Close</stp>
        <stp>M</stp>
        <stp>-349</stp>
        <stp/>
        <stp/>
        <stp/>
        <stp/>
        <stp/>
        <tr r="J351" s="2"/>
      </tp>
      <tp>
        <v>21.75</v>
        <stp/>
        <stp>StudyData</stp>
        <stp>XLK</stp>
        <stp>Bar</stp>
        <stp/>
        <stp>Close</stp>
        <stp>M</stp>
        <stp>-149</stp>
        <stp/>
        <stp/>
        <stp/>
        <stp/>
        <stp/>
        <tr r="J151" s="2"/>
      </tp>
      <tp t="s">
        <v/>
        <stp/>
        <stp>StudyData</stp>
        <stp>XLK</stp>
        <stp>Bar</stp>
        <stp/>
        <stp>Close</stp>
        <stp>M</stp>
        <stp>-449</stp>
        <stp/>
        <stp/>
        <stp/>
        <stp/>
        <stp/>
        <tr r="J451" s="2"/>
      </tp>
      <tp t="s">
        <v/>
        <stp/>
        <stp>StudyData</stp>
        <stp>XLK</stp>
        <stp>Bar</stp>
        <stp/>
        <stp>Close</stp>
        <stp>M</stp>
        <stp>-549</stp>
        <stp/>
        <stp/>
        <stp/>
        <stp/>
        <stp/>
        <tr r="J551" s="2"/>
      </tp>
      <tp>
        <v>103.22</v>
        <stp/>
        <stp>StudyData</stp>
        <stp>SPY</stp>
        <stp>Bar</stp>
        <stp/>
        <stp>Close</stp>
        <stp>M</stp>
        <stp>-142</stp>
        <stp/>
        <stp/>
        <stp/>
        <stp/>
        <stp/>
        <tr r="D144" s="2"/>
      </tp>
      <tp>
        <v>111.15</v>
        <stp/>
        <stp>StudyData</stp>
        <stp>SPY</stp>
        <stp>Bar</stp>
        <stp/>
        <stp>Close</stp>
        <stp>M</stp>
        <stp>-242</stp>
        <stp/>
        <stp/>
        <stp/>
        <stp/>
        <stp/>
        <tr r="D244" s="2"/>
      </tp>
      <tp t="s">
        <v/>
        <stp/>
        <stp>StudyData</stp>
        <stp>SPY</stp>
        <stp>Bar</stp>
        <stp/>
        <stp>Close</stp>
        <stp>M</stp>
        <stp>-342</stp>
        <stp/>
        <stp/>
        <stp/>
        <stp/>
        <stp/>
        <tr r="D344" s="2"/>
      </tp>
      <tp t="s">
        <v/>
        <stp/>
        <stp>StudyData</stp>
        <stp>SPY</stp>
        <stp>Bar</stp>
        <stp/>
        <stp>Close</stp>
        <stp>M</stp>
        <stp>-442</stp>
        <stp/>
        <stp/>
        <stp/>
        <stp/>
        <stp/>
        <tr r="D444" s="2"/>
      </tp>
      <tp t="s">
        <v/>
        <stp/>
        <stp>StudyData</stp>
        <stp>SPY</stp>
        <stp>Bar</stp>
        <stp/>
        <stp>Close</stp>
        <stp>M</stp>
        <stp>-542</stp>
        <stp/>
        <stp/>
        <stp/>
        <stp/>
        <stp/>
        <tr r="D544" s="2"/>
      </tp>
      <tp>
        <v>23.02</v>
        <stp/>
        <stp>StudyData</stp>
        <stp>XLK</stp>
        <stp>Bar</stp>
        <stp/>
        <stp>Close</stp>
        <stp>M</stp>
        <stp>-248</stp>
        <stp/>
        <stp/>
        <stp/>
        <stp/>
        <stp/>
        <tr r="J250" s="2"/>
      </tp>
      <tp t="s">
        <v/>
        <stp/>
        <stp>StudyData</stp>
        <stp>XLK</stp>
        <stp>Bar</stp>
        <stp/>
        <stp>Close</stp>
        <stp>M</stp>
        <stp>-348</stp>
        <stp/>
        <stp/>
        <stp/>
        <stp/>
        <stp/>
        <tr r="J350" s="2"/>
      </tp>
      <tp>
        <v>22.93</v>
        <stp/>
        <stp>StudyData</stp>
        <stp>XLK</stp>
        <stp>Bar</stp>
        <stp/>
        <stp>Close</stp>
        <stp>M</stp>
        <stp>-148</stp>
        <stp/>
        <stp/>
        <stp/>
        <stp/>
        <stp/>
        <tr r="J150" s="2"/>
      </tp>
      <tp t="s">
        <v/>
        <stp/>
        <stp>StudyData</stp>
        <stp>XLK</stp>
        <stp>Bar</stp>
        <stp/>
        <stp>Close</stp>
        <stp>M</stp>
        <stp>-448</stp>
        <stp/>
        <stp/>
        <stp/>
        <stp/>
        <stp/>
        <tr r="J450" s="2"/>
      </tp>
      <tp t="s">
        <v/>
        <stp/>
        <stp>StudyData</stp>
        <stp>XLK</stp>
        <stp>Bar</stp>
        <stp/>
        <stp>Close</stp>
        <stp>M</stp>
        <stp>-548</stp>
        <stp/>
        <stp/>
        <stp/>
        <stp/>
        <stp/>
        <tr r="J550" s="2"/>
      </tp>
      <tp>
        <v>109.36</v>
        <stp/>
        <stp>StudyData</stp>
        <stp>SPY</stp>
        <stp>Bar</stp>
        <stp/>
        <stp>Close</stp>
        <stp>M</stp>
        <stp>-143</stp>
        <stp/>
        <stp/>
        <stp/>
        <stp/>
        <stp/>
        <tr r="D145" s="2"/>
      </tp>
      <tp>
        <v>113.18</v>
        <stp/>
        <stp>StudyData</stp>
        <stp>SPY</stp>
        <stp>Bar</stp>
        <stp/>
        <stp>Close</stp>
        <stp>M</stp>
        <stp>-243</stp>
        <stp/>
        <stp/>
        <stp/>
        <stp/>
        <stp/>
        <tr r="D245" s="2"/>
      </tp>
      <tp t="s">
        <v/>
        <stp/>
        <stp>StudyData</stp>
        <stp>SPY</stp>
        <stp>Bar</stp>
        <stp/>
        <stp>Close</stp>
        <stp>M</stp>
        <stp>-343</stp>
        <stp/>
        <stp/>
        <stp/>
        <stp/>
        <stp/>
        <tr r="D345" s="2"/>
      </tp>
      <tp t="s">
        <v/>
        <stp/>
        <stp>StudyData</stp>
        <stp>SPY</stp>
        <stp>Bar</stp>
        <stp/>
        <stp>Close</stp>
        <stp>M</stp>
        <stp>-443</stp>
        <stp/>
        <stp/>
        <stp/>
        <stp/>
        <stp/>
        <tr r="D445" s="2"/>
      </tp>
      <tp t="s">
        <v/>
        <stp/>
        <stp>StudyData</stp>
        <stp>SPY</stp>
        <stp>Bar</stp>
        <stp/>
        <stp>Close</stp>
        <stp>M</stp>
        <stp>-543</stp>
        <stp/>
        <stp/>
        <stp/>
        <stp/>
        <stp/>
        <tr r="D545" s="2"/>
      </tp>
      <tp>
        <v>105.31</v>
        <stp/>
        <stp>StudyData</stp>
        <stp>SPY</stp>
        <stp>Bar</stp>
        <stp/>
        <stp>Close</stp>
        <stp>M</stp>
        <stp>-140</stp>
        <stp/>
        <stp/>
        <stp/>
        <stp/>
        <stp/>
        <tr r="D142" s="2"/>
      </tp>
      <tp>
        <v>107.86</v>
        <stp/>
        <stp>StudyData</stp>
        <stp>SPY</stp>
        <stp>Bar</stp>
        <stp/>
        <stp>Close</stp>
        <stp>M</stp>
        <stp>-240</stp>
        <stp/>
        <stp/>
        <stp/>
        <stp/>
        <stp/>
        <tr r="D242" s="2"/>
      </tp>
      <tp t="s">
        <v/>
        <stp/>
        <stp>StudyData</stp>
        <stp>SPY</stp>
        <stp>Bar</stp>
        <stp/>
        <stp>Close</stp>
        <stp>M</stp>
        <stp>-340</stp>
        <stp/>
        <stp/>
        <stp/>
        <stp/>
        <stp/>
        <tr r="D342" s="2"/>
      </tp>
      <tp t="s">
        <v/>
        <stp/>
        <stp>StudyData</stp>
        <stp>SPY</stp>
        <stp>Bar</stp>
        <stp/>
        <stp>Close</stp>
        <stp>M</stp>
        <stp>-440</stp>
        <stp/>
        <stp/>
        <stp/>
        <stp/>
        <stp/>
        <tr r="D442" s="2"/>
      </tp>
      <tp t="s">
        <v/>
        <stp/>
        <stp>StudyData</stp>
        <stp>SPY</stp>
        <stp>Bar</stp>
        <stp/>
        <stp>Close</stp>
        <stp>M</stp>
        <stp>-540</stp>
        <stp/>
        <stp/>
        <stp/>
        <stp/>
        <stp/>
        <tr r="D542" s="2"/>
      </tp>
      <tp>
        <v>110.27</v>
        <stp/>
        <stp>StudyData</stp>
        <stp>SPY</stp>
        <stp>Bar</stp>
        <stp/>
        <stp>Close</stp>
        <stp>M</stp>
        <stp>-141</stp>
        <stp/>
        <stp/>
        <stp/>
        <stp/>
        <stp/>
        <tr r="D143" s="2"/>
      </tp>
      <tp>
        <v>114.52</v>
        <stp/>
        <stp>StudyData</stp>
        <stp>SPY</stp>
        <stp>Bar</stp>
        <stp/>
        <stp>Close</stp>
        <stp>M</stp>
        <stp>-241</stp>
        <stp/>
        <stp/>
        <stp/>
        <stp/>
        <stp/>
        <tr r="D243" s="2"/>
      </tp>
      <tp t="s">
        <v/>
        <stp/>
        <stp>StudyData</stp>
        <stp>SPY</stp>
        <stp>Bar</stp>
        <stp/>
        <stp>Close</stp>
        <stp>M</stp>
        <stp>-341</stp>
        <stp/>
        <stp/>
        <stp/>
        <stp/>
        <stp/>
        <tr r="D343" s="2"/>
      </tp>
      <tp t="s">
        <v/>
        <stp/>
        <stp>StudyData</stp>
        <stp>SPY</stp>
        <stp>Bar</stp>
        <stp/>
        <stp>Close</stp>
        <stp>M</stp>
        <stp>-441</stp>
        <stp/>
        <stp/>
        <stp/>
        <stp/>
        <stp/>
        <tr r="D443" s="2"/>
      </tp>
      <tp t="s">
        <v/>
        <stp/>
        <stp>StudyData</stp>
        <stp>SPY</stp>
        <stp>Bar</stp>
        <stp/>
        <stp>Close</stp>
        <stp>M</stp>
        <stp>-541</stp>
        <stp/>
        <stp/>
        <stp/>
        <stp/>
        <stp/>
        <tr r="D543" s="2"/>
      </tp>
      <tp>
        <v>36.94</v>
        <stp/>
        <stp>StudyData</stp>
        <stp>XLK</stp>
        <stp>Bar</stp>
        <stp/>
        <stp>Close</stp>
        <stp>M</stp>
        <stp>-275</stp>
        <stp/>
        <stp/>
        <stp/>
        <stp/>
        <stp/>
        <tr r="J277" s="2"/>
      </tp>
      <tp t="s">
        <v/>
        <stp/>
        <stp>StudyData</stp>
        <stp>XLK</stp>
        <stp>Bar</stp>
        <stp/>
        <stp>Close</stp>
        <stp>M</stp>
        <stp>-375</stp>
        <stp/>
        <stp/>
        <stp/>
        <stp/>
        <stp/>
        <tr r="J377" s="2"/>
      </tp>
      <tp>
        <v>26.97</v>
        <stp/>
        <stp>StudyData</stp>
        <stp>XLK</stp>
        <stp>Bar</stp>
        <stp/>
        <stp>Close</stp>
        <stp>M</stp>
        <stp>-175</stp>
        <stp/>
        <stp/>
        <stp/>
        <stp/>
        <stp/>
        <tr r="J177" s="2"/>
      </tp>
      <tp t="s">
        <v/>
        <stp/>
        <stp>StudyData</stp>
        <stp>XLK</stp>
        <stp>Bar</stp>
        <stp/>
        <stp>Close</stp>
        <stp>M</stp>
        <stp>-475</stp>
        <stp/>
        <stp/>
        <stp/>
        <stp/>
        <stp/>
        <tr r="J477" s="2"/>
      </tp>
      <tp t="s">
        <v/>
        <stp/>
        <stp>StudyData</stp>
        <stp>XLK</stp>
        <stp>Bar</stp>
        <stp/>
        <stp>Close</stp>
        <stp>M</stp>
        <stp>-575</stp>
        <stp/>
        <stp/>
        <stp/>
        <stp/>
        <stp/>
        <tr r="J577" s="2"/>
      </tp>
      <tp>
        <v>40.47</v>
        <stp/>
        <stp>StudyData</stp>
        <stp>XLK</stp>
        <stp>Bar</stp>
        <stp/>
        <stp>Close</stp>
        <stp>M</stp>
        <stp>-274</stp>
        <stp/>
        <stp/>
        <stp/>
        <stp/>
        <stp/>
        <tr r="J276" s="2"/>
      </tp>
      <tp t="s">
        <v/>
        <stp/>
        <stp>StudyData</stp>
        <stp>XLK</stp>
        <stp>Bar</stp>
        <stp/>
        <stp>Close</stp>
        <stp>M</stp>
        <stp>-374</stp>
        <stp/>
        <stp/>
        <stp/>
        <stp/>
        <stp/>
        <tr r="J376" s="2"/>
      </tp>
      <tp>
        <v>28.4</v>
        <stp/>
        <stp>StudyData</stp>
        <stp>XLK</stp>
        <stp>Bar</stp>
        <stp/>
        <stp>Close</stp>
        <stp>M</stp>
        <stp>-174</stp>
        <stp/>
        <stp/>
        <stp/>
        <stp/>
        <stp/>
        <tr r="J176" s="2"/>
      </tp>
      <tp t="s">
        <v/>
        <stp/>
        <stp>StudyData</stp>
        <stp>XLK</stp>
        <stp>Bar</stp>
        <stp/>
        <stp>Close</stp>
        <stp>M</stp>
        <stp>-474</stp>
        <stp/>
        <stp/>
        <stp/>
        <stp/>
        <stp/>
        <tr r="J476" s="2"/>
      </tp>
      <tp t="s">
        <v/>
        <stp/>
        <stp>StudyData</stp>
        <stp>XLK</stp>
        <stp>Bar</stp>
        <stp/>
        <stp>Close</stp>
        <stp>M</stp>
        <stp>-574</stp>
        <stp/>
        <stp/>
        <stp/>
        <stp/>
        <stp/>
        <tr r="J576" s="2"/>
      </tp>
      <tp>
        <v>36.590000000000003</v>
        <stp/>
        <stp>StudyData</stp>
        <stp>XLK</stp>
        <stp>Bar</stp>
        <stp/>
        <stp>Close</stp>
        <stp>M</stp>
        <stp>-277</stp>
        <stp/>
        <stp/>
        <stp/>
        <stp/>
        <stp/>
        <tr r="J279" s="2"/>
      </tp>
      <tp t="s">
        <v/>
        <stp/>
        <stp>StudyData</stp>
        <stp>XLK</stp>
        <stp>Bar</stp>
        <stp/>
        <stp>Close</stp>
        <stp>M</stp>
        <stp>-377</stp>
        <stp/>
        <stp/>
        <stp/>
        <stp/>
        <stp/>
        <tr r="J379" s="2"/>
      </tp>
      <tp>
        <v>25.55</v>
        <stp/>
        <stp>StudyData</stp>
        <stp>XLK</stp>
        <stp>Bar</stp>
        <stp/>
        <stp>Close</stp>
        <stp>M</stp>
        <stp>-177</stp>
        <stp/>
        <stp/>
        <stp/>
        <stp/>
        <stp/>
        <tr r="J179" s="2"/>
      </tp>
      <tp t="s">
        <v/>
        <stp/>
        <stp>StudyData</stp>
        <stp>XLK</stp>
        <stp>Bar</stp>
        <stp/>
        <stp>Close</stp>
        <stp>M</stp>
        <stp>-477</stp>
        <stp/>
        <stp/>
        <stp/>
        <stp/>
        <stp/>
        <tr r="J479" s="2"/>
      </tp>
      <tp t="s">
        <v/>
        <stp/>
        <stp>StudyData</stp>
        <stp>XLK</stp>
        <stp>Bar</stp>
        <stp/>
        <stp>Close</stp>
        <stp>M</stp>
        <stp>-577</stp>
        <stp/>
        <stp/>
        <stp/>
        <stp/>
        <stp/>
        <tr r="J579" s="2"/>
      </tp>
      <tp>
        <v>36.81</v>
        <stp/>
        <stp>StudyData</stp>
        <stp>XLK</stp>
        <stp>Bar</stp>
        <stp/>
        <stp>Close</stp>
        <stp>M</stp>
        <stp>-276</stp>
        <stp/>
        <stp/>
        <stp/>
        <stp/>
        <stp/>
        <tr r="J278" s="2"/>
      </tp>
      <tp t="s">
        <v/>
        <stp/>
        <stp>StudyData</stp>
        <stp>XLK</stp>
        <stp>Bar</stp>
        <stp/>
        <stp>Close</stp>
        <stp>M</stp>
        <stp>-376</stp>
        <stp/>
        <stp/>
        <stp/>
        <stp/>
        <stp/>
        <tr r="J378" s="2"/>
      </tp>
      <tp>
        <v>26.04</v>
        <stp/>
        <stp>StudyData</stp>
        <stp>XLK</stp>
        <stp>Bar</stp>
        <stp/>
        <stp>Close</stp>
        <stp>M</stp>
        <stp>-176</stp>
        <stp/>
        <stp/>
        <stp/>
        <stp/>
        <stp/>
        <tr r="J178" s="2"/>
      </tp>
      <tp t="s">
        <v/>
        <stp/>
        <stp>StudyData</stp>
        <stp>XLK</stp>
        <stp>Bar</stp>
        <stp/>
        <stp>Close</stp>
        <stp>M</stp>
        <stp>-476</stp>
        <stp/>
        <stp/>
        <stp/>
        <stp/>
        <stp/>
        <tr r="J478" s="2"/>
      </tp>
      <tp t="s">
        <v/>
        <stp/>
        <stp>StudyData</stp>
        <stp>XLK</stp>
        <stp>Bar</stp>
        <stp/>
        <stp>Close</stp>
        <stp>M</stp>
        <stp>-576</stp>
        <stp/>
        <stp/>
        <stp/>
        <stp/>
        <stp/>
        <tr r="J578" s="2"/>
      </tp>
      <tp>
        <v>41.25</v>
        <stp/>
        <stp>StudyData</stp>
        <stp>XLK</stp>
        <stp>Bar</stp>
        <stp/>
        <stp>Close</stp>
        <stp>M</stp>
        <stp>-271</stp>
        <stp/>
        <stp/>
        <stp/>
        <stp/>
        <stp/>
        <tr r="J273" s="2"/>
      </tp>
      <tp t="s">
        <v/>
        <stp/>
        <stp>StudyData</stp>
        <stp>XLK</stp>
        <stp>Bar</stp>
        <stp/>
        <stp>Close</stp>
        <stp>M</stp>
        <stp>-371</stp>
        <stp/>
        <stp/>
        <stp/>
        <stp/>
        <stp/>
        <tr r="J373" s="2"/>
      </tp>
      <tp>
        <v>23.25</v>
        <stp/>
        <stp>StudyData</stp>
        <stp>XLK</stp>
        <stp>Bar</stp>
        <stp/>
        <stp>Close</stp>
        <stp>M</stp>
        <stp>-171</stp>
        <stp/>
        <stp/>
        <stp/>
        <stp/>
        <stp/>
        <tr r="J173" s="2"/>
      </tp>
      <tp t="s">
        <v/>
        <stp/>
        <stp>StudyData</stp>
        <stp>XLK</stp>
        <stp>Bar</stp>
        <stp/>
        <stp>Close</stp>
        <stp>M</stp>
        <stp>-471</stp>
        <stp/>
        <stp/>
        <stp/>
        <stp/>
        <stp/>
        <tr r="J473" s="2"/>
      </tp>
      <tp t="s">
        <v/>
        <stp/>
        <stp>StudyData</stp>
        <stp>XLK</stp>
        <stp>Bar</stp>
        <stp/>
        <stp>Close</stp>
        <stp>M</stp>
        <stp>-571</stp>
        <stp/>
        <stp/>
        <stp/>
        <stp/>
        <stp/>
        <tr r="J573" s="2"/>
      </tp>
      <tp>
        <v>42.5</v>
        <stp/>
        <stp>StudyData</stp>
        <stp>XLK</stp>
        <stp>Bar</stp>
        <stp/>
        <stp>Close</stp>
        <stp>M</stp>
        <stp>-270</stp>
        <stp/>
        <stp/>
        <stp/>
        <stp/>
        <stp/>
        <tr r="J272" s="2"/>
      </tp>
      <tp t="s">
        <v/>
        <stp/>
        <stp>StudyData</stp>
        <stp>XLK</stp>
        <stp>Bar</stp>
        <stp/>
        <stp>Close</stp>
        <stp>M</stp>
        <stp>-370</stp>
        <stp/>
        <stp/>
        <stp/>
        <stp/>
        <stp/>
        <tr r="J372" s="2"/>
      </tp>
      <tp>
        <v>22.15</v>
        <stp/>
        <stp>StudyData</stp>
        <stp>XLK</stp>
        <stp>Bar</stp>
        <stp/>
        <stp>Close</stp>
        <stp>M</stp>
        <stp>-170</stp>
        <stp/>
        <stp/>
        <stp/>
        <stp/>
        <stp/>
        <tr r="J172" s="2"/>
      </tp>
      <tp t="s">
        <v/>
        <stp/>
        <stp>StudyData</stp>
        <stp>XLK</stp>
        <stp>Bar</stp>
        <stp/>
        <stp>Close</stp>
        <stp>M</stp>
        <stp>-470</stp>
        <stp/>
        <stp/>
        <stp/>
        <stp/>
        <stp/>
        <tr r="J472" s="2"/>
      </tp>
      <tp t="s">
        <v/>
        <stp/>
        <stp>StudyData</stp>
        <stp>XLK</stp>
        <stp>Bar</stp>
        <stp/>
        <stp>Close</stp>
        <stp>M</stp>
        <stp>-570</stp>
        <stp/>
        <stp/>
        <stp/>
        <stp/>
        <stp/>
        <tr r="J572" s="2"/>
      </tp>
      <tp>
        <v>40</v>
        <stp/>
        <stp>StudyData</stp>
        <stp>XLK</stp>
        <stp>Bar</stp>
        <stp/>
        <stp>Close</stp>
        <stp>M</stp>
        <stp>-273</stp>
        <stp/>
        <stp/>
        <stp/>
        <stp/>
        <stp/>
        <tr r="J275" s="2"/>
      </tp>
      <tp t="s">
        <v/>
        <stp/>
        <stp>StudyData</stp>
        <stp>XLK</stp>
        <stp>Bar</stp>
        <stp/>
        <stp>Close</stp>
        <stp>M</stp>
        <stp>-373</stp>
        <stp/>
        <stp/>
        <stp/>
        <stp/>
        <stp/>
        <tr r="J375" s="2"/>
      </tp>
      <tp>
        <v>26.26</v>
        <stp/>
        <stp>StudyData</stp>
        <stp>XLK</stp>
        <stp>Bar</stp>
        <stp/>
        <stp>Close</stp>
        <stp>M</stp>
        <stp>-173</stp>
        <stp/>
        <stp/>
        <stp/>
        <stp/>
        <stp/>
        <tr r="J175" s="2"/>
      </tp>
      <tp t="s">
        <v/>
        <stp/>
        <stp>StudyData</stp>
        <stp>XLK</stp>
        <stp>Bar</stp>
        <stp/>
        <stp>Close</stp>
        <stp>M</stp>
        <stp>-473</stp>
        <stp/>
        <stp/>
        <stp/>
        <stp/>
        <stp/>
        <tr r="J475" s="2"/>
      </tp>
      <tp t="s">
        <v/>
        <stp/>
        <stp>StudyData</stp>
        <stp>XLK</stp>
        <stp>Bar</stp>
        <stp/>
        <stp>Close</stp>
        <stp>M</stp>
        <stp>-573</stp>
        <stp/>
        <stp/>
        <stp/>
        <stp/>
        <stp/>
        <tr r="J575" s="2"/>
      </tp>
      <tp>
        <v>150.43</v>
        <stp/>
        <stp>StudyData</stp>
        <stp>SPY</stp>
        <stp>Bar</stp>
        <stp/>
        <stp>Close</stp>
        <stp>M</stp>
        <stp>-178</stp>
        <stp/>
        <stp/>
        <stp/>
        <stp/>
        <stp/>
        <tr r="D180" s="2"/>
      </tp>
      <tp>
        <v>123.56</v>
        <stp/>
        <stp>StudyData</stp>
        <stp>SPY</stp>
        <stp>Bar</stp>
        <stp/>
        <stp>Close</stp>
        <stp>M</stp>
        <stp>-278</stp>
        <stp/>
        <stp/>
        <stp/>
        <stp/>
        <stp/>
        <tr r="D280" s="2"/>
      </tp>
      <tp t="s">
        <v/>
        <stp/>
        <stp>StudyData</stp>
        <stp>SPY</stp>
        <stp>Bar</stp>
        <stp/>
        <stp>Close</stp>
        <stp>M</stp>
        <stp>-378</stp>
        <stp/>
        <stp/>
        <stp/>
        <stp/>
        <stp/>
        <tr r="D380" s="2"/>
      </tp>
      <tp t="s">
        <v/>
        <stp/>
        <stp>StudyData</stp>
        <stp>SPY</stp>
        <stp>Bar</stp>
        <stp/>
        <stp>Close</stp>
        <stp>M</stp>
        <stp>-478</stp>
        <stp/>
        <stp/>
        <stp/>
        <stp/>
        <stp/>
        <tr r="D480" s="2"/>
      </tp>
      <tp t="s">
        <v/>
        <stp/>
        <stp>StudyData</stp>
        <stp>SPY</stp>
        <stp>Bar</stp>
        <stp/>
        <stp>Close</stp>
        <stp>M</stp>
        <stp>-578</stp>
        <stp/>
        <stp/>
        <stp/>
        <stp/>
        <stp/>
        <tr r="D580" s="2"/>
      </tp>
      <tp>
        <v>41.41</v>
        <stp/>
        <stp>StudyData</stp>
        <stp>XLK</stp>
        <stp>Bar</stp>
        <stp/>
        <stp>Close</stp>
        <stp>M</stp>
        <stp>-272</stp>
        <stp/>
        <stp/>
        <stp/>
        <stp/>
        <stp/>
        <tr r="J274" s="2"/>
      </tp>
      <tp t="s">
        <v/>
        <stp/>
        <stp>StudyData</stp>
        <stp>XLK</stp>
        <stp>Bar</stp>
        <stp/>
        <stp>Close</stp>
        <stp>M</stp>
        <stp>-372</stp>
        <stp/>
        <stp/>
        <stp/>
        <stp/>
        <stp/>
        <tr r="J374" s="2"/>
      </tp>
      <tp>
        <v>26.66</v>
        <stp/>
        <stp>StudyData</stp>
        <stp>XLK</stp>
        <stp>Bar</stp>
        <stp/>
        <stp>Close</stp>
        <stp>M</stp>
        <stp>-172</stp>
        <stp/>
        <stp/>
        <stp/>
        <stp/>
        <stp/>
        <tr r="J174" s="2"/>
      </tp>
      <tp t="s">
        <v/>
        <stp/>
        <stp>StudyData</stp>
        <stp>XLK</stp>
        <stp>Bar</stp>
        <stp/>
        <stp>Close</stp>
        <stp>M</stp>
        <stp>-472</stp>
        <stp/>
        <stp/>
        <stp/>
        <stp/>
        <stp/>
        <tr r="J474" s="2"/>
      </tp>
      <tp t="s">
        <v/>
        <stp/>
        <stp>StudyData</stp>
        <stp>XLK</stp>
        <stp>Bar</stp>
        <stp/>
        <stp>Close</stp>
        <stp>M</stp>
        <stp>-572</stp>
        <stp/>
        <stp/>
        <stp/>
        <stp/>
        <stp/>
        <tr r="J574" s="2"/>
      </tp>
      <tp>
        <v>153.32</v>
        <stp/>
        <stp>StudyData</stp>
        <stp>SPY</stp>
        <stp>Bar</stp>
        <stp/>
        <stp>Close</stp>
        <stp>M</stp>
        <stp>-179</stp>
        <stp/>
        <stp/>
        <stp/>
        <stp/>
        <stp/>
        <tr r="D181" s="2"/>
      </tp>
      <tp>
        <v>127.66</v>
        <stp/>
        <stp>StudyData</stp>
        <stp>SPY</stp>
        <stp>Bar</stp>
        <stp/>
        <stp>Close</stp>
        <stp>M</stp>
        <stp>-279</stp>
        <stp/>
        <stp/>
        <stp/>
        <stp/>
        <stp/>
        <tr r="D281" s="2"/>
      </tp>
      <tp t="s">
        <v/>
        <stp/>
        <stp>StudyData</stp>
        <stp>SPY</stp>
        <stp>Bar</stp>
        <stp/>
        <stp>Close</stp>
        <stp>M</stp>
        <stp>-379</stp>
        <stp/>
        <stp/>
        <stp/>
        <stp/>
        <stp/>
        <tr r="D381" s="2"/>
      </tp>
      <tp t="s">
        <v/>
        <stp/>
        <stp>StudyData</stp>
        <stp>SPY</stp>
        <stp>Bar</stp>
        <stp/>
        <stp>Close</stp>
        <stp>M</stp>
        <stp>-479</stp>
        <stp/>
        <stp/>
        <stp/>
        <stp/>
        <stp/>
        <tr r="D481" s="2"/>
      </tp>
      <tp t="s">
        <v/>
        <stp/>
        <stp>StudyData</stp>
        <stp>SPY</stp>
        <stp>Bar</stp>
        <stp/>
        <stp>Close</stp>
        <stp>M</stp>
        <stp>-579</stp>
        <stp/>
        <stp/>
        <stp/>
        <stp/>
        <stp/>
        <tr r="D581" s="2"/>
      </tp>
      <tp>
        <v>147.59</v>
        <stp/>
        <stp>StudyData</stp>
        <stp>SPY</stp>
        <stp>Bar</stp>
        <stp/>
        <stp>Close</stp>
        <stp>M</stp>
        <stp>-176</stp>
        <stp/>
        <stp/>
        <stp/>
        <stp/>
        <stp/>
        <tr r="D178" s="2"/>
      </tp>
      <tp>
        <v>133.25</v>
        <stp/>
        <stp>StudyData</stp>
        <stp>SPY</stp>
        <stp>Bar</stp>
        <stp/>
        <stp>Close</stp>
        <stp>M</stp>
        <stp>-276</stp>
        <stp/>
        <stp/>
        <stp/>
        <stp/>
        <stp/>
        <tr r="D278" s="2"/>
      </tp>
      <tp t="s">
        <v/>
        <stp/>
        <stp>StudyData</stp>
        <stp>SPY</stp>
        <stp>Bar</stp>
        <stp/>
        <stp>Close</stp>
        <stp>M</stp>
        <stp>-376</stp>
        <stp/>
        <stp/>
        <stp/>
        <stp/>
        <stp/>
        <tr r="D378" s="2"/>
      </tp>
      <tp t="s">
        <v/>
        <stp/>
        <stp>StudyData</stp>
        <stp>SPY</stp>
        <stp>Bar</stp>
        <stp/>
        <stp>Close</stp>
        <stp>M</stp>
        <stp>-476</stp>
        <stp/>
        <stp/>
        <stp/>
        <stp/>
        <stp/>
        <tr r="D478" s="2"/>
      </tp>
      <tp t="s">
        <v/>
        <stp/>
        <stp>StudyData</stp>
        <stp>SPY</stp>
        <stp>Bar</stp>
        <stp/>
        <stp>Close</stp>
        <stp>M</stp>
        <stp>-576</stp>
        <stp/>
        <stp/>
        <stp/>
        <stp/>
        <stp/>
        <tr r="D578" s="2"/>
      </tp>
      <tp>
        <v>145.72</v>
        <stp/>
        <stp>StudyData</stp>
        <stp>SPY</stp>
        <stp>Bar</stp>
        <stp/>
        <stp>Close</stp>
        <stp>M</stp>
        <stp>-177</stp>
        <stp/>
        <stp/>
        <stp/>
        <stp/>
        <stp/>
        <tr r="D179" s="2"/>
      </tp>
      <tp>
        <v>128.38</v>
        <stp/>
        <stp>StudyData</stp>
        <stp>SPY</stp>
        <stp>Bar</stp>
        <stp/>
        <stp>Close</stp>
        <stp>M</stp>
        <stp>-277</stp>
        <stp/>
        <stp/>
        <stp/>
        <stp/>
        <stp/>
        <tr r="D279" s="2"/>
      </tp>
      <tp t="s">
        <v/>
        <stp/>
        <stp>StudyData</stp>
        <stp>SPY</stp>
        <stp>Bar</stp>
        <stp/>
        <stp>Close</stp>
        <stp>M</stp>
        <stp>-377</stp>
        <stp/>
        <stp/>
        <stp/>
        <stp/>
        <stp/>
        <tr r="D379" s="2"/>
      </tp>
      <tp t="s">
        <v/>
        <stp/>
        <stp>StudyData</stp>
        <stp>SPY</stp>
        <stp>Bar</stp>
        <stp/>
        <stp>Close</stp>
        <stp>M</stp>
        <stp>-477</stp>
        <stp/>
        <stp/>
        <stp/>
        <stp/>
        <stp/>
        <tr r="D479" s="2"/>
      </tp>
      <tp t="s">
        <v/>
        <stp/>
        <stp>StudyData</stp>
        <stp>SPY</stp>
        <stp>Bar</stp>
        <stp/>
        <stp>Close</stp>
        <stp>M</stp>
        <stp>-577</stp>
        <stp/>
        <stp/>
        <stp/>
        <stp/>
        <stp/>
        <tr r="D579" s="2"/>
      </tp>
      <tp>
        <v>154.65</v>
        <stp/>
        <stp>StudyData</stp>
        <stp>SPY</stp>
        <stp>Bar</stp>
        <stp/>
        <stp>Close</stp>
        <stp>M</stp>
        <stp>-174</stp>
        <stp/>
        <stp/>
        <stp/>
        <stp/>
        <stp/>
        <tr r="D176" s="2"/>
      </tp>
      <tp>
        <v>137</v>
        <stp/>
        <stp>StudyData</stp>
        <stp>SPY</stp>
        <stp>Bar</stp>
        <stp/>
        <stp>Close</stp>
        <stp>M</stp>
        <stp>-274</stp>
        <stp/>
        <stp/>
        <stp/>
        <stp/>
        <stp/>
        <tr r="D276" s="2"/>
      </tp>
      <tp t="s">
        <v/>
        <stp/>
        <stp>StudyData</stp>
        <stp>SPY</stp>
        <stp>Bar</stp>
        <stp/>
        <stp>Close</stp>
        <stp>M</stp>
        <stp>-374</stp>
        <stp/>
        <stp/>
        <stp/>
        <stp/>
        <stp/>
        <tr r="D376" s="2"/>
      </tp>
      <tp t="s">
        <v/>
        <stp/>
        <stp>StudyData</stp>
        <stp>SPY</stp>
        <stp>Bar</stp>
        <stp/>
        <stp>Close</stp>
        <stp>M</stp>
        <stp>-474</stp>
        <stp/>
        <stp/>
        <stp/>
        <stp/>
        <stp/>
        <tr r="D476" s="2"/>
      </tp>
      <tp t="s">
        <v/>
        <stp/>
        <stp>StudyData</stp>
        <stp>SPY</stp>
        <stp>Bar</stp>
        <stp/>
        <stp>Close</stp>
        <stp>M</stp>
        <stp>-574</stp>
        <stp/>
        <stp/>
        <stp/>
        <stp/>
        <stp/>
        <tr r="D576" s="2"/>
      </tp>
      <tp>
        <v>152.58000000000001</v>
        <stp/>
        <stp>StudyData</stp>
        <stp>SPY</stp>
        <stp>Bar</stp>
        <stp/>
        <stp>Close</stp>
        <stp>M</stp>
        <stp>-175</stp>
        <stp/>
        <stp/>
        <stp/>
        <stp/>
        <stp/>
        <tr r="D177" s="2"/>
      </tp>
      <tp>
        <v>130.19</v>
        <stp/>
        <stp>StudyData</stp>
        <stp>SPY</stp>
        <stp>Bar</stp>
        <stp/>
        <stp>Close</stp>
        <stp>M</stp>
        <stp>-275</stp>
        <stp/>
        <stp/>
        <stp/>
        <stp/>
        <stp/>
        <tr r="D277" s="2"/>
      </tp>
      <tp t="s">
        <v/>
        <stp/>
        <stp>StudyData</stp>
        <stp>SPY</stp>
        <stp>Bar</stp>
        <stp/>
        <stp>Close</stp>
        <stp>M</stp>
        <stp>-375</stp>
        <stp/>
        <stp/>
        <stp/>
        <stp/>
        <stp/>
        <tr r="D377" s="2"/>
      </tp>
      <tp t="s">
        <v/>
        <stp/>
        <stp>StudyData</stp>
        <stp>SPY</stp>
        <stp>Bar</stp>
        <stp/>
        <stp>Close</stp>
        <stp>M</stp>
        <stp>-475</stp>
        <stp/>
        <stp/>
        <stp/>
        <stp/>
        <stp/>
        <tr r="D477" s="2"/>
      </tp>
      <tp t="s">
        <v/>
        <stp/>
        <stp>StudyData</stp>
        <stp>SPY</stp>
        <stp>Bar</stp>
        <stp/>
        <stp>Close</stp>
        <stp>M</stp>
        <stp>-575</stp>
        <stp/>
        <stp/>
        <stp/>
        <stp/>
        <stp/>
        <tr r="D577" s="2"/>
      </tp>
      <tp>
        <v>37.81</v>
        <stp/>
        <stp>StudyData</stp>
        <stp>XLK</stp>
        <stp>Bar</stp>
        <stp/>
        <stp>Close</stp>
        <stp>M</stp>
        <stp>-279</stp>
        <stp/>
        <stp/>
        <stp/>
        <stp/>
        <stp/>
        <tr r="J281" s="2"/>
      </tp>
      <tp t="s">
        <v/>
        <stp/>
        <stp>StudyData</stp>
        <stp>XLK</stp>
        <stp>Bar</stp>
        <stp/>
        <stp>Close</stp>
        <stp>M</stp>
        <stp>-379</stp>
        <stp/>
        <stp/>
        <stp/>
        <stp/>
        <stp/>
        <tr r="J381" s="2"/>
      </tp>
      <tp>
        <v>25.65</v>
        <stp/>
        <stp>StudyData</stp>
        <stp>XLK</stp>
        <stp>Bar</stp>
        <stp/>
        <stp>Close</stp>
        <stp>M</stp>
        <stp>-179</stp>
        <stp/>
        <stp/>
        <stp/>
        <stp/>
        <stp/>
        <tr r="J181" s="2"/>
      </tp>
      <tp t="s">
        <v/>
        <stp/>
        <stp>StudyData</stp>
        <stp>XLK</stp>
        <stp>Bar</stp>
        <stp/>
        <stp>Close</stp>
        <stp>M</stp>
        <stp>-479</stp>
        <stp/>
        <stp/>
        <stp/>
        <stp/>
        <stp/>
        <tr r="J481" s="2"/>
      </tp>
      <tp t="s">
        <v/>
        <stp/>
        <stp>StudyData</stp>
        <stp>XLK</stp>
        <stp>Bar</stp>
        <stp/>
        <stp>Close</stp>
        <stp>M</stp>
        <stp>-579</stp>
        <stp/>
        <stp/>
        <stp/>
        <stp/>
        <stp/>
        <tr r="J581" s="2"/>
      </tp>
      <tp>
        <v>146.21</v>
        <stp/>
        <stp>StudyData</stp>
        <stp>SPY</stp>
        <stp>Bar</stp>
        <stp/>
        <stp>Close</stp>
        <stp>M</stp>
        <stp>-172</stp>
        <stp/>
        <stp/>
        <stp/>
        <stp/>
        <stp/>
        <tr r="D174" s="2"/>
      </tp>
      <tp>
        <v>132.06</v>
        <stp/>
        <stp>StudyData</stp>
        <stp>SPY</stp>
        <stp>Bar</stp>
        <stp/>
        <stp>Close</stp>
        <stp>M</stp>
        <stp>-272</stp>
        <stp/>
        <stp/>
        <stp/>
        <stp/>
        <stp/>
        <tr r="D274" s="2"/>
      </tp>
      <tp t="s">
        <v/>
        <stp/>
        <stp>StudyData</stp>
        <stp>SPY</stp>
        <stp>Bar</stp>
        <stp/>
        <stp>Close</stp>
        <stp>M</stp>
        <stp>-372</stp>
        <stp/>
        <stp/>
        <stp/>
        <stp/>
        <stp/>
        <tr r="D374" s="2"/>
      </tp>
      <tp t="s">
        <v/>
        <stp/>
        <stp>StudyData</stp>
        <stp>SPY</stp>
        <stp>Bar</stp>
        <stp/>
        <stp>Close</stp>
        <stp>M</stp>
        <stp>-472</stp>
        <stp/>
        <stp/>
        <stp/>
        <stp/>
        <stp/>
        <tr r="D474" s="2"/>
      </tp>
      <tp t="s">
        <v/>
        <stp/>
        <stp>StudyData</stp>
        <stp>SPY</stp>
        <stp>Bar</stp>
        <stp/>
        <stp>Close</stp>
        <stp>M</stp>
        <stp>-572</stp>
        <stp/>
        <stp/>
        <stp/>
        <stp/>
        <stp/>
        <tr r="D574" s="2"/>
      </tp>
      <tp>
        <v>34.06</v>
        <stp/>
        <stp>StudyData</stp>
        <stp>XLK</stp>
        <stp>Bar</stp>
        <stp/>
        <stp>Close</stp>
        <stp>M</stp>
        <stp>-278</stp>
        <stp/>
        <stp/>
        <stp/>
        <stp/>
        <stp/>
        <tr r="J280" s="2"/>
      </tp>
      <tp t="s">
        <v/>
        <stp/>
        <stp>StudyData</stp>
        <stp>XLK</stp>
        <stp>Bar</stp>
        <stp/>
        <stp>Close</stp>
        <stp>M</stp>
        <stp>-378</stp>
        <stp/>
        <stp/>
        <stp/>
        <stp/>
        <stp/>
        <tr r="J380" s="2"/>
      </tp>
      <tp>
        <v>25.6</v>
        <stp/>
        <stp>StudyData</stp>
        <stp>XLK</stp>
        <stp>Bar</stp>
        <stp/>
        <stp>Close</stp>
        <stp>M</stp>
        <stp>-178</stp>
        <stp/>
        <stp/>
        <stp/>
        <stp/>
        <stp/>
        <tr r="J180" s="2"/>
      </tp>
      <tp t="s">
        <v/>
        <stp/>
        <stp>StudyData</stp>
        <stp>XLK</stp>
        <stp>Bar</stp>
        <stp/>
        <stp>Close</stp>
        <stp>M</stp>
        <stp>-478</stp>
        <stp/>
        <stp/>
        <stp/>
        <stp/>
        <stp/>
        <tr r="J480" s="2"/>
      </tp>
      <tp t="s">
        <v/>
        <stp/>
        <stp>StudyData</stp>
        <stp>XLK</stp>
        <stp>Bar</stp>
        <stp/>
        <stp>Close</stp>
        <stp>M</stp>
        <stp>-578</stp>
        <stp/>
        <stp/>
        <stp/>
        <stp/>
        <stp/>
        <tr r="J580" s="2"/>
      </tp>
      <tp>
        <v>148.66</v>
        <stp/>
        <stp>StudyData</stp>
        <stp>SPY</stp>
        <stp>Bar</stp>
        <stp/>
        <stp>Close</stp>
        <stp>M</stp>
        <stp>-173</stp>
        <stp/>
        <stp/>
        <stp/>
        <stp/>
        <stp/>
        <tr r="D175" s="2"/>
      </tp>
      <tp>
        <v>132.75</v>
        <stp/>
        <stp>StudyData</stp>
        <stp>SPY</stp>
        <stp>Bar</stp>
        <stp/>
        <stp>Close</stp>
        <stp>M</stp>
        <stp>-273</stp>
        <stp/>
        <stp/>
        <stp/>
        <stp/>
        <stp/>
        <tr r="D275" s="2"/>
      </tp>
      <tp t="s">
        <v/>
        <stp/>
        <stp>StudyData</stp>
        <stp>SPY</stp>
        <stp>Bar</stp>
        <stp/>
        <stp>Close</stp>
        <stp>M</stp>
        <stp>-373</stp>
        <stp/>
        <stp/>
        <stp/>
        <stp/>
        <stp/>
        <tr r="D375" s="2"/>
      </tp>
      <tp t="s">
        <v/>
        <stp/>
        <stp>StudyData</stp>
        <stp>SPY</stp>
        <stp>Bar</stp>
        <stp/>
        <stp>Close</stp>
        <stp>M</stp>
        <stp>-473</stp>
        <stp/>
        <stp/>
        <stp/>
        <stp/>
        <stp/>
        <tr r="D475" s="2"/>
      </tp>
      <tp t="s">
        <v/>
        <stp/>
        <stp>StudyData</stp>
        <stp>SPY</stp>
        <stp>Bar</stp>
        <stp/>
        <stp>Close</stp>
        <stp>M</stp>
        <stp>-573</stp>
        <stp/>
        <stp/>
        <stp/>
        <stp/>
        <stp/>
        <tr r="D575" s="2"/>
      </tp>
      <tp>
        <v>133.82</v>
        <stp/>
        <stp>StudyData</stp>
        <stp>SPY</stp>
        <stp>Bar</stp>
        <stp/>
        <stp>Close</stp>
        <stp>M</stp>
        <stp>-170</stp>
        <stp/>
        <stp/>
        <stp/>
        <stp/>
        <stp/>
        <tr r="D172" s="2"/>
      </tp>
      <tp>
        <v>137</v>
        <stp/>
        <stp>StudyData</stp>
        <stp>SPY</stp>
        <stp>Bar</stp>
        <stp/>
        <stp>Close</stp>
        <stp>M</stp>
        <stp>-270</stp>
        <stp/>
        <stp/>
        <stp/>
        <stp/>
        <stp/>
        <tr r="D272" s="2"/>
      </tp>
      <tp t="s">
        <v/>
        <stp/>
        <stp>StudyData</stp>
        <stp>SPY</stp>
        <stp>Bar</stp>
        <stp/>
        <stp>Close</stp>
        <stp>M</stp>
        <stp>-370</stp>
        <stp/>
        <stp/>
        <stp/>
        <stp/>
        <stp/>
        <tr r="D372" s="2"/>
      </tp>
      <tp t="s">
        <v/>
        <stp/>
        <stp>StudyData</stp>
        <stp>SPY</stp>
        <stp>Bar</stp>
        <stp/>
        <stp>Close</stp>
        <stp>M</stp>
        <stp>-470</stp>
        <stp/>
        <stp/>
        <stp/>
        <stp/>
        <stp/>
        <tr r="D472" s="2"/>
      </tp>
      <tp t="s">
        <v/>
        <stp/>
        <stp>StudyData</stp>
        <stp>SPY</stp>
        <stp>Bar</stp>
        <stp/>
        <stp>Close</stp>
        <stp>M</stp>
        <stp>-570</stp>
        <stp/>
        <stp/>
        <stp/>
        <stp/>
        <stp/>
        <tr r="D572" s="2"/>
      </tp>
      <tp>
        <v>137.37</v>
        <stp/>
        <stp>StudyData</stp>
        <stp>SPY</stp>
        <stp>Bar</stp>
        <stp/>
        <stp>Close</stp>
        <stp>M</stp>
        <stp>-171</stp>
        <stp/>
        <stp/>
        <stp/>
        <stp/>
        <stp/>
        <tr r="D173" s="2"/>
      </tp>
      <tp>
        <v>128.75</v>
        <stp/>
        <stp>StudyData</stp>
        <stp>SPY</stp>
        <stp>Bar</stp>
        <stp/>
        <stp>Close</stp>
        <stp>M</stp>
        <stp>-271</stp>
        <stp/>
        <stp/>
        <stp/>
        <stp/>
        <stp/>
        <tr r="D273" s="2"/>
      </tp>
      <tp t="s">
        <v/>
        <stp/>
        <stp>StudyData</stp>
        <stp>SPY</stp>
        <stp>Bar</stp>
        <stp/>
        <stp>Close</stp>
        <stp>M</stp>
        <stp>-371</stp>
        <stp/>
        <stp/>
        <stp/>
        <stp/>
        <stp/>
        <tr r="D373" s="2"/>
      </tp>
      <tp t="s">
        <v/>
        <stp/>
        <stp>StudyData</stp>
        <stp>SPY</stp>
        <stp>Bar</stp>
        <stp/>
        <stp>Close</stp>
        <stp>M</stp>
        <stp>-471</stp>
        <stp/>
        <stp/>
        <stp/>
        <stp/>
        <stp/>
        <tr r="D473" s="2"/>
      </tp>
      <tp t="s">
        <v/>
        <stp/>
        <stp>StudyData</stp>
        <stp>SPY</stp>
        <stp>Bar</stp>
        <stp/>
        <stp>Close</stp>
        <stp>M</stp>
        <stp>-571</stp>
        <stp/>
        <stp/>
        <stp/>
        <stp/>
        <stp/>
        <tr r="D573" s="2"/>
      </tp>
      <tp>
        <v>60.56</v>
        <stp/>
        <stp>StudyData</stp>
        <stp>XLK</stp>
        <stp>Bar</stp>
        <stp/>
        <stp>Close</stp>
        <stp>M</stp>
        <stp>-265</stp>
        <stp/>
        <stp/>
        <stp/>
        <stp/>
        <stp/>
        <tr r="J267" s="2"/>
      </tp>
      <tp t="s">
        <v/>
        <stp/>
        <stp>StudyData</stp>
        <stp>XLK</stp>
        <stp>Bar</stp>
        <stp/>
        <stp>Close</stp>
        <stp>M</stp>
        <stp>-365</stp>
        <stp/>
        <stp/>
        <stp/>
        <stp/>
        <stp/>
        <tr r="J367" s="2"/>
      </tp>
      <tp>
        <v>22.35</v>
        <stp/>
        <stp>StudyData</stp>
        <stp>XLK</stp>
        <stp>Bar</stp>
        <stp/>
        <stp>Close</stp>
        <stp>M</stp>
        <stp>-165</stp>
        <stp/>
        <stp/>
        <stp/>
        <stp/>
        <stp/>
        <tr r="J167" s="2"/>
      </tp>
      <tp t="s">
        <v/>
        <stp/>
        <stp>StudyData</stp>
        <stp>XLK</stp>
        <stp>Bar</stp>
        <stp/>
        <stp>Close</stp>
        <stp>M</stp>
        <stp>-465</stp>
        <stp/>
        <stp/>
        <stp/>
        <stp/>
        <stp/>
        <tr r="J467" s="2"/>
      </tp>
      <tp t="s">
        <v/>
        <stp/>
        <stp>StudyData</stp>
        <stp>XLK</stp>
        <stp>Bar</stp>
        <stp/>
        <stp>Close</stp>
        <stp>M</stp>
        <stp>-565</stp>
        <stp/>
        <stp/>
        <stp/>
        <stp/>
        <stp/>
        <tr r="J567" s="2"/>
      </tp>
      <tp>
        <v>55</v>
        <stp/>
        <stp>StudyData</stp>
        <stp>XLK</stp>
        <stp>Bar</stp>
        <stp/>
        <stp>Close</stp>
        <stp>M</stp>
        <stp>-264</stp>
        <stp/>
        <stp/>
        <stp/>
        <stp/>
        <stp/>
        <tr r="J266" s="2"/>
      </tp>
      <tp t="s">
        <v/>
        <stp/>
        <stp>StudyData</stp>
        <stp>XLK</stp>
        <stp>Bar</stp>
        <stp/>
        <stp>Close</stp>
        <stp>M</stp>
        <stp>-364</stp>
        <stp/>
        <stp/>
        <stp/>
        <stp/>
        <stp/>
        <tr r="J366" s="2"/>
      </tp>
      <tp>
        <v>22.75</v>
        <stp/>
        <stp>StudyData</stp>
        <stp>XLK</stp>
        <stp>Bar</stp>
        <stp/>
        <stp>Close</stp>
        <stp>M</stp>
        <stp>-164</stp>
        <stp/>
        <stp/>
        <stp/>
        <stp/>
        <stp/>
        <tr r="J166" s="2"/>
      </tp>
      <tp t="s">
        <v/>
        <stp/>
        <stp>StudyData</stp>
        <stp>XLK</stp>
        <stp>Bar</stp>
        <stp/>
        <stp>Close</stp>
        <stp>M</stp>
        <stp>-464</stp>
        <stp/>
        <stp/>
        <stp/>
        <stp/>
        <stp/>
        <tr r="J466" s="2"/>
      </tp>
      <tp t="s">
        <v/>
        <stp/>
        <stp>StudyData</stp>
        <stp>XLK</stp>
        <stp>Bar</stp>
        <stp/>
        <stp>Close</stp>
        <stp>M</stp>
        <stp>-564</stp>
        <stp/>
        <stp/>
        <stp/>
        <stp/>
        <stp/>
        <tr r="J566" s="2"/>
      </tp>
      <tp>
        <v>50.56</v>
        <stp/>
        <stp>StudyData</stp>
        <stp>XLK</stp>
        <stp>Bar</stp>
        <stp/>
        <stp>Close</stp>
        <stp>M</stp>
        <stp>-267</stp>
        <stp/>
        <stp/>
        <stp/>
        <stp/>
        <stp/>
        <tr r="J269" s="2"/>
      </tp>
      <tp t="s">
        <v/>
        <stp/>
        <stp>StudyData</stp>
        <stp>XLK</stp>
        <stp>Bar</stp>
        <stp/>
        <stp>Close</stp>
        <stp>M</stp>
        <stp>-367</stp>
        <stp/>
        <stp/>
        <stp/>
        <stp/>
        <stp/>
        <tr r="J369" s="2"/>
      </tp>
      <tp>
        <v>25.35</v>
        <stp/>
        <stp>StudyData</stp>
        <stp>XLK</stp>
        <stp>Bar</stp>
        <stp/>
        <stp>Close</stp>
        <stp>M</stp>
        <stp>-167</stp>
        <stp/>
        <stp/>
        <stp/>
        <stp/>
        <stp/>
        <tr r="J169" s="2"/>
      </tp>
      <tp t="s">
        <v/>
        <stp/>
        <stp>StudyData</stp>
        <stp>XLK</stp>
        <stp>Bar</stp>
        <stp/>
        <stp>Close</stp>
        <stp>M</stp>
        <stp>-467</stp>
        <stp/>
        <stp/>
        <stp/>
        <stp/>
        <stp/>
        <tr r="J469" s="2"/>
      </tp>
      <tp t="s">
        <v/>
        <stp/>
        <stp>StudyData</stp>
        <stp>XLK</stp>
        <stp>Bar</stp>
        <stp/>
        <stp>Close</stp>
        <stp>M</stp>
        <stp>-567</stp>
        <stp/>
        <stp/>
        <stp/>
        <stp/>
        <stp/>
        <tr r="J569" s="2"/>
      </tp>
      <tp>
        <v>55.88</v>
        <stp/>
        <stp>StudyData</stp>
        <stp>XLK</stp>
        <stp>Bar</stp>
        <stp/>
        <stp>Close</stp>
        <stp>M</stp>
        <stp>-266</stp>
        <stp/>
        <stp/>
        <stp/>
        <stp/>
        <stp/>
        <tr r="J268" s="2"/>
      </tp>
      <tp t="s">
        <v/>
        <stp/>
        <stp>StudyData</stp>
        <stp>XLK</stp>
        <stp>Bar</stp>
        <stp/>
        <stp>Close</stp>
        <stp>M</stp>
        <stp>-366</stp>
        <stp/>
        <stp/>
        <stp/>
        <stp/>
        <stp/>
        <tr r="J368" s="2"/>
      </tp>
      <tp>
        <v>22.91</v>
        <stp/>
        <stp>StudyData</stp>
        <stp>XLK</stp>
        <stp>Bar</stp>
        <stp/>
        <stp>Close</stp>
        <stp>M</stp>
        <stp>-166</stp>
        <stp/>
        <stp/>
        <stp/>
        <stp/>
        <stp/>
        <tr r="J168" s="2"/>
      </tp>
      <tp t="s">
        <v/>
        <stp/>
        <stp>StudyData</stp>
        <stp>XLK</stp>
        <stp>Bar</stp>
        <stp/>
        <stp>Close</stp>
        <stp>M</stp>
        <stp>-466</stp>
        <stp/>
        <stp/>
        <stp/>
        <stp/>
        <stp/>
        <tr r="J468" s="2"/>
      </tp>
      <tp t="s">
        <v/>
        <stp/>
        <stp>StudyData</stp>
        <stp>XLK</stp>
        <stp>Bar</stp>
        <stp/>
        <stp>Close</stp>
        <stp>M</stp>
        <stp>-566</stp>
        <stp/>
        <stp/>
        <stp/>
        <stp/>
        <stp/>
        <tr r="J568" s="2"/>
      </tp>
      <tp>
        <v>51.31</v>
        <stp/>
        <stp>StudyData</stp>
        <stp>XLK</stp>
        <stp>Bar</stp>
        <stp/>
        <stp>Close</stp>
        <stp>M</stp>
        <stp>-261</stp>
        <stp/>
        <stp/>
        <stp/>
        <stp/>
        <stp/>
        <tr r="J263" s="2"/>
      </tp>
      <tp t="s">
        <v/>
        <stp/>
        <stp>StudyData</stp>
        <stp>XLK</stp>
        <stp>Bar</stp>
        <stp/>
        <stp>Close</stp>
        <stp>M</stp>
        <stp>-361</stp>
        <stp/>
        <stp/>
        <stp/>
        <stp/>
        <stp/>
        <tr r="J363" s="2"/>
      </tp>
      <tp>
        <v>15.25</v>
        <stp/>
        <stp>StudyData</stp>
        <stp>XLK</stp>
        <stp>Bar</stp>
        <stp/>
        <stp>Close</stp>
        <stp>M</stp>
        <stp>-161</stp>
        <stp/>
        <stp/>
        <stp/>
        <stp/>
        <stp/>
        <tr r="J163" s="2"/>
      </tp>
      <tp t="s">
        <v/>
        <stp/>
        <stp>StudyData</stp>
        <stp>XLK</stp>
        <stp>Bar</stp>
        <stp/>
        <stp>Close</stp>
        <stp>M</stp>
        <stp>-461</stp>
        <stp/>
        <stp/>
        <stp/>
        <stp/>
        <stp/>
        <tr r="J463" s="2"/>
      </tp>
      <tp t="s">
        <v/>
        <stp/>
        <stp>StudyData</stp>
        <stp>XLK</stp>
        <stp>Bar</stp>
        <stp/>
        <stp>Close</stp>
        <stp>M</stp>
        <stp>-561</stp>
        <stp/>
        <stp/>
        <stp/>
        <stp/>
        <stp/>
        <tr r="J563" s="2"/>
      </tp>
      <tp>
        <v>56.53</v>
        <stp/>
        <stp>StudyData</stp>
        <stp>XLK</stp>
        <stp>Bar</stp>
        <stp/>
        <stp>Close</stp>
        <stp>M</stp>
        <stp>-260</stp>
        <stp/>
        <stp/>
        <stp/>
        <stp/>
        <stp/>
        <tr r="J262" s="2"/>
      </tp>
      <tp t="s">
        <v/>
        <stp/>
        <stp>StudyData</stp>
        <stp>XLK</stp>
        <stp>Bar</stp>
        <stp/>
        <stp>Close</stp>
        <stp>M</stp>
        <stp>-360</stp>
        <stp/>
        <stp/>
        <stp/>
        <stp/>
        <stp/>
        <tr r="J362" s="2"/>
      </tp>
      <tp>
        <v>15.41</v>
        <stp/>
        <stp>StudyData</stp>
        <stp>XLK</stp>
        <stp>Bar</stp>
        <stp/>
        <stp>Close</stp>
        <stp>M</stp>
        <stp>-160</stp>
        <stp/>
        <stp/>
        <stp/>
        <stp/>
        <stp/>
        <tr r="J162" s="2"/>
      </tp>
      <tp t="s">
        <v/>
        <stp/>
        <stp>StudyData</stp>
        <stp>XLK</stp>
        <stp>Bar</stp>
        <stp/>
        <stp>Close</stp>
        <stp>M</stp>
        <stp>-460</stp>
        <stp/>
        <stp/>
        <stp/>
        <stp/>
        <stp/>
        <tr r="J462" s="2"/>
      </tp>
      <tp t="s">
        <v/>
        <stp/>
        <stp>StudyData</stp>
        <stp>XLK</stp>
        <stp>Bar</stp>
        <stp/>
        <stp>Close</stp>
        <stp>M</stp>
        <stp>-560</stp>
        <stp/>
        <stp/>
        <stp/>
        <stp/>
        <stp/>
        <tr r="J562" s="2"/>
      </tp>
      <tp>
        <v>49.28</v>
        <stp/>
        <stp>StudyData</stp>
        <stp>XLK</stp>
        <stp>Bar</stp>
        <stp/>
        <stp>Close</stp>
        <stp>M</stp>
        <stp>-263</stp>
        <stp/>
        <stp/>
        <stp/>
        <stp/>
        <stp/>
        <tr r="J265" s="2"/>
      </tp>
      <tp t="s">
        <v/>
        <stp/>
        <stp>StudyData</stp>
        <stp>XLK</stp>
        <stp>Bar</stp>
        <stp/>
        <stp>Close</stp>
        <stp>M</stp>
        <stp>-363</stp>
        <stp/>
        <stp/>
        <stp/>
        <stp/>
        <stp/>
        <tr r="J365" s="2"/>
      </tp>
      <tp>
        <v>19.850000000000001</v>
        <stp/>
        <stp>StudyData</stp>
        <stp>XLK</stp>
        <stp>Bar</stp>
        <stp/>
        <stp>Close</stp>
        <stp>M</stp>
        <stp>-163</stp>
        <stp/>
        <stp/>
        <stp/>
        <stp/>
        <stp/>
        <tr r="J165" s="2"/>
      </tp>
      <tp t="s">
        <v/>
        <stp/>
        <stp>StudyData</stp>
        <stp>XLK</stp>
        <stp>Bar</stp>
        <stp/>
        <stp>Close</stp>
        <stp>M</stp>
        <stp>-463</stp>
        <stp/>
        <stp/>
        <stp/>
        <stp/>
        <stp/>
        <tr r="J465" s="2"/>
      </tp>
      <tp t="s">
        <v/>
        <stp/>
        <stp>StudyData</stp>
        <stp>XLK</stp>
        <stp>Bar</stp>
        <stp/>
        <stp>Close</stp>
        <stp>M</stp>
        <stp>-563</stp>
        <stp/>
        <stp/>
        <stp/>
        <stp/>
        <stp/>
        <tr r="J565" s="2"/>
      </tp>
      <tp>
        <v>138.26</v>
        <stp/>
        <stp>StudyData</stp>
        <stp>SPY</stp>
        <stp>Bar</stp>
        <stp/>
        <stp>Close</stp>
        <stp>M</stp>
        <stp>-168</stp>
        <stp/>
        <stp/>
        <stp/>
        <stp/>
        <stp/>
        <tr r="D170" s="2"/>
      </tp>
      <tp>
        <v>146.88</v>
        <stp/>
        <stp>StudyData</stp>
        <stp>SPY</stp>
        <stp>Bar</stp>
        <stp/>
        <stp>Close</stp>
        <stp>M</stp>
        <stp>-268</stp>
        <stp/>
        <stp/>
        <stp/>
        <stp/>
        <stp/>
        <tr r="D270" s="2"/>
      </tp>
      <tp t="s">
        <v/>
        <stp/>
        <stp>StudyData</stp>
        <stp>SPY</stp>
        <stp>Bar</stp>
        <stp/>
        <stp>Close</stp>
        <stp>M</stp>
        <stp>-368</stp>
        <stp/>
        <stp/>
        <stp/>
        <stp/>
        <stp/>
        <tr r="D370" s="2"/>
      </tp>
      <tp t="s">
        <v/>
        <stp/>
        <stp>StudyData</stp>
        <stp>SPY</stp>
        <stp>Bar</stp>
        <stp/>
        <stp>Close</stp>
        <stp>M</stp>
        <stp>-468</stp>
        <stp/>
        <stp/>
        <stp/>
        <stp/>
        <stp/>
        <tr r="D470" s="2"/>
      </tp>
      <tp t="s">
        <v/>
        <stp/>
        <stp>StudyData</stp>
        <stp>SPY</stp>
        <stp>Bar</stp>
        <stp/>
        <stp>Close</stp>
        <stp>M</stp>
        <stp>-568</stp>
        <stp/>
        <stp/>
        <stp/>
        <stp/>
        <stp/>
        <tr r="D570" s="2"/>
      </tp>
      <tp>
        <v>54.19</v>
        <stp/>
        <stp>StudyData</stp>
        <stp>XLK</stp>
        <stp>Bar</stp>
        <stp/>
        <stp>Close</stp>
        <stp>M</stp>
        <stp>-262</stp>
        <stp/>
        <stp/>
        <stp/>
        <stp/>
        <stp/>
        <tr r="J264" s="2"/>
      </tp>
      <tp t="s">
        <v/>
        <stp/>
        <stp>StudyData</stp>
        <stp>XLK</stp>
        <stp>Bar</stp>
        <stp/>
        <stp>Close</stp>
        <stp>M</stp>
        <stp>-362</stp>
        <stp/>
        <stp/>
        <stp/>
        <stp/>
        <stp/>
        <tr r="J364" s="2"/>
      </tp>
      <tp>
        <v>16.649999999999999</v>
        <stp/>
        <stp>StudyData</stp>
        <stp>XLK</stp>
        <stp>Bar</stp>
        <stp/>
        <stp>Close</stp>
        <stp>M</stp>
        <stp>-162</stp>
        <stp/>
        <stp/>
        <stp/>
        <stp/>
        <stp/>
        <tr r="J164" s="2"/>
      </tp>
      <tp t="s">
        <v/>
        <stp/>
        <stp>StudyData</stp>
        <stp>XLK</stp>
        <stp>Bar</stp>
        <stp/>
        <stp>Close</stp>
        <stp>M</stp>
        <stp>-462</stp>
        <stp/>
        <stp/>
        <stp/>
        <stp/>
        <stp/>
        <tr r="J464" s="2"/>
      </tp>
      <tp t="s">
        <v/>
        <stp/>
        <stp>StudyData</stp>
        <stp>XLK</stp>
        <stp>Bar</stp>
        <stp/>
        <stp>Close</stp>
        <stp>M</stp>
        <stp>-562</stp>
        <stp/>
        <stp/>
        <stp/>
        <stp/>
        <stp/>
        <tr r="J564" s="2"/>
      </tp>
      <tp>
        <v>131.97</v>
        <stp/>
        <stp>StudyData</stp>
        <stp>SPY</stp>
        <stp>Bar</stp>
        <stp/>
        <stp>Close</stp>
        <stp>M</stp>
        <stp>-169</stp>
        <stp/>
        <stp/>
        <stp/>
        <stp/>
        <stp/>
        <tr r="D171" s="2"/>
      </tp>
      <tp>
        <v>139.28</v>
        <stp/>
        <stp>StudyData</stp>
        <stp>SPY</stp>
        <stp>Bar</stp>
        <stp/>
        <stp>Close</stp>
        <stp>M</stp>
        <stp>-269</stp>
        <stp/>
        <stp/>
        <stp/>
        <stp/>
        <stp/>
        <tr r="D271" s="2"/>
      </tp>
      <tp t="s">
        <v/>
        <stp/>
        <stp>StudyData</stp>
        <stp>SPY</stp>
        <stp>Bar</stp>
        <stp/>
        <stp>Close</stp>
        <stp>M</stp>
        <stp>-369</stp>
        <stp/>
        <stp/>
        <stp/>
        <stp/>
        <stp/>
        <tr r="D371" s="2"/>
      </tp>
      <tp t="s">
        <v/>
        <stp/>
        <stp>StudyData</stp>
        <stp>SPY</stp>
        <stp>Bar</stp>
        <stp/>
        <stp>Close</stp>
        <stp>M</stp>
        <stp>-469</stp>
        <stp/>
        <stp/>
        <stp/>
        <stp/>
        <stp/>
        <tr r="D471" s="2"/>
      </tp>
      <tp t="s">
        <v/>
        <stp/>
        <stp>StudyData</stp>
        <stp>SPY</stp>
        <stp>Bar</stp>
        <stp/>
        <stp>Close</stp>
        <stp>M</stp>
        <stp>-569</stp>
        <stp/>
        <stp/>
        <stp/>
        <stp/>
        <stp/>
        <tr r="D571" s="2"/>
      </tp>
      <tp>
        <v>127.98</v>
        <stp/>
        <stp>StudyData</stp>
        <stp>SPY</stp>
        <stp>Bar</stp>
        <stp/>
        <stp>Close</stp>
        <stp>M</stp>
        <stp>-166</stp>
        <stp/>
        <stp/>
        <stp/>
        <stp/>
        <stp/>
        <tr r="D168" s="2"/>
      </tp>
      <tp>
        <v>137.44</v>
        <stp/>
        <stp>StudyData</stp>
        <stp>SPY</stp>
        <stp>Bar</stp>
        <stp/>
        <stp>Close</stp>
        <stp>M</stp>
        <stp>-266</stp>
        <stp/>
        <stp/>
        <stp/>
        <stp/>
        <stp/>
        <tr r="D268" s="2"/>
      </tp>
      <tp t="s">
        <v/>
        <stp/>
        <stp>StudyData</stp>
        <stp>SPY</stp>
        <stp>Bar</stp>
        <stp/>
        <stp>Close</stp>
        <stp>M</stp>
        <stp>-366</stp>
        <stp/>
        <stp/>
        <stp/>
        <stp/>
        <stp/>
        <tr r="D368" s="2"/>
      </tp>
      <tp t="s">
        <v/>
        <stp/>
        <stp>StudyData</stp>
        <stp>SPY</stp>
        <stp>Bar</stp>
        <stp/>
        <stp>Close</stp>
        <stp>M</stp>
        <stp>-466</stp>
        <stp/>
        <stp/>
        <stp/>
        <stp/>
        <stp/>
        <tr r="D468" s="2"/>
      </tp>
      <tp t="s">
        <v/>
        <stp/>
        <stp>StudyData</stp>
        <stp>SPY</stp>
        <stp>Bar</stp>
        <stp/>
        <stp>Close</stp>
        <stp>M</stp>
        <stp>-566</stp>
        <stp/>
        <stp/>
        <stp/>
        <stp/>
        <stp/>
        <tr r="D568" s="2"/>
      </tp>
      <tp>
        <v>140.35</v>
        <stp/>
        <stp>StudyData</stp>
        <stp>SPY</stp>
        <stp>Bar</stp>
        <stp/>
        <stp>Close</stp>
        <stp>M</stp>
        <stp>-167</stp>
        <stp/>
        <stp/>
        <stp/>
        <stp/>
        <stp/>
        <tr r="D169" s="2"/>
      </tp>
      <tp>
        <v>139.56</v>
        <stp/>
        <stp>StudyData</stp>
        <stp>SPY</stp>
        <stp>Bar</stp>
        <stp/>
        <stp>Close</stp>
        <stp>M</stp>
        <stp>-267</stp>
        <stp/>
        <stp/>
        <stp/>
        <stp/>
        <stp/>
        <tr r="D269" s="2"/>
      </tp>
      <tp t="s">
        <v/>
        <stp/>
        <stp>StudyData</stp>
        <stp>SPY</stp>
        <stp>Bar</stp>
        <stp/>
        <stp>Close</stp>
        <stp>M</stp>
        <stp>-367</stp>
        <stp/>
        <stp/>
        <stp/>
        <stp/>
        <stp/>
        <tr r="D369" s="2"/>
      </tp>
      <tp t="s">
        <v/>
        <stp/>
        <stp>StudyData</stp>
        <stp>SPY</stp>
        <stp>Bar</stp>
        <stp/>
        <stp>Close</stp>
        <stp>M</stp>
        <stp>-467</stp>
        <stp/>
        <stp/>
        <stp/>
        <stp/>
        <stp/>
        <tr r="D469" s="2"/>
      </tp>
      <tp t="s">
        <v/>
        <stp/>
        <stp>StudyData</stp>
        <stp>SPY</stp>
        <stp>Bar</stp>
        <stp/>
        <stp>Close</stp>
        <stp>M</stp>
        <stp>-567</stp>
        <stp/>
        <stp/>
        <stp/>
        <stp/>
        <stp/>
        <tr r="D569" s="2"/>
      </tp>
      <tp>
        <v>128.79</v>
        <stp/>
        <stp>StudyData</stp>
        <stp>SPY</stp>
        <stp>Bar</stp>
        <stp/>
        <stp>Close</stp>
        <stp>M</stp>
        <stp>-164</stp>
        <stp/>
        <stp/>
        <stp/>
        <stp/>
        <stp/>
        <tr r="D166" s="2"/>
      </tp>
      <tp>
        <v>145.09</v>
        <stp/>
        <stp>StudyData</stp>
        <stp>SPY</stp>
        <stp>Bar</stp>
        <stp/>
        <stp>Close</stp>
        <stp>M</stp>
        <stp>-264</stp>
        <stp/>
        <stp/>
        <stp/>
        <stp/>
        <stp/>
        <tr r="D266" s="2"/>
      </tp>
      <tp t="s">
        <v/>
        <stp/>
        <stp>StudyData</stp>
        <stp>SPY</stp>
        <stp>Bar</stp>
        <stp/>
        <stp>Close</stp>
        <stp>M</stp>
        <stp>-364</stp>
        <stp/>
        <stp/>
        <stp/>
        <stp/>
        <stp/>
        <tr r="D366" s="2"/>
      </tp>
      <tp t="s">
        <v/>
        <stp/>
        <stp>StudyData</stp>
        <stp>SPY</stp>
        <stp>Bar</stp>
        <stp/>
        <stp>Close</stp>
        <stp>M</stp>
        <stp>-464</stp>
        <stp/>
        <stp/>
        <stp/>
        <stp/>
        <stp/>
        <tr r="D466" s="2"/>
      </tp>
      <tp t="s">
        <v/>
        <stp/>
        <stp>StudyData</stp>
        <stp>SPY</stp>
        <stp>Bar</stp>
        <stp/>
        <stp>Close</stp>
        <stp>M</stp>
        <stp>-564</stp>
        <stp/>
        <stp/>
        <stp/>
        <stp/>
        <stp/>
        <tr r="D566" s="2"/>
      </tp>
      <tp>
        <v>126.83</v>
        <stp/>
        <stp>StudyData</stp>
        <stp>SPY</stp>
        <stp>Bar</stp>
        <stp/>
        <stp>Close</stp>
        <stp>M</stp>
        <stp>-165</stp>
        <stp/>
        <stp/>
        <stp/>
        <stp/>
        <stp/>
        <tr r="D167" s="2"/>
      </tp>
      <tp>
        <v>150.38</v>
        <stp/>
        <stp>StudyData</stp>
        <stp>SPY</stp>
        <stp>Bar</stp>
        <stp/>
        <stp>Close</stp>
        <stp>M</stp>
        <stp>-265</stp>
        <stp/>
        <stp/>
        <stp/>
        <stp/>
        <stp/>
        <tr r="D267" s="2"/>
      </tp>
      <tp t="s">
        <v/>
        <stp/>
        <stp>StudyData</stp>
        <stp>SPY</stp>
        <stp>Bar</stp>
        <stp/>
        <stp>Close</stp>
        <stp>M</stp>
        <stp>-365</stp>
        <stp/>
        <stp/>
        <stp/>
        <stp/>
        <stp/>
        <tr r="D367" s="2"/>
      </tp>
      <tp t="s">
        <v/>
        <stp/>
        <stp>StudyData</stp>
        <stp>SPY</stp>
        <stp>Bar</stp>
        <stp/>
        <stp>Close</stp>
        <stp>M</stp>
        <stp>-465</stp>
        <stp/>
        <stp/>
        <stp/>
        <stp/>
        <stp/>
        <tr r="D467" s="2"/>
      </tp>
      <tp t="s">
        <v/>
        <stp/>
        <stp>StudyData</stp>
        <stp>SPY</stp>
        <stp>Bar</stp>
        <stp/>
        <stp>Close</stp>
        <stp>M</stp>
        <stp>-565</stp>
        <stp/>
        <stp/>
        <stp/>
        <stp/>
        <stp/>
        <tr r="D567" s="2"/>
      </tp>
      <tp>
        <v>46.66</v>
        <stp/>
        <stp>StudyData</stp>
        <stp>XLK</stp>
        <stp>Bar</stp>
        <stp/>
        <stp>Close</stp>
        <stp>M</stp>
        <stp>-269</stp>
        <stp/>
        <stp/>
        <stp/>
        <stp/>
        <stp/>
        <tr r="J271" s="2"/>
      </tp>
      <tp t="s">
        <v/>
        <stp/>
        <stp>StudyData</stp>
        <stp>XLK</stp>
        <stp>Bar</stp>
        <stp/>
        <stp>Close</stp>
        <stp>M</stp>
        <stp>-369</stp>
        <stp/>
        <stp/>
        <stp/>
        <stp/>
        <stp/>
        <tr r="J371" s="2"/>
      </tp>
      <tp>
        <v>22.4</v>
        <stp/>
        <stp>StudyData</stp>
        <stp>XLK</stp>
        <stp>Bar</stp>
        <stp/>
        <stp>Close</stp>
        <stp>M</stp>
        <stp>-169</stp>
        <stp/>
        <stp/>
        <stp/>
        <stp/>
        <stp/>
        <tr r="J171" s="2"/>
      </tp>
      <tp t="s">
        <v/>
        <stp/>
        <stp>StudyData</stp>
        <stp>XLK</stp>
        <stp>Bar</stp>
        <stp/>
        <stp>Close</stp>
        <stp>M</stp>
        <stp>-469</stp>
        <stp/>
        <stp/>
        <stp/>
        <stp/>
        <stp/>
        <tr r="J471" s="2"/>
      </tp>
      <tp t="s">
        <v/>
        <stp/>
        <stp>StudyData</stp>
        <stp>XLK</stp>
        <stp>Bar</stp>
        <stp/>
        <stp>Close</stp>
        <stp>M</stp>
        <stp>-569</stp>
        <stp/>
        <stp/>
        <stp/>
        <stp/>
        <stp/>
        <tr r="J571" s="2"/>
      </tp>
      <tp>
        <v>96.83</v>
        <stp/>
        <stp>StudyData</stp>
        <stp>SPY</stp>
        <stp>Bar</stp>
        <stp/>
        <stp>Close</stp>
        <stp>M</stp>
        <stp>-162</stp>
        <stp/>
        <stp/>
        <stp/>
        <stp/>
        <stp/>
        <tr r="D164" s="2"/>
      </tp>
      <tp>
        <v>145.28</v>
        <stp/>
        <stp>StudyData</stp>
        <stp>SPY</stp>
        <stp>Bar</stp>
        <stp/>
        <stp>Close</stp>
        <stp>M</stp>
        <stp>-262</stp>
        <stp/>
        <stp/>
        <stp/>
        <stp/>
        <stp/>
        <tr r="D264" s="2"/>
      </tp>
      <tp t="s">
        <v/>
        <stp/>
        <stp>StudyData</stp>
        <stp>SPY</stp>
        <stp>Bar</stp>
        <stp/>
        <stp>Close</stp>
        <stp>M</stp>
        <stp>-362</stp>
        <stp/>
        <stp/>
        <stp/>
        <stp/>
        <stp/>
        <tr r="D364" s="2"/>
      </tp>
      <tp t="s">
        <v/>
        <stp/>
        <stp>StudyData</stp>
        <stp>SPY</stp>
        <stp>Bar</stp>
        <stp/>
        <stp>Close</stp>
        <stp>M</stp>
        <stp>-462</stp>
        <stp/>
        <stp/>
        <stp/>
        <stp/>
        <stp/>
        <tr r="D464" s="2"/>
      </tp>
      <tp t="s">
        <v/>
        <stp/>
        <stp>StudyData</stp>
        <stp>SPY</stp>
        <stp>Bar</stp>
        <stp/>
        <stp>Close</stp>
        <stp>M</stp>
        <stp>-562</stp>
        <stp/>
        <stp/>
        <stp/>
        <stp/>
        <stp/>
        <tr r="D564" s="2"/>
      </tp>
      <tp>
        <v>53.88</v>
        <stp/>
        <stp>StudyData</stp>
        <stp>XLK</stp>
        <stp>Bar</stp>
        <stp/>
        <stp>Close</stp>
        <stp>M</stp>
        <stp>-268</stp>
        <stp/>
        <stp/>
        <stp/>
        <stp/>
        <stp/>
        <tr r="J270" s="2"/>
      </tp>
      <tp t="s">
        <v/>
        <stp/>
        <stp>StudyData</stp>
        <stp>XLK</stp>
        <stp>Bar</stp>
        <stp/>
        <stp>Close</stp>
        <stp>M</stp>
        <stp>-368</stp>
        <stp/>
        <stp/>
        <stp/>
        <stp/>
        <stp/>
        <tr r="J370" s="2"/>
      </tp>
      <tp>
        <v>23.8</v>
        <stp/>
        <stp>StudyData</stp>
        <stp>XLK</stp>
        <stp>Bar</stp>
        <stp/>
        <stp>Close</stp>
        <stp>M</stp>
        <stp>-168</stp>
        <stp/>
        <stp/>
        <stp/>
        <stp/>
        <stp/>
        <tr r="J170" s="2"/>
      </tp>
      <tp t="s">
        <v/>
        <stp/>
        <stp>StudyData</stp>
        <stp>XLK</stp>
        <stp>Bar</stp>
        <stp/>
        <stp>Close</stp>
        <stp>M</stp>
        <stp>-468</stp>
        <stp/>
        <stp/>
        <stp/>
        <stp/>
        <stp/>
        <tr r="J470" s="2"/>
      </tp>
      <tp t="s">
        <v/>
        <stp/>
        <stp>StudyData</stp>
        <stp>XLK</stp>
        <stp>Bar</stp>
        <stp/>
        <stp>Close</stp>
        <stp>M</stp>
        <stp>-568</stp>
        <stp/>
        <stp/>
        <stp/>
        <stp/>
        <stp/>
        <tr r="J570" s="2"/>
      </tp>
      <tp>
        <v>115.99</v>
        <stp/>
        <stp>StudyData</stp>
        <stp>SPY</stp>
        <stp>Bar</stp>
        <stp/>
        <stp>Close</stp>
        <stp>M</stp>
        <stp>-163</stp>
        <stp/>
        <stp/>
        <stp/>
        <stp/>
        <stp/>
        <tr r="D165" s="2"/>
      </tp>
      <tp>
        <v>142.81</v>
        <stp/>
        <stp>StudyData</stp>
        <stp>SPY</stp>
        <stp>Bar</stp>
        <stp/>
        <stp>Close</stp>
        <stp>M</stp>
        <stp>-263</stp>
        <stp/>
        <stp/>
        <stp/>
        <stp/>
        <stp/>
        <tr r="D265" s="2"/>
      </tp>
      <tp t="s">
        <v/>
        <stp/>
        <stp>StudyData</stp>
        <stp>SPY</stp>
        <stp>Bar</stp>
        <stp/>
        <stp>Close</stp>
        <stp>M</stp>
        <stp>-363</stp>
        <stp/>
        <stp/>
        <stp/>
        <stp/>
        <stp/>
        <tr r="D365" s="2"/>
      </tp>
      <tp t="s">
        <v/>
        <stp/>
        <stp>StudyData</stp>
        <stp>SPY</stp>
        <stp>Bar</stp>
        <stp/>
        <stp>Close</stp>
        <stp>M</stp>
        <stp>-463</stp>
        <stp/>
        <stp/>
        <stp/>
        <stp/>
        <stp/>
        <tr r="D465" s="2"/>
      </tp>
      <tp t="s">
        <v/>
        <stp/>
        <stp>StudyData</stp>
        <stp>SPY</stp>
        <stp>Bar</stp>
        <stp/>
        <stp>Close</stp>
        <stp>M</stp>
        <stp>-563</stp>
        <stp/>
        <stp/>
        <stp/>
        <stp/>
        <stp/>
        <tr r="D565" s="2"/>
      </tp>
      <tp>
        <v>90.24</v>
        <stp/>
        <stp>StudyData</stp>
        <stp>SPY</stp>
        <stp>Bar</stp>
        <stp/>
        <stp>Close</stp>
        <stp>M</stp>
        <stp>-160</stp>
        <stp/>
        <stp/>
        <stp/>
        <stp/>
        <stp/>
        <tr r="D162" s="2"/>
      </tp>
      <tp>
        <v>152.34</v>
        <stp/>
        <stp>StudyData</stp>
        <stp>SPY</stp>
        <stp>Bar</stp>
        <stp/>
        <stp>Close</stp>
        <stp>M</stp>
        <stp>-260</stp>
        <stp/>
        <stp/>
        <stp/>
        <stp/>
        <stp/>
        <tr r="D262" s="2"/>
      </tp>
      <tp t="s">
        <v/>
        <stp/>
        <stp>StudyData</stp>
        <stp>SPY</stp>
        <stp>Bar</stp>
        <stp/>
        <stp>Close</stp>
        <stp>M</stp>
        <stp>-360</stp>
        <stp/>
        <stp/>
        <stp/>
        <stp/>
        <stp/>
        <tr r="D362" s="2"/>
      </tp>
      <tp t="s">
        <v/>
        <stp/>
        <stp>StudyData</stp>
        <stp>SPY</stp>
        <stp>Bar</stp>
        <stp/>
        <stp>Close</stp>
        <stp>M</stp>
        <stp>-460</stp>
        <stp/>
        <stp/>
        <stp/>
        <stp/>
        <stp/>
        <tr r="D462" s="2"/>
      </tp>
      <tp t="s">
        <v/>
        <stp/>
        <stp>StudyData</stp>
        <stp>SPY</stp>
        <stp>Bar</stp>
        <stp/>
        <stp>Close</stp>
        <stp>M</stp>
        <stp>-560</stp>
        <stp/>
        <stp/>
        <stp/>
        <stp/>
        <stp/>
        <tr r="D562" s="2"/>
      </tp>
      <tp>
        <v>90.09</v>
        <stp/>
        <stp>StudyData</stp>
        <stp>SPY</stp>
        <stp>Bar</stp>
        <stp/>
        <stp>Close</stp>
        <stp>M</stp>
        <stp>-161</stp>
        <stp/>
        <stp/>
        <stp/>
        <stp/>
        <stp/>
        <tr r="D163" s="2"/>
      </tp>
      <tp>
        <v>143</v>
        <stp/>
        <stp>StudyData</stp>
        <stp>SPY</stp>
        <stp>Bar</stp>
        <stp/>
        <stp>Close</stp>
        <stp>M</stp>
        <stp>-261</stp>
        <stp/>
        <stp/>
        <stp/>
        <stp/>
        <stp/>
        <tr r="D263" s="2"/>
      </tp>
      <tp t="s">
        <v/>
        <stp/>
        <stp>StudyData</stp>
        <stp>SPY</stp>
        <stp>Bar</stp>
        <stp/>
        <stp>Close</stp>
        <stp>M</stp>
        <stp>-361</stp>
        <stp/>
        <stp/>
        <stp/>
        <stp/>
        <stp/>
        <tr r="D363" s="2"/>
      </tp>
      <tp t="s">
        <v/>
        <stp/>
        <stp>StudyData</stp>
        <stp>SPY</stp>
        <stp>Bar</stp>
        <stp/>
        <stp>Close</stp>
        <stp>M</stp>
        <stp>-461</stp>
        <stp/>
        <stp/>
        <stp/>
        <stp/>
        <stp/>
        <tr r="D463" s="2"/>
      </tp>
      <tp t="s">
        <v/>
        <stp/>
        <stp>StudyData</stp>
        <stp>SPY</stp>
        <stp>Bar</stp>
        <stp/>
        <stp>Close</stp>
        <stp>M</stp>
        <stp>-561</stp>
        <stp/>
        <stp/>
        <stp/>
        <stp/>
        <stp/>
        <tr r="D563" s="2"/>
      </tp>
      <tp>
        <v>43283</v>
        <stp/>
        <stp>StudyData</stp>
        <stp>XLK</stp>
        <stp>Bar</stp>
        <stp/>
        <stp>Time</stp>
        <stp>M</stp>
        <stp>-45</stp>
        <stp/>
        <stp/>
        <stp/>
        <stp>False</stp>
        <tr r="H47" s="2"/>
      </tp>
      <tp>
        <v>0.99337748344371679</v>
        <stp/>
        <stp>StudyData</stp>
        <stp>XLRE</stp>
        <stp>PCB</stp>
        <stp>BaseType=Index,Price=1000,Index=1,Date=01/03/2012</stp>
        <stp>Close</stp>
        <stp>M</stp>
        <stp>0</stp>
        <stp>all</stp>
        <stp/>
        <stp/>
        <stp/>
        <stp>T</stp>
        <tr r="W13" s="3"/>
      </tp>
      <tp>
        <v>43313</v>
        <stp/>
        <stp>StudyData</stp>
        <stp>XLK</stp>
        <stp>Bar</stp>
        <stp/>
        <stp>Time</stp>
        <stp>M</stp>
        <stp>-44</stp>
        <stp/>
        <stp/>
        <stp/>
        <stp>False</stp>
        <tr r="H46" s="2"/>
      </tp>
      <tp>
        <v>43221</v>
        <stp/>
        <stp>StudyData</stp>
        <stp>XLK</stp>
        <stp>Bar</stp>
        <stp/>
        <stp>Time</stp>
        <stp>M</stp>
        <stp>-47</stp>
        <stp/>
        <stp/>
        <stp/>
        <stp>False</stp>
        <tr r="H49" s="2"/>
      </tp>
      <tp>
        <v>43252</v>
        <stp/>
        <stp>StudyData</stp>
        <stp>XLK</stp>
        <stp>Bar</stp>
        <stp/>
        <stp>Time</stp>
        <stp>M</stp>
        <stp>-46</stp>
        <stp/>
        <stp/>
        <stp/>
        <stp>False</stp>
        <tr r="H48" s="2"/>
      </tp>
      <tp>
        <v>43405</v>
        <stp/>
        <stp>StudyData</stp>
        <stp>XLK</stp>
        <stp>Bar</stp>
        <stp/>
        <stp>Time</stp>
        <stp>M</stp>
        <stp>-41</stp>
        <stp/>
        <stp/>
        <stp/>
        <stp>False</stp>
        <tr r="H43" s="2"/>
      </tp>
      <tp>
        <v>43437</v>
        <stp/>
        <stp>StudyData</stp>
        <stp>XLK</stp>
        <stp>Bar</stp>
        <stp/>
        <stp>Time</stp>
        <stp>M</stp>
        <stp>-40</stp>
        <stp/>
        <stp/>
        <stp/>
        <stp>False</stp>
        <tr r="H42" s="2"/>
      </tp>
      <tp>
        <v>43347</v>
        <stp/>
        <stp>StudyData</stp>
        <stp>XLK</stp>
        <stp>Bar</stp>
        <stp/>
        <stp>Time</stp>
        <stp>M</stp>
        <stp>-43</stp>
        <stp/>
        <stp/>
        <stp/>
        <stp>False</stp>
        <tr r="H45" s="2"/>
      </tp>
      <tp>
        <v>43374</v>
        <stp/>
        <stp>StudyData</stp>
        <stp>XLK</stp>
        <stp>Bar</stp>
        <stp/>
        <stp>Time</stp>
        <stp>M</stp>
        <stp>-42</stp>
        <stp/>
        <stp/>
        <stp/>
        <stp>False</stp>
        <tr r="H44" s="2"/>
      </tp>
      <tp>
        <v>43160</v>
        <stp/>
        <stp>StudyData</stp>
        <stp>XLK</stp>
        <stp>Bar</stp>
        <stp/>
        <stp>Time</stp>
        <stp>M</stp>
        <stp>-49</stp>
        <stp/>
        <stp/>
        <stp/>
        <stp>False</stp>
        <tr r="H51" s="2"/>
      </tp>
      <tp>
        <v>43192</v>
        <stp/>
        <stp>StudyData</stp>
        <stp>XLK</stp>
        <stp>Bar</stp>
        <stp/>
        <stp>Time</stp>
        <stp>M</stp>
        <stp>-48</stp>
        <stp/>
        <stp/>
        <stp/>
        <stp>False</stp>
        <tr r="H50" s="2"/>
      </tp>
      <tp>
        <v>110.43</v>
        <stp/>
        <stp>StudyData</stp>
        <stp>XLK</stp>
        <stp>Bar</stp>
        <stp/>
        <stp>Close</stp>
        <stp>M</stp>
        <stp>-21</stp>
        <stp/>
        <stp/>
        <stp/>
        <stp/>
        <stp/>
        <tr r="J23" s="2"/>
      </tp>
      <tp>
        <v>123.55</v>
        <stp/>
        <stp>StudyData</stp>
        <stp>XLK</stp>
        <stp>Bar</stp>
        <stp/>
        <stp>Close</stp>
        <stp>M</stp>
        <stp>-20</stp>
        <stp/>
        <stp/>
        <stp/>
        <stp/>
        <stp/>
        <tr r="J22" s="2"/>
      </tp>
      <tp>
        <v>97.97</v>
        <stp/>
        <stp>StudyData</stp>
        <stp>XLK</stp>
        <stp>Bar</stp>
        <stp/>
        <stp>Close</stp>
        <stp>M</stp>
        <stp>-23</stp>
        <stp/>
        <stp/>
        <stp/>
        <stp/>
        <stp/>
        <tr r="J25" s="2"/>
      </tp>
      <tp>
        <v>104.49</v>
        <stp/>
        <stp>StudyData</stp>
        <stp>XLK</stp>
        <stp>Bar</stp>
        <stp/>
        <stp>Close</stp>
        <stp>M</stp>
        <stp>-22</stp>
        <stp/>
        <stp/>
        <stp/>
        <stp/>
        <stp/>
        <tr r="J24" s="2"/>
      </tp>
      <tp>
        <v>80.37</v>
        <stp/>
        <stp>StudyData</stp>
        <stp>XLK</stp>
        <stp>Bar</stp>
        <stp/>
        <stp>Close</stp>
        <stp>M</stp>
        <stp>-25</stp>
        <stp/>
        <stp/>
        <stp/>
        <stp/>
        <stp/>
        <tr r="J27" s="2"/>
      </tp>
      <tp>
        <v>91.41</v>
        <stp/>
        <stp>StudyData</stp>
        <stp>XLK</stp>
        <stp>Bar</stp>
        <stp/>
        <stp>Close</stp>
        <stp>M</stp>
        <stp>-24</stp>
        <stp/>
        <stp/>
        <stp/>
        <stp/>
        <stp/>
        <tr r="J26" s="2"/>
      </tp>
      <tp>
        <v>95.33</v>
        <stp/>
        <stp>StudyData</stp>
        <stp>XLK</stp>
        <stp>Bar</stp>
        <stp/>
        <stp>Close</stp>
        <stp>M</stp>
        <stp>-27</stp>
        <stp/>
        <stp/>
        <stp/>
        <stp/>
        <stp/>
        <tr r="J29" s="2"/>
      </tp>
      <tp>
        <v>88.37</v>
        <stp/>
        <stp>StudyData</stp>
        <stp>XLK</stp>
        <stp>Bar</stp>
        <stp/>
        <stp>Close</stp>
        <stp>M</stp>
        <stp>-26</stp>
        <stp/>
        <stp/>
        <stp/>
        <stp/>
        <stp/>
        <tr r="J28" s="2"/>
      </tp>
      <tp>
        <v>88.16</v>
        <stp/>
        <stp>StudyData</stp>
        <stp>XLK</stp>
        <stp>Bar</stp>
        <stp/>
        <stp>Close</stp>
        <stp>M</stp>
        <stp>-29</stp>
        <stp/>
        <stp/>
        <stp/>
        <stp/>
        <stp/>
        <tr r="J31" s="2"/>
      </tp>
      <tp>
        <v>91.67</v>
        <stp/>
        <stp>StudyData</stp>
        <stp>XLK</stp>
        <stp>Bar</stp>
        <stp/>
        <stp>Close</stp>
        <stp>M</stp>
        <stp>-28</stp>
        <stp/>
        <stp/>
        <stp/>
        <stp/>
        <stp/>
        <tr r="J30" s="2"/>
      </tp>
      <tp t="s">
        <v/>
        <stp/>
        <stp>StudyData</stp>
        <stp>XLK</stp>
        <stp>Bar</stp>
        <stp/>
        <stp>Close</stp>
        <stp>M</stp>
        <stp>-295</stp>
        <stp/>
        <stp/>
        <stp/>
        <stp/>
        <stp/>
        <tr r="J297" s="2"/>
      </tp>
      <tp t="s">
        <v/>
        <stp/>
        <stp>StudyData</stp>
        <stp>XLK</stp>
        <stp>Bar</stp>
        <stp/>
        <stp>Close</stp>
        <stp>M</stp>
        <stp>-395</stp>
        <stp/>
        <stp/>
        <stp/>
        <stp/>
        <stp/>
        <tr r="J397" s="2"/>
      </tp>
      <tp>
        <v>21.6</v>
        <stp/>
        <stp>StudyData</stp>
        <stp>XLK</stp>
        <stp>Bar</stp>
        <stp/>
        <stp>Close</stp>
        <stp>M</stp>
        <stp>-195</stp>
        <stp/>
        <stp/>
        <stp/>
        <stp/>
        <stp/>
        <tr r="J197" s="2"/>
      </tp>
      <tp t="s">
        <v/>
        <stp/>
        <stp>StudyData</stp>
        <stp>XLK</stp>
        <stp>Bar</stp>
        <stp/>
        <stp>Close</stp>
        <stp>M</stp>
        <stp>-495</stp>
        <stp/>
        <stp/>
        <stp/>
        <stp/>
        <stp/>
        <tr r="J497" s="2"/>
      </tp>
      <tp t="s">
        <v/>
        <stp/>
        <stp>StudyData</stp>
        <stp>XLK</stp>
        <stp>Bar</stp>
        <stp/>
        <stp>Close</stp>
        <stp>M</stp>
        <stp>-294</stp>
        <stp/>
        <stp/>
        <stp/>
        <stp/>
        <stp/>
        <tr r="J296" s="2"/>
      </tp>
      <tp t="s">
        <v/>
        <stp/>
        <stp>StudyData</stp>
        <stp>XLK</stp>
        <stp>Bar</stp>
        <stp/>
        <stp>Close</stp>
        <stp>M</stp>
        <stp>-394</stp>
        <stp/>
        <stp/>
        <stp/>
        <stp/>
        <stp/>
        <tr r="J396" s="2"/>
      </tp>
      <tp>
        <v>21.65</v>
        <stp/>
        <stp>StudyData</stp>
        <stp>XLK</stp>
        <stp>Bar</stp>
        <stp/>
        <stp>Close</stp>
        <stp>M</stp>
        <stp>-194</stp>
        <stp/>
        <stp/>
        <stp/>
        <stp/>
        <stp/>
        <tr r="J196" s="2"/>
      </tp>
      <tp t="s">
        <v/>
        <stp/>
        <stp>StudyData</stp>
        <stp>XLK</stp>
        <stp>Bar</stp>
        <stp/>
        <stp>Close</stp>
        <stp>M</stp>
        <stp>-494</stp>
        <stp/>
        <stp/>
        <stp/>
        <stp/>
        <stp/>
        <tr r="J496" s="2"/>
      </tp>
      <tp t="s">
        <v/>
        <stp/>
        <stp>StudyData</stp>
        <stp>XLK</stp>
        <stp>Bar</stp>
        <stp/>
        <stp>Close</stp>
        <stp>M</stp>
        <stp>-297</stp>
        <stp/>
        <stp/>
        <stp/>
        <stp/>
        <stp/>
        <tr r="J299" s="2"/>
      </tp>
      <tp t="s">
        <v/>
        <stp/>
        <stp>StudyData</stp>
        <stp>XLK</stp>
        <stp>Bar</stp>
        <stp/>
        <stp>Close</stp>
        <stp>M</stp>
        <stp>-397</stp>
        <stp/>
        <stp/>
        <stp/>
        <stp/>
        <stp/>
        <tr r="J399" s="2"/>
      </tp>
      <tp>
        <v>21.71</v>
        <stp/>
        <stp>StudyData</stp>
        <stp>XLK</stp>
        <stp>Bar</stp>
        <stp/>
        <stp>Close</stp>
        <stp>M</stp>
        <stp>-197</stp>
        <stp/>
        <stp/>
        <stp/>
        <stp/>
        <stp/>
        <tr r="J199" s="2"/>
      </tp>
      <tp t="s">
        <v/>
        <stp/>
        <stp>StudyData</stp>
        <stp>XLK</stp>
        <stp>Bar</stp>
        <stp/>
        <stp>Close</stp>
        <stp>M</stp>
        <stp>-497</stp>
        <stp/>
        <stp/>
        <stp/>
        <stp/>
        <stp/>
        <tr r="J499" s="2"/>
      </tp>
      <tp t="s">
        <v/>
        <stp/>
        <stp>StudyData</stp>
        <stp>XLK</stp>
        <stp>Bar</stp>
        <stp/>
        <stp>Close</stp>
        <stp>M</stp>
        <stp>-296</stp>
        <stp/>
        <stp/>
        <stp/>
        <stp/>
        <stp/>
        <tr r="J298" s="2"/>
      </tp>
      <tp t="s">
        <v/>
        <stp/>
        <stp>StudyData</stp>
        <stp>XLK</stp>
        <stp>Bar</stp>
        <stp/>
        <stp>Close</stp>
        <stp>M</stp>
        <stp>-396</stp>
        <stp/>
        <stp/>
        <stp/>
        <stp/>
        <stp/>
        <tr r="J398" s="2"/>
      </tp>
      <tp>
        <v>20.9</v>
        <stp/>
        <stp>StudyData</stp>
        <stp>XLK</stp>
        <stp>Bar</stp>
        <stp/>
        <stp>Close</stp>
        <stp>M</stp>
        <stp>-196</stp>
        <stp/>
        <stp/>
        <stp/>
        <stp/>
        <stp/>
        <tr r="J198" s="2"/>
      </tp>
      <tp t="s">
        <v/>
        <stp/>
        <stp>StudyData</stp>
        <stp>XLK</stp>
        <stp>Bar</stp>
        <stp/>
        <stp>Close</stp>
        <stp>M</stp>
        <stp>-496</stp>
        <stp/>
        <stp/>
        <stp/>
        <stp/>
        <stp/>
        <tr r="J498" s="2"/>
      </tp>
      <tp t="s">
        <v/>
        <stp/>
        <stp>StudyData</stp>
        <stp>XLK</stp>
        <stp>Bar</stp>
        <stp/>
        <stp>Close</stp>
        <stp>M</stp>
        <stp>-291</stp>
        <stp/>
        <stp/>
        <stp/>
        <stp/>
        <stp/>
        <tr r="J293" s="2"/>
      </tp>
      <tp t="s">
        <v/>
        <stp/>
        <stp>StudyData</stp>
        <stp>XLK</stp>
        <stp>Bar</stp>
        <stp/>
        <stp>Close</stp>
        <stp>M</stp>
        <stp>-391</stp>
        <stp/>
        <stp/>
        <stp/>
        <stp/>
        <stp/>
        <tr r="J393" s="2"/>
      </tp>
      <tp>
        <v>20.43</v>
        <stp/>
        <stp>StudyData</stp>
        <stp>XLK</stp>
        <stp>Bar</stp>
        <stp/>
        <stp>Close</stp>
        <stp>M</stp>
        <stp>-191</stp>
        <stp/>
        <stp/>
        <stp/>
        <stp/>
        <stp/>
        <tr r="J193" s="2"/>
      </tp>
      <tp t="s">
        <v/>
        <stp/>
        <stp>StudyData</stp>
        <stp>XLK</stp>
        <stp>Bar</stp>
        <stp/>
        <stp>Close</stp>
        <stp>M</stp>
        <stp>-491</stp>
        <stp/>
        <stp/>
        <stp/>
        <stp/>
        <stp/>
        <tr r="J493" s="2"/>
      </tp>
      <tp t="s">
        <v/>
        <stp/>
        <stp>StudyData</stp>
        <stp>XLK</stp>
        <stp>Bar</stp>
        <stp/>
        <stp>Close</stp>
        <stp>M</stp>
        <stp>-290</stp>
        <stp/>
        <stp/>
        <stp/>
        <stp/>
        <stp/>
        <tr r="J292" s="2"/>
      </tp>
      <tp t="s">
        <v/>
        <stp/>
        <stp>StudyData</stp>
        <stp>XLK</stp>
        <stp>Bar</stp>
        <stp/>
        <stp>Close</stp>
        <stp>M</stp>
        <stp>-390</stp>
        <stp/>
        <stp/>
        <stp/>
        <stp/>
        <stp/>
        <tr r="J392" s="2"/>
      </tp>
      <tp>
        <v>20.329999999999998</v>
        <stp/>
        <stp>StudyData</stp>
        <stp>XLK</stp>
        <stp>Bar</stp>
        <stp/>
        <stp>Close</stp>
        <stp>M</stp>
        <stp>-190</stp>
        <stp/>
        <stp/>
        <stp/>
        <stp/>
        <stp/>
        <tr r="J192" s="2"/>
      </tp>
      <tp t="s">
        <v/>
        <stp/>
        <stp>StudyData</stp>
        <stp>XLK</stp>
        <stp>Bar</stp>
        <stp/>
        <stp>Close</stp>
        <stp>M</stp>
        <stp>-490</stp>
        <stp/>
        <stp/>
        <stp/>
        <stp/>
        <stp/>
        <tr r="J492" s="2"/>
      </tp>
      <tp t="s">
        <v/>
        <stp/>
        <stp>StudyData</stp>
        <stp>XLK</stp>
        <stp>Bar</stp>
        <stp/>
        <stp>Close</stp>
        <stp>M</stp>
        <stp>-293</stp>
        <stp/>
        <stp/>
        <stp/>
        <stp/>
        <stp/>
        <tr r="J295" s="2"/>
      </tp>
      <tp t="s">
        <v/>
        <stp/>
        <stp>StudyData</stp>
        <stp>XLK</stp>
        <stp>Bar</stp>
        <stp/>
        <stp>Close</stp>
        <stp>M</stp>
        <stp>-393</stp>
        <stp/>
        <stp/>
        <stp/>
        <stp/>
        <stp/>
        <tr r="J395" s="2"/>
      </tp>
      <tp>
        <v>22.14</v>
        <stp/>
        <stp>StudyData</stp>
        <stp>XLK</stp>
        <stp>Bar</stp>
        <stp/>
        <stp>Close</stp>
        <stp>M</stp>
        <stp>-193</stp>
        <stp/>
        <stp/>
        <stp/>
        <stp/>
        <stp/>
        <tr r="J195" s="2"/>
      </tp>
      <tp t="s">
        <v/>
        <stp/>
        <stp>StudyData</stp>
        <stp>XLK</stp>
        <stp>Bar</stp>
        <stp/>
        <stp>Close</stp>
        <stp>M</stp>
        <stp>-493</stp>
        <stp/>
        <stp/>
        <stp/>
        <stp/>
        <stp/>
        <tr r="J495" s="2"/>
      </tp>
      <tp>
        <v>120.13</v>
        <stp/>
        <stp>StudyData</stp>
        <stp>SPY</stp>
        <stp>Bar</stp>
        <stp/>
        <stp>Close</stp>
        <stp>M</stp>
        <stp>-198</stp>
        <stp/>
        <stp/>
        <stp/>
        <stp/>
        <stp/>
        <tr r="D200" s="2"/>
      </tp>
      <tp>
        <v>88.25</v>
        <stp/>
        <stp>StudyData</stp>
        <stp>SPY</stp>
        <stp>Bar</stp>
        <stp/>
        <stp>Close</stp>
        <stp>M</stp>
        <stp>-298</stp>
        <stp/>
        <stp/>
        <stp/>
        <stp/>
        <stp/>
        <tr r="D300" s="2"/>
      </tp>
      <tp t="s">
        <v/>
        <stp/>
        <stp>StudyData</stp>
        <stp>SPY</stp>
        <stp>Bar</stp>
        <stp/>
        <stp>Close</stp>
        <stp>M</stp>
        <stp>-398</stp>
        <stp/>
        <stp/>
        <stp/>
        <stp/>
        <stp/>
        <tr r="D400" s="2"/>
      </tp>
      <tp t="s">
        <v/>
        <stp/>
        <stp>StudyData</stp>
        <stp>SPY</stp>
        <stp>Bar</stp>
        <stp/>
        <stp>Close</stp>
        <stp>M</stp>
        <stp>-498</stp>
        <stp/>
        <stp/>
        <stp/>
        <stp/>
        <stp/>
        <tr r="D500" s="2"/>
      </tp>
      <tp t="s">
        <v/>
        <stp/>
        <stp>StudyData</stp>
        <stp>XLK</stp>
        <stp>Bar</stp>
        <stp/>
        <stp>Close</stp>
        <stp>M</stp>
        <stp>-292</stp>
        <stp/>
        <stp/>
        <stp/>
        <stp/>
        <stp/>
        <tr r="J294" s="2"/>
      </tp>
      <tp t="s">
        <v/>
        <stp/>
        <stp>StudyData</stp>
        <stp>XLK</stp>
        <stp>Bar</stp>
        <stp/>
        <stp>Close</stp>
        <stp>M</stp>
        <stp>-392</stp>
        <stp/>
        <stp/>
        <stp/>
        <stp/>
        <stp/>
        <tr r="J394" s="2"/>
      </tp>
      <tp>
        <v>21.85</v>
        <stp/>
        <stp>StudyData</stp>
        <stp>XLK</stp>
        <stp>Bar</stp>
        <stp/>
        <stp>Close</stp>
        <stp>M</stp>
        <stp>-192</stp>
        <stp/>
        <stp/>
        <stp/>
        <stp/>
        <stp/>
        <tr r="J194" s="2"/>
      </tp>
      <tp t="s">
        <v/>
        <stp/>
        <stp>StudyData</stp>
        <stp>XLK</stp>
        <stp>Bar</stp>
        <stp/>
        <stp>Close</stp>
        <stp>M</stp>
        <stp>-492</stp>
        <stp/>
        <stp/>
        <stp/>
        <stp/>
        <stp/>
        <tr r="J494" s="2"/>
      </tp>
      <tp>
        <v>123.04</v>
        <stp/>
        <stp>StudyData</stp>
        <stp>SPY</stp>
        <stp>Bar</stp>
        <stp/>
        <stp>Close</stp>
        <stp>M</stp>
        <stp>-199</stp>
        <stp/>
        <stp/>
        <stp/>
        <stp/>
        <stp/>
        <tr r="D201" s="2"/>
      </tp>
      <tp>
        <v>85.13</v>
        <stp/>
        <stp>StudyData</stp>
        <stp>SPY</stp>
        <stp>Bar</stp>
        <stp/>
        <stp>Close</stp>
        <stp>M</stp>
        <stp>-299</stp>
        <stp/>
        <stp/>
        <stp/>
        <stp/>
        <stp/>
        <tr r="D301" s="2"/>
      </tp>
      <tp t="s">
        <v/>
        <stp/>
        <stp>StudyData</stp>
        <stp>SPY</stp>
        <stp>Bar</stp>
        <stp/>
        <stp>Close</stp>
        <stp>M</stp>
        <stp>-399</stp>
        <stp/>
        <stp/>
        <stp/>
        <stp/>
        <stp/>
        <tr r="D401" s="2"/>
      </tp>
      <tp t="s">
        <v/>
        <stp/>
        <stp>StudyData</stp>
        <stp>SPY</stp>
        <stp>Bar</stp>
        <stp/>
        <stp>Close</stp>
        <stp>M</stp>
        <stp>-499</stp>
        <stp/>
        <stp/>
        <stp/>
        <stp/>
        <stp/>
        <tr r="D501" s="2"/>
      </tp>
      <tp>
        <v>124.51</v>
        <stp/>
        <stp>StudyData</stp>
        <stp>SPY</stp>
        <stp>Bar</stp>
        <stp/>
        <stp>Close</stp>
        <stp>M</stp>
        <stp>-196</stp>
        <stp/>
        <stp/>
        <stp/>
        <stp/>
        <stp/>
        <tr r="D198" s="2"/>
      </tp>
      <tp>
        <v>90.38</v>
        <stp/>
        <stp>StudyData</stp>
        <stp>SPY</stp>
        <stp>Bar</stp>
        <stp/>
        <stp>Close</stp>
        <stp>M</stp>
        <stp>-296</stp>
        <stp/>
        <stp/>
        <stp/>
        <stp/>
        <stp/>
        <tr r="D298" s="2"/>
      </tp>
      <tp t="s">
        <v/>
        <stp/>
        <stp>StudyData</stp>
        <stp>SPY</stp>
        <stp>Bar</stp>
        <stp/>
        <stp>Close</stp>
        <stp>M</stp>
        <stp>-396</stp>
        <stp/>
        <stp/>
        <stp/>
        <stp/>
        <stp/>
        <tr r="D398" s="2"/>
      </tp>
      <tp t="s">
        <v/>
        <stp/>
        <stp>StudyData</stp>
        <stp>SPY</stp>
        <stp>Bar</stp>
        <stp/>
        <stp>Close</stp>
        <stp>M</stp>
        <stp>-496</stp>
        <stp/>
        <stp/>
        <stp/>
        <stp/>
        <stp/>
        <tr r="D498" s="2"/>
      </tp>
      <tp>
        <v>125.41</v>
        <stp/>
        <stp>StudyData</stp>
        <stp>SPY</stp>
        <stp>Bar</stp>
        <stp/>
        <stp>Close</stp>
        <stp>M</stp>
        <stp>-197</stp>
        <stp/>
        <stp/>
        <stp/>
        <stp/>
        <stp/>
        <tr r="D199" s="2"/>
      </tp>
      <tp>
        <v>95.25</v>
        <stp/>
        <stp>StudyData</stp>
        <stp>SPY</stp>
        <stp>Bar</stp>
        <stp/>
        <stp>Close</stp>
        <stp>M</stp>
        <stp>-297</stp>
        <stp/>
        <stp/>
        <stp/>
        <stp/>
        <stp/>
        <tr r="D299" s="2"/>
      </tp>
      <tp t="s">
        <v/>
        <stp/>
        <stp>StudyData</stp>
        <stp>SPY</stp>
        <stp>Bar</stp>
        <stp/>
        <stp>Close</stp>
        <stp>M</stp>
        <stp>-397</stp>
        <stp/>
        <stp/>
        <stp/>
        <stp/>
        <stp/>
        <tr r="D399" s="2"/>
      </tp>
      <tp t="s">
        <v/>
        <stp/>
        <stp>StudyData</stp>
        <stp>SPY</stp>
        <stp>Bar</stp>
        <stp/>
        <stp>Close</stp>
        <stp>M</stp>
        <stp>-497</stp>
        <stp/>
        <stp/>
        <stp/>
        <stp/>
        <stp/>
        <tr r="D499" s="2"/>
      </tp>
      <tp>
        <v>128.22999999999999</v>
        <stp/>
        <stp>StudyData</stp>
        <stp>SPY</stp>
        <stp>Bar</stp>
        <stp/>
        <stp>Close</stp>
        <stp>M</stp>
        <stp>-194</stp>
        <stp/>
        <stp/>
        <stp/>
        <stp/>
        <stp/>
        <tr r="D196" s="2"/>
      </tp>
      <tp>
        <v>92.06</v>
        <stp/>
        <stp>StudyData</stp>
        <stp>SPY</stp>
        <stp>Bar</stp>
        <stp/>
        <stp>Close</stp>
        <stp>M</stp>
        <stp>-294</stp>
        <stp/>
        <stp/>
        <stp/>
        <stp/>
        <stp/>
        <tr r="D296" s="2"/>
      </tp>
      <tp t="s">
        <v/>
        <stp/>
        <stp>StudyData</stp>
        <stp>SPY</stp>
        <stp>Bar</stp>
        <stp/>
        <stp>Close</stp>
        <stp>M</stp>
        <stp>-394</stp>
        <stp/>
        <stp/>
        <stp/>
        <stp/>
        <stp/>
        <tr r="D396" s="2"/>
      </tp>
      <tp t="s">
        <v/>
        <stp/>
        <stp>StudyData</stp>
        <stp>SPY</stp>
        <stp>Bar</stp>
        <stp/>
        <stp>Close</stp>
        <stp>M</stp>
        <stp>-494</stp>
        <stp/>
        <stp/>
        <stp/>
        <stp/>
        <stp/>
        <tr r="D496" s="2"/>
      </tp>
      <tp>
        <v>127.5</v>
        <stp/>
        <stp>StudyData</stp>
        <stp>SPY</stp>
        <stp>Bar</stp>
        <stp/>
        <stp>Close</stp>
        <stp>M</stp>
        <stp>-195</stp>
        <stp/>
        <stp/>
        <stp/>
        <stp/>
        <stp/>
        <tr r="D197" s="2"/>
      </tp>
      <tp>
        <v>94.38</v>
        <stp/>
        <stp>StudyData</stp>
        <stp>SPY</stp>
        <stp>Bar</stp>
        <stp/>
        <stp>Close</stp>
        <stp>M</stp>
        <stp>-295</stp>
        <stp/>
        <stp/>
        <stp/>
        <stp/>
        <stp/>
        <tr r="D297" s="2"/>
      </tp>
      <tp t="s">
        <v/>
        <stp/>
        <stp>StudyData</stp>
        <stp>SPY</stp>
        <stp>Bar</stp>
        <stp/>
        <stp>Close</stp>
        <stp>M</stp>
        <stp>-395</stp>
        <stp/>
        <stp/>
        <stp/>
        <stp/>
        <stp/>
        <tr r="D397" s="2"/>
      </tp>
      <tp t="s">
        <v/>
        <stp/>
        <stp>StudyData</stp>
        <stp>SPY</stp>
        <stp>Bar</stp>
        <stp/>
        <stp>Close</stp>
        <stp>M</stp>
        <stp>-495</stp>
        <stp/>
        <stp/>
        <stp/>
        <stp/>
        <stp/>
        <tr r="D497" s="2"/>
      </tp>
      <tp t="s">
        <v/>
        <stp/>
        <stp>StudyData</stp>
        <stp>XLK</stp>
        <stp>Bar</stp>
        <stp/>
        <stp>Close</stp>
        <stp>M</stp>
        <stp>-299</stp>
        <stp/>
        <stp/>
        <stp/>
        <stp/>
        <stp/>
        <tr r="J301" s="2"/>
      </tp>
      <tp t="s">
        <v/>
        <stp/>
        <stp>StudyData</stp>
        <stp>XLK</stp>
        <stp>Bar</stp>
        <stp/>
        <stp>Close</stp>
        <stp>M</stp>
        <stp>-399</stp>
        <stp/>
        <stp/>
        <stp/>
        <stp/>
        <stp/>
        <tr r="J401" s="2"/>
      </tp>
      <tp>
        <v>20.9</v>
        <stp/>
        <stp>StudyData</stp>
        <stp>XLK</stp>
        <stp>Bar</stp>
        <stp/>
        <stp>Close</stp>
        <stp>M</stp>
        <stp>-199</stp>
        <stp/>
        <stp/>
        <stp/>
        <stp/>
        <stp/>
        <tr r="J201" s="2"/>
      </tp>
      <tp t="s">
        <v/>
        <stp/>
        <stp>StudyData</stp>
        <stp>XLK</stp>
        <stp>Bar</stp>
        <stp/>
        <stp>Close</stp>
        <stp>M</stp>
        <stp>-499</stp>
        <stp/>
        <stp/>
        <stp/>
        <stp/>
        <stp/>
        <tr r="J501" s="2"/>
      </tp>
      <tp>
        <v>131.47</v>
        <stp/>
        <stp>StudyData</stp>
        <stp>SPY</stp>
        <stp>Bar</stp>
        <stp/>
        <stp>Close</stp>
        <stp>M</stp>
        <stp>-192</stp>
        <stp/>
        <stp/>
        <stp/>
        <stp/>
        <stp/>
        <tr r="D194" s="2"/>
      </tp>
      <tp>
        <v>97.06</v>
        <stp/>
        <stp>StudyData</stp>
        <stp>SPY</stp>
        <stp>Bar</stp>
        <stp/>
        <stp>Close</stp>
        <stp>M</stp>
        <stp>-292</stp>
        <stp/>
        <stp/>
        <stp/>
        <stp/>
        <stp/>
        <tr r="D294" s="2"/>
      </tp>
      <tp t="s">
        <v/>
        <stp/>
        <stp>StudyData</stp>
        <stp>SPY</stp>
        <stp>Bar</stp>
        <stp/>
        <stp>Close</stp>
        <stp>M</stp>
        <stp>-392</stp>
        <stp/>
        <stp/>
        <stp/>
        <stp/>
        <stp/>
        <tr r="D394" s="2"/>
      </tp>
      <tp t="s">
        <v/>
        <stp/>
        <stp>StudyData</stp>
        <stp>SPY</stp>
        <stp>Bar</stp>
        <stp/>
        <stp>Close</stp>
        <stp>M</stp>
        <stp>-492</stp>
        <stp/>
        <stp/>
        <stp/>
        <stp/>
        <stp/>
        <tr r="D494" s="2"/>
      </tp>
      <tp t="s">
        <v/>
        <stp/>
        <stp>StudyData</stp>
        <stp>XLK</stp>
        <stp>Bar</stp>
        <stp/>
        <stp>Close</stp>
        <stp>M</stp>
        <stp>-298</stp>
        <stp/>
        <stp/>
        <stp/>
        <stp/>
        <stp/>
        <tr r="J300" s="2"/>
      </tp>
      <tp t="s">
        <v/>
        <stp/>
        <stp>StudyData</stp>
        <stp>XLK</stp>
        <stp>Bar</stp>
        <stp/>
        <stp>Close</stp>
        <stp>M</stp>
        <stp>-398</stp>
        <stp/>
        <stp/>
        <stp/>
        <stp/>
        <stp/>
        <tr r="J400" s="2"/>
      </tp>
      <tp>
        <v>20.420000000000002</v>
        <stp/>
        <stp>StudyData</stp>
        <stp>XLK</stp>
        <stp>Bar</stp>
        <stp/>
        <stp>Close</stp>
        <stp>M</stp>
        <stp>-198</stp>
        <stp/>
        <stp/>
        <stp/>
        <stp/>
        <stp/>
        <tr r="J200" s="2"/>
      </tp>
      <tp t="s">
        <v/>
        <stp/>
        <stp>StudyData</stp>
        <stp>XLK</stp>
        <stp>Bar</stp>
        <stp/>
        <stp>Close</stp>
        <stp>M</stp>
        <stp>-498</stp>
        <stp/>
        <stp/>
        <stp/>
        <stp/>
        <stp/>
        <tr r="J500" s="2"/>
      </tp>
      <tp>
        <v>129.83000000000001</v>
        <stp/>
        <stp>StudyData</stp>
        <stp>SPY</stp>
        <stp>Bar</stp>
        <stp/>
        <stp>Close</stp>
        <stp>M</stp>
        <stp>-193</stp>
        <stp/>
        <stp/>
        <stp/>
        <stp/>
        <stp/>
        <tr r="D195" s="2"/>
      </tp>
      <tp>
        <v>95.63</v>
        <stp/>
        <stp>StudyData</stp>
        <stp>SPY</stp>
        <stp>Bar</stp>
        <stp/>
        <stp>Close</stp>
        <stp>M</stp>
        <stp>-293</stp>
        <stp/>
        <stp/>
        <stp/>
        <stp/>
        <stp/>
        <tr r="D295" s="2"/>
      </tp>
      <tp t="s">
        <v/>
        <stp/>
        <stp>StudyData</stp>
        <stp>SPY</stp>
        <stp>Bar</stp>
        <stp/>
        <stp>Close</stp>
        <stp>M</stp>
        <stp>-393</stp>
        <stp/>
        <stp/>
        <stp/>
        <stp/>
        <stp/>
        <tr r="D395" s="2"/>
      </tp>
      <tp t="s">
        <v/>
        <stp/>
        <stp>StudyData</stp>
        <stp>SPY</stp>
        <stp>Bar</stp>
        <stp/>
        <stp>Close</stp>
        <stp>M</stp>
        <stp>-493</stp>
        <stp/>
        <stp/>
        <stp/>
        <stp/>
        <stp/>
        <tr r="D495" s="2"/>
      </tp>
      <tp>
        <v>127.23</v>
        <stp/>
        <stp>StudyData</stp>
        <stp>SPY</stp>
        <stp>Bar</stp>
        <stp/>
        <stp>Close</stp>
        <stp>M</stp>
        <stp>-190</stp>
        <stp/>
        <stp/>
        <stp/>
        <stp/>
        <stp/>
        <tr r="D192" s="2"/>
      </tp>
      <tp>
        <v>105.13</v>
        <stp/>
        <stp>StudyData</stp>
        <stp>SPY</stp>
        <stp>Bar</stp>
        <stp/>
        <stp>Close</stp>
        <stp>M</stp>
        <stp>-290</stp>
        <stp/>
        <stp/>
        <stp/>
        <stp/>
        <stp/>
        <tr r="D292" s="2"/>
      </tp>
      <tp t="s">
        <v/>
        <stp/>
        <stp>StudyData</stp>
        <stp>SPY</stp>
        <stp>Bar</stp>
        <stp/>
        <stp>Close</stp>
        <stp>M</stp>
        <stp>-390</stp>
        <stp/>
        <stp/>
        <stp/>
        <stp/>
        <stp/>
        <tr r="D392" s="2"/>
      </tp>
      <tp t="s">
        <v/>
        <stp/>
        <stp>StudyData</stp>
        <stp>SPY</stp>
        <stp>Bar</stp>
        <stp/>
        <stp>Close</stp>
        <stp>M</stp>
        <stp>-490</stp>
        <stp/>
        <stp/>
        <stp/>
        <stp/>
        <stp/>
        <tr r="D492" s="2"/>
      </tp>
      <tp>
        <v>127.51</v>
        <stp/>
        <stp>StudyData</stp>
        <stp>SPY</stp>
        <stp>Bar</stp>
        <stp/>
        <stp>Close</stp>
        <stp>M</stp>
        <stp>-191</stp>
        <stp/>
        <stp/>
        <stp/>
        <stp/>
        <stp/>
        <tr r="D193" s="2"/>
      </tp>
      <tp>
        <v>98.31</v>
        <stp/>
        <stp>StudyData</stp>
        <stp>SPY</stp>
        <stp>Bar</stp>
        <stp/>
        <stp>Close</stp>
        <stp>M</stp>
        <stp>-291</stp>
        <stp/>
        <stp/>
        <stp/>
        <stp/>
        <stp/>
        <tr r="D293" s="2"/>
      </tp>
      <tp t="s">
        <v/>
        <stp/>
        <stp>StudyData</stp>
        <stp>SPY</stp>
        <stp>Bar</stp>
        <stp/>
        <stp>Close</stp>
        <stp>M</stp>
        <stp>-391</stp>
        <stp/>
        <stp/>
        <stp/>
        <stp/>
        <stp/>
        <tr r="D393" s="2"/>
      </tp>
      <tp t="s">
        <v/>
        <stp/>
        <stp>StudyData</stp>
        <stp>SPY</stp>
        <stp>Bar</stp>
        <stp/>
        <stp>Close</stp>
        <stp>M</stp>
        <stp>-491</stp>
        <stp/>
        <stp/>
        <stp/>
        <stp/>
        <stp/>
        <tr r="D493" s="2"/>
      </tp>
      <tp>
        <v>42979</v>
        <stp/>
        <stp>StudyData</stp>
        <stp>XLK</stp>
        <stp>Bar</stp>
        <stp/>
        <stp>Time</stp>
        <stp>M</stp>
        <stp>-55</stp>
        <stp/>
        <stp/>
        <stp/>
        <stp>False</stp>
        <tr r="H57" s="2"/>
      </tp>
      <tp>
        <v>43010</v>
        <stp/>
        <stp>StudyData</stp>
        <stp>XLK</stp>
        <stp>Bar</stp>
        <stp/>
        <stp>Time</stp>
        <stp>M</stp>
        <stp>-54</stp>
        <stp/>
        <stp/>
        <stp/>
        <stp>False</stp>
        <tr r="H56" s="2"/>
      </tp>
      <tp>
        <v>42919</v>
        <stp/>
        <stp>StudyData</stp>
        <stp>XLK</stp>
        <stp>Bar</stp>
        <stp/>
        <stp>Time</stp>
        <stp>M</stp>
        <stp>-57</stp>
        <stp/>
        <stp/>
        <stp/>
        <stp>False</stp>
        <tr r="H59" s="2"/>
      </tp>
      <tp>
        <v>42948</v>
        <stp/>
        <stp>StudyData</stp>
        <stp>XLK</stp>
        <stp>Bar</stp>
        <stp/>
        <stp>Time</stp>
        <stp>M</stp>
        <stp>-56</stp>
        <stp/>
        <stp/>
        <stp/>
        <stp>False</stp>
        <tr r="H58" s="2"/>
      </tp>
      <tp>
        <v>43102</v>
        <stp/>
        <stp>StudyData</stp>
        <stp>XLK</stp>
        <stp>Bar</stp>
        <stp/>
        <stp>Time</stp>
        <stp>M</stp>
        <stp>-51</stp>
        <stp/>
        <stp/>
        <stp/>
        <stp>False</stp>
        <tr r="H53" s="2"/>
      </tp>
      <tp>
        <v>43132</v>
        <stp/>
        <stp>StudyData</stp>
        <stp>XLK</stp>
        <stp>Bar</stp>
        <stp/>
        <stp>Time</stp>
        <stp>M</stp>
        <stp>-50</stp>
        <stp/>
        <stp/>
        <stp/>
        <stp>False</stp>
        <tr r="H52" s="2"/>
      </tp>
      <tp>
        <v>43040</v>
        <stp/>
        <stp>StudyData</stp>
        <stp>XLK</stp>
        <stp>Bar</stp>
        <stp/>
        <stp>Time</stp>
        <stp>M</stp>
        <stp>-53</stp>
        <stp/>
        <stp/>
        <stp/>
        <stp>False</stp>
        <tr r="H55" s="2"/>
      </tp>
      <tp>
        <v>43070</v>
        <stp/>
        <stp>StudyData</stp>
        <stp>XLK</stp>
        <stp>Bar</stp>
        <stp/>
        <stp>Time</stp>
        <stp>M</stp>
        <stp>-52</stp>
        <stp/>
        <stp/>
        <stp/>
        <stp>False</stp>
        <tr r="H54" s="2"/>
      </tp>
      <tp>
        <v>42856</v>
        <stp/>
        <stp>StudyData</stp>
        <stp>XLK</stp>
        <stp>Bar</stp>
        <stp/>
        <stp>Time</stp>
        <stp>M</stp>
        <stp>-59</stp>
        <stp/>
        <stp/>
        <stp/>
        <stp>False</stp>
        <tr r="H61" s="2"/>
      </tp>
      <tp>
        <v>42887</v>
        <stp/>
        <stp>StudyData</stp>
        <stp>XLK</stp>
        <stp>Bar</stp>
        <stp/>
        <stp>Time</stp>
        <stp>M</stp>
        <stp>-58</stp>
        <stp/>
        <stp/>
        <stp/>
        <stp>False</stp>
        <tr r="H60" s="2"/>
      </tp>
      <tp>
        <v>80.53</v>
        <stp/>
        <stp>StudyData</stp>
        <stp>XLK</stp>
        <stp>Bar</stp>
        <stp/>
        <stp>Close</stp>
        <stp>M</stp>
        <stp>-31</stp>
        <stp/>
        <stp/>
        <stp/>
        <stp/>
        <stp/>
        <tr r="J33" s="2"/>
      </tp>
      <tp>
        <v>83.67</v>
        <stp/>
        <stp>StudyData</stp>
        <stp>XLK</stp>
        <stp>Bar</stp>
        <stp/>
        <stp>Close</stp>
        <stp>M</stp>
        <stp>-30</stp>
        <stp/>
        <stp/>
        <stp/>
        <stp/>
        <stp/>
        <tr r="J32" s="2"/>
      </tp>
      <tp>
        <v>80.77</v>
        <stp/>
        <stp>StudyData</stp>
        <stp>XLK</stp>
        <stp>Bar</stp>
        <stp/>
        <stp>Close</stp>
        <stp>M</stp>
        <stp>-33</stp>
        <stp/>
        <stp/>
        <stp/>
        <stp/>
        <stp/>
        <tr r="J35" s="2"/>
      </tp>
      <tp>
        <v>79.53</v>
        <stp/>
        <stp>StudyData</stp>
        <stp>XLK</stp>
        <stp>Bar</stp>
        <stp/>
        <stp>Close</stp>
        <stp>M</stp>
        <stp>-32</stp>
        <stp/>
        <stp/>
        <stp/>
        <stp/>
        <stp/>
        <tr r="J34" s="2"/>
      </tp>
      <tp>
        <v>71.89</v>
        <stp/>
        <stp>StudyData</stp>
        <stp>XLK</stp>
        <stp>Bar</stp>
        <stp/>
        <stp>Close</stp>
        <stp>M</stp>
        <stp>-35</stp>
        <stp/>
        <stp/>
        <stp/>
        <stp/>
        <stp/>
        <tr r="J37" s="2"/>
      </tp>
      <tp>
        <v>78.040000000000006</v>
        <stp/>
        <stp>StudyData</stp>
        <stp>XLK</stp>
        <stp>Bar</stp>
        <stp/>
        <stp>Close</stp>
        <stp>M</stp>
        <stp>-34</stp>
        <stp/>
        <stp/>
        <stp/>
        <stp/>
        <stp/>
        <tr r="J36" s="2"/>
      </tp>
      <tp>
        <v>74</v>
        <stp/>
        <stp>StudyData</stp>
        <stp>XLK</stp>
        <stp>Bar</stp>
        <stp/>
        <stp>Close</stp>
        <stp>M</stp>
        <stp>-37</stp>
        <stp/>
        <stp/>
        <stp/>
        <stp/>
        <stp/>
        <tr r="J39" s="2"/>
      </tp>
      <tp>
        <v>78.709999999999994</v>
        <stp/>
        <stp>StudyData</stp>
        <stp>XLK</stp>
        <stp>Bar</stp>
        <stp/>
        <stp>Close</stp>
        <stp>M</stp>
        <stp>-36</stp>
        <stp/>
        <stp/>
        <stp/>
        <stp/>
        <stp/>
        <tr r="J38" s="2"/>
      </tp>
      <tp>
        <v>66.28</v>
        <stp/>
        <stp>StudyData</stp>
        <stp>XLK</stp>
        <stp>Bar</stp>
        <stp/>
        <stp>Close</stp>
        <stp>M</stp>
        <stp>-39</stp>
        <stp/>
        <stp/>
        <stp/>
        <stp/>
        <stp/>
        <tr r="J41" s="2"/>
      </tp>
      <tp>
        <v>70.86</v>
        <stp/>
        <stp>StudyData</stp>
        <stp>XLK</stp>
        <stp>Bar</stp>
        <stp/>
        <stp>Close</stp>
        <stp>M</stp>
        <stp>-38</stp>
        <stp/>
        <stp/>
        <stp/>
        <stp/>
        <stp/>
        <tr r="J40" s="2"/>
      </tp>
      <tp t="s">
        <v/>
        <stp/>
        <stp>StudyData</stp>
        <stp>XLK</stp>
        <stp>Bar</stp>
        <stp/>
        <stp>Close</stp>
        <stp>M</stp>
        <stp>-285</stp>
        <stp/>
        <stp/>
        <stp/>
        <stp/>
        <stp/>
        <tr r="J287" s="2"/>
      </tp>
      <tp t="s">
        <v/>
        <stp/>
        <stp>StudyData</stp>
        <stp>XLK</stp>
        <stp>Bar</stp>
        <stp/>
        <stp>Close</stp>
        <stp>M</stp>
        <stp>-385</stp>
        <stp/>
        <stp/>
        <stp/>
        <stp/>
        <stp/>
        <tr r="J387" s="2"/>
      </tp>
      <tp>
        <v>23.52</v>
        <stp/>
        <stp>StudyData</stp>
        <stp>XLK</stp>
        <stp>Bar</stp>
        <stp/>
        <stp>Close</stp>
        <stp>M</stp>
        <stp>-185</stp>
        <stp/>
        <stp/>
        <stp/>
        <stp/>
        <stp/>
        <tr r="J187" s="2"/>
      </tp>
      <tp t="s">
        <v/>
        <stp/>
        <stp>StudyData</stp>
        <stp>XLK</stp>
        <stp>Bar</stp>
        <stp/>
        <stp>Close</stp>
        <stp>M</stp>
        <stp>-485</stp>
        <stp/>
        <stp/>
        <stp/>
        <stp/>
        <stp/>
        <tr r="J487" s="2"/>
      </tp>
      <tp t="s">
        <v/>
        <stp/>
        <stp>StudyData</stp>
        <stp>XLK</stp>
        <stp>Bar</stp>
        <stp/>
        <stp>Close</stp>
        <stp>M</stp>
        <stp>-585</stp>
        <stp/>
        <stp/>
        <stp/>
        <stp/>
        <stp/>
        <tr r="J587" s="2"/>
      </tp>
      <tp t="s">
        <v/>
        <stp/>
        <stp>StudyData</stp>
        <stp>XLK</stp>
        <stp>Bar</stp>
        <stp/>
        <stp>Close</stp>
        <stp>M</stp>
        <stp>-284</stp>
        <stp/>
        <stp/>
        <stp/>
        <stp/>
        <stp/>
        <tr r="J286" s="2"/>
      </tp>
      <tp t="s">
        <v/>
        <stp/>
        <stp>StudyData</stp>
        <stp>XLK</stp>
        <stp>Bar</stp>
        <stp/>
        <stp>Close</stp>
        <stp>M</stp>
        <stp>-384</stp>
        <stp/>
        <stp/>
        <stp/>
        <stp/>
        <stp/>
        <tr r="J386" s="2"/>
      </tp>
      <tp>
        <v>23.26</v>
        <stp/>
        <stp>StudyData</stp>
        <stp>XLK</stp>
        <stp>Bar</stp>
        <stp/>
        <stp>Close</stp>
        <stp>M</stp>
        <stp>-184</stp>
        <stp/>
        <stp/>
        <stp/>
        <stp/>
        <stp/>
        <tr r="J186" s="2"/>
      </tp>
      <tp t="s">
        <v/>
        <stp/>
        <stp>StudyData</stp>
        <stp>XLK</stp>
        <stp>Bar</stp>
        <stp/>
        <stp>Close</stp>
        <stp>M</stp>
        <stp>-484</stp>
        <stp/>
        <stp/>
        <stp/>
        <stp/>
        <stp/>
        <tr r="J486" s="2"/>
      </tp>
      <tp t="s">
        <v/>
        <stp/>
        <stp>StudyData</stp>
        <stp>XLK</stp>
        <stp>Bar</stp>
        <stp/>
        <stp>Close</stp>
        <stp>M</stp>
        <stp>-584</stp>
        <stp/>
        <stp/>
        <stp/>
        <stp/>
        <stp/>
        <tr r="J586" s="2"/>
      </tp>
      <tp t="s">
        <v/>
        <stp/>
        <stp>StudyData</stp>
        <stp>XLK</stp>
        <stp>Bar</stp>
        <stp/>
        <stp>Close</stp>
        <stp>M</stp>
        <stp>-287</stp>
        <stp/>
        <stp/>
        <stp/>
        <stp/>
        <stp/>
        <tr r="J289" s="2"/>
      </tp>
      <tp t="s">
        <v/>
        <stp/>
        <stp>StudyData</stp>
        <stp>XLK</stp>
        <stp>Bar</stp>
        <stp/>
        <stp>Close</stp>
        <stp>M</stp>
        <stp>-387</stp>
        <stp/>
        <stp/>
        <stp/>
        <stp/>
        <stp/>
        <tr r="J389" s="2"/>
      </tp>
      <tp>
        <v>22</v>
        <stp/>
        <stp>StudyData</stp>
        <stp>XLK</stp>
        <stp>Bar</stp>
        <stp/>
        <stp>Close</stp>
        <stp>M</stp>
        <stp>-187</stp>
        <stp/>
        <stp/>
        <stp/>
        <stp/>
        <stp/>
        <tr r="J189" s="2"/>
      </tp>
      <tp t="s">
        <v/>
        <stp/>
        <stp>StudyData</stp>
        <stp>XLK</stp>
        <stp>Bar</stp>
        <stp/>
        <stp>Close</stp>
        <stp>M</stp>
        <stp>-487</stp>
        <stp/>
        <stp/>
        <stp/>
        <stp/>
        <stp/>
        <tr r="J489" s="2"/>
      </tp>
      <tp t="s">
        <v/>
        <stp/>
        <stp>StudyData</stp>
        <stp>XLK</stp>
        <stp>Bar</stp>
        <stp/>
        <stp>Close</stp>
        <stp>M</stp>
        <stp>-587</stp>
        <stp/>
        <stp/>
        <stp/>
        <stp/>
        <stp/>
        <tr r="J589" s="2"/>
      </tp>
      <tp t="s">
        <v/>
        <stp/>
        <stp>StudyData</stp>
        <stp>XLK</stp>
        <stp>Bar</stp>
        <stp/>
        <stp>Close</stp>
        <stp>M</stp>
        <stp>-286</stp>
        <stp/>
        <stp/>
        <stp/>
        <stp/>
        <stp/>
        <tr r="J288" s="2"/>
      </tp>
      <tp t="s">
        <v/>
        <stp/>
        <stp>StudyData</stp>
        <stp>XLK</stp>
        <stp>Bar</stp>
        <stp/>
        <stp>Close</stp>
        <stp>M</stp>
        <stp>-386</stp>
        <stp/>
        <stp/>
        <stp/>
        <stp/>
        <stp/>
        <tr r="J388" s="2"/>
      </tp>
      <tp>
        <v>22.89</v>
        <stp/>
        <stp>StudyData</stp>
        <stp>XLK</stp>
        <stp>Bar</stp>
        <stp/>
        <stp>Close</stp>
        <stp>M</stp>
        <stp>-186</stp>
        <stp/>
        <stp/>
        <stp/>
        <stp/>
        <stp/>
        <tr r="J188" s="2"/>
      </tp>
      <tp t="s">
        <v/>
        <stp/>
        <stp>StudyData</stp>
        <stp>XLK</stp>
        <stp>Bar</stp>
        <stp/>
        <stp>Close</stp>
        <stp>M</stp>
        <stp>-486</stp>
        <stp/>
        <stp/>
        <stp/>
        <stp/>
        <stp/>
        <tr r="J488" s="2"/>
      </tp>
      <tp t="s">
        <v/>
        <stp/>
        <stp>StudyData</stp>
        <stp>XLK</stp>
        <stp>Bar</stp>
        <stp/>
        <stp>Close</stp>
        <stp>M</stp>
        <stp>-586</stp>
        <stp/>
        <stp/>
        <stp/>
        <stp/>
        <stp/>
        <tr r="J588" s="2"/>
      </tp>
      <tp t="s">
        <v/>
        <stp/>
        <stp>StudyData</stp>
        <stp>XLK</stp>
        <stp>Bar</stp>
        <stp/>
        <stp>Close</stp>
        <stp>M</stp>
        <stp>-281</stp>
        <stp/>
        <stp/>
        <stp/>
        <stp/>
        <stp/>
        <tr r="J283" s="2"/>
      </tp>
      <tp t="s">
        <v/>
        <stp/>
        <stp>StudyData</stp>
        <stp>XLK</stp>
        <stp>Bar</stp>
        <stp/>
        <stp>Close</stp>
        <stp>M</stp>
        <stp>-381</stp>
        <stp/>
        <stp/>
        <stp/>
        <stp/>
        <stp/>
        <tr r="J383" s="2"/>
      </tp>
      <tp>
        <v>23.32</v>
        <stp/>
        <stp>StudyData</stp>
        <stp>XLK</stp>
        <stp>Bar</stp>
        <stp/>
        <stp>Close</stp>
        <stp>M</stp>
        <stp>-181</stp>
        <stp/>
        <stp/>
        <stp/>
        <stp/>
        <stp/>
        <tr r="J183" s="2"/>
      </tp>
      <tp t="s">
        <v/>
        <stp/>
        <stp>StudyData</stp>
        <stp>XLK</stp>
        <stp>Bar</stp>
        <stp/>
        <stp>Close</stp>
        <stp>M</stp>
        <stp>-481</stp>
        <stp/>
        <stp/>
        <stp/>
        <stp/>
        <stp/>
        <tr r="J483" s="2"/>
      </tp>
      <tp t="s">
        <v/>
        <stp/>
        <stp>StudyData</stp>
        <stp>XLK</stp>
        <stp>Bar</stp>
        <stp/>
        <stp>Close</stp>
        <stp>M</stp>
        <stp>-581</stp>
        <stp/>
        <stp/>
        <stp/>
        <stp/>
        <stp/>
        <tr r="J583" s="2"/>
      </tp>
      <tp>
        <v>32.630000000000003</v>
        <stp/>
        <stp>StudyData</stp>
        <stp>XLK</stp>
        <stp>Bar</stp>
        <stp/>
        <stp>Close</stp>
        <stp>M</stp>
        <stp>-280</stp>
        <stp/>
        <stp/>
        <stp/>
        <stp/>
        <stp/>
        <tr r="J282" s="2"/>
      </tp>
      <tp t="s">
        <v/>
        <stp/>
        <stp>StudyData</stp>
        <stp>XLK</stp>
        <stp>Bar</stp>
        <stp/>
        <stp>Close</stp>
        <stp>M</stp>
        <stp>-380</stp>
        <stp/>
        <stp/>
        <stp/>
        <stp/>
        <stp/>
        <tr r="J382" s="2"/>
      </tp>
      <tp>
        <v>24.42</v>
        <stp/>
        <stp>StudyData</stp>
        <stp>XLK</stp>
        <stp>Bar</stp>
        <stp/>
        <stp>Close</stp>
        <stp>M</stp>
        <stp>-180</stp>
        <stp/>
        <stp/>
        <stp/>
        <stp/>
        <stp/>
        <tr r="J182" s="2"/>
      </tp>
      <tp t="s">
        <v/>
        <stp/>
        <stp>StudyData</stp>
        <stp>XLK</stp>
        <stp>Bar</stp>
        <stp/>
        <stp>Close</stp>
        <stp>M</stp>
        <stp>-480</stp>
        <stp/>
        <stp/>
        <stp/>
        <stp/>
        <stp/>
        <tr r="J482" s="2"/>
      </tp>
      <tp t="s">
        <v/>
        <stp/>
        <stp>StudyData</stp>
        <stp>XLK</stp>
        <stp>Bar</stp>
        <stp/>
        <stp>Close</stp>
        <stp>M</stp>
        <stp>-580</stp>
        <stp/>
        <stp/>
        <stp/>
        <stp/>
        <stp/>
        <tr r="J582" s="2"/>
      </tp>
      <tp t="s">
        <v/>
        <stp/>
        <stp>StudyData</stp>
        <stp>XLK</stp>
        <stp>Bar</stp>
        <stp/>
        <stp>Close</stp>
        <stp>M</stp>
        <stp>-283</stp>
        <stp/>
        <stp/>
        <stp/>
        <stp/>
        <stp/>
        <tr r="J285" s="2"/>
      </tp>
      <tp t="s">
        <v/>
        <stp/>
        <stp>StudyData</stp>
        <stp>XLK</stp>
        <stp>Bar</stp>
        <stp/>
        <stp>Close</stp>
        <stp>M</stp>
        <stp>-383</stp>
        <stp/>
        <stp/>
        <stp/>
        <stp/>
        <stp/>
        <tr r="J385" s="2"/>
      </tp>
      <tp>
        <v>23.73</v>
        <stp/>
        <stp>StudyData</stp>
        <stp>XLK</stp>
        <stp>Bar</stp>
        <stp/>
        <stp>Close</stp>
        <stp>M</stp>
        <stp>-183</stp>
        <stp/>
        <stp/>
        <stp/>
        <stp/>
        <stp/>
        <tr r="J185" s="2"/>
      </tp>
      <tp t="s">
        <v/>
        <stp/>
        <stp>StudyData</stp>
        <stp>XLK</stp>
        <stp>Bar</stp>
        <stp/>
        <stp>Close</stp>
        <stp>M</stp>
        <stp>-483</stp>
        <stp/>
        <stp/>
        <stp/>
        <stp/>
        <stp/>
        <tr r="J485" s="2"/>
      </tp>
      <tp t="s">
        <v/>
        <stp/>
        <stp>StudyData</stp>
        <stp>XLK</stp>
        <stp>Bar</stp>
        <stp/>
        <stp>Close</stp>
        <stp>M</stp>
        <stp>-583</stp>
        <stp/>
        <stp/>
        <stp/>
        <stp/>
        <stp/>
        <tr r="J585" s="2"/>
      </tp>
      <tp>
        <v>130.63999999999999</v>
        <stp/>
        <stp>StudyData</stp>
        <stp>SPY</stp>
        <stp>Bar</stp>
        <stp/>
        <stp>Close</stp>
        <stp>M</stp>
        <stp>-188</stp>
        <stp/>
        <stp/>
        <stp/>
        <stp/>
        <stp/>
        <tr r="D190" s="2"/>
      </tp>
      <tp>
        <v>111.34</v>
        <stp/>
        <stp>StudyData</stp>
        <stp>SPY</stp>
        <stp>Bar</stp>
        <stp/>
        <stp>Close</stp>
        <stp>M</stp>
        <stp>-288</stp>
        <stp/>
        <stp/>
        <stp/>
        <stp/>
        <stp/>
        <tr r="D290" s="2"/>
      </tp>
      <tp t="s">
        <v/>
        <stp/>
        <stp>StudyData</stp>
        <stp>SPY</stp>
        <stp>Bar</stp>
        <stp/>
        <stp>Close</stp>
        <stp>M</stp>
        <stp>-388</stp>
        <stp/>
        <stp/>
        <stp/>
        <stp/>
        <stp/>
        <tr r="D390" s="2"/>
      </tp>
      <tp t="s">
        <v/>
        <stp/>
        <stp>StudyData</stp>
        <stp>SPY</stp>
        <stp>Bar</stp>
        <stp/>
        <stp>Close</stp>
        <stp>M</stp>
        <stp>-488</stp>
        <stp/>
        <stp/>
        <stp/>
        <stp/>
        <stp/>
        <tr r="D490" s="2"/>
      </tp>
      <tp t="s">
        <v/>
        <stp/>
        <stp>StudyData</stp>
        <stp>XLK</stp>
        <stp>Bar</stp>
        <stp/>
        <stp>Close</stp>
        <stp>M</stp>
        <stp>-282</stp>
        <stp/>
        <stp/>
        <stp/>
        <stp/>
        <stp/>
        <tr r="J284" s="2"/>
      </tp>
      <tp t="s">
        <v/>
        <stp/>
        <stp>StudyData</stp>
        <stp>XLK</stp>
        <stp>Bar</stp>
        <stp/>
        <stp>Close</stp>
        <stp>M</stp>
        <stp>-382</stp>
        <stp/>
        <stp/>
        <stp/>
        <stp/>
        <stp/>
        <tr r="J384" s="2"/>
      </tp>
      <tp>
        <v>23.05</v>
        <stp/>
        <stp>StudyData</stp>
        <stp>XLK</stp>
        <stp>Bar</stp>
        <stp/>
        <stp>Close</stp>
        <stp>M</stp>
        <stp>-182</stp>
        <stp/>
        <stp/>
        <stp/>
        <stp/>
        <stp/>
        <tr r="J184" s="2"/>
      </tp>
      <tp t="s">
        <v/>
        <stp/>
        <stp>StudyData</stp>
        <stp>XLK</stp>
        <stp>Bar</stp>
        <stp/>
        <stp>Close</stp>
        <stp>M</stp>
        <stp>-482</stp>
        <stp/>
        <stp/>
        <stp/>
        <stp/>
        <stp/>
        <tr r="J484" s="2"/>
      </tp>
      <tp t="s">
        <v/>
        <stp/>
        <stp>StudyData</stp>
        <stp>XLK</stp>
        <stp>Bar</stp>
        <stp/>
        <stp>Close</stp>
        <stp>M</stp>
        <stp>-582</stp>
        <stp/>
        <stp/>
        <stp/>
        <stp/>
        <stp/>
        <tr r="J584" s="2"/>
      </tp>
      <tp>
        <v>127.85</v>
        <stp/>
        <stp>StudyData</stp>
        <stp>SPY</stp>
        <stp>Bar</stp>
        <stp/>
        <stp>Close</stp>
        <stp>M</stp>
        <stp>-189</stp>
        <stp/>
        <stp/>
        <stp/>
        <stp/>
        <stp/>
        <tr r="D191" s="2"/>
      </tp>
      <tp>
        <v>109.94</v>
        <stp/>
        <stp>StudyData</stp>
        <stp>SPY</stp>
        <stp>Bar</stp>
        <stp/>
        <stp>Close</stp>
        <stp>M</stp>
        <stp>-289</stp>
        <stp/>
        <stp/>
        <stp/>
        <stp/>
        <stp/>
        <tr r="D291" s="2"/>
      </tp>
      <tp t="s">
        <v/>
        <stp/>
        <stp>StudyData</stp>
        <stp>SPY</stp>
        <stp>Bar</stp>
        <stp/>
        <stp>Close</stp>
        <stp>M</stp>
        <stp>-389</stp>
        <stp/>
        <stp/>
        <stp/>
        <stp/>
        <stp/>
        <tr r="D391" s="2"/>
      </tp>
      <tp t="s">
        <v/>
        <stp/>
        <stp>StudyData</stp>
        <stp>SPY</stp>
        <stp>Bar</stp>
        <stp/>
        <stp>Close</stp>
        <stp>M</stp>
        <stp>-489</stp>
        <stp/>
        <stp/>
        <stp/>
        <stp/>
        <stp/>
        <tr r="D491" s="2"/>
      </tp>
      <tp>
        <v>137.79</v>
        <stp/>
        <stp>StudyData</stp>
        <stp>SPY</stp>
        <stp>Bar</stp>
        <stp/>
        <stp>Close</stp>
        <stp>M</stp>
        <stp>-186</stp>
        <stp/>
        <stp/>
        <stp/>
        <stp/>
        <stp/>
        <tr r="D188" s="2"/>
      </tp>
      <tp>
        <v>113.31</v>
        <stp/>
        <stp>StudyData</stp>
        <stp>SPY</stp>
        <stp>Bar</stp>
        <stp/>
        <stp>Close</stp>
        <stp>M</stp>
        <stp>-286</stp>
        <stp/>
        <stp/>
        <stp/>
        <stp/>
        <stp/>
        <tr r="D288" s="2"/>
      </tp>
      <tp t="s">
        <v/>
        <stp/>
        <stp>StudyData</stp>
        <stp>SPY</stp>
        <stp>Bar</stp>
        <stp/>
        <stp>Close</stp>
        <stp>M</stp>
        <stp>-386</stp>
        <stp/>
        <stp/>
        <stp/>
        <stp/>
        <stp/>
        <tr r="D388" s="2"/>
      </tp>
      <tp t="s">
        <v/>
        <stp/>
        <stp>StudyData</stp>
        <stp>SPY</stp>
        <stp>Bar</stp>
        <stp/>
        <stp>Close</stp>
        <stp>M</stp>
        <stp>-486</stp>
        <stp/>
        <stp/>
        <stp/>
        <stp/>
        <stp/>
        <tr r="D488" s="2"/>
      </tp>
      <tp t="s">
        <v/>
        <stp/>
        <stp>StudyData</stp>
        <stp>SPY</stp>
        <stp>Bar</stp>
        <stp/>
        <stp>Close</stp>
        <stp>M</stp>
        <stp>-586</stp>
        <stp/>
        <stp/>
        <stp/>
        <stp/>
        <stp/>
        <tr r="D588" s="2"/>
      </tp>
      <tp>
        <v>133.58000000000001</v>
        <stp/>
        <stp>StudyData</stp>
        <stp>SPY</stp>
        <stp>Bar</stp>
        <stp/>
        <stp>Close</stp>
        <stp>M</stp>
        <stp>-187</stp>
        <stp/>
        <stp/>
        <stp/>
        <stp/>
        <stp/>
        <tr r="D189" s="2"/>
      </tp>
      <tp>
        <v>109.03</v>
        <stp/>
        <stp>StudyData</stp>
        <stp>SPY</stp>
        <stp>Bar</stp>
        <stp/>
        <stp>Close</stp>
        <stp>M</stp>
        <stp>-287</stp>
        <stp/>
        <stp/>
        <stp/>
        <stp/>
        <stp/>
        <tr r="D289" s="2"/>
      </tp>
      <tp t="s">
        <v/>
        <stp/>
        <stp>StudyData</stp>
        <stp>SPY</stp>
        <stp>Bar</stp>
        <stp/>
        <stp>Close</stp>
        <stp>M</stp>
        <stp>-387</stp>
        <stp/>
        <stp/>
        <stp/>
        <stp/>
        <stp/>
        <tr r="D389" s="2"/>
      </tp>
      <tp t="s">
        <v/>
        <stp/>
        <stp>StudyData</stp>
        <stp>SPY</stp>
        <stp>Bar</stp>
        <stp/>
        <stp>Close</stp>
        <stp>M</stp>
        <stp>-487</stp>
        <stp/>
        <stp/>
        <stp/>
        <stp/>
        <stp/>
        <tr r="D489" s="2"/>
      </tp>
      <tp t="s">
        <v/>
        <stp/>
        <stp>StudyData</stp>
        <stp>SPY</stp>
        <stp>Bar</stp>
        <stp/>
        <stp>Close</stp>
        <stp>M</stp>
        <stp>-587</stp>
        <stp/>
        <stp/>
        <stp/>
        <stp/>
        <stp/>
        <tr r="D589" s="2"/>
      </tp>
      <tp>
        <v>141.62</v>
        <stp/>
        <stp>StudyData</stp>
        <stp>SPY</stp>
        <stp>Bar</stp>
        <stp/>
        <stp>Close</stp>
        <stp>M</stp>
        <stp>-184</stp>
        <stp/>
        <stp/>
        <stp/>
        <stp/>
        <stp/>
        <tr r="D186" s="2"/>
      </tp>
      <tp>
        <v>96</v>
        <stp/>
        <stp>StudyData</stp>
        <stp>SPY</stp>
        <stp>Bar</stp>
        <stp/>
        <stp>Close</stp>
        <stp>M</stp>
        <stp>-284</stp>
        <stp/>
        <stp/>
        <stp/>
        <stp/>
        <stp/>
        <tr r="D286" s="2"/>
      </tp>
      <tp t="s">
        <v/>
        <stp/>
        <stp>StudyData</stp>
        <stp>SPY</stp>
        <stp>Bar</stp>
        <stp/>
        <stp>Close</stp>
        <stp>M</stp>
        <stp>-384</stp>
        <stp/>
        <stp/>
        <stp/>
        <stp/>
        <stp/>
        <tr r="D386" s="2"/>
      </tp>
      <tp t="s">
        <v/>
        <stp/>
        <stp>StudyData</stp>
        <stp>SPY</stp>
        <stp>Bar</stp>
        <stp/>
        <stp>Close</stp>
        <stp>M</stp>
        <stp>-484</stp>
        <stp/>
        <stp/>
        <stp/>
        <stp/>
        <stp/>
        <tr r="D486" s="2"/>
      </tp>
      <tp t="s">
        <v/>
        <stp/>
        <stp>StudyData</stp>
        <stp>SPY</stp>
        <stp>Bar</stp>
        <stp/>
        <stp>Close</stp>
        <stp>M</stp>
        <stp>-584</stp>
        <stp/>
        <stp/>
        <stp/>
        <stp/>
        <stp/>
        <tr r="D586" s="2"/>
      </tp>
      <tp>
        <v>140.53</v>
        <stp/>
        <stp>StudyData</stp>
        <stp>SPY</stp>
        <stp>Bar</stp>
        <stp/>
        <stp>Close</stp>
        <stp>M</stp>
        <stp>-185</stp>
        <stp/>
        <stp/>
        <stp/>
        <stp/>
        <stp/>
        <tr r="D187" s="2"/>
      </tp>
      <tp>
        <v>111.78</v>
        <stp/>
        <stp>StudyData</stp>
        <stp>SPY</stp>
        <stp>Bar</stp>
        <stp/>
        <stp>Close</stp>
        <stp>M</stp>
        <stp>-285</stp>
        <stp/>
        <stp/>
        <stp/>
        <stp/>
        <stp/>
        <tr r="D287" s="2"/>
      </tp>
      <tp t="s">
        <v/>
        <stp/>
        <stp>StudyData</stp>
        <stp>SPY</stp>
        <stp>Bar</stp>
        <stp/>
        <stp>Close</stp>
        <stp>M</stp>
        <stp>-385</stp>
        <stp/>
        <stp/>
        <stp/>
        <stp/>
        <stp/>
        <tr r="D387" s="2"/>
      </tp>
      <tp t="s">
        <v/>
        <stp/>
        <stp>StudyData</stp>
        <stp>SPY</stp>
        <stp>Bar</stp>
        <stp/>
        <stp>Close</stp>
        <stp>M</stp>
        <stp>-485</stp>
        <stp/>
        <stp/>
        <stp/>
        <stp/>
        <stp/>
        <tr r="D487" s="2"/>
      </tp>
      <tp t="s">
        <v/>
        <stp/>
        <stp>StudyData</stp>
        <stp>SPY</stp>
        <stp>Bar</stp>
        <stp/>
        <stp>Close</stp>
        <stp>M</stp>
        <stp>-585</stp>
        <stp/>
        <stp/>
        <stp/>
        <stp/>
        <stp/>
        <tr r="D587" s="2"/>
      </tp>
      <tp t="s">
        <v/>
        <stp/>
        <stp>StudyData</stp>
        <stp>XLK</stp>
        <stp>Bar</stp>
        <stp/>
        <stp>Close</stp>
        <stp>M</stp>
        <stp>-289</stp>
        <stp/>
        <stp/>
        <stp/>
        <stp/>
        <stp/>
        <tr r="J291" s="2"/>
      </tp>
      <tp t="s">
        <v/>
        <stp/>
        <stp>StudyData</stp>
        <stp>XLK</stp>
        <stp>Bar</stp>
        <stp/>
        <stp>Close</stp>
        <stp>M</stp>
        <stp>-389</stp>
        <stp/>
        <stp/>
        <stp/>
        <stp/>
        <stp/>
        <tr r="J391" s="2"/>
      </tp>
      <tp>
        <v>19.8</v>
        <stp/>
        <stp>StudyData</stp>
        <stp>XLK</stp>
        <stp>Bar</stp>
        <stp/>
        <stp>Close</stp>
        <stp>M</stp>
        <stp>-189</stp>
        <stp/>
        <stp/>
        <stp/>
        <stp/>
        <stp/>
        <tr r="J191" s="2"/>
      </tp>
      <tp t="s">
        <v/>
        <stp/>
        <stp>StudyData</stp>
        <stp>XLK</stp>
        <stp>Bar</stp>
        <stp/>
        <stp>Close</stp>
        <stp>M</stp>
        <stp>-489</stp>
        <stp/>
        <stp/>
        <stp/>
        <stp/>
        <stp/>
        <tr r="J491" s="2"/>
      </tp>
      <tp>
        <v>140.93</v>
        <stp/>
        <stp>StudyData</stp>
        <stp>SPY</stp>
        <stp>Bar</stp>
        <stp/>
        <stp>Close</stp>
        <stp>M</stp>
        <stp>-182</stp>
        <stp/>
        <stp/>
        <stp/>
        <stp/>
        <stp/>
        <tr r="D184" s="2"/>
      </tp>
      <tp>
        <v>110</v>
        <stp/>
        <stp>StudyData</stp>
        <stp>SPY</stp>
        <stp>Bar</stp>
        <stp/>
        <stp>Close</stp>
        <stp>M</stp>
        <stp>-282</stp>
        <stp/>
        <stp/>
        <stp/>
        <stp/>
        <stp/>
        <tr r="D284" s="2"/>
      </tp>
      <tp t="s">
        <v/>
        <stp/>
        <stp>StudyData</stp>
        <stp>SPY</stp>
        <stp>Bar</stp>
        <stp/>
        <stp>Close</stp>
        <stp>M</stp>
        <stp>-382</stp>
        <stp/>
        <stp/>
        <stp/>
        <stp/>
        <stp/>
        <tr r="D384" s="2"/>
      </tp>
      <tp t="s">
        <v/>
        <stp/>
        <stp>StudyData</stp>
        <stp>SPY</stp>
        <stp>Bar</stp>
        <stp/>
        <stp>Close</stp>
        <stp>M</stp>
        <stp>-482</stp>
        <stp/>
        <stp/>
        <stp/>
        <stp/>
        <stp/>
        <tr r="D484" s="2"/>
      </tp>
      <tp t="s">
        <v/>
        <stp/>
        <stp>StudyData</stp>
        <stp>SPY</stp>
        <stp>Bar</stp>
        <stp/>
        <stp>Close</stp>
        <stp>M</stp>
        <stp>-582</stp>
        <stp/>
        <stp/>
        <stp/>
        <stp/>
        <stp/>
        <tr r="D584" s="2"/>
      </tp>
      <tp t="s">
        <v/>
        <stp/>
        <stp>StudyData</stp>
        <stp>XLK</stp>
        <stp>Bar</stp>
        <stp/>
        <stp>Close</stp>
        <stp>M</stp>
        <stp>-288</stp>
        <stp/>
        <stp/>
        <stp/>
        <stp/>
        <stp/>
        <tr r="J290" s="2"/>
      </tp>
      <tp t="s">
        <v/>
        <stp/>
        <stp>StudyData</stp>
        <stp>XLK</stp>
        <stp>Bar</stp>
        <stp/>
        <stp>Close</stp>
        <stp>M</stp>
        <stp>-388</stp>
        <stp/>
        <stp/>
        <stp/>
        <stp/>
        <stp/>
        <tr r="J390" s="2"/>
      </tp>
      <tp>
        <v>21.19</v>
        <stp/>
        <stp>StudyData</stp>
        <stp>XLK</stp>
        <stp>Bar</stp>
        <stp/>
        <stp>Close</stp>
        <stp>M</stp>
        <stp>-188</stp>
        <stp/>
        <stp/>
        <stp/>
        <stp/>
        <stp/>
        <tr r="J190" s="2"/>
      </tp>
      <tp t="s">
        <v/>
        <stp/>
        <stp>StudyData</stp>
        <stp>XLK</stp>
        <stp>Bar</stp>
        <stp/>
        <stp>Close</stp>
        <stp>M</stp>
        <stp>-488</stp>
        <stp/>
        <stp/>
        <stp/>
        <stp/>
        <stp/>
        <tr r="J490" s="2"/>
      </tp>
      <tp>
        <v>143.75</v>
        <stp/>
        <stp>StudyData</stp>
        <stp>SPY</stp>
        <stp>Bar</stp>
        <stp/>
        <stp>Close</stp>
        <stp>M</stp>
        <stp>-183</stp>
        <stp/>
        <stp/>
        <stp/>
        <stp/>
        <stp/>
        <tr r="D185" s="2"/>
      </tp>
      <tp>
        <v>101.75</v>
        <stp/>
        <stp>StudyData</stp>
        <stp>SPY</stp>
        <stp>Bar</stp>
        <stp/>
        <stp>Close</stp>
        <stp>M</stp>
        <stp>-283</stp>
        <stp/>
        <stp/>
        <stp/>
        <stp/>
        <stp/>
        <tr r="D285" s="2"/>
      </tp>
      <tp t="s">
        <v/>
        <stp/>
        <stp>StudyData</stp>
        <stp>SPY</stp>
        <stp>Bar</stp>
        <stp/>
        <stp>Close</stp>
        <stp>M</stp>
        <stp>-383</stp>
        <stp/>
        <stp/>
        <stp/>
        <stp/>
        <stp/>
        <tr r="D385" s="2"/>
      </tp>
      <tp t="s">
        <v/>
        <stp/>
        <stp>StudyData</stp>
        <stp>SPY</stp>
        <stp>Bar</stp>
        <stp/>
        <stp>Close</stp>
        <stp>M</stp>
        <stp>-483</stp>
        <stp/>
        <stp/>
        <stp/>
        <stp/>
        <stp/>
        <tr r="D485" s="2"/>
      </tp>
      <tp t="s">
        <v/>
        <stp/>
        <stp>StudyData</stp>
        <stp>SPY</stp>
        <stp>Bar</stp>
        <stp/>
        <stp>Close</stp>
        <stp>M</stp>
        <stp>-583</stp>
        <stp/>
        <stp/>
        <stp/>
        <stp/>
        <stp/>
        <tr r="D585" s="2"/>
      </tp>
      <tp>
        <v>148.29</v>
        <stp/>
        <stp>StudyData</stp>
        <stp>SPY</stp>
        <stp>Bar</stp>
        <stp/>
        <stp>Close</stp>
        <stp>M</stp>
        <stp>-180</stp>
        <stp/>
        <stp/>
        <stp/>
        <stp/>
        <stp/>
        <tr r="D182" s="2"/>
      </tp>
      <tp>
        <v>123.31</v>
        <stp/>
        <stp>StudyData</stp>
        <stp>SPY</stp>
        <stp>Bar</stp>
        <stp/>
        <stp>Close</stp>
        <stp>M</stp>
        <stp>-280</stp>
        <stp/>
        <stp/>
        <stp/>
        <stp/>
        <stp/>
        <tr r="D282" s="2"/>
      </tp>
      <tp t="s">
        <v/>
        <stp/>
        <stp>StudyData</stp>
        <stp>SPY</stp>
        <stp>Bar</stp>
        <stp/>
        <stp>Close</stp>
        <stp>M</stp>
        <stp>-380</stp>
        <stp/>
        <stp/>
        <stp/>
        <stp/>
        <stp/>
        <tr r="D382" s="2"/>
      </tp>
      <tp t="s">
        <v/>
        <stp/>
        <stp>StudyData</stp>
        <stp>SPY</stp>
        <stp>Bar</stp>
        <stp/>
        <stp>Close</stp>
        <stp>M</stp>
        <stp>-480</stp>
        <stp/>
        <stp/>
        <stp/>
        <stp/>
        <stp/>
        <tr r="D482" s="2"/>
      </tp>
      <tp t="s">
        <v/>
        <stp/>
        <stp>StudyData</stp>
        <stp>SPY</stp>
        <stp>Bar</stp>
        <stp/>
        <stp>Close</stp>
        <stp>M</stp>
        <stp>-580</stp>
        <stp/>
        <stp/>
        <stp/>
        <stp/>
        <stp/>
        <tr r="D582" s="2"/>
      </tp>
      <tp>
        <v>142</v>
        <stp/>
        <stp>StudyData</stp>
        <stp>SPY</stp>
        <stp>Bar</stp>
        <stp/>
        <stp>Close</stp>
        <stp>M</stp>
        <stp>-181</stp>
        <stp/>
        <stp/>
        <stp/>
        <stp/>
        <stp/>
        <tr r="D183" s="2"/>
      </tp>
      <tp>
        <v>116.13</v>
        <stp/>
        <stp>StudyData</stp>
        <stp>SPY</stp>
        <stp>Bar</stp>
        <stp/>
        <stp>Close</stp>
        <stp>M</stp>
        <stp>-281</stp>
        <stp/>
        <stp/>
        <stp/>
        <stp/>
        <stp/>
        <tr r="D283" s="2"/>
      </tp>
      <tp t="s">
        <v/>
        <stp/>
        <stp>StudyData</stp>
        <stp>SPY</stp>
        <stp>Bar</stp>
        <stp/>
        <stp>Close</stp>
        <stp>M</stp>
        <stp>-381</stp>
        <stp/>
        <stp/>
        <stp/>
        <stp/>
        <stp/>
        <tr r="D383" s="2"/>
      </tp>
      <tp t="s">
        <v/>
        <stp/>
        <stp>StudyData</stp>
        <stp>SPY</stp>
        <stp>Bar</stp>
        <stp/>
        <stp>Close</stp>
        <stp>M</stp>
        <stp>-481</stp>
        <stp/>
        <stp/>
        <stp/>
        <stp/>
        <stp/>
        <tr r="D483" s="2"/>
      </tp>
      <tp t="s">
        <v/>
        <stp/>
        <stp>StudyData</stp>
        <stp>SPY</stp>
        <stp>Bar</stp>
        <stp/>
        <stp>Close</stp>
        <stp>M</stp>
        <stp>-581</stp>
        <stp/>
        <stp/>
        <stp/>
        <stp/>
        <stp/>
        <tr r="D583" s="2"/>
      </tp>
      <tp>
        <v>42675</v>
        <stp/>
        <stp>StudyData</stp>
        <stp>XLK</stp>
        <stp>Bar</stp>
        <stp/>
        <stp>Time</stp>
        <stp>M</stp>
        <stp>-65</stp>
        <stp/>
        <stp/>
        <stp/>
        <stp>False</stp>
        <tr r="H67" s="2"/>
      </tp>
      <tp>
        <v>42705</v>
        <stp/>
        <stp>StudyData</stp>
        <stp>XLK</stp>
        <stp>Bar</stp>
        <stp/>
        <stp>Time</stp>
        <stp>M</stp>
        <stp>-64</stp>
        <stp/>
        <stp/>
        <stp/>
        <stp>False</stp>
        <tr r="H66" s="2"/>
      </tp>
      <tp>
        <v>42614</v>
        <stp/>
        <stp>StudyData</stp>
        <stp>XLK</stp>
        <stp>Bar</stp>
        <stp/>
        <stp>Time</stp>
        <stp>M</stp>
        <stp>-67</stp>
        <stp/>
        <stp/>
        <stp/>
        <stp>False</stp>
        <tr r="H69" s="2"/>
      </tp>
      <tp>
        <v>42646</v>
        <stp/>
        <stp>StudyData</stp>
        <stp>XLK</stp>
        <stp>Bar</stp>
        <stp/>
        <stp>Time</stp>
        <stp>M</stp>
        <stp>-66</stp>
        <stp/>
        <stp/>
        <stp/>
        <stp>False</stp>
        <tr r="H68" s="2"/>
      </tp>
      <tp>
        <v>42795</v>
        <stp/>
        <stp>StudyData</stp>
        <stp>XLK</stp>
        <stp>Bar</stp>
        <stp/>
        <stp>Time</stp>
        <stp>M</stp>
        <stp>-61</stp>
        <stp/>
        <stp/>
        <stp/>
        <stp>False</stp>
        <tr r="H63" s="2"/>
      </tp>
      <tp>
        <v>42828</v>
        <stp/>
        <stp>StudyData</stp>
        <stp>XLK</stp>
        <stp>Bar</stp>
        <stp/>
        <stp>Time</stp>
        <stp>M</stp>
        <stp>-60</stp>
        <stp/>
        <stp/>
        <stp/>
        <stp>False</stp>
        <tr r="H62" s="2"/>
      </tp>
      <tp>
        <v>42738</v>
        <stp/>
        <stp>StudyData</stp>
        <stp>XLK</stp>
        <stp>Bar</stp>
        <stp/>
        <stp>Time</stp>
        <stp>M</stp>
        <stp>-63</stp>
        <stp/>
        <stp/>
        <stp/>
        <stp>False</stp>
        <tr r="H65" s="2"/>
      </tp>
      <tp>
        <v>42767</v>
        <stp/>
        <stp>StudyData</stp>
        <stp>XLK</stp>
        <stp>Bar</stp>
        <stp/>
        <stp>Time</stp>
        <stp>M</stp>
        <stp>-62</stp>
        <stp/>
        <stp/>
        <stp/>
        <stp>False</stp>
        <tr r="H64" s="2"/>
      </tp>
      <tp>
        <v>42552</v>
        <stp/>
        <stp>StudyData</stp>
        <stp>XLK</stp>
        <stp>Bar</stp>
        <stp/>
        <stp>Time</stp>
        <stp>M</stp>
        <stp>-69</stp>
        <stp/>
        <stp/>
        <stp/>
        <stp>False</stp>
        <tr r="H71" s="2"/>
      </tp>
      <tp>
        <v>42583</v>
        <stp/>
        <stp>StudyData</stp>
        <stp>XLK</stp>
        <stp>Bar</stp>
        <stp/>
        <stp>Time</stp>
        <stp>M</stp>
        <stp>-68</stp>
        <stp/>
        <stp/>
        <stp/>
        <stp>False</stp>
        <tr r="H70" s="2"/>
      </tp>
      <tp>
        <v>42373</v>
        <stp/>
        <stp>StudyData</stp>
        <stp>XLK</stp>
        <stp>Bar</stp>
        <stp/>
        <stp>Time</stp>
        <stp>M</stp>
        <stp>-75</stp>
        <stp/>
        <stp/>
        <stp/>
        <stp>False</stp>
        <tr r="H77" s="2"/>
      </tp>
      <tp>
        <v>42401</v>
        <stp/>
        <stp>StudyData</stp>
        <stp>XLK</stp>
        <stp>Bar</stp>
        <stp/>
        <stp>Time</stp>
        <stp>M</stp>
        <stp>-74</stp>
        <stp/>
        <stp/>
        <stp/>
        <stp>False</stp>
        <tr r="H76" s="2"/>
      </tp>
      <tp>
        <v>42310</v>
        <stp/>
        <stp>StudyData</stp>
        <stp>XLK</stp>
        <stp>Bar</stp>
        <stp/>
        <stp>Time</stp>
        <stp>M</stp>
        <stp>-77</stp>
        <stp/>
        <stp/>
        <stp/>
        <stp>False</stp>
        <tr r="H79" s="2"/>
      </tp>
      <tp>
        <v>42339</v>
        <stp/>
        <stp>StudyData</stp>
        <stp>XLK</stp>
        <stp>Bar</stp>
        <stp/>
        <stp>Time</stp>
        <stp>M</stp>
        <stp>-76</stp>
        <stp/>
        <stp/>
        <stp/>
        <stp>False</stp>
        <tr r="H78" s="2"/>
      </tp>
      <tp>
        <v>42492</v>
        <stp/>
        <stp>StudyData</stp>
        <stp>XLK</stp>
        <stp>Bar</stp>
        <stp/>
        <stp>Time</stp>
        <stp>M</stp>
        <stp>-71</stp>
        <stp/>
        <stp/>
        <stp/>
        <stp>False</stp>
        <tr r="H73" s="2"/>
      </tp>
      <tp>
        <v>42522</v>
        <stp/>
        <stp>StudyData</stp>
        <stp>XLK</stp>
        <stp>Bar</stp>
        <stp/>
        <stp>Time</stp>
        <stp>M</stp>
        <stp>-70</stp>
        <stp/>
        <stp/>
        <stp/>
        <stp>False</stp>
        <tr r="H72" s="2"/>
      </tp>
      <tp>
        <v>42430</v>
        <stp/>
        <stp>StudyData</stp>
        <stp>XLK</stp>
        <stp>Bar</stp>
        <stp/>
        <stp>Time</stp>
        <stp>M</stp>
        <stp>-73</stp>
        <stp/>
        <stp/>
        <stp/>
        <stp>False</stp>
        <tr r="H75" s="2"/>
      </tp>
      <tp>
        <v>42461</v>
        <stp/>
        <stp>StudyData</stp>
        <stp>XLK</stp>
        <stp>Bar</stp>
        <stp/>
        <stp>Time</stp>
        <stp>M</stp>
        <stp>-72</stp>
        <stp/>
        <stp/>
        <stp/>
        <stp>False</stp>
        <tr r="H74" s="2"/>
      </tp>
      <tp>
        <v>42248</v>
        <stp/>
        <stp>StudyData</stp>
        <stp>XLK</stp>
        <stp>Bar</stp>
        <stp/>
        <stp>Time</stp>
        <stp>M</stp>
        <stp>-79</stp>
        <stp/>
        <stp/>
        <stp/>
        <stp>False</stp>
        <tr r="H81" s="2"/>
      </tp>
      <tp>
        <v>42278</v>
        <stp/>
        <stp>StudyData</stp>
        <stp>XLK</stp>
        <stp>Bar</stp>
        <stp/>
        <stp>Time</stp>
        <stp>M</stp>
        <stp>-78</stp>
        <stp/>
        <stp/>
        <stp/>
        <stp>False</stp>
        <tr r="H80" s="2"/>
      </tp>
      <tp>
        <v>138.4</v>
        <stp/>
        <stp>StudyData</stp>
        <stp>XLK</stp>
        <stp>Bar</stp>
        <stp/>
        <stp>Close</stp>
        <stp>M</stp>
        <stp>-11</stp>
        <stp/>
        <stp/>
        <stp/>
        <stp/>
        <stp/>
        <tr r="J13" s="2"/>
      </tp>
      <tp>
        <v>147.66</v>
        <stp/>
        <stp>StudyData</stp>
        <stp>XLK</stp>
        <stp>Bar</stp>
        <stp/>
        <stp>Close</stp>
        <stp>M</stp>
        <stp>-10</stp>
        <stp/>
        <stp/>
        <stp/>
        <stp/>
        <stp/>
        <tr r="J12" s="2"/>
      </tp>
      <tp>
        <v>132.81</v>
        <stp/>
        <stp>StudyData</stp>
        <stp>XLK</stp>
        <stp>Bar</stp>
        <stp/>
        <stp>Close</stp>
        <stp>M</stp>
        <stp>-13</stp>
        <stp/>
        <stp/>
        <stp/>
        <stp/>
        <stp/>
        <tr r="J15" s="2"/>
      </tp>
      <tp>
        <v>139.69999999999999</v>
        <stp/>
        <stp>StudyData</stp>
        <stp>XLK</stp>
        <stp>Bar</stp>
        <stp/>
        <stp>Close</stp>
        <stp>M</stp>
        <stp>-12</stp>
        <stp/>
        <stp/>
        <stp/>
        <stp/>
        <stp/>
        <tr r="J14" s="2"/>
      </tp>
      <tp>
        <v>128.93</v>
        <stp/>
        <stp>StudyData</stp>
        <stp>XLK</stp>
        <stp>Bar</stp>
        <stp/>
        <stp>Close</stp>
        <stp>M</stp>
        <stp>-15</stp>
        <stp/>
        <stp/>
        <stp/>
        <stp/>
        <stp/>
        <tr r="J17" s="2"/>
      </tp>
      <tp>
        <v>130.69</v>
        <stp/>
        <stp>StudyData</stp>
        <stp>XLK</stp>
        <stp>Bar</stp>
        <stp/>
        <stp>Close</stp>
        <stp>M</stp>
        <stp>-14</stp>
        <stp/>
        <stp/>
        <stp/>
        <stp/>
        <stp/>
        <tr r="J16" s="2"/>
      </tp>
      <tp>
        <v>123.48</v>
        <stp/>
        <stp>StudyData</stp>
        <stp>XLK</stp>
        <stp>Bar</stp>
        <stp/>
        <stp>Close</stp>
        <stp>M</stp>
        <stp>-17</stp>
        <stp/>
        <stp/>
        <stp/>
        <stp/>
        <stp/>
        <tr r="J19" s="2"/>
      </tp>
      <tp>
        <v>130.02000000000001</v>
        <stp/>
        <stp>StudyData</stp>
        <stp>XLK</stp>
        <stp>Bar</stp>
        <stp/>
        <stp>Close</stp>
        <stp>M</stp>
        <stp>-16</stp>
        <stp/>
        <stp/>
        <stp/>
        <stp/>
        <stp/>
        <tr r="J18" s="2"/>
      </tp>
      <tp>
        <v>116.7</v>
        <stp/>
        <stp>StudyData</stp>
        <stp>XLK</stp>
        <stp>Bar</stp>
        <stp/>
        <stp>Close</stp>
        <stp>M</stp>
        <stp>-19</stp>
        <stp/>
        <stp/>
        <stp/>
        <stp/>
        <stp/>
        <tr r="J21" s="2"/>
      </tp>
      <tp>
        <v>110.86</v>
        <stp/>
        <stp>StudyData</stp>
        <stp>XLK</stp>
        <stp>Bar</stp>
        <stp/>
        <stp>Close</stp>
        <stp>M</stp>
        <stp>-18</stp>
        <stp/>
        <stp/>
        <stp/>
        <stp/>
        <stp/>
        <tr r="J20" s="2"/>
      </tp>
      <tp>
        <v>53.31</v>
        <stp/>
        <stp>StudyData</stp>
        <stp>XLK</stp>
        <stp>Bar</stp>
        <stp/>
        <stp>Close</stp>
        <stp>M</stp>
        <stp>-61</stp>
        <stp/>
        <stp/>
        <stp/>
        <stp/>
        <stp/>
        <tr r="J63" s="2"/>
      </tp>
      <tp>
        <v>54.38</v>
        <stp/>
        <stp>StudyData</stp>
        <stp>XLK</stp>
        <stp>Bar</stp>
        <stp/>
        <stp>Close</stp>
        <stp>M</stp>
        <stp>-60</stp>
        <stp/>
        <stp/>
        <stp/>
        <stp/>
        <stp/>
        <tr r="J62" s="2"/>
      </tp>
      <tp>
        <v>50.08</v>
        <stp/>
        <stp>StudyData</stp>
        <stp>XLK</stp>
        <stp>Bar</stp>
        <stp/>
        <stp>Close</stp>
        <stp>M</stp>
        <stp>-63</stp>
        <stp/>
        <stp/>
        <stp/>
        <stp/>
        <stp/>
        <tr r="J65" s="2"/>
      </tp>
      <tp>
        <v>52.35</v>
        <stp/>
        <stp>StudyData</stp>
        <stp>XLK</stp>
        <stp>Bar</stp>
        <stp/>
        <stp>Close</stp>
        <stp>M</stp>
        <stp>-62</stp>
        <stp/>
        <stp/>
        <stp/>
        <stp/>
        <stp/>
        <tr r="J64" s="2"/>
      </tp>
      <tp>
        <v>47.5</v>
        <stp/>
        <stp>StudyData</stp>
        <stp>XLK</stp>
        <stp>Bar</stp>
        <stp/>
        <stp>Close</stp>
        <stp>M</stp>
        <stp>-65</stp>
        <stp/>
        <stp/>
        <stp/>
        <stp/>
        <stp/>
        <tr r="J67" s="2"/>
      </tp>
      <tp>
        <v>48.36</v>
        <stp/>
        <stp>StudyData</stp>
        <stp>XLK</stp>
        <stp>Bar</stp>
        <stp/>
        <stp>Close</stp>
        <stp>M</stp>
        <stp>-64</stp>
        <stp/>
        <stp/>
        <stp/>
        <stp/>
        <stp/>
        <tr r="J66" s="2"/>
      </tp>
      <tp>
        <v>47.78</v>
        <stp/>
        <stp>StudyData</stp>
        <stp>XLK</stp>
        <stp>Bar</stp>
        <stp/>
        <stp>Close</stp>
        <stp>M</stp>
        <stp>-67</stp>
        <stp/>
        <stp/>
        <stp/>
        <stp/>
        <stp/>
        <tr r="J69" s="2"/>
      </tp>
      <tp>
        <v>47.42</v>
        <stp/>
        <stp>StudyData</stp>
        <stp>XLK</stp>
        <stp>Bar</stp>
        <stp/>
        <stp>Close</stp>
        <stp>M</stp>
        <stp>-66</stp>
        <stp/>
        <stp/>
        <stp/>
        <stp/>
        <stp/>
        <tr r="J68" s="2"/>
      </tp>
      <tp>
        <v>46.45</v>
        <stp/>
        <stp>StudyData</stp>
        <stp>XLK</stp>
        <stp>Bar</stp>
        <stp/>
        <stp>Close</stp>
        <stp>M</stp>
        <stp>-69</stp>
        <stp/>
        <stp/>
        <stp/>
        <stp/>
        <stp/>
        <tr r="J71" s="2"/>
      </tp>
      <tp>
        <v>46.99</v>
        <stp/>
        <stp>StudyData</stp>
        <stp>XLK</stp>
        <stp>Bar</stp>
        <stp/>
        <stp>Close</stp>
        <stp>M</stp>
        <stp>-68</stp>
        <stp/>
        <stp/>
        <stp/>
        <stp/>
        <stp/>
        <tr r="J70" s="2"/>
      </tp>
      <tp>
        <v>44200</v>
        <stp/>
        <stp>StudyData</stp>
        <stp>XLK</stp>
        <stp>Bar</stp>
        <stp/>
        <stp>Time</stp>
        <stp>M</stp>
        <stp>-15</stp>
        <stp/>
        <stp/>
        <stp/>
        <stp>False</stp>
        <tr r="H17" s="2"/>
      </tp>
      <tp>
        <v>44228</v>
        <stp/>
        <stp>StudyData</stp>
        <stp>XLK</stp>
        <stp>Bar</stp>
        <stp/>
        <stp>Time</stp>
        <stp>M</stp>
        <stp>-14</stp>
        <stp/>
        <stp/>
        <stp/>
        <stp>False</stp>
        <tr r="H16" s="2"/>
      </tp>
      <tp>
        <v>44137</v>
        <stp/>
        <stp>StudyData</stp>
        <stp>XLK</stp>
        <stp>Bar</stp>
        <stp/>
        <stp>Time</stp>
        <stp>M</stp>
        <stp>-17</stp>
        <stp/>
        <stp/>
        <stp/>
        <stp>False</stp>
        <tr r="H19" s="2"/>
      </tp>
      <tp>
        <v>44166</v>
        <stp/>
        <stp>StudyData</stp>
        <stp>XLK</stp>
        <stp>Bar</stp>
        <stp/>
        <stp>Time</stp>
        <stp>M</stp>
        <stp>-16</stp>
        <stp/>
        <stp/>
        <stp/>
        <stp>False</stp>
        <tr r="H18" s="2"/>
      </tp>
      <tp>
        <v>44319</v>
        <stp/>
        <stp>StudyData</stp>
        <stp>XLK</stp>
        <stp>Bar</stp>
        <stp/>
        <stp>Time</stp>
        <stp>M</stp>
        <stp>-11</stp>
        <stp/>
        <stp/>
        <stp/>
        <stp>False</stp>
        <tr r="H13" s="2"/>
      </tp>
      <tp>
        <v>44348</v>
        <stp/>
        <stp>StudyData</stp>
        <stp>XLK</stp>
        <stp>Bar</stp>
        <stp/>
        <stp>Time</stp>
        <stp>M</stp>
        <stp>-10</stp>
        <stp/>
        <stp/>
        <stp/>
        <stp>False</stp>
        <tr r="H12" s="2"/>
      </tp>
      <tp>
        <v>44256</v>
        <stp/>
        <stp>StudyData</stp>
        <stp>XLK</stp>
        <stp>Bar</stp>
        <stp/>
        <stp>Time</stp>
        <stp>M</stp>
        <stp>-13</stp>
        <stp/>
        <stp/>
        <stp/>
        <stp>False</stp>
        <tr r="H15" s="2"/>
      </tp>
      <tp>
        <v>44287</v>
        <stp/>
        <stp>StudyData</stp>
        <stp>XLK</stp>
        <stp>Bar</stp>
        <stp/>
        <stp>Time</stp>
        <stp>M</stp>
        <stp>-12</stp>
        <stp/>
        <stp/>
        <stp/>
        <stp>False</stp>
        <tr r="H14" s="2"/>
      </tp>
      <tp>
        <v>44075</v>
        <stp/>
        <stp>StudyData</stp>
        <stp>XLK</stp>
        <stp>Bar</stp>
        <stp/>
        <stp>Time</stp>
        <stp>M</stp>
        <stp>-19</stp>
        <stp/>
        <stp/>
        <stp/>
        <stp>False</stp>
        <tr r="H21" s="2"/>
      </tp>
      <tp>
        <v>44105</v>
        <stp/>
        <stp>StudyData</stp>
        <stp>XLK</stp>
        <stp>Bar</stp>
        <stp/>
        <stp>Time</stp>
        <stp>M</stp>
        <stp>-18</stp>
        <stp/>
        <stp/>
        <stp/>
        <stp>False</stp>
        <tr r="H20" s="2"/>
      </tp>
      <tp>
        <v>44.19</v>
        <stp/>
        <stp>StudyData</stp>
        <stp>XLK</stp>
        <stp>Bar</stp>
        <stp/>
        <stp>Close</stp>
        <stp>M</stp>
        <stp>-71</stp>
        <stp/>
        <stp/>
        <stp/>
        <stp/>
        <stp/>
        <tr r="J73" s="2"/>
      </tp>
      <tp>
        <v>43.37</v>
        <stp/>
        <stp>StudyData</stp>
        <stp>XLK</stp>
        <stp>Bar</stp>
        <stp/>
        <stp>Close</stp>
        <stp>M</stp>
        <stp>-70</stp>
        <stp/>
        <stp/>
        <stp/>
        <stp/>
        <stp/>
        <tr r="J72" s="2"/>
      </tp>
      <tp>
        <v>44.36</v>
        <stp/>
        <stp>StudyData</stp>
        <stp>XLK</stp>
        <stp>Bar</stp>
        <stp/>
        <stp>Close</stp>
        <stp>M</stp>
        <stp>-73</stp>
        <stp/>
        <stp/>
        <stp/>
        <stp/>
        <stp/>
        <tr r="J75" s="2"/>
      </tp>
      <tp>
        <v>42.13</v>
        <stp/>
        <stp>StudyData</stp>
        <stp>XLK</stp>
        <stp>Bar</stp>
        <stp/>
        <stp>Close</stp>
        <stp>M</stp>
        <stp>-72</stp>
        <stp/>
        <stp/>
        <stp/>
        <stp/>
        <stp/>
        <tr r="J74" s="2"/>
      </tp>
      <tp>
        <v>41.24</v>
        <stp/>
        <stp>StudyData</stp>
        <stp>XLK</stp>
        <stp>Bar</stp>
        <stp/>
        <stp>Close</stp>
        <stp>M</stp>
        <stp>-75</stp>
        <stp/>
        <stp/>
        <stp/>
        <stp/>
        <stp/>
        <tr r="J77" s="2"/>
      </tp>
      <tp>
        <v>40.97</v>
        <stp/>
        <stp>StudyData</stp>
        <stp>XLK</stp>
        <stp>Bar</stp>
        <stp/>
        <stp>Close</stp>
        <stp>M</stp>
        <stp>-74</stp>
        <stp/>
        <stp/>
        <stp/>
        <stp/>
        <stp/>
        <tr r="J76" s="2"/>
      </tp>
      <tp>
        <v>43.96</v>
        <stp/>
        <stp>StudyData</stp>
        <stp>XLK</stp>
        <stp>Bar</stp>
        <stp/>
        <stp>Close</stp>
        <stp>M</stp>
        <stp>-77</stp>
        <stp/>
        <stp/>
        <stp/>
        <stp/>
        <stp/>
        <tr r="J79" s="2"/>
      </tp>
      <tp>
        <v>42.83</v>
        <stp/>
        <stp>StudyData</stp>
        <stp>XLK</stp>
        <stp>Bar</stp>
        <stp/>
        <stp>Close</stp>
        <stp>M</stp>
        <stp>-76</stp>
        <stp/>
        <stp/>
        <stp/>
        <stp/>
        <stp/>
        <tr r="J78" s="2"/>
      </tp>
      <tp>
        <v>39.5</v>
        <stp/>
        <stp>StudyData</stp>
        <stp>XLK</stp>
        <stp>Bar</stp>
        <stp/>
        <stp>Close</stp>
        <stp>M</stp>
        <stp>-79</stp>
        <stp/>
        <stp/>
        <stp/>
        <stp/>
        <stp/>
        <tr r="J81" s="2"/>
      </tp>
      <tp>
        <v>43.65</v>
        <stp/>
        <stp>StudyData</stp>
        <stp>XLK</stp>
        <stp>Bar</stp>
        <stp/>
        <stp>Close</stp>
        <stp>M</stp>
        <stp>-78</stp>
        <stp/>
        <stp/>
        <stp/>
        <stp/>
        <stp/>
        <tr r="J80" s="2"/>
      </tp>
      <tp>
        <v>17.481544880710391</v>
        <stp/>
        <stp>StudyData</stp>
        <stp>SPY</stp>
        <stp>PCB</stp>
        <stp>BaseType=Date,Price=1000,Index=1,Date=12/31/2020</stp>
        <stp>Close</stp>
        <stp>A</stp>
        <stp>0</stp>
        <stp>all</stp>
        <stp/>
        <stp/>
        <stp/>
        <stp>T</stp>
        <tr r="X16" s="3"/>
      </tp>
      <tp>
        <v>43892</v>
        <stp/>
        <stp>StudyData</stp>
        <stp>XLK</stp>
        <stp>Bar</stp>
        <stp/>
        <stp>Time</stp>
        <stp>M</stp>
        <stp>-25</stp>
        <stp/>
        <stp/>
        <stp/>
        <stp>False</stp>
        <tr r="H27" s="2"/>
      </tp>
      <tp>
        <v>43922</v>
        <stp/>
        <stp>StudyData</stp>
        <stp>XLK</stp>
        <stp>Bar</stp>
        <stp/>
        <stp>Time</stp>
        <stp>M</stp>
        <stp>-24</stp>
        <stp/>
        <stp/>
        <stp/>
        <stp>False</stp>
        <tr r="H26" s="2"/>
      </tp>
      <tp>
        <v>43832</v>
        <stp/>
        <stp>StudyData</stp>
        <stp>XLK</stp>
        <stp>Bar</stp>
        <stp/>
        <stp>Time</stp>
        <stp>M</stp>
        <stp>-27</stp>
        <stp/>
        <stp/>
        <stp/>
        <stp>False</stp>
        <tr r="H29" s="2"/>
      </tp>
      <tp>
        <v>43864</v>
        <stp/>
        <stp>StudyData</stp>
        <stp>XLK</stp>
        <stp>Bar</stp>
        <stp/>
        <stp>Time</stp>
        <stp>M</stp>
        <stp>-26</stp>
        <stp/>
        <stp/>
        <stp/>
        <stp>False</stp>
        <tr r="H28" s="2"/>
      </tp>
      <tp>
        <v>44013</v>
        <stp/>
        <stp>StudyData</stp>
        <stp>XLK</stp>
        <stp>Bar</stp>
        <stp/>
        <stp>Time</stp>
        <stp>M</stp>
        <stp>-21</stp>
        <stp/>
        <stp/>
        <stp/>
        <stp>False</stp>
        <tr r="H23" s="2"/>
      </tp>
      <tp>
        <v>44046</v>
        <stp/>
        <stp>StudyData</stp>
        <stp>XLK</stp>
        <stp>Bar</stp>
        <stp/>
        <stp>Time</stp>
        <stp>M</stp>
        <stp>-20</stp>
        <stp/>
        <stp/>
        <stp/>
        <stp>False</stp>
        <tr r="H22" s="2"/>
      </tp>
      <tp>
        <v>43952</v>
        <stp/>
        <stp>StudyData</stp>
        <stp>XLK</stp>
        <stp>Bar</stp>
        <stp/>
        <stp>Time</stp>
        <stp>M</stp>
        <stp>-23</stp>
        <stp/>
        <stp/>
        <stp/>
        <stp>False</stp>
        <tr r="H25" s="2"/>
      </tp>
      <tp>
        <v>43983</v>
        <stp/>
        <stp>StudyData</stp>
        <stp>XLK</stp>
        <stp>Bar</stp>
        <stp/>
        <stp>Time</stp>
        <stp>M</stp>
        <stp>-22</stp>
        <stp/>
        <stp/>
        <stp/>
        <stp>False</stp>
        <tr r="H24" s="2"/>
      </tp>
      <tp>
        <v>43770</v>
        <stp/>
        <stp>StudyData</stp>
        <stp>XLK</stp>
        <stp>Bar</stp>
        <stp/>
        <stp>Time</stp>
        <stp>M</stp>
        <stp>-29</stp>
        <stp/>
        <stp/>
        <stp/>
        <stp>False</stp>
        <tr r="H31" s="2"/>
      </tp>
      <tp>
        <v>43801</v>
        <stp/>
        <stp>StudyData</stp>
        <stp>XLK</stp>
        <stp>Bar</stp>
        <stp/>
        <stp>Time</stp>
        <stp>M</stp>
        <stp>-28</stp>
        <stp/>
        <stp/>
        <stp/>
        <stp>False</stp>
        <tr r="H30" s="2"/>
      </tp>
      <tp>
        <v>67.94</v>
        <stp/>
        <stp>StudyData</stp>
        <stp>XLK</stp>
        <stp>Bar</stp>
        <stp/>
        <stp>Close</stp>
        <stp>M</stp>
        <stp>-41</stp>
        <stp/>
        <stp/>
        <stp/>
        <stp/>
        <stp/>
        <tr r="J43" s="2"/>
      </tp>
      <tp>
        <v>61.98</v>
        <stp/>
        <stp>StudyData</stp>
        <stp>XLK</stp>
        <stp>Bar</stp>
        <stp/>
        <stp>Close</stp>
        <stp>M</stp>
        <stp>-40</stp>
        <stp/>
        <stp/>
        <stp/>
        <stp/>
        <stp/>
        <tr r="J42" s="2"/>
      </tp>
      <tp>
        <v>158.86000000000001</v>
        <stp/>
        <stp>StudyData</stp>
        <stp>XLK</stp>
        <stp>Bar</stp>
        <stp/>
        <stp>Close</stp>
        <stp>M</stp>
        <stp>-8</stp>
        <stp/>
        <stp/>
        <stp/>
        <stp/>
        <stp/>
        <tr r="J10" s="2"/>
      </tp>
      <tp>
        <v>75.33</v>
        <stp/>
        <stp>StudyData</stp>
        <stp>XLK</stp>
        <stp>Bar</stp>
        <stp/>
        <stp>Close</stp>
        <stp>M</stp>
        <stp>-43</stp>
        <stp/>
        <stp/>
        <stp/>
        <stp/>
        <stp/>
        <tr r="J45" s="2"/>
      </tp>
      <tp>
        <v>153.4</v>
        <stp/>
        <stp>StudyData</stp>
        <stp>XLK</stp>
        <stp>Bar</stp>
        <stp/>
        <stp>Close</stp>
        <stp>M</stp>
        <stp>-9</stp>
        <stp/>
        <stp/>
        <stp/>
        <stp/>
        <stp/>
        <tr r="J11" s="2"/>
      </tp>
      <tp>
        <v>69.3</v>
        <stp/>
        <stp>StudyData</stp>
        <stp>XLK</stp>
        <stp>Bar</stp>
        <stp/>
        <stp>Close</stp>
        <stp>M</stp>
        <stp>-42</stp>
        <stp/>
        <stp/>
        <stp/>
        <stp/>
        <stp/>
        <tr r="J44" s="2"/>
      </tp>
      <tp>
        <v>70.92</v>
        <stp/>
        <stp>StudyData</stp>
        <stp>XLK</stp>
        <stp>Bar</stp>
        <stp/>
        <stp>Close</stp>
        <stp>M</stp>
        <stp>-45</stp>
        <stp/>
        <stp/>
        <stp/>
        <stp/>
        <stp/>
        <tr r="J47" s="2"/>
      </tp>
      <tp>
        <v>75.599999999999994</v>
        <stp/>
        <stp>StudyData</stp>
        <stp>XLK</stp>
        <stp>Bar</stp>
        <stp/>
        <stp>Close</stp>
        <stp>M</stp>
        <stp>-44</stp>
        <stp/>
        <stp/>
        <stp/>
        <stp/>
        <stp/>
        <tr r="J46" s="2"/>
      </tp>
      <tp>
        <v>69.900000000000006</v>
        <stp/>
        <stp>StudyData</stp>
        <stp>XLK</stp>
        <stp>Bar</stp>
        <stp/>
        <stp>Close</stp>
        <stp>M</stp>
        <stp>-47</stp>
        <stp/>
        <stp/>
        <stp/>
        <stp/>
        <stp/>
        <tr r="J49" s="2"/>
      </tp>
      <tp>
        <v>69.47</v>
        <stp/>
        <stp>StudyData</stp>
        <stp>XLK</stp>
        <stp>Bar</stp>
        <stp/>
        <stp>Close</stp>
        <stp>M</stp>
        <stp>-46</stp>
        <stp/>
        <stp/>
        <stp/>
        <stp/>
        <stp/>
        <tr r="J48" s="2"/>
      </tp>
      <tp>
        <v>154.07</v>
        <stp/>
        <stp>StudyData</stp>
        <stp>XLK</stp>
        <stp>Bar</stp>
        <stp/>
        <stp>Close</stp>
        <stp>M</stp>
        <stp>-2</stp>
        <stp/>
        <stp/>
        <stp/>
        <stp/>
        <stp/>
        <tr r="J4" s="2"/>
      </tp>
      <tp>
        <v>65.42</v>
        <stp/>
        <stp>StudyData</stp>
        <stp>XLK</stp>
        <stp>Bar</stp>
        <stp/>
        <stp>Close</stp>
        <stp>M</stp>
        <stp>-49</stp>
        <stp/>
        <stp/>
        <stp/>
        <stp/>
        <stp/>
        <tr r="J51" s="2"/>
      </tp>
      <tp>
        <v>161.97</v>
        <stp/>
        <stp>StudyData</stp>
        <stp>XLK</stp>
        <stp>Bar</stp>
        <stp/>
        <stp>Close</stp>
        <stp>M</stp>
        <stp>-3</stp>
        <stp/>
        <stp/>
        <stp/>
        <stp/>
        <stp/>
        <tr r="J5" s="2"/>
      </tp>
      <tp>
        <v>65.459999999999994</v>
        <stp/>
        <stp>StudyData</stp>
        <stp>XLK</stp>
        <stp>Bar</stp>
        <stp/>
        <stp>Close</stp>
        <stp>M</stp>
        <stp>-48</stp>
        <stp/>
        <stp/>
        <stp/>
        <stp/>
        <stp/>
        <tr r="J50" s="2"/>
      </tp>
      <tp>
        <v>158.93</v>
        <stp/>
        <stp>StudyData</stp>
        <stp>XLK</stp>
        <stp>Bar</stp>
        <stp/>
        <stp>Close</stp>
        <stp>M</stp>
        <stp>-1</stp>
        <stp/>
        <stp/>
        <stp/>
        <stp/>
        <stp/>
        <tr r="J3" s="2"/>
      </tp>
      <tp>
        <v>161.53</v>
        <stp/>
        <stp>StudyData</stp>
        <stp>XLK</stp>
        <stp>Bar</stp>
        <stp/>
        <stp>Close</stp>
        <stp>M</stp>
        <stp>-6</stp>
        <stp/>
        <stp/>
        <stp/>
        <stp/>
        <stp/>
        <tr r="J8" s="2"/>
      </tp>
      <tp>
        <v>149.32</v>
        <stp/>
        <stp>StudyData</stp>
        <stp>XLK</stp>
        <stp>Bar</stp>
        <stp/>
        <stp>Close</stp>
        <stp>M</stp>
        <stp>-7</stp>
        <stp/>
        <stp/>
        <stp/>
        <stp/>
        <stp/>
        <tr r="J9" s="2"/>
      </tp>
      <tp>
        <v>173.87</v>
        <stp/>
        <stp>StudyData</stp>
        <stp>XLK</stp>
        <stp>Bar</stp>
        <stp/>
        <stp>Close</stp>
        <stp>M</stp>
        <stp>-4</stp>
        <stp/>
        <stp/>
        <stp/>
        <stp/>
        <stp/>
        <tr r="J6" s="2"/>
      </tp>
      <tp>
        <v>168.72</v>
        <stp/>
        <stp>StudyData</stp>
        <stp>XLK</stp>
        <stp>Bar</stp>
        <stp/>
        <stp>Close</stp>
        <stp>M</stp>
        <stp>-5</stp>
        <stp/>
        <stp/>
        <stp/>
        <stp/>
        <stp/>
        <tr r="J7" s="2"/>
      </tp>
      <tp>
        <v>43586</v>
        <stp/>
        <stp>StudyData</stp>
        <stp>XLK</stp>
        <stp>Bar</stp>
        <stp/>
        <stp>Time</stp>
        <stp>M</stp>
        <stp>-35</stp>
        <stp/>
        <stp/>
        <stp/>
        <stp>False</stp>
        <tr r="H37" s="2"/>
      </tp>
      <tp>
        <v>43619</v>
        <stp/>
        <stp>StudyData</stp>
        <stp>XLK</stp>
        <stp>Bar</stp>
        <stp/>
        <stp>Time</stp>
        <stp>M</stp>
        <stp>-34</stp>
        <stp/>
        <stp/>
        <stp/>
        <stp>False</stp>
        <tr r="H36" s="2"/>
      </tp>
      <tp>
        <v>43525</v>
        <stp/>
        <stp>StudyData</stp>
        <stp>XLK</stp>
        <stp>Bar</stp>
        <stp/>
        <stp>Time</stp>
        <stp>M</stp>
        <stp>-37</stp>
        <stp/>
        <stp/>
        <stp/>
        <stp>False</stp>
        <tr r="H39" s="2"/>
      </tp>
      <tp>
        <v>43556</v>
        <stp/>
        <stp>StudyData</stp>
        <stp>XLK</stp>
        <stp>Bar</stp>
        <stp/>
        <stp>Time</stp>
        <stp>M</stp>
        <stp>-36</stp>
        <stp/>
        <stp/>
        <stp/>
        <stp>False</stp>
        <tr r="H38" s="2"/>
      </tp>
      <tp>
        <v>43711</v>
        <stp/>
        <stp>StudyData</stp>
        <stp>XLK</stp>
        <stp>Bar</stp>
        <stp/>
        <stp>Time</stp>
        <stp>M</stp>
        <stp>-31</stp>
        <stp/>
        <stp/>
        <stp/>
        <stp>False</stp>
        <tr r="H33" s="2"/>
      </tp>
      <tp>
        <v>43739</v>
        <stp/>
        <stp>StudyData</stp>
        <stp>XLK</stp>
        <stp>Bar</stp>
        <stp/>
        <stp>Time</stp>
        <stp>M</stp>
        <stp>-30</stp>
        <stp/>
        <stp/>
        <stp/>
        <stp>False</stp>
        <tr r="H32" s="2"/>
      </tp>
      <tp>
        <v>43647</v>
        <stp/>
        <stp>StudyData</stp>
        <stp>XLK</stp>
        <stp>Bar</stp>
        <stp/>
        <stp>Time</stp>
        <stp>M</stp>
        <stp>-33</stp>
        <stp/>
        <stp/>
        <stp/>
        <stp>False</stp>
        <tr r="H35" s="2"/>
      </tp>
      <tp>
        <v>43678</v>
        <stp/>
        <stp>StudyData</stp>
        <stp>XLK</stp>
        <stp>Bar</stp>
        <stp/>
        <stp>Time</stp>
        <stp>M</stp>
        <stp>-32</stp>
        <stp/>
        <stp/>
        <stp/>
        <stp>False</stp>
        <tr r="H34" s="2"/>
      </tp>
      <tp>
        <v>43467</v>
        <stp/>
        <stp>StudyData</stp>
        <stp>XLK</stp>
        <stp>Bar</stp>
        <stp/>
        <stp>Time</stp>
        <stp>M</stp>
        <stp>-39</stp>
        <stp/>
        <stp/>
        <stp/>
        <stp>False</stp>
        <tr r="H41" s="2"/>
      </tp>
      <tp>
        <v>43497</v>
        <stp/>
        <stp>StudyData</stp>
        <stp>XLK</stp>
        <stp>Bar</stp>
        <stp/>
        <stp>Time</stp>
        <stp>M</stp>
        <stp>-38</stp>
        <stp/>
        <stp/>
        <stp/>
        <stp>False</stp>
        <tr r="H40" s="2"/>
      </tp>
      <tp>
        <v>68.45</v>
        <stp/>
        <stp>StudyData</stp>
        <stp>XLK</stp>
        <stp>Bar</stp>
        <stp/>
        <stp>Close</stp>
        <stp>M</stp>
        <stp>-51</stp>
        <stp/>
        <stp/>
        <stp/>
        <stp/>
        <stp/>
        <tr r="J53" s="2"/>
      </tp>
      <tp>
        <v>68.17</v>
        <stp/>
        <stp>StudyData</stp>
        <stp>XLK</stp>
        <stp>Bar</stp>
        <stp/>
        <stp>Close</stp>
        <stp>M</stp>
        <stp>-50</stp>
        <stp/>
        <stp/>
        <stp/>
        <stp/>
        <stp/>
        <tr r="J52" s="2"/>
      </tp>
      <tp>
        <v>63.84</v>
        <stp/>
        <stp>StudyData</stp>
        <stp>XLK</stp>
        <stp>Bar</stp>
        <stp/>
        <stp>Close</stp>
        <stp>M</stp>
        <stp>-53</stp>
        <stp/>
        <stp/>
        <stp/>
        <stp/>
        <stp/>
        <tr r="J55" s="2"/>
      </tp>
      <tp>
        <v>63.95</v>
        <stp/>
        <stp>StudyData</stp>
        <stp>XLK</stp>
        <stp>Bar</stp>
        <stp/>
        <stp>Close</stp>
        <stp>M</stp>
        <stp>-52</stp>
        <stp/>
        <stp/>
        <stp/>
        <stp/>
        <stp/>
        <tr r="J54" s="2"/>
      </tp>
      <tp>
        <v>59.1</v>
        <stp/>
        <stp>StudyData</stp>
        <stp>XLK</stp>
        <stp>Bar</stp>
        <stp/>
        <stp>Close</stp>
        <stp>M</stp>
        <stp>-55</stp>
        <stp/>
        <stp/>
        <stp/>
        <stp/>
        <stp/>
        <tr r="J57" s="2"/>
      </tp>
      <tp>
        <v>62.95</v>
        <stp/>
        <stp>StudyData</stp>
        <stp>XLK</stp>
        <stp>Bar</stp>
        <stp/>
        <stp>Close</stp>
        <stp>M</stp>
        <stp>-54</stp>
        <stp/>
        <stp/>
        <stp/>
        <stp/>
        <stp/>
        <tr r="J56" s="2"/>
      </tp>
      <tp>
        <v>57.16</v>
        <stp/>
        <stp>StudyData</stp>
        <stp>XLK</stp>
        <stp>Bar</stp>
        <stp/>
        <stp>Close</stp>
        <stp>M</stp>
        <stp>-57</stp>
        <stp/>
        <stp/>
        <stp/>
        <stp/>
        <stp/>
        <tr r="J59" s="2"/>
      </tp>
      <tp>
        <v>58.83</v>
        <stp/>
        <stp>StudyData</stp>
        <stp>XLK</stp>
        <stp>Bar</stp>
        <stp/>
        <stp>Close</stp>
        <stp>M</stp>
        <stp>-56</stp>
        <stp/>
        <stp/>
        <stp/>
        <stp/>
        <stp/>
        <tr r="J58" s="2"/>
      </tp>
      <tp>
        <v>56.53</v>
        <stp/>
        <stp>StudyData</stp>
        <stp>XLK</stp>
        <stp>Bar</stp>
        <stp/>
        <stp>Close</stp>
        <stp>M</stp>
        <stp>-59</stp>
        <stp/>
        <stp/>
        <stp/>
        <stp/>
        <stp/>
        <tr r="J61" s="2"/>
      </tp>
      <tp>
        <v>54.72</v>
        <stp/>
        <stp>StudyData</stp>
        <stp>XLK</stp>
        <stp>Bar</stp>
        <stp/>
        <stp>Close</stp>
        <stp>M</stp>
        <stp>-58</stp>
        <stp/>
        <stp/>
        <stp/>
        <stp/>
        <stp/>
        <tr r="J60" s="2"/>
      </tp>
      <tp>
        <v>210.5</v>
        <stp/>
        <stp>StudyData</stp>
        <stp>SPY</stp>
        <stp>Bar</stp>
        <stp/>
        <stp>Close</stp>
        <stp>M</stp>
        <stp>-81</stp>
        <stp/>
        <stp/>
        <stp/>
        <stp/>
        <stp/>
        <tr r="D83" s="2"/>
      </tp>
      <tp>
        <v>197.67</v>
        <stp/>
        <stp>StudyData</stp>
        <stp>SPY</stp>
        <stp>Bar</stp>
        <stp/>
        <stp>Close</stp>
        <stp>M</stp>
        <stp>-80</stp>
        <stp/>
        <stp/>
        <stp/>
        <stp/>
        <stp/>
        <tr r="D82" s="2"/>
      </tp>
      <tp>
        <v>211.14</v>
        <stp/>
        <stp>StudyData</stp>
        <stp>SPY</stp>
        <stp>Bar</stp>
        <stp/>
        <stp>Close</stp>
        <stp>M</stp>
        <stp>-83</stp>
        <stp/>
        <stp/>
        <stp/>
        <stp/>
        <stp/>
        <tr r="D85" s="2"/>
      </tp>
      <tp>
        <v>205.85</v>
        <stp/>
        <stp>StudyData</stp>
        <stp>SPY</stp>
        <stp>Bar</stp>
        <stp/>
        <stp>Close</stp>
        <stp>M</stp>
        <stp>-82</stp>
        <stp/>
        <stp/>
        <stp/>
        <stp/>
        <stp/>
        <tr r="D84" s="2"/>
      </tp>
      <tp>
        <v>206.43</v>
        <stp/>
        <stp>StudyData</stp>
        <stp>SPY</stp>
        <stp>Bar</stp>
        <stp/>
        <stp>Close</stp>
        <stp>M</stp>
        <stp>-85</stp>
        <stp/>
        <stp/>
        <stp/>
        <stp/>
        <stp/>
        <tr r="D87" s="2"/>
      </tp>
      <tp>
        <v>208.46</v>
        <stp/>
        <stp>StudyData</stp>
        <stp>SPY</stp>
        <stp>Bar</stp>
        <stp/>
        <stp>Close</stp>
        <stp>M</stp>
        <stp>-84</stp>
        <stp/>
        <stp/>
        <stp/>
        <stp/>
        <stp/>
        <tr r="D86" s="2"/>
      </tp>
      <tp>
        <v>199.45</v>
        <stp/>
        <stp>StudyData</stp>
        <stp>SPY</stp>
        <stp>Bar</stp>
        <stp/>
        <stp>Close</stp>
        <stp>M</stp>
        <stp>-87</stp>
        <stp/>
        <stp/>
        <stp/>
        <stp/>
        <stp/>
        <tr r="D89" s="2"/>
      </tp>
      <tp>
        <v>210.66</v>
        <stp/>
        <stp>StudyData</stp>
        <stp>SPY</stp>
        <stp>Bar</stp>
        <stp/>
        <stp>Close</stp>
        <stp>M</stp>
        <stp>-86</stp>
        <stp/>
        <stp/>
        <stp/>
        <stp/>
        <stp/>
        <tr r="D88" s="2"/>
      </tp>
      <tp>
        <v>207.21</v>
        <stp/>
        <stp>StudyData</stp>
        <stp>SPY</stp>
        <stp>Bar</stp>
        <stp/>
        <stp>Close</stp>
        <stp>M</stp>
        <stp>-89</stp>
        <stp/>
        <stp/>
        <stp/>
        <stp/>
        <stp/>
        <tr r="D91" s="2"/>
      </tp>
      <tp>
        <v>205.54</v>
        <stp/>
        <stp>StudyData</stp>
        <stp>SPY</stp>
        <stp>Bar</stp>
        <stp/>
        <stp>Close</stp>
        <stp>M</stp>
        <stp>-88</stp>
        <stp/>
        <stp/>
        <stp/>
        <stp/>
        <stp/>
        <tr r="D90" s="2"/>
      </tp>
      <tp>
        <v>44137</v>
        <stp/>
        <stp>StudyData</stp>
        <stp>SPY</stp>
        <stp>Bar</stp>
        <stp/>
        <stp>Time</stp>
        <stp>M</stp>
        <stp>-17</stp>
        <stp/>
        <stp/>
        <stp/>
        <stp>False</stp>
        <tr r="B19" s="2"/>
      </tp>
      <tp>
        <v>44166</v>
        <stp/>
        <stp>StudyData</stp>
        <stp>SPY</stp>
        <stp>Bar</stp>
        <stp/>
        <stp>Time</stp>
        <stp>M</stp>
        <stp>-16</stp>
        <stp/>
        <stp/>
        <stp/>
        <stp>False</stp>
        <tr r="B18" s="2"/>
      </tp>
      <tp>
        <v>44200</v>
        <stp/>
        <stp>StudyData</stp>
        <stp>SPY</stp>
        <stp>Bar</stp>
        <stp/>
        <stp>Time</stp>
        <stp>M</stp>
        <stp>-15</stp>
        <stp/>
        <stp/>
        <stp/>
        <stp>False</stp>
        <tr r="B17" s="2"/>
      </tp>
      <tp>
        <v>44228</v>
        <stp/>
        <stp>StudyData</stp>
        <stp>SPY</stp>
        <stp>Bar</stp>
        <stp/>
        <stp>Time</stp>
        <stp>M</stp>
        <stp>-14</stp>
        <stp/>
        <stp/>
        <stp/>
        <stp>False</stp>
        <tr r="B16" s="2"/>
      </tp>
      <tp>
        <v>44256</v>
        <stp/>
        <stp>StudyData</stp>
        <stp>SPY</stp>
        <stp>Bar</stp>
        <stp/>
        <stp>Time</stp>
        <stp>M</stp>
        <stp>-13</stp>
        <stp/>
        <stp/>
        <stp/>
        <stp>False</stp>
        <tr r="B15" s="2"/>
      </tp>
      <tp>
        <v>44287</v>
        <stp/>
        <stp>StudyData</stp>
        <stp>SPY</stp>
        <stp>Bar</stp>
        <stp/>
        <stp>Time</stp>
        <stp>M</stp>
        <stp>-12</stp>
        <stp/>
        <stp/>
        <stp/>
        <stp>False</stp>
        <tr r="B14" s="2"/>
      </tp>
      <tp>
        <v>44319</v>
        <stp/>
        <stp>StudyData</stp>
        <stp>SPY</stp>
        <stp>Bar</stp>
        <stp/>
        <stp>Time</stp>
        <stp>M</stp>
        <stp>-11</stp>
        <stp/>
        <stp/>
        <stp/>
        <stp>False</stp>
        <tr r="B13" s="2"/>
      </tp>
      <tp>
        <v>44348</v>
        <stp/>
        <stp>StudyData</stp>
        <stp>SPY</stp>
        <stp>Bar</stp>
        <stp/>
        <stp>Time</stp>
        <stp>M</stp>
        <stp>-10</stp>
        <stp/>
        <stp/>
        <stp/>
        <stp>False</stp>
        <tr r="B12" s="2"/>
      </tp>
      <tp>
        <v>44075</v>
        <stp/>
        <stp>StudyData</stp>
        <stp>SPY</stp>
        <stp>Bar</stp>
        <stp/>
        <stp>Time</stp>
        <stp>M</stp>
        <stp>-19</stp>
        <stp/>
        <stp/>
        <stp/>
        <stp>False</stp>
        <tr r="B21" s="2"/>
      </tp>
      <tp>
        <v>44105</v>
        <stp/>
        <stp>StudyData</stp>
        <stp>SPY</stp>
        <stp>Bar</stp>
        <stp/>
        <stp>Time</stp>
        <stp>M</stp>
        <stp>-18</stp>
        <stp/>
        <stp/>
        <stp/>
        <stp>False</stp>
        <tr r="B20" s="2"/>
      </tp>
      <tp>
        <v>197.02</v>
        <stp/>
        <stp>StudyData</stp>
        <stp>SPY</stp>
        <stp>Bar</stp>
        <stp/>
        <stp>Close</stp>
        <stp>M</stp>
        <stp>-91</stp>
        <stp/>
        <stp/>
        <stp/>
        <stp/>
        <stp/>
        <tr r="D93" s="2"/>
      </tp>
      <tp>
        <v>201.66</v>
        <stp/>
        <stp>StudyData</stp>
        <stp>SPY</stp>
        <stp>Bar</stp>
        <stp/>
        <stp>Close</stp>
        <stp>M</stp>
        <stp>-90</stp>
        <stp/>
        <stp/>
        <stp/>
        <stp/>
        <stp/>
        <tr r="D92" s="2"/>
      </tp>
      <tp>
        <v>193.09</v>
        <stp/>
        <stp>StudyData</stp>
        <stp>SPY</stp>
        <stp>Bar</stp>
        <stp/>
        <stp>Close</stp>
        <stp>M</stp>
        <stp>-93</stp>
        <stp/>
        <stp/>
        <stp/>
        <stp/>
        <stp/>
        <tr r="D95" s="2"/>
      </tp>
      <tp>
        <v>200.71</v>
        <stp/>
        <stp>StudyData</stp>
        <stp>SPY</stp>
        <stp>Bar</stp>
        <stp/>
        <stp>Close</stp>
        <stp>M</stp>
        <stp>-92</stp>
        <stp/>
        <stp/>
        <stp/>
        <stp/>
        <stp/>
        <tr r="D94" s="2"/>
      </tp>
      <tp>
        <v>192.68</v>
        <stp/>
        <stp>StudyData</stp>
        <stp>SPY</stp>
        <stp>Bar</stp>
        <stp/>
        <stp>Close</stp>
        <stp>M</stp>
        <stp>-95</stp>
        <stp/>
        <stp/>
        <stp/>
        <stp/>
        <stp/>
        <tr r="D97" s="2"/>
      </tp>
      <tp>
        <v>195.72</v>
        <stp/>
        <stp>StudyData</stp>
        <stp>SPY</stp>
        <stp>Bar</stp>
        <stp/>
        <stp>Close</stp>
        <stp>M</stp>
        <stp>-94</stp>
        <stp/>
        <stp/>
        <stp/>
        <stp/>
        <stp/>
        <tr r="D96" s="2"/>
      </tp>
      <tp>
        <v>187.01</v>
        <stp/>
        <stp>StudyData</stp>
        <stp>SPY</stp>
        <stp>Bar</stp>
        <stp/>
        <stp>Close</stp>
        <stp>M</stp>
        <stp>-97</stp>
        <stp/>
        <stp/>
        <stp/>
        <stp/>
        <stp/>
        <tr r="D99" s="2"/>
      </tp>
      <tp>
        <v>188.31</v>
        <stp/>
        <stp>StudyData</stp>
        <stp>SPY</stp>
        <stp>Bar</stp>
        <stp/>
        <stp>Close</stp>
        <stp>M</stp>
        <stp>-96</stp>
        <stp/>
        <stp/>
        <stp/>
        <stp/>
        <stp/>
        <tr r="D98" s="2"/>
      </tp>
      <tp>
        <v>178.18</v>
        <stp/>
        <stp>StudyData</stp>
        <stp>SPY</stp>
        <stp>Bar</stp>
        <stp/>
        <stp>Close</stp>
        <stp>M</stp>
        <stp>-99</stp>
        <stp/>
        <stp/>
        <stp/>
        <stp/>
        <stp/>
        <tr r="D101" s="2"/>
      </tp>
      <tp>
        <v>186.29</v>
        <stp/>
        <stp>StudyData</stp>
        <stp>SPY</stp>
        <stp>Bar</stp>
        <stp/>
        <stp>Close</stp>
        <stp>M</stp>
        <stp>-98</stp>
        <stp/>
        <stp/>
        <stp/>
        <stp/>
        <stp/>
        <tr r="D100" s="2"/>
      </tp>
      <tp>
        <v>43832</v>
        <stp/>
        <stp>StudyData</stp>
        <stp>SPY</stp>
        <stp>Bar</stp>
        <stp/>
        <stp>Time</stp>
        <stp>M</stp>
        <stp>-27</stp>
        <stp/>
        <stp/>
        <stp/>
        <stp>False</stp>
        <tr r="B29" s="2"/>
      </tp>
      <tp>
        <v>43864</v>
        <stp/>
        <stp>StudyData</stp>
        <stp>SPY</stp>
        <stp>Bar</stp>
        <stp/>
        <stp>Time</stp>
        <stp>M</stp>
        <stp>-26</stp>
        <stp/>
        <stp/>
        <stp/>
        <stp>False</stp>
        <tr r="B28" s="2"/>
      </tp>
      <tp>
        <v>43892</v>
        <stp/>
        <stp>StudyData</stp>
        <stp>SPY</stp>
        <stp>Bar</stp>
        <stp/>
        <stp>Time</stp>
        <stp>M</stp>
        <stp>-25</stp>
        <stp/>
        <stp/>
        <stp/>
        <stp>False</stp>
        <tr r="B27" s="2"/>
      </tp>
      <tp>
        <v>43922</v>
        <stp/>
        <stp>StudyData</stp>
        <stp>SPY</stp>
        <stp>Bar</stp>
        <stp/>
        <stp>Time</stp>
        <stp>M</stp>
        <stp>-24</stp>
        <stp/>
        <stp/>
        <stp/>
        <stp>False</stp>
        <tr r="B26" s="2"/>
      </tp>
      <tp>
        <v>43952</v>
        <stp/>
        <stp>StudyData</stp>
        <stp>SPY</stp>
        <stp>Bar</stp>
        <stp/>
        <stp>Time</stp>
        <stp>M</stp>
        <stp>-23</stp>
        <stp/>
        <stp/>
        <stp/>
        <stp>False</stp>
        <tr r="B25" s="2"/>
      </tp>
      <tp>
        <v>43983</v>
        <stp/>
        <stp>StudyData</stp>
        <stp>SPY</stp>
        <stp>Bar</stp>
        <stp/>
        <stp>Time</stp>
        <stp>M</stp>
        <stp>-22</stp>
        <stp/>
        <stp/>
        <stp/>
        <stp>False</stp>
        <tr r="B24" s="2"/>
      </tp>
      <tp>
        <v>44013</v>
        <stp/>
        <stp>StudyData</stp>
        <stp>SPY</stp>
        <stp>Bar</stp>
        <stp/>
        <stp>Time</stp>
        <stp>M</stp>
        <stp>-21</stp>
        <stp/>
        <stp/>
        <stp/>
        <stp>False</stp>
        <tr r="B23" s="2"/>
      </tp>
      <tp>
        <v>44046</v>
        <stp/>
        <stp>StudyData</stp>
        <stp>SPY</stp>
        <stp>Bar</stp>
        <stp/>
        <stp>Time</stp>
        <stp>M</stp>
        <stp>-20</stp>
        <stp/>
        <stp/>
        <stp/>
        <stp>False</stp>
        <tr r="B22" s="2"/>
      </tp>
      <tp>
        <v>43770</v>
        <stp/>
        <stp>StudyData</stp>
        <stp>SPY</stp>
        <stp>Bar</stp>
        <stp/>
        <stp>Time</stp>
        <stp>M</stp>
        <stp>-29</stp>
        <stp/>
        <stp/>
        <stp/>
        <stp>False</stp>
        <tr r="B31" s="2"/>
      </tp>
      <tp>
        <v>43801</v>
        <stp/>
        <stp>StudyData</stp>
        <stp>SPY</stp>
        <stp>Bar</stp>
        <stp/>
        <stp>Time</stp>
        <stp>M</stp>
        <stp>-28</stp>
        <stp/>
        <stp/>
        <stp/>
        <stp>False</stp>
        <tr r="B30" s="2"/>
      </tp>
      <tp>
        <v>451.56</v>
        <stp/>
        <stp>StudyData</stp>
        <stp>SPY</stp>
        <stp>Bar</stp>
        <stp/>
        <stp>Close</stp>
        <stp>M</stp>
        <stp>-8</stp>
        <stp/>
        <stp/>
        <stp/>
        <stp/>
        <stp/>
        <tr r="D10" s="2"/>
      </tp>
      <tp>
        <v>438.51</v>
        <stp/>
        <stp>StudyData</stp>
        <stp>SPY</stp>
        <stp>Bar</stp>
        <stp/>
        <stp>Close</stp>
        <stp>M</stp>
        <stp>-9</stp>
        <stp/>
        <stp/>
        <stp/>
        <stp/>
        <stp/>
        <tr r="D11" s="2"/>
      </tp>
      <tp>
        <v>451.64</v>
        <stp/>
        <stp>StudyData</stp>
        <stp>SPY</stp>
        <stp>Bar</stp>
        <stp/>
        <stp>Close</stp>
        <stp>M</stp>
        <stp>-1</stp>
        <stp/>
        <stp/>
        <stp/>
        <stp/>
        <stp/>
        <tr r="D3" s="2"/>
      </tp>
      <tp>
        <v>436.63</v>
        <stp/>
        <stp>StudyData</stp>
        <stp>SPY</stp>
        <stp>Bar</stp>
        <stp/>
        <stp>Close</stp>
        <stp>M</stp>
        <stp>-2</stp>
        <stp/>
        <stp/>
        <stp/>
        <stp/>
        <stp/>
        <tr r="D4" s="2"/>
      </tp>
      <tp>
        <v>449.91</v>
        <stp/>
        <stp>StudyData</stp>
        <stp>SPY</stp>
        <stp>Bar</stp>
        <stp/>
        <stp>Close</stp>
        <stp>M</stp>
        <stp>-3</stp>
        <stp/>
        <stp/>
        <stp/>
        <stp/>
        <stp/>
        <tr r="D5" s="2"/>
      </tp>
      <tp>
        <v>474.96</v>
        <stp/>
        <stp>StudyData</stp>
        <stp>SPY</stp>
        <stp>Bar</stp>
        <stp/>
        <stp>Close</stp>
        <stp>M</stp>
        <stp>-4</stp>
        <stp/>
        <stp/>
        <stp/>
        <stp/>
        <stp/>
        <tr r="D6" s="2"/>
      </tp>
      <tp>
        <v>455.56</v>
        <stp/>
        <stp>StudyData</stp>
        <stp>SPY</stp>
        <stp>Bar</stp>
        <stp/>
        <stp>Close</stp>
        <stp>M</stp>
        <stp>-5</stp>
        <stp/>
        <stp/>
        <stp/>
        <stp/>
        <stp/>
        <tr r="D7" s="2"/>
      </tp>
      <tp>
        <v>459.25</v>
        <stp/>
        <stp>StudyData</stp>
        <stp>SPY</stp>
        <stp>Bar</stp>
        <stp/>
        <stp>Close</stp>
        <stp>M</stp>
        <stp>-6</stp>
        <stp/>
        <stp/>
        <stp/>
        <stp/>
        <stp/>
        <tr r="D8" s="2"/>
      </tp>
      <tp>
        <v>429.14</v>
        <stp/>
        <stp>StudyData</stp>
        <stp>SPY</stp>
        <stp>Bar</stp>
        <stp/>
        <stp>Close</stp>
        <stp>M</stp>
        <stp>-7</stp>
        <stp/>
        <stp/>
        <stp/>
        <stp/>
        <stp/>
        <tr r="D9" s="2"/>
      </tp>
      <tp>
        <v>44652</v>
        <stp/>
        <stp>StudyData</stp>
        <stp>XLK</stp>
        <stp>Bar</stp>
        <stp/>
        <stp>Time</stp>
        <stp>M</stp>
        <stp>0</stp>
        <stp/>
        <stp/>
        <stp/>
        <stp>False</stp>
        <tr r="H2" s="2"/>
      </tp>
      <tp>
        <v>43525</v>
        <stp/>
        <stp>StudyData</stp>
        <stp>SPY</stp>
        <stp>Bar</stp>
        <stp/>
        <stp>Time</stp>
        <stp>M</stp>
        <stp>-37</stp>
        <stp/>
        <stp/>
        <stp/>
        <stp>False</stp>
        <tr r="B39" s="2"/>
      </tp>
      <tp>
        <v>43556</v>
        <stp/>
        <stp>StudyData</stp>
        <stp>SPY</stp>
        <stp>Bar</stp>
        <stp/>
        <stp>Time</stp>
        <stp>M</stp>
        <stp>-36</stp>
        <stp/>
        <stp/>
        <stp/>
        <stp>False</stp>
        <tr r="B38" s="2"/>
      </tp>
      <tp>
        <v>43586</v>
        <stp/>
        <stp>StudyData</stp>
        <stp>SPY</stp>
        <stp>Bar</stp>
        <stp/>
        <stp>Time</stp>
        <stp>M</stp>
        <stp>-35</stp>
        <stp/>
        <stp/>
        <stp/>
        <stp>False</stp>
        <tr r="B37" s="2"/>
      </tp>
      <tp>
        <v>43619</v>
        <stp/>
        <stp>StudyData</stp>
        <stp>SPY</stp>
        <stp>Bar</stp>
        <stp/>
        <stp>Time</stp>
        <stp>M</stp>
        <stp>-34</stp>
        <stp/>
        <stp/>
        <stp/>
        <stp>False</stp>
        <tr r="B36" s="2"/>
      </tp>
      <tp>
        <v>43647</v>
        <stp/>
        <stp>StudyData</stp>
        <stp>SPY</stp>
        <stp>Bar</stp>
        <stp/>
        <stp>Time</stp>
        <stp>M</stp>
        <stp>-33</stp>
        <stp/>
        <stp/>
        <stp/>
        <stp>False</stp>
        <tr r="B35" s="2"/>
      </tp>
      <tp>
        <v>43678</v>
        <stp/>
        <stp>StudyData</stp>
        <stp>SPY</stp>
        <stp>Bar</stp>
        <stp/>
        <stp>Time</stp>
        <stp>M</stp>
        <stp>-32</stp>
        <stp/>
        <stp/>
        <stp/>
        <stp>False</stp>
        <tr r="B34" s="2"/>
      </tp>
      <tp>
        <v>43711</v>
        <stp/>
        <stp>StudyData</stp>
        <stp>SPY</stp>
        <stp>Bar</stp>
        <stp/>
        <stp>Time</stp>
        <stp>M</stp>
        <stp>-31</stp>
        <stp/>
        <stp/>
        <stp/>
        <stp>False</stp>
        <tr r="B33" s="2"/>
      </tp>
      <tp>
        <v>43739</v>
        <stp/>
        <stp>StudyData</stp>
        <stp>SPY</stp>
        <stp>Bar</stp>
        <stp/>
        <stp>Time</stp>
        <stp>M</stp>
        <stp>-30</stp>
        <stp/>
        <stp/>
        <stp/>
        <stp>False</stp>
        <tr r="B32" s="2"/>
      </tp>
      <tp>
        <v>44652</v>
        <stp/>
        <stp>StudyData</stp>
        <stp>SPY</stp>
        <stp>Bar</stp>
        <stp/>
        <stp>Time</stp>
        <stp>M</stp>
        <stp>0</stp>
        <stp/>
        <stp/>
        <stp/>
        <stp>False</stp>
        <tr r="B2" s="2"/>
      </tp>
      <tp>
        <v>43467</v>
        <stp/>
        <stp>StudyData</stp>
        <stp>SPY</stp>
        <stp>Bar</stp>
        <stp/>
        <stp>Time</stp>
        <stp>M</stp>
        <stp>-39</stp>
        <stp/>
        <stp/>
        <stp/>
        <stp>False</stp>
        <tr r="B41" s="2"/>
      </tp>
      <tp>
        <v>43497</v>
        <stp/>
        <stp>StudyData</stp>
        <stp>SPY</stp>
        <stp>Bar</stp>
        <stp/>
        <stp>Time</stp>
        <stp>M</stp>
        <stp>-38</stp>
        <stp/>
        <stp/>
        <stp/>
        <stp>False</stp>
        <tr r="B40" s="2"/>
      </tp>
      <tp>
        <v>43221</v>
        <stp/>
        <stp>StudyData</stp>
        <stp>SPY</stp>
        <stp>Bar</stp>
        <stp/>
        <stp>Time</stp>
        <stp>M</stp>
        <stp>-47</stp>
        <stp/>
        <stp/>
        <stp/>
        <stp>False</stp>
        <tr r="B49" s="2"/>
      </tp>
      <tp>
        <v>43252</v>
        <stp/>
        <stp>StudyData</stp>
        <stp>SPY</stp>
        <stp>Bar</stp>
        <stp/>
        <stp>Time</stp>
        <stp>M</stp>
        <stp>-46</stp>
        <stp/>
        <stp/>
        <stp/>
        <stp>False</stp>
        <tr r="B48" s="2"/>
      </tp>
      <tp>
        <v>43283</v>
        <stp/>
        <stp>StudyData</stp>
        <stp>SPY</stp>
        <stp>Bar</stp>
        <stp/>
        <stp>Time</stp>
        <stp>M</stp>
        <stp>-45</stp>
        <stp/>
        <stp/>
        <stp/>
        <stp>False</stp>
        <tr r="B47" s="2"/>
      </tp>
      <tp>
        <v>43313</v>
        <stp/>
        <stp>StudyData</stp>
        <stp>SPY</stp>
        <stp>Bar</stp>
        <stp/>
        <stp>Time</stp>
        <stp>M</stp>
        <stp>-44</stp>
        <stp/>
        <stp/>
        <stp/>
        <stp>False</stp>
        <tr r="B46" s="2"/>
      </tp>
      <tp>
        <v>43347</v>
        <stp/>
        <stp>StudyData</stp>
        <stp>SPY</stp>
        <stp>Bar</stp>
        <stp/>
        <stp>Time</stp>
        <stp>M</stp>
        <stp>-43</stp>
        <stp/>
        <stp/>
        <stp/>
        <stp>False</stp>
        <tr r="B45" s="2"/>
      </tp>
      <tp>
        <v>43374</v>
        <stp/>
        <stp>StudyData</stp>
        <stp>SPY</stp>
        <stp>Bar</stp>
        <stp/>
        <stp>Time</stp>
        <stp>M</stp>
        <stp>-42</stp>
        <stp/>
        <stp/>
        <stp/>
        <stp>False</stp>
        <tr r="B44" s="2"/>
      </tp>
      <tp>
        <v>43405</v>
        <stp/>
        <stp>StudyData</stp>
        <stp>SPY</stp>
        <stp>Bar</stp>
        <stp/>
        <stp>Time</stp>
        <stp>M</stp>
        <stp>-41</stp>
        <stp/>
        <stp/>
        <stp/>
        <stp>False</stp>
        <tr r="B43" s="2"/>
      </tp>
      <tp>
        <v>43437</v>
        <stp/>
        <stp>StudyData</stp>
        <stp>SPY</stp>
        <stp>Bar</stp>
        <stp/>
        <stp>Time</stp>
        <stp>M</stp>
        <stp>-40</stp>
        <stp/>
        <stp/>
        <stp/>
        <stp>False</stp>
        <tr r="B42" s="2"/>
      </tp>
      <tp>
        <v>43160</v>
        <stp/>
        <stp>StudyData</stp>
        <stp>SPY</stp>
        <stp>Bar</stp>
        <stp/>
        <stp>Time</stp>
        <stp>M</stp>
        <stp>-49</stp>
        <stp/>
        <stp/>
        <stp/>
        <stp>False</stp>
        <tr r="B51" s="2"/>
      </tp>
      <tp>
        <v>43192</v>
        <stp/>
        <stp>StudyData</stp>
        <stp>SPY</stp>
        <stp>Bar</stp>
        <stp/>
        <stp>Time</stp>
        <stp>M</stp>
        <stp>-48</stp>
        <stp/>
        <stp/>
        <stp/>
        <stp>False</stp>
        <tr r="B50" s="2"/>
      </tp>
      <tp>
        <v>42919</v>
        <stp/>
        <stp>StudyData</stp>
        <stp>SPY</stp>
        <stp>Bar</stp>
        <stp/>
        <stp>Time</stp>
        <stp>M</stp>
        <stp>-57</stp>
        <stp/>
        <stp/>
        <stp/>
        <stp>False</stp>
        <tr r="B59" s="2"/>
      </tp>
      <tp>
        <v>42948</v>
        <stp/>
        <stp>StudyData</stp>
        <stp>SPY</stp>
        <stp>Bar</stp>
        <stp/>
        <stp>Time</stp>
        <stp>M</stp>
        <stp>-56</stp>
        <stp/>
        <stp/>
        <stp/>
        <stp>False</stp>
        <tr r="B58" s="2"/>
      </tp>
      <tp>
        <v>42979</v>
        <stp/>
        <stp>StudyData</stp>
        <stp>SPY</stp>
        <stp>Bar</stp>
        <stp/>
        <stp>Time</stp>
        <stp>M</stp>
        <stp>-55</stp>
        <stp/>
        <stp/>
        <stp/>
        <stp>False</stp>
        <tr r="B57" s="2"/>
      </tp>
      <tp>
        <v>43010</v>
        <stp/>
        <stp>StudyData</stp>
        <stp>SPY</stp>
        <stp>Bar</stp>
        <stp/>
        <stp>Time</stp>
        <stp>M</stp>
        <stp>-54</stp>
        <stp/>
        <stp/>
        <stp/>
        <stp>False</stp>
        <tr r="B56" s="2"/>
      </tp>
      <tp>
        <v>43040</v>
        <stp/>
        <stp>StudyData</stp>
        <stp>SPY</stp>
        <stp>Bar</stp>
        <stp/>
        <stp>Time</stp>
        <stp>M</stp>
        <stp>-53</stp>
        <stp/>
        <stp/>
        <stp/>
        <stp>False</stp>
        <tr r="B55" s="2"/>
      </tp>
      <tp>
        <v>43070</v>
        <stp/>
        <stp>StudyData</stp>
        <stp>SPY</stp>
        <stp>Bar</stp>
        <stp/>
        <stp>Time</stp>
        <stp>M</stp>
        <stp>-52</stp>
        <stp/>
        <stp/>
        <stp/>
        <stp>False</stp>
        <tr r="B54" s="2"/>
      </tp>
      <tp>
        <v>43102</v>
        <stp/>
        <stp>StudyData</stp>
        <stp>SPY</stp>
        <stp>Bar</stp>
        <stp/>
        <stp>Time</stp>
        <stp>M</stp>
        <stp>-51</stp>
        <stp/>
        <stp/>
        <stp/>
        <stp>False</stp>
        <tr r="B53" s="2"/>
      </tp>
      <tp>
        <v>43132</v>
        <stp/>
        <stp>StudyData</stp>
        <stp>SPY</stp>
        <stp>Bar</stp>
        <stp/>
        <stp>Time</stp>
        <stp>M</stp>
        <stp>-50</stp>
        <stp/>
        <stp/>
        <stp/>
        <stp>False</stp>
        <tr r="B52" s="2"/>
      </tp>
      <tp>
        <v>42856</v>
        <stp/>
        <stp>StudyData</stp>
        <stp>SPY</stp>
        <stp>Bar</stp>
        <stp/>
        <stp>Time</stp>
        <stp>M</stp>
        <stp>-59</stp>
        <stp/>
        <stp/>
        <stp/>
        <stp>False</stp>
        <tr r="B61" s="2"/>
      </tp>
      <tp>
        <v>42887</v>
        <stp/>
        <stp>StudyData</stp>
        <stp>SPY</stp>
        <stp>Bar</stp>
        <stp/>
        <stp>Time</stp>
        <stp>M</stp>
        <stp>-58</stp>
        <stp/>
        <stp/>
        <stp/>
        <stp>False</stp>
        <tr r="B60" s="2"/>
      </tp>
      <tp>
        <v>42614</v>
        <stp/>
        <stp>StudyData</stp>
        <stp>SPY</stp>
        <stp>Bar</stp>
        <stp/>
        <stp>Time</stp>
        <stp>M</stp>
        <stp>-67</stp>
        <stp/>
        <stp/>
        <stp/>
        <stp>False</stp>
        <tr r="B69" s="2"/>
      </tp>
      <tp>
        <v>42646</v>
        <stp/>
        <stp>StudyData</stp>
        <stp>SPY</stp>
        <stp>Bar</stp>
        <stp/>
        <stp>Time</stp>
        <stp>M</stp>
        <stp>-66</stp>
        <stp/>
        <stp/>
        <stp/>
        <stp>False</stp>
        <tr r="B68" s="2"/>
      </tp>
      <tp>
        <v>42675</v>
        <stp/>
        <stp>StudyData</stp>
        <stp>SPY</stp>
        <stp>Bar</stp>
        <stp/>
        <stp>Time</stp>
        <stp>M</stp>
        <stp>-65</stp>
        <stp/>
        <stp/>
        <stp/>
        <stp>False</stp>
        <tr r="B67" s="2"/>
      </tp>
      <tp>
        <v>42705</v>
        <stp/>
        <stp>StudyData</stp>
        <stp>SPY</stp>
        <stp>Bar</stp>
        <stp/>
        <stp>Time</stp>
        <stp>M</stp>
        <stp>-64</stp>
        <stp/>
        <stp/>
        <stp/>
        <stp>False</stp>
        <tr r="B66" s="2"/>
      </tp>
      <tp>
        <v>42738</v>
        <stp/>
        <stp>StudyData</stp>
        <stp>SPY</stp>
        <stp>Bar</stp>
        <stp/>
        <stp>Time</stp>
        <stp>M</stp>
        <stp>-63</stp>
        <stp/>
        <stp/>
        <stp/>
        <stp>False</stp>
        <tr r="B65" s="2"/>
      </tp>
      <tp>
        <v>42767</v>
        <stp/>
        <stp>StudyData</stp>
        <stp>SPY</stp>
        <stp>Bar</stp>
        <stp/>
        <stp>Time</stp>
        <stp>M</stp>
        <stp>-62</stp>
        <stp/>
        <stp/>
        <stp/>
        <stp>False</stp>
        <tr r="B64" s="2"/>
      </tp>
      <tp>
        <v>42795</v>
        <stp/>
        <stp>StudyData</stp>
        <stp>SPY</stp>
        <stp>Bar</stp>
        <stp/>
        <stp>Time</stp>
        <stp>M</stp>
        <stp>-61</stp>
        <stp/>
        <stp/>
        <stp/>
        <stp>False</stp>
        <tr r="B63" s="2"/>
      </tp>
      <tp>
        <v>42828</v>
        <stp/>
        <stp>StudyData</stp>
        <stp>SPY</stp>
        <stp>Bar</stp>
        <stp/>
        <stp>Time</stp>
        <stp>M</stp>
        <stp>-60</stp>
        <stp/>
        <stp/>
        <stp/>
        <stp>False</stp>
        <tr r="B62" s="2"/>
      </tp>
      <tp>
        <v>42552</v>
        <stp/>
        <stp>StudyData</stp>
        <stp>SPY</stp>
        <stp>Bar</stp>
        <stp/>
        <stp>Time</stp>
        <stp>M</stp>
        <stp>-69</stp>
        <stp/>
        <stp/>
        <stp/>
        <stp>False</stp>
        <tr r="B71" s="2"/>
      </tp>
      <tp>
        <v>42583</v>
        <stp/>
        <stp>StudyData</stp>
        <stp>SPY</stp>
        <stp>Bar</stp>
        <stp/>
        <stp>Time</stp>
        <stp>M</stp>
        <stp>-68</stp>
        <stp/>
        <stp/>
        <stp/>
        <stp>False</stp>
        <tr r="B70" s="2"/>
      </tp>
      <tp>
        <v>0.04</v>
        <stp/>
        <stp>ContractData</stp>
        <stp>XLRE</stp>
        <stp>NetLastTradeToday</stp>
        <stp/>
        <stp>T</stp>
        <tr r="D11" s="3"/>
      </tp>
      <tp>
        <v>42310</v>
        <stp/>
        <stp>StudyData</stp>
        <stp>SPY</stp>
        <stp>Bar</stp>
        <stp/>
        <stp>Time</stp>
        <stp>M</stp>
        <stp>-77</stp>
        <stp/>
        <stp/>
        <stp/>
        <stp>False</stp>
        <tr r="B79" s="2"/>
      </tp>
      <tp>
        <v>42339</v>
        <stp/>
        <stp>StudyData</stp>
        <stp>SPY</stp>
        <stp>Bar</stp>
        <stp/>
        <stp>Time</stp>
        <stp>M</stp>
        <stp>-76</stp>
        <stp/>
        <stp/>
        <stp/>
        <stp>False</stp>
        <tr r="B78" s="2"/>
      </tp>
      <tp>
        <v>42373</v>
        <stp/>
        <stp>StudyData</stp>
        <stp>SPY</stp>
        <stp>Bar</stp>
        <stp/>
        <stp>Time</stp>
        <stp>M</stp>
        <stp>-75</stp>
        <stp/>
        <stp/>
        <stp/>
        <stp>False</stp>
        <tr r="B77" s="2"/>
      </tp>
      <tp>
        <v>42401</v>
        <stp/>
        <stp>StudyData</stp>
        <stp>SPY</stp>
        <stp>Bar</stp>
        <stp/>
        <stp>Time</stp>
        <stp>M</stp>
        <stp>-74</stp>
        <stp/>
        <stp/>
        <stp/>
        <stp>False</stp>
        <tr r="B76" s="2"/>
      </tp>
      <tp>
        <v>42430</v>
        <stp/>
        <stp>StudyData</stp>
        <stp>SPY</stp>
        <stp>Bar</stp>
        <stp/>
        <stp>Time</stp>
        <stp>M</stp>
        <stp>-73</stp>
        <stp/>
        <stp/>
        <stp/>
        <stp>False</stp>
        <tr r="B75" s="2"/>
      </tp>
      <tp>
        <v>42461</v>
        <stp/>
        <stp>StudyData</stp>
        <stp>SPY</stp>
        <stp>Bar</stp>
        <stp/>
        <stp>Time</stp>
        <stp>M</stp>
        <stp>-72</stp>
        <stp/>
        <stp/>
        <stp/>
        <stp>False</stp>
        <tr r="B74" s="2"/>
      </tp>
      <tp>
        <v>42492</v>
        <stp/>
        <stp>StudyData</stp>
        <stp>SPY</stp>
        <stp>Bar</stp>
        <stp/>
        <stp>Time</stp>
        <stp>M</stp>
        <stp>-71</stp>
        <stp/>
        <stp/>
        <stp/>
        <stp>False</stp>
        <tr r="B73" s="2"/>
      </tp>
      <tp>
        <v>42522</v>
        <stp/>
        <stp>StudyData</stp>
        <stp>SPY</stp>
        <stp>Bar</stp>
        <stp/>
        <stp>Time</stp>
        <stp>M</stp>
        <stp>-70</stp>
        <stp/>
        <stp/>
        <stp/>
        <stp>False</stp>
        <tr r="B72" s="2"/>
      </tp>
      <tp>
        <v>42248</v>
        <stp/>
        <stp>StudyData</stp>
        <stp>SPY</stp>
        <stp>Bar</stp>
        <stp/>
        <stp>Time</stp>
        <stp>M</stp>
        <stp>-79</stp>
        <stp/>
        <stp/>
        <stp/>
        <stp>False</stp>
        <tr r="B81" s="2"/>
      </tp>
      <tp>
        <v>42278</v>
        <stp/>
        <stp>StudyData</stp>
        <stp>SPY</stp>
        <stp>Bar</stp>
        <stp/>
        <stp>Time</stp>
        <stp>M</stp>
        <stp>-78</stp>
        <stp/>
        <stp/>
        <stp/>
        <stp>False</stp>
        <tr r="B80" s="2"/>
      </tp>
      <tp>
        <v>48.65</v>
        <stp/>
        <stp>ContractData</stp>
        <stp>XLRE</stp>
        <stp>LOw</stp>
        <stp/>
        <stp>T</stp>
        <tr r="N11" s="3"/>
      </tp>
      <tp>
        <v>42006</v>
        <stp/>
        <stp>StudyData</stp>
        <stp>SPY</stp>
        <stp>Bar</stp>
        <stp/>
        <stp>Time</stp>
        <stp>M</stp>
        <stp>-87</stp>
        <stp/>
        <stp/>
        <stp/>
        <stp>False</stp>
        <tr r="B89" s="2"/>
      </tp>
      <tp>
        <v>42037</v>
        <stp/>
        <stp>StudyData</stp>
        <stp>SPY</stp>
        <stp>Bar</stp>
        <stp/>
        <stp>Time</stp>
        <stp>M</stp>
        <stp>-86</stp>
        <stp/>
        <stp/>
        <stp/>
        <stp>False</stp>
        <tr r="B88" s="2"/>
      </tp>
      <tp>
        <v>42065</v>
        <stp/>
        <stp>StudyData</stp>
        <stp>SPY</stp>
        <stp>Bar</stp>
        <stp/>
        <stp>Time</stp>
        <stp>M</stp>
        <stp>-85</stp>
        <stp/>
        <stp/>
        <stp/>
        <stp>False</stp>
        <tr r="B87" s="2"/>
      </tp>
      <tp>
        <v>178.4</v>
        <stp/>
        <stp>ContractData</stp>
        <stp>XLY</stp>
        <stp>Y_CLose</stp>
        <stp/>
        <stp>T</stp>
        <tr r="O7" s="3"/>
      </tp>
      <tp>
        <v>78.84</v>
        <stp/>
        <stp>ContractData</stp>
        <stp>XLP</stp>
        <stp>Y_CLose</stp>
        <stp/>
        <stp>T</stp>
        <tr r="O15" s="3"/>
      </tp>
      <tp>
        <v>138.64000000000001</v>
        <stp/>
        <stp>ContractData</stp>
        <stp>XLV</stp>
        <stp>Y_CLose</stp>
        <stp/>
        <stp>T</stp>
        <tr r="O16" s="3"/>
      </tp>
      <tp>
        <v>76.09</v>
        <stp/>
        <stp>ContractData</stp>
        <stp>XLU</stp>
        <stp>Y_CLose</stp>
        <stp/>
        <stp>T</stp>
        <tr r="O13" s="3"/>
      </tp>
      <tp>
        <v>146.64000000000001</v>
        <stp/>
        <stp>ContractData</stp>
        <stp>XLK</stp>
        <stp>Y_CLose</stp>
        <stp/>
        <stp>T</stp>
        <tr r="O5" s="3"/>
      </tp>
      <tp>
        <v>99.94</v>
        <stp/>
        <stp>ContractData</stp>
        <stp>XLI</stp>
        <stp>Y_CLose</stp>
        <stp/>
        <stp>T</stp>
        <tr r="O14" s="3"/>
      </tp>
      <tp>
        <v>89.06</v>
        <stp/>
        <stp>ContractData</stp>
        <stp>XLB</stp>
        <stp>Y_CLose</stp>
        <stp/>
        <stp>T</stp>
        <tr r="O10" s="3"/>
      </tp>
      <tp>
        <v>66.48</v>
        <stp/>
        <stp>ContractData</stp>
        <stp>XLC</stp>
        <stp>Y_CLose</stp>
        <stp/>
        <stp>T</stp>
        <tr r="O9" s="3"/>
      </tp>
      <tp>
        <v>36.89</v>
        <stp/>
        <stp>ContractData</stp>
        <stp>XLF</stp>
        <stp>Y_CLose</stp>
        <stp/>
        <stp>T</stp>
        <tr r="O12" s="3"/>
      </tp>
      <tp>
        <v>79.850000000000009</v>
        <stp/>
        <stp>ContractData</stp>
        <stp>XLE</stp>
        <stp>Y_CLose</stp>
        <stp/>
        <stp>T</stp>
        <tr r="O6" s="3"/>
      </tp>
      <tp>
        <v>42095</v>
        <stp/>
        <stp>StudyData</stp>
        <stp>SPY</stp>
        <stp>Bar</stp>
        <stp/>
        <stp>Time</stp>
        <stp>M</stp>
        <stp>-84</stp>
        <stp/>
        <stp/>
        <stp/>
        <stp>False</stp>
        <tr r="B86" s="2"/>
      </tp>
      <tp>
        <v>42125</v>
        <stp/>
        <stp>StudyData</stp>
        <stp>SPY</stp>
        <stp>Bar</stp>
        <stp/>
        <stp>Time</stp>
        <stp>M</stp>
        <stp>-83</stp>
        <stp/>
        <stp/>
        <stp/>
        <stp>False</stp>
        <tr r="B85" s="2"/>
      </tp>
      <tp>
        <v>42156</v>
        <stp/>
        <stp>StudyData</stp>
        <stp>SPY</stp>
        <stp>Bar</stp>
        <stp/>
        <stp>Time</stp>
        <stp>M</stp>
        <stp>-82</stp>
        <stp/>
        <stp/>
        <stp/>
        <stp>False</stp>
        <tr r="B84" s="2"/>
      </tp>
      <tp>
        <v>42186</v>
        <stp/>
        <stp>StudyData</stp>
        <stp>SPY</stp>
        <stp>Bar</stp>
        <stp/>
        <stp>Time</stp>
        <stp>M</stp>
        <stp>-81</stp>
        <stp/>
        <stp/>
        <stp/>
        <stp>False</stp>
        <tr r="B83" s="2"/>
      </tp>
      <tp>
        <v>42219</v>
        <stp/>
        <stp>StudyData</stp>
        <stp>SPY</stp>
        <stp>Bar</stp>
        <stp/>
        <stp>Time</stp>
        <stp>M</stp>
        <stp>-80</stp>
        <stp/>
        <stp/>
        <stp/>
        <stp>False</stp>
        <tr r="B82" s="2"/>
      </tp>
      <tp>
        <v>437.79</v>
        <stp/>
        <stp>ContractData</stp>
        <stp>SPY</stp>
        <stp>Y_CLose</stp>
        <stp/>
        <stp>T</stp>
        <tr r="O8" s="3"/>
      </tp>
      <tp>
        <v>41946</v>
        <stp/>
        <stp>StudyData</stp>
        <stp>SPY</stp>
        <stp>Bar</stp>
        <stp/>
        <stp>Time</stp>
        <stp>M</stp>
        <stp>-89</stp>
        <stp/>
        <stp/>
        <stp/>
        <stp>False</stp>
        <tr r="B91" s="2"/>
      </tp>
      <tp>
        <v>41974</v>
        <stp/>
        <stp>StudyData</stp>
        <stp>SPY</stp>
        <stp>Bar</stp>
        <stp/>
        <stp>Time</stp>
        <stp>M</stp>
        <stp>-88</stp>
        <stp/>
        <stp/>
        <stp/>
        <stp>False</stp>
        <tr r="B90" s="2"/>
      </tp>
      <tp>
        <v>41701</v>
        <stp/>
        <stp>StudyData</stp>
        <stp>SPY</stp>
        <stp>Bar</stp>
        <stp/>
        <stp>Time</stp>
        <stp>M</stp>
        <stp>-97</stp>
        <stp/>
        <stp/>
        <stp/>
        <stp>False</stp>
        <tr r="B99" s="2"/>
      </tp>
      <tp>
        <v>41730</v>
        <stp/>
        <stp>StudyData</stp>
        <stp>SPY</stp>
        <stp>Bar</stp>
        <stp/>
        <stp>Time</stp>
        <stp>M</stp>
        <stp>-96</stp>
        <stp/>
        <stp/>
        <stp/>
        <stp>False</stp>
        <tr r="B98" s="2"/>
      </tp>
      <tp>
        <v>41760</v>
        <stp/>
        <stp>StudyData</stp>
        <stp>SPY</stp>
        <stp>Bar</stp>
        <stp/>
        <stp>Time</stp>
        <stp>M</stp>
        <stp>-95</stp>
        <stp/>
        <stp/>
        <stp/>
        <stp>False</stp>
        <tr r="B97" s="2"/>
      </tp>
      <tp>
        <v>41792</v>
        <stp/>
        <stp>StudyData</stp>
        <stp>SPY</stp>
        <stp>Bar</stp>
        <stp/>
        <stp>Time</stp>
        <stp>M</stp>
        <stp>-94</stp>
        <stp/>
        <stp/>
        <stp/>
        <stp>False</stp>
        <tr r="B96" s="2"/>
      </tp>
      <tp>
        <v>41821</v>
        <stp/>
        <stp>StudyData</stp>
        <stp>SPY</stp>
        <stp>Bar</stp>
        <stp/>
        <stp>Time</stp>
        <stp>M</stp>
        <stp>-93</stp>
        <stp/>
        <stp/>
        <stp/>
        <stp>False</stp>
        <tr r="B95" s="2"/>
      </tp>
      <tp>
        <v>41852</v>
        <stp/>
        <stp>StudyData</stp>
        <stp>SPY</stp>
        <stp>Bar</stp>
        <stp/>
        <stp>Time</stp>
        <stp>M</stp>
        <stp>-92</stp>
        <stp/>
        <stp/>
        <stp/>
        <stp>False</stp>
        <tr r="B94" s="2"/>
      </tp>
      <tp>
        <v>41884</v>
        <stp/>
        <stp>StudyData</stp>
        <stp>SPY</stp>
        <stp>Bar</stp>
        <stp/>
        <stp>Time</stp>
        <stp>M</stp>
        <stp>-91</stp>
        <stp/>
        <stp/>
        <stp/>
        <stp>False</stp>
        <tr r="B93" s="2"/>
      </tp>
      <tp>
        <v>41913</v>
        <stp/>
        <stp>StudyData</stp>
        <stp>SPY</stp>
        <stp>Bar</stp>
        <stp/>
        <stp>Time</stp>
        <stp>M</stp>
        <stp>-90</stp>
        <stp/>
        <stp/>
        <stp/>
        <stp>False</stp>
        <tr r="B92" s="2"/>
      </tp>
      <tp>
        <v>41641</v>
        <stp/>
        <stp>StudyData</stp>
        <stp>SPY</stp>
        <stp>Bar</stp>
        <stp/>
        <stp>Time</stp>
        <stp>M</stp>
        <stp>-99</stp>
        <stp/>
        <stp/>
        <stp/>
        <stp>False</stp>
        <tr r="B101" s="2"/>
      </tp>
      <tp>
        <v>41673</v>
        <stp/>
        <stp>StudyData</stp>
        <stp>SPY</stp>
        <stp>Bar</stp>
        <stp/>
        <stp>Time</stp>
        <stp>M</stp>
        <stp>-98</stp>
        <stp/>
        <stp/>
        <stp/>
        <stp>False</stp>
        <tr r="B100" s="2"/>
      </tp>
      <tp>
        <v>420.04</v>
        <stp/>
        <stp>StudyData</stp>
        <stp>SPY</stp>
        <stp>Bar</stp>
        <stp/>
        <stp>Close</stp>
        <stp>M</stp>
        <stp>-11</stp>
        <stp/>
        <stp/>
        <stp/>
        <stp/>
        <stp/>
        <tr r="D13" s="2"/>
      </tp>
      <tp>
        <v>428.06</v>
        <stp/>
        <stp>StudyData</stp>
        <stp>SPY</stp>
        <stp>Bar</stp>
        <stp/>
        <stp>Close</stp>
        <stp>M</stp>
        <stp>-10</stp>
        <stp/>
        <stp/>
        <stp/>
        <stp/>
        <stp/>
        <tr r="D12" s="2"/>
      </tp>
      <tp>
        <v>396.33</v>
        <stp/>
        <stp>StudyData</stp>
        <stp>SPY</stp>
        <stp>Bar</stp>
        <stp/>
        <stp>Close</stp>
        <stp>M</stp>
        <stp>-13</stp>
        <stp/>
        <stp/>
        <stp/>
        <stp/>
        <stp/>
        <tr r="D15" s="2"/>
      </tp>
      <tp>
        <v>417.3</v>
        <stp/>
        <stp>StudyData</stp>
        <stp>SPY</stp>
        <stp>Bar</stp>
        <stp/>
        <stp>Close</stp>
        <stp>M</stp>
        <stp>-12</stp>
        <stp/>
        <stp/>
        <stp/>
        <stp/>
        <stp/>
        <tr r="D14" s="2"/>
      </tp>
      <tp>
        <v>370.07</v>
        <stp/>
        <stp>StudyData</stp>
        <stp>SPY</stp>
        <stp>Bar</stp>
        <stp/>
        <stp>Close</stp>
        <stp>M</stp>
        <stp>-15</stp>
        <stp/>
        <stp/>
        <stp/>
        <stp/>
        <stp/>
        <tr r="D17" s="2"/>
      </tp>
      <tp>
        <v>380.36</v>
        <stp/>
        <stp>StudyData</stp>
        <stp>SPY</stp>
        <stp>Bar</stp>
        <stp/>
        <stp>Close</stp>
        <stp>M</stp>
        <stp>-14</stp>
        <stp/>
        <stp/>
        <stp/>
        <stp/>
        <stp/>
        <tr r="D16" s="2"/>
      </tp>
      <tp>
        <v>362.06</v>
        <stp/>
        <stp>StudyData</stp>
        <stp>SPY</stp>
        <stp>Bar</stp>
        <stp/>
        <stp>Close</stp>
        <stp>M</stp>
        <stp>-17</stp>
        <stp/>
        <stp/>
        <stp/>
        <stp/>
        <stp/>
        <tr r="D19" s="2"/>
      </tp>
      <tp>
        <v>373.88</v>
        <stp/>
        <stp>StudyData</stp>
        <stp>SPY</stp>
        <stp>Bar</stp>
        <stp/>
        <stp>Close</stp>
        <stp>M</stp>
        <stp>-16</stp>
        <stp/>
        <stp/>
        <stp/>
        <stp/>
        <stp/>
        <tr r="D18" s="2"/>
      </tp>
      <tp>
        <v>334.89</v>
        <stp/>
        <stp>StudyData</stp>
        <stp>SPY</stp>
        <stp>Bar</stp>
        <stp/>
        <stp>Close</stp>
        <stp>M</stp>
        <stp>-19</stp>
        <stp/>
        <stp/>
        <stp/>
        <stp/>
        <stp/>
        <tr r="D21" s="2"/>
      </tp>
      <tp>
        <v>326.54000000000002</v>
        <stp/>
        <stp>StudyData</stp>
        <stp>SPY</stp>
        <stp>Bar</stp>
        <stp/>
        <stp>Close</stp>
        <stp>M</stp>
        <stp>-18</stp>
        <stp/>
        <stp/>
        <stp/>
        <stp/>
        <stp/>
        <tr r="D20" s="2"/>
      </tp>
      <tp>
        <v>8.2034454470877774E-2</v>
        <stp/>
        <stp>ContractData</stp>
        <stp>XLRE</stp>
        <stp>PerCentNetLastTrade</stp>
        <stp/>
        <stp>T</stp>
        <tr r="G11" s="3"/>
        <tr r="F11" s="3"/>
        <tr r="E12" s="1"/>
      </tp>
      <tp>
        <v>326.52</v>
        <stp/>
        <stp>StudyData</stp>
        <stp>SPY</stp>
        <stp>Bar</stp>
        <stp/>
        <stp>Close</stp>
        <stp>M</stp>
        <stp>-21</stp>
        <stp/>
        <stp/>
        <stp/>
        <stp/>
        <stp/>
        <tr r="D23" s="2"/>
      </tp>
      <tp>
        <v>349.31</v>
        <stp/>
        <stp>StudyData</stp>
        <stp>SPY</stp>
        <stp>Bar</stp>
        <stp/>
        <stp>Close</stp>
        <stp>M</stp>
        <stp>-20</stp>
        <stp/>
        <stp/>
        <stp/>
        <stp/>
        <stp/>
        <tr r="D22" s="2"/>
      </tp>
      <tp>
        <v>304.32</v>
        <stp/>
        <stp>StudyData</stp>
        <stp>SPY</stp>
        <stp>Bar</stp>
        <stp/>
        <stp>Close</stp>
        <stp>M</stp>
        <stp>-23</stp>
        <stp/>
        <stp/>
        <stp/>
        <stp/>
        <stp/>
        <tr r="D25" s="2"/>
      </tp>
      <tp>
        <v>308.36</v>
        <stp/>
        <stp>StudyData</stp>
        <stp>SPY</stp>
        <stp>Bar</stp>
        <stp/>
        <stp>Close</stp>
        <stp>M</stp>
        <stp>-22</stp>
        <stp/>
        <stp/>
        <stp/>
        <stp/>
        <stp/>
        <tr r="D24" s="2"/>
      </tp>
      <tp>
        <v>257.75</v>
        <stp/>
        <stp>StudyData</stp>
        <stp>SPY</stp>
        <stp>Bar</stp>
        <stp/>
        <stp>Close</stp>
        <stp>M</stp>
        <stp>-25</stp>
        <stp/>
        <stp/>
        <stp/>
        <stp/>
        <stp/>
        <tr r="D27" s="2"/>
      </tp>
      <tp>
        <v>290.48</v>
        <stp/>
        <stp>StudyData</stp>
        <stp>SPY</stp>
        <stp>Bar</stp>
        <stp/>
        <stp>Close</stp>
        <stp>M</stp>
        <stp>-24</stp>
        <stp/>
        <stp/>
        <stp/>
        <stp/>
        <stp/>
        <tr r="D26" s="2"/>
      </tp>
      <tp>
        <v>321.73</v>
        <stp/>
        <stp>StudyData</stp>
        <stp>SPY</stp>
        <stp>Bar</stp>
        <stp/>
        <stp>Close</stp>
        <stp>M</stp>
        <stp>-27</stp>
        <stp/>
        <stp/>
        <stp/>
        <stp/>
        <stp/>
        <tr r="D29" s="2"/>
      </tp>
      <tp>
        <v>296.26</v>
        <stp/>
        <stp>StudyData</stp>
        <stp>SPY</stp>
        <stp>Bar</stp>
        <stp/>
        <stp>Close</stp>
        <stp>M</stp>
        <stp>-26</stp>
        <stp/>
        <stp/>
        <stp/>
        <stp/>
        <stp/>
        <tr r="D28" s="2"/>
      </tp>
      <tp>
        <v>314.31</v>
        <stp/>
        <stp>StudyData</stp>
        <stp>SPY</stp>
        <stp>Bar</stp>
        <stp/>
        <stp>Close</stp>
        <stp>M</stp>
        <stp>-29</stp>
        <stp/>
        <stp/>
        <stp/>
        <stp/>
        <stp/>
        <tr r="D31" s="2"/>
      </tp>
      <tp>
        <v>321.86</v>
        <stp/>
        <stp>StudyData</stp>
        <stp>SPY</stp>
        <stp>Bar</stp>
        <stp/>
        <stp>Close</stp>
        <stp>M</stp>
        <stp>-28</stp>
        <stp/>
        <stp/>
        <stp/>
        <stp/>
        <stp/>
        <tr r="D30" s="2"/>
      </tp>
      <tp>
        <v>296.77</v>
        <stp/>
        <stp>StudyData</stp>
        <stp>SPY</stp>
        <stp>Bar</stp>
        <stp/>
        <stp>Close</stp>
        <stp>M</stp>
        <stp>-31</stp>
        <stp/>
        <stp/>
        <stp/>
        <stp/>
        <stp/>
        <tr r="D33" s="2"/>
      </tp>
      <tp>
        <v>303.33</v>
        <stp/>
        <stp>StudyData</stp>
        <stp>SPY</stp>
        <stp>Bar</stp>
        <stp/>
        <stp>Close</stp>
        <stp>M</stp>
        <stp>-30</stp>
        <stp/>
        <stp/>
        <stp/>
        <stp/>
        <stp/>
        <tr r="D32" s="2"/>
      </tp>
      <tp>
        <v>297.43</v>
        <stp/>
        <stp>StudyData</stp>
        <stp>SPY</stp>
        <stp>Bar</stp>
        <stp/>
        <stp>Close</stp>
        <stp>M</stp>
        <stp>-33</stp>
        <stp/>
        <stp/>
        <stp/>
        <stp/>
        <stp/>
        <tr r="D35" s="2"/>
      </tp>
      <tp>
        <v>292.45</v>
        <stp/>
        <stp>StudyData</stp>
        <stp>SPY</stp>
        <stp>Bar</stp>
        <stp/>
        <stp>Close</stp>
        <stp>M</stp>
        <stp>-32</stp>
        <stp/>
        <stp/>
        <stp/>
        <stp/>
        <stp/>
        <tr r="D34" s="2"/>
      </tp>
      <tp>
        <v>275.27</v>
        <stp/>
        <stp>StudyData</stp>
        <stp>SPY</stp>
        <stp>Bar</stp>
        <stp/>
        <stp>Close</stp>
        <stp>M</stp>
        <stp>-35</stp>
        <stp/>
        <stp/>
        <stp/>
        <stp/>
        <stp/>
        <tr r="D37" s="2"/>
      </tp>
      <tp>
        <v>293</v>
        <stp/>
        <stp>StudyData</stp>
        <stp>SPY</stp>
        <stp>Bar</stp>
        <stp/>
        <stp>Close</stp>
        <stp>M</stp>
        <stp>-34</stp>
        <stp/>
        <stp/>
        <stp/>
        <stp/>
        <stp/>
        <tr r="D36" s="2"/>
      </tp>
      <tp>
        <v>282.48</v>
        <stp/>
        <stp>StudyData</stp>
        <stp>SPY</stp>
        <stp>Bar</stp>
        <stp/>
        <stp>Close</stp>
        <stp>M</stp>
        <stp>-37</stp>
        <stp/>
        <stp/>
        <stp/>
        <stp/>
        <stp/>
        <tr r="D39" s="2"/>
      </tp>
      <tp>
        <v>294.02</v>
        <stp/>
        <stp>StudyData</stp>
        <stp>SPY</stp>
        <stp>Bar</stp>
        <stp/>
        <stp>Close</stp>
        <stp>M</stp>
        <stp>-36</stp>
        <stp/>
        <stp/>
        <stp/>
        <stp/>
        <stp/>
        <tr r="D38" s="2"/>
      </tp>
      <tp>
        <v>269.93</v>
        <stp/>
        <stp>StudyData</stp>
        <stp>SPY</stp>
        <stp>Bar</stp>
        <stp/>
        <stp>Close</stp>
        <stp>M</stp>
        <stp>-39</stp>
        <stp/>
        <stp/>
        <stp/>
        <stp/>
        <stp/>
        <tr r="D41" s="2"/>
      </tp>
      <tp>
        <v>278.68</v>
        <stp/>
        <stp>StudyData</stp>
        <stp>SPY</stp>
        <stp>Bar</stp>
        <stp/>
        <stp>Close</stp>
        <stp>M</stp>
        <stp>-38</stp>
        <stp/>
        <stp/>
        <stp/>
        <stp/>
        <stp/>
        <tr r="D40" s="2"/>
      </tp>
      <tp>
        <v>275.64999999999998</v>
        <stp/>
        <stp>StudyData</stp>
        <stp>SPY</stp>
        <stp>Bar</stp>
        <stp/>
        <stp>Close</stp>
        <stp>M</stp>
        <stp>-41</stp>
        <stp/>
        <stp/>
        <stp/>
        <stp/>
        <stp/>
        <tr r="D43" s="2"/>
      </tp>
      <tp>
        <v>249.92</v>
        <stp/>
        <stp>StudyData</stp>
        <stp>SPY</stp>
        <stp>Bar</stp>
        <stp/>
        <stp>Close</stp>
        <stp>M</stp>
        <stp>-40</stp>
        <stp/>
        <stp/>
        <stp/>
        <stp/>
        <stp/>
        <tr r="D42" s="2"/>
      </tp>
      <tp>
        <v>290.72000000000003</v>
        <stp/>
        <stp>StudyData</stp>
        <stp>SPY</stp>
        <stp>Bar</stp>
        <stp/>
        <stp>Close</stp>
        <stp>M</stp>
        <stp>-43</stp>
        <stp/>
        <stp/>
        <stp/>
        <stp/>
        <stp/>
        <tr r="D45" s="2"/>
      </tp>
      <tp>
        <v>270.63</v>
        <stp/>
        <stp>StudyData</stp>
        <stp>SPY</stp>
        <stp>Bar</stp>
        <stp/>
        <stp>Close</stp>
        <stp>M</stp>
        <stp>-42</stp>
        <stp/>
        <stp/>
        <stp/>
        <stp/>
        <stp/>
        <tr r="D44" s="2"/>
      </tp>
      <tp>
        <v>281.33</v>
        <stp/>
        <stp>StudyData</stp>
        <stp>SPY</stp>
        <stp>Bar</stp>
        <stp/>
        <stp>Close</stp>
        <stp>M</stp>
        <stp>-45</stp>
        <stp/>
        <stp/>
        <stp/>
        <stp/>
        <stp/>
        <tr r="D47" s="2"/>
      </tp>
      <tp>
        <v>290.31</v>
        <stp/>
        <stp>StudyData</stp>
        <stp>SPY</stp>
        <stp>Bar</stp>
        <stp/>
        <stp>Close</stp>
        <stp>M</stp>
        <stp>-44</stp>
        <stp/>
        <stp/>
        <stp/>
        <stp/>
        <stp/>
        <tr r="D46" s="2"/>
      </tp>
      <tp>
        <v>270.94</v>
        <stp/>
        <stp>StudyData</stp>
        <stp>SPY</stp>
        <stp>Bar</stp>
        <stp/>
        <stp>Close</stp>
        <stp>M</stp>
        <stp>-47</stp>
        <stp/>
        <stp/>
        <stp/>
        <stp/>
        <stp/>
        <tr r="D49" s="2"/>
      </tp>
      <tp>
        <v>271.27999999999997</v>
        <stp/>
        <stp>StudyData</stp>
        <stp>SPY</stp>
        <stp>Bar</stp>
        <stp/>
        <stp>Close</stp>
        <stp>M</stp>
        <stp>-46</stp>
        <stp/>
        <stp/>
        <stp/>
        <stp/>
        <stp/>
        <tr r="D48" s="2"/>
      </tp>
      <tp>
        <v>263.14999999999998</v>
        <stp/>
        <stp>StudyData</stp>
        <stp>SPY</stp>
        <stp>Bar</stp>
        <stp/>
        <stp>Close</stp>
        <stp>M</stp>
        <stp>-49</stp>
        <stp/>
        <stp/>
        <stp/>
        <stp/>
        <stp/>
        <tr r="D51" s="2"/>
      </tp>
      <tp>
        <v>264.51</v>
        <stp/>
        <stp>StudyData</stp>
        <stp>SPY</stp>
        <stp>Bar</stp>
        <stp/>
        <stp>Close</stp>
        <stp>M</stp>
        <stp>-48</stp>
        <stp/>
        <stp/>
        <stp/>
        <stp/>
        <stp/>
        <tr r="D50" s="2"/>
      </tp>
      <tp>
        <v>281.89999999999998</v>
        <stp/>
        <stp>StudyData</stp>
        <stp>SPY</stp>
        <stp>Bar</stp>
        <stp/>
        <stp>Close</stp>
        <stp>M</stp>
        <stp>-51</stp>
        <stp/>
        <stp/>
        <stp/>
        <stp/>
        <stp/>
        <tr r="D53" s="2"/>
      </tp>
      <tp>
        <v>271.64999999999998</v>
        <stp/>
        <stp>StudyData</stp>
        <stp>SPY</stp>
        <stp>Bar</stp>
        <stp/>
        <stp>Close</stp>
        <stp>M</stp>
        <stp>-50</stp>
        <stp/>
        <stp/>
        <stp/>
        <stp/>
        <stp/>
        <tr r="D52" s="2"/>
      </tp>
      <tp>
        <v>265.01</v>
        <stp/>
        <stp>StudyData</stp>
        <stp>SPY</stp>
        <stp>Bar</stp>
        <stp/>
        <stp>Close</stp>
        <stp>M</stp>
        <stp>-53</stp>
        <stp/>
        <stp/>
        <stp/>
        <stp/>
        <stp/>
        <tr r="D55" s="2"/>
      </tp>
      <tp>
        <v>48.800000000000004</v>
        <stp/>
        <stp>ContractData</stp>
        <stp>XLRE</stp>
        <stp>LastTrade</stp>
        <stp/>
        <stp>T</stp>
        <tr r="C11" s="3"/>
      </tp>
      <tp>
        <v>266.86</v>
        <stp/>
        <stp>StudyData</stp>
        <stp>SPY</stp>
        <stp>Bar</stp>
        <stp/>
        <stp>Close</stp>
        <stp>M</stp>
        <stp>-52</stp>
        <stp/>
        <stp/>
        <stp/>
        <stp/>
        <stp/>
        <tr r="D54" s="2"/>
      </tp>
      <tp>
        <v>251.23</v>
        <stp/>
        <stp>StudyData</stp>
        <stp>SPY</stp>
        <stp>Bar</stp>
        <stp/>
        <stp>Close</stp>
        <stp>M</stp>
        <stp>-55</stp>
        <stp/>
        <stp/>
        <stp/>
        <stp/>
        <stp/>
        <tr r="D57" s="2"/>
      </tp>
      <tp>
        <v>257.14999999999998</v>
        <stp/>
        <stp>StudyData</stp>
        <stp>SPY</stp>
        <stp>Bar</stp>
        <stp/>
        <stp>Close</stp>
        <stp>M</stp>
        <stp>-54</stp>
        <stp/>
        <stp/>
        <stp/>
        <stp/>
        <stp/>
        <tr r="D56" s="2"/>
      </tp>
      <tp>
        <v>246.77</v>
        <stp/>
        <stp>StudyData</stp>
        <stp>SPY</stp>
        <stp>Bar</stp>
        <stp/>
        <stp>Close</stp>
        <stp>M</stp>
        <stp>-57</stp>
        <stp/>
        <stp/>
        <stp/>
        <stp/>
        <stp/>
        <tr r="D59" s="2"/>
      </tp>
      <tp>
        <v>247.49</v>
        <stp/>
        <stp>StudyData</stp>
        <stp>SPY</stp>
        <stp>Bar</stp>
        <stp/>
        <stp>Close</stp>
        <stp>M</stp>
        <stp>-56</stp>
        <stp/>
        <stp/>
        <stp/>
        <stp/>
        <stp/>
        <tr r="D58" s="2"/>
      </tp>
      <tp>
        <v>241.44</v>
        <stp/>
        <stp>StudyData</stp>
        <stp>SPY</stp>
        <stp>Bar</stp>
        <stp/>
        <stp>Close</stp>
        <stp>M</stp>
        <stp>-59</stp>
        <stp/>
        <stp/>
        <stp/>
        <stp/>
        <stp/>
        <tr r="D61" s="2"/>
      </tp>
      <tp>
        <v>241.8</v>
        <stp/>
        <stp>StudyData</stp>
        <stp>SPY</stp>
        <stp>Bar</stp>
        <stp/>
        <stp>Close</stp>
        <stp>M</stp>
        <stp>-58</stp>
        <stp/>
        <stp/>
        <stp/>
        <stp/>
        <stp/>
        <tr r="D60" s="2"/>
      </tp>
      <tp>
        <v>235.74</v>
        <stp/>
        <stp>StudyData</stp>
        <stp>SPY</stp>
        <stp>Bar</stp>
        <stp/>
        <stp>Close</stp>
        <stp>M</stp>
        <stp>-61</stp>
        <stp/>
        <stp/>
        <stp/>
        <stp/>
        <stp/>
        <tr r="D63" s="2"/>
      </tp>
      <tp>
        <v>238.08</v>
        <stp/>
        <stp>StudyData</stp>
        <stp>SPY</stp>
        <stp>Bar</stp>
        <stp/>
        <stp>Close</stp>
        <stp>M</stp>
        <stp>-60</stp>
        <stp/>
        <stp/>
        <stp/>
        <stp/>
        <stp/>
        <tr r="D62" s="2"/>
      </tp>
      <tp>
        <v>227.53</v>
        <stp/>
        <stp>StudyData</stp>
        <stp>SPY</stp>
        <stp>Bar</stp>
        <stp/>
        <stp>Close</stp>
        <stp>M</stp>
        <stp>-63</stp>
        <stp/>
        <stp/>
        <stp/>
        <stp/>
        <stp/>
        <tr r="D65" s="2"/>
      </tp>
      <tp>
        <v>236.47</v>
        <stp/>
        <stp>StudyData</stp>
        <stp>SPY</stp>
        <stp>Bar</stp>
        <stp/>
        <stp>Close</stp>
        <stp>M</stp>
        <stp>-62</stp>
        <stp/>
        <stp/>
        <stp/>
        <stp/>
        <stp/>
        <tr r="D64" s="2"/>
      </tp>
      <tp>
        <v>220.38</v>
        <stp/>
        <stp>StudyData</stp>
        <stp>SPY</stp>
        <stp>Bar</stp>
        <stp/>
        <stp>Close</stp>
        <stp>M</stp>
        <stp>-65</stp>
        <stp/>
        <stp/>
        <stp/>
        <stp/>
        <stp/>
        <tr r="D67" s="2"/>
      </tp>
      <tp>
        <v>223.53</v>
        <stp/>
        <stp>StudyData</stp>
        <stp>SPY</stp>
        <stp>Bar</stp>
        <stp/>
        <stp>Close</stp>
        <stp>M</stp>
        <stp>-64</stp>
        <stp/>
        <stp/>
        <stp/>
        <stp/>
        <stp/>
        <tr r="D66" s="2"/>
      </tp>
      <tp>
        <v>216.3</v>
        <stp/>
        <stp>StudyData</stp>
        <stp>SPY</stp>
        <stp>Bar</stp>
        <stp/>
        <stp>Close</stp>
        <stp>M</stp>
        <stp>-67</stp>
        <stp/>
        <stp/>
        <stp/>
        <stp/>
        <stp/>
        <tr r="D69" s="2"/>
      </tp>
      <tp>
        <v>212.55</v>
        <stp/>
        <stp>StudyData</stp>
        <stp>SPY</stp>
        <stp>Bar</stp>
        <stp/>
        <stp>Close</stp>
        <stp>M</stp>
        <stp>-66</stp>
        <stp/>
        <stp/>
        <stp/>
        <stp/>
        <stp/>
        <tr r="D68" s="2"/>
      </tp>
      <tp>
        <v>217.12</v>
        <stp/>
        <stp>StudyData</stp>
        <stp>SPY</stp>
        <stp>Bar</stp>
        <stp/>
        <stp>Close</stp>
        <stp>M</stp>
        <stp>-69</stp>
        <stp/>
        <stp/>
        <stp/>
        <stp/>
        <stp/>
        <tr r="D71" s="2"/>
      </tp>
      <tp>
        <v>217.38</v>
        <stp/>
        <stp>StudyData</stp>
        <stp>SPY</stp>
        <stp>Bar</stp>
        <stp/>
        <stp>Close</stp>
        <stp>M</stp>
        <stp>-68</stp>
        <stp/>
        <stp/>
        <stp/>
        <stp/>
        <stp/>
        <tr r="D70" s="2"/>
      </tp>
      <tp>
        <v>209.84</v>
        <stp/>
        <stp>StudyData</stp>
        <stp>SPY</stp>
        <stp>Bar</stp>
        <stp/>
        <stp>Close</stp>
        <stp>M</stp>
        <stp>-71</stp>
        <stp/>
        <stp/>
        <stp/>
        <stp/>
        <stp/>
        <tr r="D73" s="2"/>
      </tp>
      <tp>
        <v>209.47</v>
        <stp/>
        <stp>StudyData</stp>
        <stp>SPY</stp>
        <stp>Bar</stp>
        <stp/>
        <stp>Close</stp>
        <stp>M</stp>
        <stp>-70</stp>
        <stp/>
        <stp/>
        <stp/>
        <stp/>
        <stp/>
        <tr r="D72" s="2"/>
      </tp>
      <tp>
        <v>205.52</v>
        <stp/>
        <stp>StudyData</stp>
        <stp>SPY</stp>
        <stp>Bar</stp>
        <stp/>
        <stp>Close</stp>
        <stp>M</stp>
        <stp>-73</stp>
        <stp/>
        <stp/>
        <stp/>
        <stp/>
        <stp/>
        <tr r="D75" s="2"/>
      </tp>
      <tp>
        <v>206.33</v>
        <stp/>
        <stp>StudyData</stp>
        <stp>SPY</stp>
        <stp>Bar</stp>
        <stp/>
        <stp>Close</stp>
        <stp>M</stp>
        <stp>-72</stp>
        <stp/>
        <stp/>
        <stp/>
        <stp/>
        <stp/>
        <tr r="D74" s="2"/>
      </tp>
      <tp>
        <v>193.72</v>
        <stp/>
        <stp>StudyData</stp>
        <stp>SPY</stp>
        <stp>Bar</stp>
        <stp/>
        <stp>Close</stp>
        <stp>M</stp>
        <stp>-75</stp>
        <stp/>
        <stp/>
        <stp/>
        <stp/>
        <stp/>
        <tr r="D77" s="2"/>
      </tp>
      <tp>
        <v>193.56</v>
        <stp/>
        <stp>StudyData</stp>
        <stp>SPY</stp>
        <stp>Bar</stp>
        <stp/>
        <stp>Close</stp>
        <stp>M</stp>
        <stp>-74</stp>
        <stp/>
        <stp/>
        <stp/>
        <stp/>
        <stp/>
        <tr r="D76" s="2"/>
      </tp>
      <tp>
        <v>208.69</v>
        <stp/>
        <stp>StudyData</stp>
        <stp>SPY</stp>
        <stp>Bar</stp>
        <stp/>
        <stp>Close</stp>
        <stp>M</stp>
        <stp>-77</stp>
        <stp/>
        <stp/>
        <stp/>
        <stp/>
        <stp/>
        <tr r="D79" s="2"/>
      </tp>
      <tp>
        <v>203.87</v>
        <stp/>
        <stp>StudyData</stp>
        <stp>SPY</stp>
        <stp>Bar</stp>
        <stp/>
        <stp>Close</stp>
        <stp>M</stp>
        <stp>-76</stp>
        <stp/>
        <stp/>
        <stp/>
        <stp/>
        <stp/>
        <tr r="D78" s="2"/>
      </tp>
      <tp>
        <v>191.63</v>
        <stp/>
        <stp>StudyData</stp>
        <stp>SPY</stp>
        <stp>Bar</stp>
        <stp/>
        <stp>Close</stp>
        <stp>M</stp>
        <stp>-79</stp>
        <stp/>
        <stp/>
        <stp/>
        <stp/>
        <stp/>
        <tr r="D81" s="2"/>
      </tp>
      <tp>
        <v>207.93</v>
        <stp/>
        <stp>StudyData</stp>
        <stp>SPY</stp>
        <stp>Bar</stp>
        <stp/>
        <stp>Close</stp>
        <stp>M</stp>
        <stp>-78</stp>
        <stp/>
        <stp/>
        <stp/>
        <stp/>
        <stp/>
        <tr r="D80" s="2"/>
      </tp>
      <tp>
        <v>192.08</v>
        <stp/>
        <stp>StudyData</stp>
        <stp>SPY</stp>
        <stp>Bar</stp>
        <stp/>
        <stp>Open</stp>
        <stp>M</stp>
        <stp>-78</stp>
        <stp/>
        <stp/>
        <stp/>
        <stp/>
        <stp/>
        <tr r="C80" s="2"/>
      </tp>
      <tp>
        <v>193.12</v>
        <stp/>
        <stp>StudyData</stp>
        <stp>SPY</stp>
        <stp>Bar</stp>
        <stp/>
        <stp>Open</stp>
        <stp>M</stp>
        <stp>-79</stp>
        <stp/>
        <stp/>
        <stp/>
        <stp/>
        <stp/>
        <tr r="C81" s="2"/>
      </tp>
      <tp>
        <v>209.12</v>
        <stp/>
        <stp>StudyData</stp>
        <stp>SPY</stp>
        <stp>Bar</stp>
        <stp/>
        <stp>Open</stp>
        <stp>M</stp>
        <stp>-70</stp>
        <stp/>
        <stp/>
        <stp/>
        <stp/>
        <stp/>
        <tr r="C72" s="2"/>
      </tp>
      <tp>
        <v>206.92</v>
        <stp/>
        <stp>StudyData</stp>
        <stp>SPY</stp>
        <stp>Bar</stp>
        <stp/>
        <stp>Open</stp>
        <stp>M</stp>
        <stp>-71</stp>
        <stp/>
        <stp/>
        <stp/>
        <stp/>
        <stp/>
        <tr r="C73" s="2"/>
      </tp>
      <tp>
        <v>204.35</v>
        <stp/>
        <stp>StudyData</stp>
        <stp>SPY</stp>
        <stp>Bar</stp>
        <stp/>
        <stp>Open</stp>
        <stp>M</stp>
        <stp>-72</stp>
        <stp/>
        <stp/>
        <stp/>
        <stp/>
        <stp/>
        <tr r="C74" s="2"/>
      </tp>
      <tp>
        <v>195.01</v>
        <stp/>
        <stp>StudyData</stp>
        <stp>SPY</stp>
        <stp>Bar</stp>
        <stp/>
        <stp>Open</stp>
        <stp>M</stp>
        <stp>-73</stp>
        <stp/>
        <stp/>
        <stp/>
        <stp/>
        <stp/>
        <tr r="C75" s="2"/>
      </tp>
      <tp>
        <v>192.53</v>
        <stp/>
        <stp>StudyData</stp>
        <stp>SPY</stp>
        <stp>Bar</stp>
        <stp/>
        <stp>Open</stp>
        <stp>M</stp>
        <stp>-74</stp>
        <stp/>
        <stp/>
        <stp/>
        <stp/>
        <stp/>
        <tr r="C76" s="2"/>
      </tp>
      <tp>
        <v>200.49</v>
        <stp/>
        <stp>StudyData</stp>
        <stp>SPY</stp>
        <stp>Bar</stp>
        <stp/>
        <stp>Open</stp>
        <stp>M</stp>
        <stp>-75</stp>
        <stp/>
        <stp/>
        <stp/>
        <stp/>
        <stp/>
        <tr r="C77" s="2"/>
      </tp>
      <tp>
        <v>209.44</v>
        <stp/>
        <stp>StudyData</stp>
        <stp>SPY</stp>
        <stp>Bar</stp>
        <stp/>
        <stp>Open</stp>
        <stp>M</stp>
        <stp>-76</stp>
        <stp/>
        <stp/>
        <stp/>
        <stp/>
        <stp/>
        <tr r="C78" s="2"/>
      </tp>
      <tp>
        <v>208.32</v>
        <stp/>
        <stp>StudyData</stp>
        <stp>SPY</stp>
        <stp>Bar</stp>
        <stp/>
        <stp>Open</stp>
        <stp>M</stp>
        <stp>-77</stp>
        <stp/>
        <stp/>
        <stp/>
        <stp/>
        <stp/>
        <tr r="C79" s="2"/>
      </tp>
      <tp>
        <v>217.19</v>
        <stp/>
        <stp>StudyData</stp>
        <stp>SPY</stp>
        <stp>Bar</stp>
        <stp/>
        <stp>Open</stp>
        <stp>M</stp>
        <stp>-68</stp>
        <stp/>
        <stp/>
        <stp/>
        <stp/>
        <stp/>
        <tr r="C70" s="2"/>
      </tp>
      <tp>
        <v>209.36</v>
        <stp/>
        <stp>StudyData</stp>
        <stp>SPY</stp>
        <stp>Bar</stp>
        <stp/>
        <stp>Open</stp>
        <stp>M</stp>
        <stp>-69</stp>
        <stp/>
        <stp/>
        <stp/>
        <stp/>
        <stp/>
        <tr r="C71" s="2"/>
      </tp>
      <tp>
        <v>235.8</v>
        <stp/>
        <stp>StudyData</stp>
        <stp>SPY</stp>
        <stp>Bar</stp>
        <stp/>
        <stp>Open</stp>
        <stp>M</stp>
        <stp>-60</stp>
        <stp/>
        <stp/>
        <stp/>
        <stp/>
        <stp/>
        <tr r="C62" s="2"/>
      </tp>
      <tp>
        <v>238.39</v>
        <stp/>
        <stp>StudyData</stp>
        <stp>SPY</stp>
        <stp>Bar</stp>
        <stp/>
        <stp>Open</stp>
        <stp>M</stp>
        <stp>-61</stp>
        <stp/>
        <stp/>
        <stp/>
        <stp/>
        <stp/>
        <tr r="C63" s="2"/>
      </tp>
      <tp>
        <v>228.25</v>
        <stp/>
        <stp>StudyData</stp>
        <stp>SPY</stp>
        <stp>Bar</stp>
        <stp/>
        <stp>Open</stp>
        <stp>M</stp>
        <stp>-62</stp>
        <stp/>
        <stp/>
        <stp/>
        <stp/>
        <stp/>
        <tr r="C64" s="2"/>
      </tp>
      <tp>
        <v>225.04</v>
        <stp/>
        <stp>StudyData</stp>
        <stp>SPY</stp>
        <stp>Bar</stp>
        <stp/>
        <stp>Open</stp>
        <stp>M</stp>
        <stp>-63</stp>
        <stp/>
        <stp/>
        <stp/>
        <stp/>
        <stp/>
        <tr r="C65" s="2"/>
      </tp>
      <tp>
        <v>220.73</v>
        <stp/>
        <stp>StudyData</stp>
        <stp>SPY</stp>
        <stp>Bar</stp>
        <stp/>
        <stp>Open</stp>
        <stp>M</stp>
        <stp>-64</stp>
        <stp/>
        <stp/>
        <stp/>
        <stp/>
        <stp/>
        <tr r="C66" s="2"/>
      </tp>
      <tp>
        <v>212.93</v>
        <stp/>
        <stp>StudyData</stp>
        <stp>SPY</stp>
        <stp>Bar</stp>
        <stp/>
        <stp>Open</stp>
        <stp>M</stp>
        <stp>-65</stp>
        <stp/>
        <stp/>
        <stp/>
        <stp/>
        <stp/>
        <tr r="C67" s="2"/>
      </tp>
      <tp>
        <v>215.82</v>
        <stp/>
        <stp>StudyData</stp>
        <stp>SPY</stp>
        <stp>Bar</stp>
        <stp/>
        <stp>Open</stp>
        <stp>M</stp>
        <stp>-66</stp>
        <stp/>
        <stp/>
        <stp/>
        <stp/>
        <stp/>
        <tr r="C68" s="2"/>
      </tp>
      <tp>
        <v>217.37</v>
        <stp/>
        <stp>StudyData</stp>
        <stp>SPY</stp>
        <stp>Bar</stp>
        <stp/>
        <stp>Open</stp>
        <stp>M</stp>
        <stp>-67</stp>
        <stp/>
        <stp/>
        <stp/>
        <stp/>
        <stp/>
        <tr r="C69" s="2"/>
      </tp>
      <tp>
        <v>48.86</v>
        <stp/>
        <stp>StudyData</stp>
        <stp>Close(XLRE) When Barix(XLRE,reference:=StartOfSession)=10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K14" s="4"/>
      </tp>
      <tp>
        <v>48.8</v>
        <stp/>
        <stp>StudyData</stp>
        <stp>Close(XLRE) When Barix(XLRE,reference:=StartOfSession)=11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K15" s="4"/>
      </tp>
      <tp>
        <v>241.97</v>
        <stp/>
        <stp>StudyData</stp>
        <stp>SPY</stp>
        <stp>Bar</stp>
        <stp/>
        <stp>Open</stp>
        <stp>M</stp>
        <stp>-58</stp>
        <stp/>
        <stp/>
        <stp/>
        <stp/>
        <stp/>
        <tr r="C60" s="2"/>
      </tp>
      <tp>
        <v>238.68</v>
        <stp/>
        <stp>StudyData</stp>
        <stp>SPY</stp>
        <stp>Bar</stp>
        <stp/>
        <stp>Open</stp>
        <stp>M</stp>
        <stp>-59</stp>
        <stp/>
        <stp/>
        <stp/>
        <stp/>
        <stp/>
        <tr r="C61" s="2"/>
      </tp>
      <tp>
        <v>281.07</v>
        <stp/>
        <stp>StudyData</stp>
        <stp>SPY</stp>
        <stp>Bar</stp>
        <stp/>
        <stp>Open</stp>
        <stp>M</stp>
        <stp>-50</stp>
        <stp/>
        <stp/>
        <stp/>
        <stp/>
        <stp/>
        <tr r="C52" s="2"/>
      </tp>
      <tp>
        <v>267.83999999999997</v>
        <stp/>
        <stp>StudyData</stp>
        <stp>SPY</stp>
        <stp>Bar</stp>
        <stp/>
        <stp>Open</stp>
        <stp>M</stp>
        <stp>-51</stp>
        <stp/>
        <stp/>
        <stp/>
        <stp/>
        <stp/>
        <tr r="C53" s="2"/>
      </tp>
      <tp>
        <v>264.76</v>
        <stp/>
        <stp>StudyData</stp>
        <stp>SPY</stp>
        <stp>Bar</stp>
        <stp/>
        <stp>Open</stp>
        <stp>M</stp>
        <stp>-52</stp>
        <stp/>
        <stp/>
        <stp/>
        <stp/>
        <stp/>
        <tr r="C54" s="2"/>
      </tp>
      <tp>
        <v>258.04000000000002</v>
        <stp/>
        <stp>StudyData</stp>
        <stp>SPY</stp>
        <stp>Bar</stp>
        <stp/>
        <stp>Open</stp>
        <stp>M</stp>
        <stp>-53</stp>
        <stp/>
        <stp/>
        <stp/>
        <stp/>
        <stp/>
        <tr r="C55" s="2"/>
      </tp>
      <tp>
        <v>251.49</v>
        <stp/>
        <stp>StudyData</stp>
        <stp>SPY</stp>
        <stp>Bar</stp>
        <stp/>
        <stp>Open</stp>
        <stp>M</stp>
        <stp>-54</stp>
        <stp/>
        <stp/>
        <stp/>
        <stp/>
        <stp/>
        <tr r="C56" s="2"/>
      </tp>
      <tp>
        <v>247.92</v>
        <stp/>
        <stp>StudyData</stp>
        <stp>SPY</stp>
        <stp>Bar</stp>
        <stp/>
        <stp>Open</stp>
        <stp>M</stp>
        <stp>-55</stp>
        <stp/>
        <stp/>
        <stp/>
        <stp/>
        <stp/>
        <tr r="C57" s="2"/>
      </tp>
      <tp>
        <v>247.46</v>
        <stp/>
        <stp>StudyData</stp>
        <stp>SPY</stp>
        <stp>Bar</stp>
        <stp/>
        <stp>Open</stp>
        <stp>M</stp>
        <stp>-56</stp>
        <stp/>
        <stp/>
        <stp/>
        <stp/>
        <stp/>
        <tr r="C58" s="2"/>
      </tp>
      <tp>
        <v>242.88</v>
        <stp/>
        <stp>StudyData</stp>
        <stp>SPY</stp>
        <stp>Bar</stp>
        <stp/>
        <stp>Open</stp>
        <stp>M</stp>
        <stp>-57</stp>
        <stp/>
        <stp/>
        <stp/>
        <stp/>
        <stp/>
        <tr r="C59" s="2"/>
      </tp>
      <tp>
        <v>262.55</v>
        <stp/>
        <stp>StudyData</stp>
        <stp>SPY</stp>
        <stp>Bar</stp>
        <stp/>
        <stp>Open</stp>
        <stp>M</stp>
        <stp>-48</stp>
        <stp/>
        <stp/>
        <stp/>
        <stp/>
        <stp/>
        <tr r="C50" s="2"/>
      </tp>
      <tp>
        <v>271.41000000000003</v>
        <stp/>
        <stp>StudyData</stp>
        <stp>SPY</stp>
        <stp>Bar</stp>
        <stp/>
        <stp>Open</stp>
        <stp>M</stp>
        <stp>-49</stp>
        <stp/>
        <stp/>
        <stp/>
        <stp/>
        <stp/>
        <tr r="C51" s="2"/>
      </tp>
      <tp>
        <v>280.27999999999997</v>
        <stp/>
        <stp>StudyData</stp>
        <stp>SPY</stp>
        <stp>Bar</stp>
        <stp/>
        <stp>Open</stp>
        <stp>M</stp>
        <stp>-40</stp>
        <stp/>
        <stp/>
        <stp/>
        <stp/>
        <stp/>
        <tr r="C42" s="2"/>
      </tp>
      <tp>
        <v>271.60000000000002</v>
        <stp/>
        <stp>StudyData</stp>
        <stp>SPY</stp>
        <stp>Bar</stp>
        <stp/>
        <stp>Open</stp>
        <stp>M</stp>
        <stp>-41</stp>
        <stp/>
        <stp/>
        <stp/>
        <stp/>
        <stp/>
        <tr r="C43" s="2"/>
      </tp>
      <tp>
        <v>292.11</v>
        <stp/>
        <stp>StudyData</stp>
        <stp>SPY</stp>
        <stp>Bar</stp>
        <stp/>
        <stp>Open</stp>
        <stp>M</stp>
        <stp>-42</stp>
        <stp/>
        <stp/>
        <stp/>
        <stp/>
        <stp/>
        <tr r="C44" s="2"/>
      </tp>
      <tp>
        <v>289.83999999999997</v>
        <stp/>
        <stp>StudyData</stp>
        <stp>SPY</stp>
        <stp>Bar</stp>
        <stp/>
        <stp>Open</stp>
        <stp>M</stp>
        <stp>-43</stp>
        <stp/>
        <stp/>
        <stp/>
        <stp/>
        <stp/>
        <tr r="C45" s="2"/>
      </tp>
      <tp>
        <v>281.56</v>
        <stp/>
        <stp>StudyData</stp>
        <stp>SPY</stp>
        <stp>Bar</stp>
        <stp/>
        <stp>Open</stp>
        <stp>M</stp>
        <stp>-44</stp>
        <stp/>
        <stp/>
        <stp/>
        <stp/>
        <stp/>
        <tr r="C46" s="2"/>
      </tp>
      <tp>
        <v>269.51</v>
        <stp/>
        <stp>StudyData</stp>
        <stp>SPY</stp>
        <stp>Bar</stp>
        <stp/>
        <stp>Open</stp>
        <stp>M</stp>
        <stp>-45</stp>
        <stp/>
        <stp/>
        <stp/>
        <stp/>
        <stp/>
        <tr r="C47" s="2"/>
      </tp>
      <tp>
        <v>272.41000000000003</v>
        <stp/>
        <stp>StudyData</stp>
        <stp>SPY</stp>
        <stp>Bar</stp>
        <stp/>
        <stp>Open</stp>
        <stp>M</stp>
        <stp>-46</stp>
        <stp/>
        <stp/>
        <stp/>
        <stp/>
        <stp/>
        <tr r="C48" s="2"/>
      </tp>
      <tp>
        <v>263.87</v>
        <stp/>
        <stp>StudyData</stp>
        <stp>SPY</stp>
        <stp>Bar</stp>
        <stp/>
        <stp>Open</stp>
        <stp>M</stp>
        <stp>-47</stp>
        <stp/>
        <stp/>
        <stp/>
        <stp/>
        <stp/>
        <tr r="C49" s="2"/>
      </tp>
      <tp>
        <v>270.14999999999998</v>
        <stp/>
        <stp>StudyData</stp>
        <stp>SPY</stp>
        <stp>Bar</stp>
        <stp/>
        <stp>Open</stp>
        <stp>M</stp>
        <stp>-38</stp>
        <stp/>
        <stp/>
        <stp/>
        <stp/>
        <stp/>
        <tr r="C40" s="2"/>
      </tp>
      <tp>
        <v>245.98</v>
        <stp/>
        <stp>StudyData</stp>
        <stp>SPY</stp>
        <stp>Bar</stp>
        <stp/>
        <stp>Open</stp>
        <stp>M</stp>
        <stp>-39</stp>
        <stp/>
        <stp/>
        <stp/>
        <stp/>
        <stp/>
        <tr r="C41" s="2"/>
      </tp>
      <tp>
        <v>297.74</v>
        <stp/>
        <stp>StudyData</stp>
        <stp>SPY</stp>
        <stp>Bar</stp>
        <stp/>
        <stp>Open</stp>
        <stp>M</stp>
        <stp>-30</stp>
        <stp/>
        <stp/>
        <stp/>
        <stp/>
        <stp/>
        <tr r="C32" s="2"/>
      </tp>
      <tp>
        <v>290.57</v>
        <stp/>
        <stp>StudyData</stp>
        <stp>SPY</stp>
        <stp>Bar</stp>
        <stp/>
        <stp>Open</stp>
        <stp>M</stp>
        <stp>-31</stp>
        <stp/>
        <stp/>
        <stp/>
        <stp/>
        <stp/>
        <tr r="C33" s="2"/>
      </tp>
      <tp>
        <v>297.60000000000002</v>
        <stp/>
        <stp>StudyData</stp>
        <stp>SPY</stp>
        <stp>Bar</stp>
        <stp/>
        <stp>Open</stp>
        <stp>M</stp>
        <stp>-32</stp>
        <stp/>
        <stp/>
        <stp/>
        <stp/>
        <stp/>
        <tr r="C34" s="2"/>
      </tp>
      <tp>
        <v>296.68</v>
        <stp/>
        <stp>StudyData</stp>
        <stp>SPY</stp>
        <stp>Bar</stp>
        <stp/>
        <stp>Open</stp>
        <stp>M</stp>
        <stp>-33</stp>
        <stp/>
        <stp/>
        <stp/>
        <stp/>
        <stp/>
        <tr r="C35" s="2"/>
      </tp>
      <tp>
        <v>275.31</v>
        <stp/>
        <stp>StudyData</stp>
        <stp>SPY</stp>
        <stp>Bar</stp>
        <stp/>
        <stp>Open</stp>
        <stp>M</stp>
        <stp>-34</stp>
        <stp/>
        <stp/>
        <stp/>
        <stp/>
        <stp/>
        <tr r="C36" s="2"/>
      </tp>
      <tp>
        <v>294.72000000000003</v>
        <stp/>
        <stp>StudyData</stp>
        <stp>SPY</stp>
        <stp>Bar</stp>
        <stp/>
        <stp>Open</stp>
        <stp>M</stp>
        <stp>-35</stp>
        <stp/>
        <stp/>
        <stp/>
        <stp/>
        <stp/>
        <tr r="C37" s="2"/>
      </tp>
      <tp>
        <v>284.7</v>
        <stp/>
        <stp>StudyData</stp>
        <stp>SPY</stp>
        <stp>Bar</stp>
        <stp/>
        <stp>Open</stp>
        <stp>M</stp>
        <stp>-36</stp>
        <stp/>
        <stp/>
        <stp/>
        <stp/>
        <stp/>
        <tr r="C38" s="2"/>
      </tp>
      <tp>
        <v>280.44</v>
        <stp/>
        <stp>StudyData</stp>
        <stp>SPY</stp>
        <stp>Bar</stp>
        <stp/>
        <stp>Open</stp>
        <stp>M</stp>
        <stp>-37</stp>
        <stp/>
        <stp/>
        <stp/>
        <stp/>
        <stp/>
        <tr r="C39" s="2"/>
      </tp>
      <tp>
        <v>314.58999999999997</v>
        <stp/>
        <stp>StudyData</stp>
        <stp>SPY</stp>
        <stp>Bar</stp>
        <stp/>
        <stp>Open</stp>
        <stp>M</stp>
        <stp>-28</stp>
        <stp/>
        <stp/>
        <stp/>
        <stp/>
        <stp/>
        <tr r="C30" s="2"/>
      </tp>
      <tp>
        <v>304.92</v>
        <stp/>
        <stp>StudyData</stp>
        <stp>SPY</stp>
        <stp>Bar</stp>
        <stp/>
        <stp>Open</stp>
        <stp>M</stp>
        <stp>-29</stp>
        <stp/>
        <stp/>
        <stp/>
        <stp/>
        <stp/>
        <tr r="C31" s="2"/>
      </tp>
      <tp>
        <v>328.32</v>
        <stp/>
        <stp>StudyData</stp>
        <stp>SPY</stp>
        <stp>Bar</stp>
        <stp/>
        <stp>Open</stp>
        <stp>M</stp>
        <stp>-20</stp>
        <stp/>
        <stp/>
        <stp/>
        <stp/>
        <stp/>
        <tr r="C22" s="2"/>
      </tp>
      <tp>
        <v>309.57</v>
        <stp/>
        <stp>StudyData</stp>
        <stp>SPY</stp>
        <stp>Bar</stp>
        <stp/>
        <stp>Open</stp>
        <stp>M</stp>
        <stp>-21</stp>
        <stp/>
        <stp/>
        <stp/>
        <stp/>
        <stp/>
        <tr r="C23" s="2"/>
      </tp>
      <tp>
        <v>303.62</v>
        <stp/>
        <stp>StudyData</stp>
        <stp>SPY</stp>
        <stp>Bar</stp>
        <stp/>
        <stp>Open</stp>
        <stp>M</stp>
        <stp>-22</stp>
        <stp/>
        <stp/>
        <stp/>
        <stp/>
        <stp/>
        <tr r="C24" s="2"/>
      </tp>
      <tp>
        <v>285.31</v>
        <stp/>
        <stp>StudyData</stp>
        <stp>SPY</stp>
        <stp>Bar</stp>
        <stp/>
        <stp>Open</stp>
        <stp>M</stp>
        <stp>-23</stp>
        <stp/>
        <stp/>
        <stp/>
        <stp/>
        <stp/>
        <tr r="C25" s="2"/>
      </tp>
      <tp>
        <v>247.98</v>
        <stp/>
        <stp>StudyData</stp>
        <stp>SPY</stp>
        <stp>Bar</stp>
        <stp/>
        <stp>Open</stp>
        <stp>M</stp>
        <stp>-24</stp>
        <stp/>
        <stp/>
        <stp/>
        <stp/>
        <stp/>
        <tr r="C26" s="2"/>
      </tp>
      <tp>
        <v>298.20999999999998</v>
        <stp/>
        <stp>StudyData</stp>
        <stp>SPY</stp>
        <stp>Bar</stp>
        <stp/>
        <stp>Open</stp>
        <stp>M</stp>
        <stp>-25</stp>
        <stp/>
        <stp/>
        <stp/>
        <stp/>
        <stp/>
        <tr r="C27" s="2"/>
      </tp>
      <tp>
        <v>323.35000000000002</v>
        <stp/>
        <stp>StudyData</stp>
        <stp>SPY</stp>
        <stp>Bar</stp>
        <stp/>
        <stp>Open</stp>
        <stp>M</stp>
        <stp>-26</stp>
        <stp/>
        <stp/>
        <stp/>
        <stp/>
        <stp/>
        <tr r="C28" s="2"/>
      </tp>
      <tp>
        <v>323.54000000000002</v>
        <stp/>
        <stp>StudyData</stp>
        <stp>SPY</stp>
        <stp>Bar</stp>
        <stp/>
        <stp>Open</stp>
        <stp>M</stp>
        <stp>-27</stp>
        <stp/>
        <stp/>
        <stp/>
        <stp/>
        <stp/>
        <tr r="C29" s="2"/>
      </tp>
      <tp>
        <v>337.69</v>
        <stp/>
        <stp>StudyData</stp>
        <stp>SPY</stp>
        <stp>Bar</stp>
        <stp/>
        <stp>Open</stp>
        <stp>M</stp>
        <stp>-18</stp>
        <stp/>
        <stp/>
        <stp/>
        <stp/>
        <stp/>
        <tr r="C20" s="2"/>
      </tp>
      <tp>
        <v>350.21</v>
        <stp/>
        <stp>StudyData</stp>
        <stp>SPY</stp>
        <stp>Bar</stp>
        <stp/>
        <stp>Open</stp>
        <stp>M</stp>
        <stp>-19</stp>
        <stp/>
        <stp/>
        <stp/>
        <stp/>
        <stp/>
        <tr r="C21" s="2"/>
      </tp>
      <tp>
        <v>422.57</v>
        <stp/>
        <stp>StudyData</stp>
        <stp>SPY</stp>
        <stp>Bar</stp>
        <stp/>
        <stp>Open</stp>
        <stp>M</stp>
        <stp>-10</stp>
        <stp/>
        <stp/>
        <stp/>
        <stp/>
        <stp/>
        <tr r="C12" s="2"/>
      </tp>
      <tp>
        <v>419.43</v>
        <stp/>
        <stp>StudyData</stp>
        <stp>SPY</stp>
        <stp>Bar</stp>
        <stp/>
        <stp>Open</stp>
        <stp>M</stp>
        <stp>-11</stp>
        <stp/>
        <stp/>
        <stp/>
        <stp/>
        <stp/>
        <tr r="C13" s="2"/>
      </tp>
      <tp>
        <v>398.4</v>
        <stp/>
        <stp>StudyData</stp>
        <stp>SPY</stp>
        <stp>Bar</stp>
        <stp/>
        <stp>Open</stp>
        <stp>M</stp>
        <stp>-12</stp>
        <stp/>
        <stp/>
        <stp/>
        <stp/>
        <stp/>
        <tr r="C14" s="2"/>
      </tp>
      <tp>
        <v>385.59</v>
        <stp/>
        <stp>StudyData</stp>
        <stp>SPY</stp>
        <stp>Bar</stp>
        <stp/>
        <stp>Open</stp>
        <stp>M</stp>
        <stp>-13</stp>
        <stp/>
        <stp/>
        <stp/>
        <stp/>
        <stp/>
        <tr r="C15" s="2"/>
      </tp>
      <tp>
        <v>373.72</v>
        <stp/>
        <stp>StudyData</stp>
        <stp>SPY</stp>
        <stp>Bar</stp>
        <stp/>
        <stp>Open</stp>
        <stp>M</stp>
        <stp>-14</stp>
        <stp/>
        <stp/>
        <stp/>
        <stp/>
        <stp/>
        <tr r="C16" s="2"/>
      </tp>
      <tp>
        <v>375.31</v>
        <stp/>
        <stp>StudyData</stp>
        <stp>SPY</stp>
        <stp>Bar</stp>
        <stp/>
        <stp>Open</stp>
        <stp>M</stp>
        <stp>-15</stp>
        <stp/>
        <stp/>
        <stp/>
        <stp/>
        <stp/>
        <tr r="C17" s="2"/>
      </tp>
      <tp>
        <v>365.57</v>
        <stp/>
        <stp>StudyData</stp>
        <stp>SPY</stp>
        <stp>Bar</stp>
        <stp/>
        <stp>Open</stp>
        <stp>M</stp>
        <stp>-16</stp>
        <stp/>
        <stp/>
        <stp/>
        <stp/>
        <stp/>
        <tr r="C18" s="2"/>
      </tp>
      <tp>
        <v>330.2</v>
        <stp/>
        <stp>StudyData</stp>
        <stp>SPY</stp>
        <stp>Bar</stp>
        <stp/>
        <stp>Open</stp>
        <stp>M</stp>
        <stp>-17</stp>
        <stp/>
        <stp/>
        <stp/>
        <stp/>
        <stp/>
        <tr r="C19" s="2"/>
      </tp>
      <tp t="s">
        <v>Obligatory parameter &lt;contract&gt;(position - 1) is not specified</v>
        <stp/>
        <stp>StudyData</stp>
        <stp/>
        <stp>PCB</stp>
        <stp>BaseType=Date,Price=1000,Index=1,Date=12/31/2020</stp>
        <stp>Close</stp>
        <stp>A</stp>
        <stp>0</stp>
        <stp>all</stp>
        <stp/>
        <stp/>
        <stp/>
        <stp>T</stp>
        <tr r="X17" s="3"/>
      </tp>
      <tp t="s">
        <v>Real Estate Select Sector SPDR</v>
        <stp/>
        <stp>ContractData</stp>
        <stp>XLRE</stp>
        <stp>LongDescription</stp>
        <stp/>
        <stp>T</stp>
        <tr r="H11" s="3"/>
        <tr r="H11" s="3"/>
        <tr r="S32" s="2"/>
      </tp>
      <tp>
        <v>177.95</v>
        <stp/>
        <stp>StudyData</stp>
        <stp>SPY</stp>
        <stp>Bar</stp>
        <stp/>
        <stp>Open</stp>
        <stp>M</stp>
        <stp>-98</stp>
        <stp/>
        <stp/>
        <stp/>
        <stp/>
        <stp/>
        <tr r="C100" s="2"/>
      </tp>
      <tp>
        <v>183.98</v>
        <stp/>
        <stp>StudyData</stp>
        <stp>SPY</stp>
        <stp>Bar</stp>
        <stp/>
        <stp>Open</stp>
        <stp>M</stp>
        <stp>-99</stp>
        <stp/>
        <stp/>
        <stp/>
        <stp/>
        <stp/>
        <tr r="C101" s="2"/>
      </tp>
      <tp>
        <v>196.7</v>
        <stp/>
        <stp>StudyData</stp>
        <stp>SPY</stp>
        <stp>Bar</stp>
        <stp/>
        <stp>Open</stp>
        <stp>M</stp>
        <stp>-90</stp>
        <stp/>
        <stp/>
        <stp/>
        <stp/>
        <stp/>
        <tr r="C92" s="2"/>
      </tp>
      <tp>
        <v>200.97</v>
        <stp/>
        <stp>StudyData</stp>
        <stp>SPY</stp>
        <stp>Bar</stp>
        <stp/>
        <stp>Open</stp>
        <stp>M</stp>
        <stp>-91</stp>
        <stp/>
        <stp/>
        <stp/>
        <stp/>
        <stp/>
        <tr r="C93" s="2"/>
      </tp>
      <tp>
        <v>192.56</v>
        <stp/>
        <stp>StudyData</stp>
        <stp>SPY</stp>
        <stp>Bar</stp>
        <stp/>
        <stp>Open</stp>
        <stp>M</stp>
        <stp>-92</stp>
        <stp/>
        <stp/>
        <stp/>
        <stp/>
        <stp/>
        <tr r="C94" s="2"/>
      </tp>
      <tp>
        <v>196.19</v>
        <stp/>
        <stp>StudyData</stp>
        <stp>SPY</stp>
        <stp>Bar</stp>
        <stp/>
        <stp>Open</stp>
        <stp>M</stp>
        <stp>-93</stp>
        <stp/>
        <stp/>
        <stp/>
        <stp/>
        <stp/>
        <tr r="C95" s="2"/>
      </tp>
      <tp>
        <v>192.95</v>
        <stp/>
        <stp>StudyData</stp>
        <stp>SPY</stp>
        <stp>Bar</stp>
        <stp/>
        <stp>Open</stp>
        <stp>M</stp>
        <stp>-94</stp>
        <stp/>
        <stp/>
        <stp/>
        <stp/>
        <stp/>
        <tr r="C96" s="2"/>
      </tp>
      <tp>
        <v>188.22</v>
        <stp/>
        <stp>StudyData</stp>
        <stp>SPY</stp>
        <stp>Bar</stp>
        <stp/>
        <stp>Open</stp>
        <stp>M</stp>
        <stp>-95</stp>
        <stp/>
        <stp/>
        <stp/>
        <stp/>
        <stp/>
        <tr r="C97" s="2"/>
      </tp>
      <tp>
        <v>187.62</v>
        <stp/>
        <stp>StudyData</stp>
        <stp>SPY</stp>
        <stp>Bar</stp>
        <stp/>
        <stp>Open</stp>
        <stp>M</stp>
        <stp>-96</stp>
        <stp/>
        <stp/>
        <stp/>
        <stp/>
        <stp/>
        <tr r="C98" s="2"/>
      </tp>
      <tp>
        <v>184.69</v>
        <stp/>
        <stp>StudyData</stp>
        <stp>SPY</stp>
        <stp>Bar</stp>
        <stp/>
        <stp>Open</stp>
        <stp>M</stp>
        <stp>-97</stp>
        <stp/>
        <stp/>
        <stp/>
        <stp/>
        <stp/>
        <tr r="C99" s="2"/>
      </tp>
      <tp>
        <v>206.4</v>
        <stp/>
        <stp>StudyData</stp>
        <stp>SPY</stp>
        <stp>Bar</stp>
        <stp/>
        <stp>Open</stp>
        <stp>M</stp>
        <stp>-88</stp>
        <stp/>
        <stp/>
        <stp/>
        <stp/>
        <stp/>
        <tr r="C90" s="2"/>
      </tp>
      <tp>
        <v>201.92</v>
        <stp/>
        <stp>StudyData</stp>
        <stp>SPY</stp>
        <stp>Bar</stp>
        <stp/>
        <stp>Open</stp>
        <stp>M</stp>
        <stp>-89</stp>
        <stp/>
        <stp/>
        <stp/>
        <stp/>
        <stp/>
        <tr r="C91" s="2"/>
      </tp>
      <tp>
        <v>210.46</v>
        <stp/>
        <stp>StudyData</stp>
        <stp>SPY</stp>
        <stp>Bar</stp>
        <stp/>
        <stp>Open</stp>
        <stp>M</stp>
        <stp>-80</stp>
        <stp/>
        <stp/>
        <stp/>
        <stp/>
        <stp/>
        <tr r="C82" s="2"/>
      </tp>
      <tp>
        <v>207.73</v>
        <stp/>
        <stp>StudyData</stp>
        <stp>SPY</stp>
        <stp>Bar</stp>
        <stp/>
        <stp>Open</stp>
        <stp>M</stp>
        <stp>-81</stp>
        <stp/>
        <stp/>
        <stp/>
        <stp/>
        <stp/>
        <tr r="C83" s="2"/>
      </tp>
      <tp>
        <v>211.94</v>
        <stp/>
        <stp>StudyData</stp>
        <stp>SPY</stp>
        <stp>Bar</stp>
        <stp/>
        <stp>Open</stp>
        <stp>M</stp>
        <stp>-82</stp>
        <stp/>
        <stp/>
        <stp/>
        <stp/>
        <stp/>
        <tr r="C84" s="2"/>
      </tp>
      <tp>
        <v>209.4</v>
        <stp/>
        <stp>StudyData</stp>
        <stp>SPY</stp>
        <stp>Bar</stp>
        <stp/>
        <stp>Open</stp>
        <stp>M</stp>
        <stp>-83</stp>
        <stp/>
        <stp/>
        <stp/>
        <stp/>
        <stp/>
        <tr r="C85" s="2"/>
      </tp>
      <tp>
        <v>206.39</v>
        <stp/>
        <stp>StudyData</stp>
        <stp>SPY</stp>
        <stp>Bar</stp>
        <stp/>
        <stp>Open</stp>
        <stp>M</stp>
        <stp>-84</stp>
        <stp/>
        <stp/>
        <stp/>
        <stp/>
        <stp/>
        <tr r="C86" s="2"/>
      </tp>
      <tp>
        <v>210.78</v>
        <stp/>
        <stp>StudyData</stp>
        <stp>SPY</stp>
        <stp>Bar</stp>
        <stp/>
        <stp>Open</stp>
        <stp>M</stp>
        <stp>-85</stp>
        <stp/>
        <stp/>
        <stp/>
        <stp/>
        <stp/>
        <tr r="C87" s="2"/>
      </tp>
      <tp>
        <v>200.05</v>
        <stp/>
        <stp>StudyData</stp>
        <stp>SPY</stp>
        <stp>Bar</stp>
        <stp/>
        <stp>Open</stp>
        <stp>M</stp>
        <stp>-86</stp>
        <stp/>
        <stp/>
        <stp/>
        <stp/>
        <stp/>
        <tr r="C88" s="2"/>
      </tp>
      <tp>
        <v>206.38</v>
        <stp/>
        <stp>StudyData</stp>
        <stp>SPY</stp>
        <stp>Bar</stp>
        <stp/>
        <stp>Open</stp>
        <stp>M</stp>
        <stp>-87</stp>
        <stp/>
        <stp/>
        <stp/>
        <stp/>
        <stp/>
        <tr r="C89" s="2"/>
      </tp>
      <tp>
        <v>148.04</v>
        <stp/>
        <stp>StudyData</stp>
        <stp>XLK</stp>
        <stp>Bar</stp>
        <stp/>
        <stp>Close</stp>
        <stp>M</stp>
        <stp>0</stp>
        <stp/>
        <stp/>
        <stp/>
        <stp/>
        <stp/>
        <tr r="J2" s="2"/>
      </tp>
      <tp>
        <v>34.74</v>
        <stp/>
        <stp>StudyData</stp>
        <stp>XLK</stp>
        <stp>Bar</stp>
        <stp/>
        <stp>Open</stp>
        <stp>M</stp>
        <stp>-98</stp>
        <stp/>
        <stp/>
        <stp/>
        <stp/>
        <stp/>
        <tr r="I100" s="2"/>
      </tp>
      <tp>
        <v>35.619999999999997</v>
        <stp/>
        <stp>StudyData</stp>
        <stp>XLK</stp>
        <stp>Bar</stp>
        <stp/>
        <stp>Open</stp>
        <stp>M</stp>
        <stp>-99</stp>
        <stp/>
        <stp/>
        <stp/>
        <stp/>
        <stp/>
        <tr r="I101" s="2"/>
      </tp>
      <tp>
        <v>38.909999999999997</v>
        <stp/>
        <stp>StudyData</stp>
        <stp>XLK</stp>
        <stp>Bar</stp>
        <stp/>
        <stp>Open</stp>
        <stp>M</stp>
        <stp>-92</stp>
        <stp/>
        <stp/>
        <stp/>
        <stp/>
        <stp/>
        <tr r="I94" s="2"/>
      </tp>
      <tp>
        <v>38.46</v>
        <stp/>
        <stp>StudyData</stp>
        <stp>XLK</stp>
        <stp>Bar</stp>
        <stp/>
        <stp>Open</stp>
        <stp>M</stp>
        <stp>-93</stp>
        <stp/>
        <stp/>
        <stp/>
        <stp/>
        <stp/>
        <tr r="I95" s="2"/>
      </tp>
      <tp>
        <v>39.82</v>
        <stp/>
        <stp>StudyData</stp>
        <stp>XLK</stp>
        <stp>Bar</stp>
        <stp/>
        <stp>Open</stp>
        <stp>M</stp>
        <stp>-90</stp>
        <stp/>
        <stp/>
        <stp/>
        <stp/>
        <stp/>
        <tr r="I92" s="2"/>
      </tp>
      <tp>
        <v>40.369999999999997</v>
        <stp/>
        <stp>StudyData</stp>
        <stp>XLK</stp>
        <stp>Bar</stp>
        <stp/>
        <stp>Open</stp>
        <stp>M</stp>
        <stp>-91</stp>
        <stp/>
        <stp/>
        <stp/>
        <stp/>
        <stp/>
        <tr r="I93" s="2"/>
      </tp>
      <tp>
        <v>36.42</v>
        <stp/>
        <stp>StudyData</stp>
        <stp>XLK</stp>
        <stp>Bar</stp>
        <stp/>
        <stp>Open</stp>
        <stp>M</stp>
        <stp>-96</stp>
        <stp/>
        <stp/>
        <stp/>
        <stp/>
        <stp/>
        <tr r="I98" s="2"/>
      </tp>
      <tp>
        <v>35.9</v>
        <stp/>
        <stp>StudyData</stp>
        <stp>XLK</stp>
        <stp>Bar</stp>
        <stp/>
        <stp>Open</stp>
        <stp>M</stp>
        <stp>-97</stp>
        <stp/>
        <stp/>
        <stp/>
        <stp/>
        <stp/>
        <tr r="I99" s="2"/>
      </tp>
      <tp>
        <v>37.880000000000003</v>
        <stp/>
        <stp>StudyData</stp>
        <stp>XLK</stp>
        <stp>Bar</stp>
        <stp/>
        <stp>Open</stp>
        <stp>M</stp>
        <stp>-94</stp>
        <stp/>
        <stp/>
        <stp/>
        <stp/>
        <stp/>
        <tr r="I96" s="2"/>
      </tp>
      <tp>
        <v>36.44</v>
        <stp/>
        <stp>StudyData</stp>
        <stp>XLK</stp>
        <stp>Bar</stp>
        <stp/>
        <stp>Open</stp>
        <stp>M</stp>
        <stp>-95</stp>
        <stp/>
        <stp/>
        <stp/>
        <stp/>
        <stp/>
        <tr r="I97" s="2"/>
      </tp>
      <tp>
        <v>42.39</v>
        <stp/>
        <stp>StudyData</stp>
        <stp>XLK</stp>
        <stp>Bar</stp>
        <stp/>
        <stp>Open</stp>
        <stp>M</stp>
        <stp>-88</stp>
        <stp/>
        <stp/>
        <stp/>
        <stp/>
        <stp/>
        <tr r="I90" s="2"/>
      </tp>
      <tp>
        <v>40.590000000000003</v>
        <stp/>
        <stp>StudyData</stp>
        <stp>XLK</stp>
        <stp>Bar</stp>
        <stp/>
        <stp>Open</stp>
        <stp>M</stp>
        <stp>-89</stp>
        <stp/>
        <stp/>
        <stp/>
        <stp/>
        <stp/>
        <tr r="I91" s="2"/>
      </tp>
      <tp>
        <v>43.62</v>
        <stp/>
        <stp>StudyData</stp>
        <stp>XLK</stp>
        <stp>Bar</stp>
        <stp/>
        <stp>Open</stp>
        <stp>M</stp>
        <stp>-82</stp>
        <stp/>
        <stp/>
        <stp/>
        <stp/>
        <stp/>
        <tr r="I84" s="2"/>
      </tp>
      <tp>
        <v>42.75</v>
        <stp/>
        <stp>StudyData</stp>
        <stp>XLK</stp>
        <stp>Bar</stp>
        <stp/>
        <stp>Open</stp>
        <stp>M</stp>
        <stp>-83</stp>
        <stp/>
        <stp/>
        <stp/>
        <stp/>
        <stp/>
        <tr r="I85" s="2"/>
      </tp>
      <tp>
        <v>42.56</v>
        <stp/>
        <stp>StudyData</stp>
        <stp>XLK</stp>
        <stp>Bar</stp>
        <stp/>
        <stp>Open</stp>
        <stp>M</stp>
        <stp>-80</stp>
        <stp/>
        <stp/>
        <stp/>
        <stp/>
        <stp/>
        <tr r="I82" s="2"/>
      </tp>
      <tp>
        <v>41.76</v>
        <stp/>
        <stp>StudyData</stp>
        <stp>XLK</stp>
        <stp>Bar</stp>
        <stp/>
        <stp>Open</stp>
        <stp>M</stp>
        <stp>-81</stp>
        <stp/>
        <stp/>
        <stp/>
        <stp/>
        <stp/>
        <tr r="I83" s="2"/>
      </tp>
      <tp>
        <v>40.04</v>
        <stp/>
        <stp>StudyData</stp>
        <stp>XLK</stp>
        <stp>Bar</stp>
        <stp/>
        <stp>Open</stp>
        <stp>M</stp>
        <stp>-86</stp>
        <stp/>
        <stp/>
        <stp/>
        <stp/>
        <stp/>
        <tr r="I88" s="2"/>
      </tp>
      <tp>
        <v>41.61</v>
        <stp/>
        <stp>StudyData</stp>
        <stp>XLK</stp>
        <stp>Bar</stp>
        <stp/>
        <stp>Open</stp>
        <stp>M</stp>
        <stp>-87</stp>
        <stp/>
        <stp/>
        <stp/>
        <stp/>
        <stp/>
        <tr r="I89" s="2"/>
      </tp>
      <tp>
        <v>41.48</v>
        <stp/>
        <stp>StudyData</stp>
        <stp>XLK</stp>
        <stp>Bar</stp>
        <stp/>
        <stp>Open</stp>
        <stp>M</stp>
        <stp>-84</stp>
        <stp/>
        <stp/>
        <stp/>
        <stp/>
        <stp/>
        <tr r="I86" s="2"/>
      </tp>
      <tp>
        <v>48.67</v>
        <stp/>
        <stp>ContractData</stp>
        <stp>XLRE</stp>
        <stp>OPen</stp>
        <stp/>
        <stp>T</stp>
        <tr r="L11" s="3"/>
      </tp>
      <tp>
        <v>43.24</v>
        <stp/>
        <stp>StudyData</stp>
        <stp>XLK</stp>
        <stp>Bar</stp>
        <stp/>
        <stp>Open</stp>
        <stp>M</stp>
        <stp>-85</stp>
        <stp/>
        <stp/>
        <stp/>
        <stp/>
        <stp/>
        <tr r="I87" s="2"/>
      </tp>
      <tp>
        <v>48.97</v>
        <stp/>
        <stp>ContractData</stp>
        <stp>XLRE</stp>
        <stp>HIgh</stp>
        <stp/>
        <stp>T</stp>
        <tr r="M11" s="3"/>
      </tp>
      <tp>
        <v>44669.39366898148</v>
        <stp/>
        <stp>SystemInfo</stp>
        <stp>Linetime</stp>
        <tr r="U2" s="3"/>
        <tr r="C2" s="4"/>
      </tp>
      <tp>
        <v>0.33120902715913758</v>
        <stp/>
        <stp>StudyData</stp>
        <stp>SPY</stp>
        <stp>PCB</stp>
        <stp>BaseType=Index,Price=1000,Index=1,Date=01/03/2012</stp>
        <stp>Close</stp>
        <stp>W</stp>
        <stp/>
        <stp>all</stp>
        <stp/>
        <stp/>
        <stp/>
        <stp>T</stp>
        <tr r="V16" s="3"/>
      </tp>
      <tp>
        <v>453.31</v>
        <stp/>
        <stp>StudyData</stp>
        <stp>SPY</stp>
        <stp>Bar</stp>
        <stp/>
        <stp>Open</stp>
        <stp>M</stp>
        <stp>0</stp>
        <stp/>
        <stp/>
        <stp/>
        <stp/>
        <stp/>
        <tr r="C2" s="2"/>
      </tp>
      <tp>
        <v>159.09</v>
        <stp/>
        <stp>StudyData</stp>
        <stp>XLK</stp>
        <stp>Bar</stp>
        <stp/>
        <stp>Open</stp>
        <stp>M</stp>
        <stp>0</stp>
        <stp/>
        <stp/>
        <stp/>
        <stp/>
        <stp/>
        <tr r="I2" s="2"/>
      </tp>
      <tp>
        <v>66.31</v>
        <stp/>
        <stp>StudyData</stp>
        <stp>XLK</stp>
        <stp>Bar</stp>
        <stp/>
        <stp>Open</stp>
        <stp>M</stp>
        <stp>-38</stp>
        <stp/>
        <stp/>
        <stp/>
        <stp/>
        <stp/>
        <tr r="I40" s="2"/>
      </tp>
      <tp>
        <v>60.71</v>
        <stp/>
        <stp>StudyData</stp>
        <stp>XLK</stp>
        <stp>Bar</stp>
        <stp/>
        <stp>Open</stp>
        <stp>M</stp>
        <stp>-39</stp>
        <stp/>
        <stp/>
        <stp/>
        <stp/>
        <stp/>
        <tr r="I41" s="2"/>
      </tp>
      <tp>
        <v>80.91</v>
        <stp/>
        <stp>StudyData</stp>
        <stp>XLK</stp>
        <stp>Bar</stp>
        <stp/>
        <stp>Open</stp>
        <stp>M</stp>
        <stp>-32</stp>
        <stp/>
        <stp/>
        <stp/>
        <stp/>
        <stp/>
        <tr r="I34" s="2"/>
      </tp>
      <tp>
        <v>79.83</v>
        <stp/>
        <stp>StudyData</stp>
        <stp>XLK</stp>
        <stp>Bar</stp>
        <stp/>
        <stp>Open</stp>
        <stp>M</stp>
        <stp>-33</stp>
        <stp/>
        <stp/>
        <stp/>
        <stp/>
        <stp/>
        <tr r="I35" s="2"/>
      </tp>
      <tp>
        <v>80.89</v>
        <stp/>
        <stp>StudyData</stp>
        <stp>XLK</stp>
        <stp>Bar</stp>
        <stp/>
        <stp>Open</stp>
        <stp>M</stp>
        <stp>-30</stp>
        <stp/>
        <stp/>
        <stp/>
        <stp/>
        <stp/>
        <tr r="I32" s="2"/>
      </tp>
      <tp>
        <v>78.87</v>
        <stp/>
        <stp>StudyData</stp>
        <stp>XLK</stp>
        <stp>Bar</stp>
        <stp/>
        <stp>Open</stp>
        <stp>M</stp>
        <stp>-31</stp>
        <stp/>
        <stp/>
        <stp/>
        <stp/>
        <stp/>
        <tr r="I33" s="2"/>
      </tp>
      <tp>
        <v>74.72</v>
        <stp/>
        <stp>StudyData</stp>
        <stp>XLK</stp>
        <stp>Bar</stp>
        <stp/>
        <stp>Open</stp>
        <stp>M</stp>
        <stp>-36</stp>
        <stp/>
        <stp/>
        <stp/>
        <stp/>
        <stp/>
        <tr r="I38" s="2"/>
      </tp>
      <tp>
        <v>71.42</v>
        <stp/>
        <stp>StudyData</stp>
        <stp>XLK</stp>
        <stp>Bar</stp>
        <stp/>
        <stp>Open</stp>
        <stp>M</stp>
        <stp>-37</stp>
        <stp/>
        <stp/>
        <stp/>
        <stp/>
        <stp/>
        <tr r="I39" s="2"/>
      </tp>
      <tp>
        <v>72</v>
        <stp/>
        <stp>StudyData</stp>
        <stp>XLK</stp>
        <stp>Bar</stp>
        <stp/>
        <stp>Open</stp>
        <stp>M</stp>
        <stp>-34</stp>
        <stp/>
        <stp/>
        <stp/>
        <stp/>
        <stp/>
        <tr r="I36" s="2"/>
      </tp>
      <tp>
        <v>79.5</v>
        <stp/>
        <stp>StudyData</stp>
        <stp>XLK</stp>
        <stp>Bar</stp>
        <stp/>
        <stp>Open</stp>
        <stp>M</stp>
        <stp>-35</stp>
        <stp/>
        <stp/>
        <stp/>
        <stp/>
        <stp/>
        <tr r="I37" s="2"/>
      </tp>
      <tp>
        <v>88.2</v>
        <stp/>
        <stp>StudyData</stp>
        <stp>XLK</stp>
        <stp>Bar</stp>
        <stp/>
        <stp>Open</stp>
        <stp>M</stp>
        <stp>-28</stp>
        <stp/>
        <stp/>
        <stp/>
        <stp/>
        <stp/>
        <tr r="I30" s="2"/>
      </tp>
      <tp>
        <v>83.95</v>
        <stp/>
        <stp>StudyData</stp>
        <stp>XLK</stp>
        <stp>Bar</stp>
        <stp/>
        <stp>Open</stp>
        <stp>M</stp>
        <stp>-29</stp>
        <stp/>
        <stp/>
        <stp/>
        <stp/>
        <stp/>
        <tr r="I31" s="2"/>
      </tp>
      <tp>
        <v>97.51</v>
        <stp/>
        <stp>StudyData</stp>
        <stp>XLK</stp>
        <stp>Bar</stp>
        <stp/>
        <stp>Open</stp>
        <stp>M</stp>
        <stp>-22</stp>
        <stp/>
        <stp/>
        <stp/>
        <stp/>
        <stp/>
        <tr r="I24" s="2"/>
      </tp>
      <tp>
        <v>89.4</v>
        <stp/>
        <stp>StudyData</stp>
        <stp>XLK</stp>
        <stp>Bar</stp>
        <stp/>
        <stp>Open</stp>
        <stp>M</stp>
        <stp>-23</stp>
        <stp/>
        <stp/>
        <stp/>
        <stp/>
        <stp/>
        <tr r="I25" s="2"/>
      </tp>
      <tp>
        <v>111.93</v>
        <stp/>
        <stp>StudyData</stp>
        <stp>XLK</stp>
        <stp>Bar</stp>
        <stp/>
        <stp>Open</stp>
        <stp>M</stp>
        <stp>-20</stp>
        <stp/>
        <stp/>
        <stp/>
        <stp/>
        <stp/>
        <tr r="I22" s="2"/>
      </tp>
      <tp>
        <v>104.56</v>
        <stp/>
        <stp>StudyData</stp>
        <stp>XLK</stp>
        <stp>Bar</stp>
        <stp/>
        <stp>Open</stp>
        <stp>M</stp>
        <stp>-21</stp>
        <stp/>
        <stp/>
        <stp/>
        <stp/>
        <stp/>
        <tr r="I23" s="2"/>
      </tp>
      <tp>
        <v>95.44</v>
        <stp/>
        <stp>StudyData</stp>
        <stp>XLK</stp>
        <stp>Bar</stp>
        <stp/>
        <stp>Open</stp>
        <stp>M</stp>
        <stp>-26</stp>
        <stp/>
        <stp/>
        <stp/>
        <stp/>
        <stp/>
        <tr r="I28" s="2"/>
      </tp>
      <tp>
        <v>92.5</v>
        <stp/>
        <stp>StudyData</stp>
        <stp>XLK</stp>
        <stp>Bar</stp>
        <stp/>
        <stp>Open</stp>
        <stp>M</stp>
        <stp>-27</stp>
        <stp/>
        <stp/>
        <stp/>
        <stp/>
        <stp/>
        <tr r="I29" s="2"/>
      </tp>
      <tp>
        <v>77.59</v>
        <stp/>
        <stp>StudyData</stp>
        <stp>XLK</stp>
        <stp>Bar</stp>
        <stp/>
        <stp>Open</stp>
        <stp>M</stp>
        <stp>-24</stp>
        <stp/>
        <stp/>
        <stp/>
        <stp/>
        <stp/>
        <tr r="I26" s="2"/>
      </tp>
      <tp>
        <v>89.96</v>
        <stp/>
        <stp>StudyData</stp>
        <stp>XLK</stp>
        <stp>Bar</stp>
        <stp/>
        <stp>Open</stp>
        <stp>M</stp>
        <stp>-25</stp>
        <stp/>
        <stp/>
        <stp/>
        <stp/>
        <stp/>
        <tr r="I27" s="2"/>
      </tp>
      <tp>
        <v>118.32</v>
        <stp/>
        <stp>StudyData</stp>
        <stp>XLK</stp>
        <stp>Bar</stp>
        <stp/>
        <stp>Open</stp>
        <stp>M</stp>
        <stp>-18</stp>
        <stp/>
        <stp/>
        <stp/>
        <stp/>
        <stp/>
        <tr r="I20" s="2"/>
      </tp>
      <tp>
        <v>124.66</v>
        <stp/>
        <stp>StudyData</stp>
        <stp>XLK</stp>
        <stp>Bar</stp>
        <stp/>
        <stp>Open</stp>
        <stp>M</stp>
        <stp>-19</stp>
        <stp/>
        <stp/>
        <stp/>
        <stp/>
        <stp/>
        <tr r="I21" s="2"/>
      </tp>
      <tp>
        <v>134.26</v>
        <stp/>
        <stp>StudyData</stp>
        <stp>XLK</stp>
        <stp>Bar</stp>
        <stp/>
        <stp>Open</stp>
        <stp>M</stp>
        <stp>-12</stp>
        <stp/>
        <stp/>
        <stp/>
        <stp/>
        <stp/>
        <tr r="I14" s="2"/>
      </tp>
      <tp>
        <v>132.91</v>
        <stp/>
        <stp>StudyData</stp>
        <stp>XLK</stp>
        <stp>Bar</stp>
        <stp/>
        <stp>Open</stp>
        <stp>M</stp>
        <stp>-13</stp>
        <stp/>
        <stp/>
        <stp/>
        <stp/>
        <stp/>
        <tr r="I15" s="2"/>
      </tp>
      <tp>
        <v>139.02000000000001</v>
        <stp/>
        <stp>StudyData</stp>
        <stp>XLK</stp>
        <stp>Bar</stp>
        <stp/>
        <stp>Open</stp>
        <stp>M</stp>
        <stp>-10</stp>
        <stp/>
        <stp/>
        <stp/>
        <stp/>
        <stp/>
        <tr r="I12" s="2"/>
      </tp>
      <tp>
        <v>140.44999999999999</v>
        <stp/>
        <stp>StudyData</stp>
        <stp>XLK</stp>
        <stp>Bar</stp>
        <stp/>
        <stp>Open</stp>
        <stp>M</stp>
        <stp>-11</stp>
        <stp/>
        <stp/>
        <stp/>
        <stp/>
        <stp/>
        <tr r="I13" s="2"/>
      </tp>
      <tp>
        <v>124.5</v>
        <stp/>
        <stp>StudyData</stp>
        <stp>XLK</stp>
        <stp>Bar</stp>
        <stp/>
        <stp>Open</stp>
        <stp>M</stp>
        <stp>-16</stp>
        <stp/>
        <stp/>
        <stp/>
        <stp/>
        <stp/>
        <tr r="I18" s="2"/>
      </tp>
      <tp>
        <v>111.71</v>
        <stp/>
        <stp>StudyData</stp>
        <stp>XLK</stp>
        <stp>Bar</stp>
        <stp/>
        <stp>Open</stp>
        <stp>M</stp>
        <stp>-17</stp>
        <stp/>
        <stp/>
        <stp/>
        <stp/>
        <stp/>
        <tr r="I19" s="2"/>
      </tp>
      <tp>
        <v>130.46</v>
        <stp/>
        <stp>StudyData</stp>
        <stp>XLK</stp>
        <stp>Bar</stp>
        <stp/>
        <stp>Open</stp>
        <stp>M</stp>
        <stp>-14</stp>
        <stp/>
        <stp/>
        <stp/>
        <stp/>
        <stp/>
        <tr r="I16" s="2"/>
      </tp>
      <tp>
        <v>130.68</v>
        <stp/>
        <stp>StudyData</stp>
        <stp>XLK</stp>
        <stp>Bar</stp>
        <stp/>
        <stp>Open</stp>
        <stp>M</stp>
        <stp>-15</stp>
        <stp/>
        <stp/>
        <stp/>
        <stp/>
        <stp/>
        <tr r="I17" s="2"/>
      </tp>
      <tp>
        <v>439.24</v>
        <stp/>
        <stp>StudyData</stp>
        <stp>SPY</stp>
        <stp>Bar</stp>
        <stp/>
        <stp>Close</stp>
        <stp>M</stp>
        <stp>0</stp>
        <stp/>
        <stp/>
        <stp/>
        <stp/>
        <stp/>
        <tr r="D2" s="2"/>
      </tp>
      <tp>
        <v>39.5</v>
        <stp/>
        <stp>StudyData</stp>
        <stp>XLK</stp>
        <stp>Bar</stp>
        <stp/>
        <stp>Open</stp>
        <stp>M</stp>
        <stp>-78</stp>
        <stp/>
        <stp/>
        <stp/>
        <stp/>
        <stp/>
        <tr r="I80" s="2"/>
      </tp>
      <tp>
        <v>39.380000000000003</v>
        <stp/>
        <stp>StudyData</stp>
        <stp>XLK</stp>
        <stp>Bar</stp>
        <stp/>
        <stp>Open</stp>
        <stp>M</stp>
        <stp>-79</stp>
        <stp/>
        <stp/>
        <stp/>
        <stp/>
        <stp/>
        <tr r="I81" s="2"/>
      </tp>
      <tp>
        <v>44.05</v>
        <stp/>
        <stp>StudyData</stp>
        <stp>XLK</stp>
        <stp>Bar</stp>
        <stp/>
        <stp>Open</stp>
        <stp>M</stp>
        <stp>-72</stp>
        <stp/>
        <stp/>
        <stp/>
        <stp/>
        <stp/>
        <tr r="I74" s="2"/>
      </tp>
      <tp>
        <v>41.32</v>
        <stp/>
        <stp>StudyData</stp>
        <stp>XLK</stp>
        <stp>Bar</stp>
        <stp/>
        <stp>Open</stp>
        <stp>M</stp>
        <stp>-73</stp>
        <stp/>
        <stp/>
        <stp/>
        <stp/>
        <stp/>
        <tr r="I75" s="2"/>
      </tp>
      <tp>
        <v>44.04</v>
        <stp/>
        <stp>StudyData</stp>
        <stp>XLK</stp>
        <stp>Bar</stp>
        <stp/>
        <stp>Open</stp>
        <stp>M</stp>
        <stp>-70</stp>
        <stp/>
        <stp/>
        <stp/>
        <stp/>
        <stp/>
        <tr r="I72" s="2"/>
      </tp>
      <tp>
        <v>42.22</v>
        <stp/>
        <stp>StudyData</stp>
        <stp>XLK</stp>
        <stp>Bar</stp>
        <stp/>
        <stp>Open</stp>
        <stp>M</stp>
        <stp>-71</stp>
        <stp/>
        <stp/>
        <stp/>
        <stp/>
        <stp/>
        <tr r="I73" s="2"/>
      </tp>
      <tp>
        <v>44.14</v>
        <stp/>
        <stp>StudyData</stp>
        <stp>XLK</stp>
        <stp>Bar</stp>
        <stp/>
        <stp>Open</stp>
        <stp>M</stp>
        <stp>-76</stp>
        <stp/>
        <stp/>
        <stp/>
        <stp/>
        <stp/>
        <tr r="I78" s="2"/>
      </tp>
      <tp>
        <v>43.73</v>
        <stp/>
        <stp>StudyData</stp>
        <stp>XLK</stp>
        <stp>Bar</stp>
        <stp/>
        <stp>Open</stp>
        <stp>M</stp>
        <stp>-77</stp>
        <stp/>
        <stp/>
        <stp/>
        <stp/>
        <stp/>
        <tr r="I79" s="2"/>
      </tp>
      <tp>
        <v>41.07</v>
        <stp/>
        <stp>StudyData</stp>
        <stp>XLK</stp>
        <stp>Bar</stp>
        <stp/>
        <stp>Open</stp>
        <stp>M</stp>
        <stp>-74</stp>
        <stp/>
        <stp/>
        <stp/>
        <stp/>
        <stp/>
        <tr r="I76" s="2"/>
      </tp>
      <tp>
        <v>42.06</v>
        <stp/>
        <stp>StudyData</stp>
        <stp>XLK</stp>
        <stp>Bar</stp>
        <stp/>
        <stp>Open</stp>
        <stp>M</stp>
        <stp>-75</stp>
        <stp/>
        <stp/>
        <stp/>
        <stp/>
        <stp/>
        <tr r="I77" s="2"/>
      </tp>
      <tp>
        <v>-8.1322851721336784E-2</v>
        <stp/>
        <stp>StudyData</stp>
        <stp>XLF</stp>
        <stp>PCB</stp>
        <stp>BaseType=Index,Price=1000,Index=1,Date=01/03/2012</stp>
        <stp>Close</stp>
        <stp>W</stp>
        <stp/>
        <stp>all</stp>
        <stp/>
        <stp/>
        <stp/>
        <stp>T</stp>
        <tr r="V9" s="3"/>
      </tp>
      <tp>
        <v>0.90169067000626024</v>
        <stp/>
        <stp>StudyData</stp>
        <stp>XLE</stp>
        <stp>PCB</stp>
        <stp>BaseType=Index,Price=1000,Index=1,Date=01/03/2012</stp>
        <stp>Close</stp>
        <stp>W</stp>
        <stp/>
        <stp>all</stp>
        <stp/>
        <stp/>
        <stp/>
        <stp>T</stp>
        <tr r="V8" s="3"/>
      </tp>
      <tp>
        <v>0.28580024067388349</v>
        <stp/>
        <stp>StudyData</stp>
        <stp>XLC</stp>
        <stp>PCB</stp>
        <stp>BaseType=Index,Price=1000,Index=1,Date=01/03/2012</stp>
        <stp>Close</stp>
        <stp>W</stp>
        <stp/>
        <stp>all</stp>
        <stp/>
        <stp/>
        <stp/>
        <stp>T</stp>
        <tr r="V5" s="3"/>
      </tp>
      <tp>
        <v>0.16842578037278877</v>
        <stp/>
        <stp>StudyData</stp>
        <stp>XLB</stp>
        <stp>PCB</stp>
        <stp>BaseType=Index,Price=1000,Index=1,Date=01/03/2012</stp>
        <stp>Close</stp>
        <stp>W</stp>
        <stp/>
        <stp>all</stp>
        <stp/>
        <stp/>
        <stp/>
        <stp>T</stp>
        <tr r="V12" s="3"/>
      </tp>
      <tp>
        <v>0.95471903982540718</v>
        <stp/>
        <stp>StudyData</stp>
        <stp>XLK</stp>
        <stp>PCB</stp>
        <stp>BaseType=Index,Price=1000,Index=1,Date=01/03/2012</stp>
        <stp>Close</stp>
        <stp>W</stp>
        <stp/>
        <stp>all</stp>
        <stp/>
        <stp/>
        <stp/>
        <stp>T</stp>
        <tr r="V14" s="3"/>
      </tp>
      <tp>
        <v>-0.16009605763457735</v>
        <stp/>
        <stp>StudyData</stp>
        <stp>XLI</stp>
        <stp>PCB</stp>
        <stp>BaseType=Index,Price=1000,Index=1,Date=01/03/2012</stp>
        <stp>Close</stp>
        <stp>W</stp>
        <stp/>
        <stp>all</stp>
        <stp/>
        <stp/>
        <stp/>
        <stp>T</stp>
        <tr r="V11" s="3"/>
      </tp>
      <tp>
        <v>-0.64195037507213992</v>
        <stp/>
        <stp>StudyData</stp>
        <stp>XLV</stp>
        <stp>PCB</stp>
        <stp>BaseType=Index,Price=1000,Index=1,Date=01/03/2012</stp>
        <stp>Close</stp>
        <stp>W</stp>
        <stp/>
        <stp>all</stp>
        <stp/>
        <stp/>
        <stp/>
        <stp>T</stp>
        <tr r="V10" s="3"/>
      </tp>
      <tp>
        <v>-0.15770797739519588</v>
        <stp/>
        <stp>StudyData</stp>
        <stp>XLU</stp>
        <stp>PCB</stp>
        <stp>BaseType=Index,Price=1000,Index=1,Date=01/03/2012</stp>
        <stp>Close</stp>
        <stp>W</stp>
        <stp/>
        <stp>all</stp>
        <stp/>
        <stp/>
        <stp/>
        <stp>T</stp>
        <tr r="V15" s="3"/>
      </tp>
      <tp>
        <v>-0.20294266869608901</v>
        <stp/>
        <stp>StudyData</stp>
        <stp>XLP</stp>
        <stp>PCB</stp>
        <stp>BaseType=Index,Price=1000,Index=1,Date=01/03/2012</stp>
        <stp>Close</stp>
        <stp>W</stp>
        <stp/>
        <stp>all</stp>
        <stp/>
        <stp/>
        <stp/>
        <stp>T</stp>
        <tr r="V7" s="3"/>
      </tp>
      <tp>
        <v>0.72309417040358293</v>
        <stp/>
        <stp>StudyData</stp>
        <stp>XLY</stp>
        <stp>PCB</stp>
        <stp>BaseType=Index,Price=1000,Index=1,Date=01/03/2012</stp>
        <stp>Close</stp>
        <stp>W</stp>
        <stp/>
        <stp>all</stp>
        <stp/>
        <stp/>
        <stp/>
        <stp>T</stp>
        <tr r="V6" s="3"/>
      </tp>
      <tp>
        <v>46.45</v>
        <stp/>
        <stp>StudyData</stp>
        <stp>XLK</stp>
        <stp>Bar</stp>
        <stp/>
        <stp>Open</stp>
        <stp>M</stp>
        <stp>-68</stp>
        <stp/>
        <stp/>
        <stp/>
        <stp/>
        <stp/>
        <tr r="I70" s="2"/>
      </tp>
      <tp>
        <v>43.4</v>
        <stp/>
        <stp>StudyData</stp>
        <stp>XLK</stp>
        <stp>Bar</stp>
        <stp/>
        <stp>Open</stp>
        <stp>M</stp>
        <stp>-69</stp>
        <stp/>
        <stp/>
        <stp/>
        <stp/>
        <stp/>
        <tr r="I71" s="2"/>
      </tp>
      <tp>
        <v>50.54</v>
        <stp/>
        <stp>StudyData</stp>
        <stp>XLK</stp>
        <stp>Bar</stp>
        <stp/>
        <stp>Open</stp>
        <stp>M</stp>
        <stp>-62</stp>
        <stp/>
        <stp/>
        <stp/>
        <stp/>
        <stp/>
        <tr r="I64" s="2"/>
      </tp>
      <tp>
        <v>48.67</v>
        <stp/>
        <stp>StudyData</stp>
        <stp>XLK</stp>
        <stp>Bar</stp>
        <stp/>
        <stp>Open</stp>
        <stp>M</stp>
        <stp>-63</stp>
        <stp/>
        <stp/>
        <stp/>
        <stp/>
        <stp/>
        <tr r="I65" s="2"/>
      </tp>
      <tp>
        <v>53.36</v>
        <stp/>
        <stp>StudyData</stp>
        <stp>XLK</stp>
        <stp>Bar</stp>
        <stp/>
        <stp>Open</stp>
        <stp>M</stp>
        <stp>-60</stp>
        <stp/>
        <stp/>
        <stp/>
        <stp/>
        <stp/>
        <tr r="I62" s="2"/>
      </tp>
      <tp>
        <v>52.67</v>
        <stp/>
        <stp>StudyData</stp>
        <stp>XLK</stp>
        <stp>Bar</stp>
        <stp/>
        <stp>Open</stp>
        <stp>M</stp>
        <stp>-61</stp>
        <stp/>
        <stp/>
        <stp/>
        <stp/>
        <stp/>
        <tr r="I63" s="2"/>
      </tp>
      <tp>
        <v>47.65</v>
        <stp/>
        <stp>StudyData</stp>
        <stp>XLK</stp>
        <stp>Bar</stp>
        <stp/>
        <stp>Open</stp>
        <stp>M</stp>
        <stp>-66</stp>
        <stp/>
        <stp/>
        <stp/>
        <stp/>
        <stp/>
        <tr r="I68" s="2"/>
      </tp>
      <tp>
        <v>46.98</v>
        <stp/>
        <stp>StudyData</stp>
        <stp>XLK</stp>
        <stp>Bar</stp>
        <stp/>
        <stp>Open</stp>
        <stp>M</stp>
        <stp>-67</stp>
        <stp/>
        <stp/>
        <stp/>
        <stp/>
        <stp/>
        <tr r="I69" s="2"/>
      </tp>
      <tp>
        <v>47.44</v>
        <stp/>
        <stp>StudyData</stp>
        <stp>XLK</stp>
        <stp>Bar</stp>
        <stp/>
        <stp>Open</stp>
        <stp>M</stp>
        <stp>-64</stp>
        <stp/>
        <stp/>
        <stp/>
        <stp/>
        <stp/>
        <tr r="I66" s="2"/>
      </tp>
      <tp>
        <v>47.52</v>
        <stp/>
        <stp>StudyData</stp>
        <stp>XLK</stp>
        <stp>Bar</stp>
        <stp/>
        <stp>Open</stp>
        <stp>M</stp>
        <stp>-65</stp>
        <stp/>
        <stp/>
        <stp/>
        <stp/>
        <stp/>
        <tr r="I67" s="2"/>
      </tp>
      <tp>
        <v>56.65</v>
        <stp/>
        <stp>StudyData</stp>
        <stp>XLK</stp>
        <stp>Bar</stp>
        <stp/>
        <stp>Open</stp>
        <stp>M</stp>
        <stp>-58</stp>
        <stp/>
        <stp/>
        <stp/>
        <stp/>
        <stp/>
        <tr r="I60" s="2"/>
      </tp>
      <tp>
        <v>54.58</v>
        <stp/>
        <stp>StudyData</stp>
        <stp>XLK</stp>
        <stp>Bar</stp>
        <stp/>
        <stp>Open</stp>
        <stp>M</stp>
        <stp>-59</stp>
        <stp/>
        <stp/>
        <stp/>
        <stp/>
        <stp/>
        <tr r="I61" s="2"/>
      </tp>
      <tp>
        <v>63.45</v>
        <stp/>
        <stp>StudyData</stp>
        <stp>XLK</stp>
        <stp>Bar</stp>
        <stp/>
        <stp>Open</stp>
        <stp>M</stp>
        <stp>-52</stp>
        <stp/>
        <stp/>
        <stp/>
        <stp/>
        <stp/>
        <tr r="I54" s="2"/>
      </tp>
      <tp>
        <v>63.25</v>
        <stp/>
        <stp>StudyData</stp>
        <stp>XLK</stp>
        <stp>Bar</stp>
        <stp/>
        <stp>Open</stp>
        <stp>M</stp>
        <stp>-53</stp>
        <stp/>
        <stp/>
        <stp/>
        <stp/>
        <stp/>
        <tr r="I55" s="2"/>
      </tp>
      <tp>
        <v>68.2</v>
        <stp/>
        <stp>StudyData</stp>
        <stp>XLK</stp>
        <stp>Bar</stp>
        <stp/>
        <stp>Open</stp>
        <stp>M</stp>
        <stp>-50</stp>
        <stp/>
        <stp/>
        <stp/>
        <stp/>
        <stp/>
        <tr r="I52" s="2"/>
      </tp>
      <tp>
        <v>64.209999999999994</v>
        <stp/>
        <stp>StudyData</stp>
        <stp>XLK</stp>
        <stp>Bar</stp>
        <stp/>
        <stp>Open</stp>
        <stp>M</stp>
        <stp>-51</stp>
        <stp/>
        <stp/>
        <stp/>
        <stp/>
        <stp/>
        <tr r="I53" s="2"/>
      </tp>
      <tp>
        <v>57.45</v>
        <stp/>
        <stp>StudyData</stp>
        <stp>XLK</stp>
        <stp>Bar</stp>
        <stp/>
        <stp>Open</stp>
        <stp>M</stp>
        <stp>-56</stp>
        <stp/>
        <stp/>
        <stp/>
        <stp/>
        <stp/>
        <tr r="I58" s="2"/>
      </tp>
      <tp>
        <v>54.95</v>
        <stp/>
        <stp>StudyData</stp>
        <stp>XLK</stp>
        <stp>Bar</stp>
        <stp/>
        <stp>Open</stp>
        <stp>M</stp>
        <stp>-57</stp>
        <stp/>
        <stp/>
        <stp/>
        <stp/>
        <stp/>
        <tr r="I59" s="2"/>
      </tp>
      <tp>
        <v>59.25</v>
        <stp/>
        <stp>StudyData</stp>
        <stp>XLK</stp>
        <stp>Bar</stp>
        <stp/>
        <stp>Open</stp>
        <stp>M</stp>
        <stp>-54</stp>
        <stp/>
        <stp/>
        <stp/>
        <stp/>
        <stp/>
        <tr r="I56" s="2"/>
      </tp>
      <tp>
        <v>58.98</v>
        <stp/>
        <stp>StudyData</stp>
        <stp>XLK</stp>
        <stp>Bar</stp>
        <stp/>
        <stp>Open</stp>
        <stp>M</stp>
        <stp>-55</stp>
        <stp/>
        <stp/>
        <stp/>
        <stp/>
        <stp/>
        <tr r="I57" s="2"/>
      </tp>
      <tp>
        <v>65.16</v>
        <stp/>
        <stp>StudyData</stp>
        <stp>XLK</stp>
        <stp>Bar</stp>
        <stp/>
        <stp>Open</stp>
        <stp>M</stp>
        <stp>-48</stp>
        <stp/>
        <stp/>
        <stp/>
        <stp/>
        <stp/>
        <tr r="I50" s="2"/>
      </tp>
      <tp>
        <v>68.33</v>
        <stp/>
        <stp>StudyData</stp>
        <stp>XLK</stp>
        <stp>Bar</stp>
        <stp/>
        <stp>Open</stp>
        <stp>M</stp>
        <stp>-49</stp>
        <stp/>
        <stp/>
        <stp/>
        <stp/>
        <stp/>
        <tr r="I51" s="2"/>
      </tp>
      <tp>
        <v>75.81</v>
        <stp/>
        <stp>StudyData</stp>
        <stp>XLK</stp>
        <stp>Bar</stp>
        <stp/>
        <stp>Open</stp>
        <stp>M</stp>
        <stp>-42</stp>
        <stp/>
        <stp/>
        <stp/>
        <stp/>
        <stp/>
        <tr r="I44" s="2"/>
      </tp>
      <tp>
        <v>75.25</v>
        <stp/>
        <stp>StudyData</stp>
        <stp>XLK</stp>
        <stp>Bar</stp>
        <stp/>
        <stp>Open</stp>
        <stp>M</stp>
        <stp>-43</stp>
        <stp/>
        <stp/>
        <stp/>
        <stp/>
        <stp/>
        <tr r="I45" s="2"/>
      </tp>
      <tp>
        <v>69.64</v>
        <stp/>
        <stp>StudyData</stp>
        <stp>XLK</stp>
        <stp>Bar</stp>
        <stp/>
        <stp>Open</stp>
        <stp>M</stp>
        <stp>-40</stp>
        <stp/>
        <stp/>
        <stp/>
        <stp/>
        <stp/>
        <tr r="I42" s="2"/>
      </tp>
      <tp>
        <v>69.400000000000006</v>
        <stp/>
        <stp>StudyData</stp>
        <stp>XLK</stp>
        <stp>Bar</stp>
        <stp/>
        <stp>Open</stp>
        <stp>M</stp>
        <stp>-41</stp>
        <stp/>
        <stp/>
        <stp/>
        <stp/>
        <stp/>
        <tr r="I43" s="2"/>
      </tp>
      <tp>
        <v>70.37</v>
        <stp/>
        <stp>StudyData</stp>
        <stp>XLK</stp>
        <stp>Bar</stp>
        <stp/>
        <stp>Open</stp>
        <stp>M</stp>
        <stp>-46</stp>
        <stp/>
        <stp/>
        <stp/>
        <stp/>
        <stp/>
        <tr r="I48" s="2"/>
      </tp>
      <tp>
        <v>65.37</v>
        <stp/>
        <stp>StudyData</stp>
        <stp>XLK</stp>
        <stp>Bar</stp>
        <stp/>
        <stp>Open</stp>
        <stp>M</stp>
        <stp>-47</stp>
        <stp/>
        <stp/>
        <stp/>
        <stp/>
        <stp/>
        <tr r="I49" s="2"/>
      </tp>
      <tp>
        <v>71.430000000000007</v>
        <stp/>
        <stp>StudyData</stp>
        <stp>XLK</stp>
        <stp>Bar</stp>
        <stp/>
        <stp>Open</stp>
        <stp>M</stp>
        <stp>-44</stp>
        <stp/>
        <stp/>
        <stp/>
        <stp/>
        <stp/>
        <tr r="I46" s="2"/>
      </tp>
      <tp>
        <v>68.87</v>
        <stp/>
        <stp>StudyData</stp>
        <stp>XLK</stp>
        <stp>Bar</stp>
        <stp/>
        <stp>Open</stp>
        <stp>M</stp>
        <stp>-45</stp>
        <stp/>
        <stp/>
        <stp/>
        <stp/>
        <stp/>
        <tr r="I47" s="2"/>
      </tp>
      <tp>
        <v>147.46</v>
        <stp/>
        <stp>StudyData</stp>
        <stp>XLK</stp>
        <stp>Bar</stp>
        <stp/>
        <stp>Open</stp>
        <stp>M</stp>
        <stp>-9</stp>
        <stp/>
        <stp/>
        <stp/>
        <stp/>
        <stp/>
        <tr r="I11" s="2"/>
      </tp>
      <tp>
        <v>154.09</v>
        <stp/>
        <stp>StudyData</stp>
        <stp>XLK</stp>
        <stp>Bar</stp>
        <stp/>
        <stp>Open</stp>
        <stp>M</stp>
        <stp>-8</stp>
        <stp/>
        <stp/>
        <stp/>
        <stp/>
        <stp/>
        <tr r="I10" s="2"/>
      </tp>
      <tp>
        <v>174.1</v>
        <stp/>
        <stp>StudyData</stp>
        <stp>XLK</stp>
        <stp>Bar</stp>
        <stp/>
        <stp>Open</stp>
        <stp>M</stp>
        <stp>-3</stp>
        <stp/>
        <stp/>
        <stp/>
        <stp/>
        <stp/>
        <tr r="I5" s="2"/>
      </tp>
      <tp>
        <v>162.19</v>
        <stp/>
        <stp>StudyData</stp>
        <stp>XLK</stp>
        <stp>Bar</stp>
        <stp/>
        <stp>Open</stp>
        <stp>M</stp>
        <stp>-2</stp>
        <stp/>
        <stp/>
        <stp/>
        <stp/>
        <stp/>
        <tr r="I4" s="2"/>
      </tp>
      <tp>
        <v>153.49</v>
        <stp/>
        <stp>StudyData</stp>
        <stp>XLK</stp>
        <stp>Bar</stp>
        <stp/>
        <stp>Open</stp>
        <stp>M</stp>
        <stp>-1</stp>
        <stp/>
        <stp/>
        <stp/>
        <stp/>
        <stp/>
        <tr r="I3" s="2"/>
      </tp>
      <tp>
        <v>159.41</v>
        <stp/>
        <stp>StudyData</stp>
        <stp>XLK</stp>
        <stp>Bar</stp>
        <stp/>
        <stp>Open</stp>
        <stp>M</stp>
        <stp>-7</stp>
        <stp/>
        <stp/>
        <stp/>
        <stp/>
        <stp/>
        <tr r="I9" s="2"/>
      </tp>
      <tp>
        <v>149.86000000000001</v>
        <stp/>
        <stp>StudyData</stp>
        <stp>XLK</stp>
        <stp>Bar</stp>
        <stp/>
        <stp>Open</stp>
        <stp>M</stp>
        <stp>-6</stp>
        <stp/>
        <stp/>
        <stp/>
        <stp/>
        <stp/>
        <tr r="I8" s="2"/>
      </tp>
      <tp>
        <v>161.53</v>
        <stp/>
        <stp>StudyData</stp>
        <stp>XLK</stp>
        <stp>Bar</stp>
        <stp/>
        <stp>Open</stp>
        <stp>M</stp>
        <stp>-5</stp>
        <stp/>
        <stp/>
        <stp/>
        <stp/>
        <stp/>
        <tr r="I7" s="2"/>
      </tp>
      <tp>
        <v>170.5</v>
        <stp/>
        <stp>StudyData</stp>
        <stp>XLK</stp>
        <stp>Bar</stp>
        <stp/>
        <stp>Open</stp>
        <stp>M</stp>
        <stp>-4</stp>
        <stp/>
        <stp/>
        <stp/>
        <stp/>
        <stp/>
        <tr r="I6" s="2"/>
      </tp>
      <tp t="s">
        <v/>
        <stp/>
        <stp>StudyData</stp>
        <stp>SPY</stp>
        <stp>Bar</stp>
        <stp/>
        <stp>Open</stp>
        <stp>M</stp>
        <stp>-582</stp>
        <stp/>
        <stp/>
        <stp/>
        <stp/>
        <stp/>
        <tr r="C584" s="2"/>
      </tp>
      <tp t="s">
        <v/>
        <stp/>
        <stp>StudyData</stp>
        <stp>SPY</stp>
        <stp>Bar</stp>
        <stp/>
        <stp>Open</stp>
        <stp>M</stp>
        <stp>-482</stp>
        <stp/>
        <stp/>
        <stp/>
        <stp/>
        <stp/>
        <tr r="C484" s="2"/>
      </tp>
      <tp t="s">
        <v/>
        <stp/>
        <stp>StudyData</stp>
        <stp>SPY</stp>
        <stp>Bar</stp>
        <stp/>
        <stp>Open</stp>
        <stp>M</stp>
        <stp>-382</stp>
        <stp/>
        <stp/>
        <stp/>
        <stp/>
        <stp/>
        <tr r="C384" s="2"/>
      </tp>
      <tp>
        <v>100.03</v>
        <stp/>
        <stp>StudyData</stp>
        <stp>SPY</stp>
        <stp>Bar</stp>
        <stp/>
        <stp>Open</stp>
        <stp>M</stp>
        <stp>-282</stp>
        <stp/>
        <stp/>
        <stp/>
        <stp/>
        <stp/>
        <tr r="C284" s="2"/>
      </tp>
      <tp>
        <v>144.15</v>
        <stp/>
        <stp>StudyData</stp>
        <stp>SPY</stp>
        <stp>Bar</stp>
        <stp/>
        <stp>Open</stp>
        <stp>M</stp>
        <stp>-182</stp>
        <stp/>
        <stp/>
        <stp/>
        <stp/>
        <stp/>
        <tr r="C184" s="2"/>
      </tp>
      <tp t="s">
        <v/>
        <stp/>
        <stp>StudyData</stp>
        <stp>SPY</stp>
        <stp>Bar</stp>
        <stp/>
        <stp>Open</stp>
        <stp>M</stp>
        <stp>-583</stp>
        <stp/>
        <stp/>
        <stp/>
        <stp/>
        <stp/>
        <tr r="C585" s="2"/>
      </tp>
      <tp t="s">
        <v/>
        <stp/>
        <stp>StudyData</stp>
        <stp>SPY</stp>
        <stp>Bar</stp>
        <stp/>
        <stp>Open</stp>
        <stp>M</stp>
        <stp>-483</stp>
        <stp/>
        <stp/>
        <stp/>
        <stp/>
        <stp/>
        <tr r="C485" s="2"/>
      </tp>
      <tp t="s">
        <v/>
        <stp/>
        <stp>StudyData</stp>
        <stp>SPY</stp>
        <stp>Bar</stp>
        <stp/>
        <stp>Open</stp>
        <stp>M</stp>
        <stp>-383</stp>
        <stp/>
        <stp/>
        <stp/>
        <stp/>
        <stp/>
        <tr r="C385" s="2"/>
      </tp>
      <tp>
        <v>96.06</v>
        <stp/>
        <stp>StudyData</stp>
        <stp>SPY</stp>
        <stp>Bar</stp>
        <stp/>
        <stp>Open</stp>
        <stp>M</stp>
        <stp>-283</stp>
        <stp/>
        <stp/>
        <stp/>
        <stp/>
        <stp/>
        <tr r="C285" s="2"/>
      </tp>
      <tp>
        <v>142.25</v>
        <stp/>
        <stp>StudyData</stp>
        <stp>SPY</stp>
        <stp>Bar</stp>
        <stp/>
        <stp>Open</stp>
        <stp>M</stp>
        <stp>-183</stp>
        <stp/>
        <stp/>
        <stp/>
        <stp/>
        <stp/>
        <tr r="C185" s="2"/>
      </tp>
      <tp t="s">
        <v/>
        <stp/>
        <stp>StudyData</stp>
        <stp>SPY</stp>
        <stp>Bar</stp>
        <stp/>
        <stp>Open</stp>
        <stp>M</stp>
        <stp>-580</stp>
        <stp/>
        <stp/>
        <stp/>
        <stp/>
        <stp/>
        <tr r="C582" s="2"/>
      </tp>
      <tp t="s">
        <v/>
        <stp/>
        <stp>StudyData</stp>
        <stp>SPY</stp>
        <stp>Bar</stp>
        <stp/>
        <stp>Open</stp>
        <stp>M</stp>
        <stp>-480</stp>
        <stp/>
        <stp/>
        <stp/>
        <stp/>
        <stp/>
        <tr r="C482" s="2"/>
      </tp>
      <tp t="s">
        <v/>
        <stp/>
        <stp>StudyData</stp>
        <stp>SPY</stp>
        <stp>Bar</stp>
        <stp/>
        <stp>Open</stp>
        <stp>M</stp>
        <stp>-380</stp>
        <stp/>
        <stp/>
        <stp/>
        <stp/>
        <stp/>
        <tr r="C382" s="2"/>
      </tp>
      <tp>
        <v>116.13</v>
        <stp/>
        <stp>StudyData</stp>
        <stp>SPY</stp>
        <stp>Bar</stp>
        <stp/>
        <stp>Open</stp>
        <stp>M</stp>
        <stp>-280</stp>
        <stp/>
        <stp/>
        <stp/>
        <stp/>
        <stp/>
        <tr r="C282" s="2"/>
      </tp>
      <tp>
        <v>142.18</v>
        <stp/>
        <stp>StudyData</stp>
        <stp>SPY</stp>
        <stp>Bar</stp>
        <stp/>
        <stp>Open</stp>
        <stp>M</stp>
        <stp>-180</stp>
        <stp/>
        <stp/>
        <stp/>
        <stp/>
        <stp/>
        <tr r="C182" s="2"/>
      </tp>
      <tp t="s">
        <v/>
        <stp/>
        <stp>StudyData</stp>
        <stp>SPY</stp>
        <stp>Bar</stp>
        <stp/>
        <stp>Open</stp>
        <stp>M</stp>
        <stp>-581</stp>
        <stp/>
        <stp/>
        <stp/>
        <stp/>
        <stp/>
        <tr r="C583" s="2"/>
      </tp>
      <tp t="s">
        <v/>
        <stp/>
        <stp>StudyData</stp>
        <stp>SPY</stp>
        <stp>Bar</stp>
        <stp/>
        <stp>Open</stp>
        <stp>M</stp>
        <stp>-481</stp>
        <stp/>
        <stp/>
        <stp/>
        <stp/>
        <stp/>
        <tr r="C483" s="2"/>
      </tp>
      <tp t="s">
        <v/>
        <stp/>
        <stp>StudyData</stp>
        <stp>SPY</stp>
        <stp>Bar</stp>
        <stp/>
        <stp>Open</stp>
        <stp>M</stp>
        <stp>-381</stp>
        <stp/>
        <stp/>
        <stp/>
        <stp/>
        <stp/>
        <tr r="C383" s="2"/>
      </tp>
      <tp>
        <v>110.81</v>
        <stp/>
        <stp>StudyData</stp>
        <stp>SPY</stp>
        <stp>Bar</stp>
        <stp/>
        <stp>Open</stp>
        <stp>M</stp>
        <stp>-281</stp>
        <stp/>
        <stp/>
        <stp/>
        <stp/>
        <stp/>
        <tr r="C283" s="2"/>
      </tp>
      <tp>
        <v>139.34</v>
        <stp/>
        <stp>StudyData</stp>
        <stp>SPY</stp>
        <stp>Bar</stp>
        <stp/>
        <stp>Open</stp>
        <stp>M</stp>
        <stp>-181</stp>
        <stp/>
        <stp/>
        <stp/>
        <stp/>
        <stp/>
        <tr r="C183" s="2"/>
      </tp>
      <tp t="s">
        <v/>
        <stp/>
        <stp>StudyData</stp>
        <stp>SPY</stp>
        <stp>Bar</stp>
        <stp/>
        <stp>Open</stp>
        <stp>M</stp>
        <stp>-586</stp>
        <stp/>
        <stp/>
        <stp/>
        <stp/>
        <stp/>
        <tr r="C588" s="2"/>
      </tp>
      <tp t="s">
        <v/>
        <stp/>
        <stp>StudyData</stp>
        <stp>SPY</stp>
        <stp>Bar</stp>
        <stp/>
        <stp>Open</stp>
        <stp>M</stp>
        <stp>-486</stp>
        <stp/>
        <stp/>
        <stp/>
        <stp/>
        <stp/>
        <tr r="C488" s="2"/>
      </tp>
      <tp t="s">
        <v/>
        <stp/>
        <stp>StudyData</stp>
        <stp>SPY</stp>
        <stp>Bar</stp>
        <stp/>
        <stp>Open</stp>
        <stp>M</stp>
        <stp>-386</stp>
        <stp/>
        <stp/>
        <stp/>
        <stp/>
        <stp/>
        <tr r="C388" s="2"/>
      </tp>
      <tp>
        <v>108.97</v>
        <stp/>
        <stp>StudyData</stp>
        <stp>SPY</stp>
        <stp>Bar</stp>
        <stp/>
        <stp>Open</stp>
        <stp>M</stp>
        <stp>-286</stp>
        <stp/>
        <stp/>
        <stp/>
        <stp/>
        <stp/>
        <tr r="C288" s="2"/>
      </tp>
      <tp>
        <v>133.54</v>
        <stp/>
        <stp>StudyData</stp>
        <stp>SPY</stp>
        <stp>Bar</stp>
        <stp/>
        <stp>Open</stp>
        <stp>M</stp>
        <stp>-186</stp>
        <stp/>
        <stp/>
        <stp/>
        <stp/>
        <stp/>
        <tr r="C188" s="2"/>
      </tp>
      <tp t="s">
        <v/>
        <stp/>
        <stp>StudyData</stp>
        <stp>SPY</stp>
        <stp>Bar</stp>
        <stp/>
        <stp>Open</stp>
        <stp>M</stp>
        <stp>-587</stp>
        <stp/>
        <stp/>
        <stp/>
        <stp/>
        <stp/>
        <tr r="C589" s="2"/>
      </tp>
      <tp t="s">
        <v/>
        <stp/>
        <stp>StudyData</stp>
        <stp>SPY</stp>
        <stp>Bar</stp>
        <stp/>
        <stp>Open</stp>
        <stp>M</stp>
        <stp>-487</stp>
        <stp/>
        <stp/>
        <stp/>
        <stp/>
        <stp/>
        <tr r="C489" s="2"/>
      </tp>
      <tp t="s">
        <v/>
        <stp/>
        <stp>StudyData</stp>
        <stp>SPY</stp>
        <stp>Bar</stp>
        <stp/>
        <stp>Open</stp>
        <stp>M</stp>
        <stp>-387</stp>
        <stp/>
        <stp/>
        <stp/>
        <stp/>
        <stp/>
        <tr r="C389" s="2"/>
      </tp>
      <tp>
        <v>111.75</v>
        <stp/>
        <stp>StudyData</stp>
        <stp>SPY</stp>
        <stp>Bar</stp>
        <stp/>
        <stp>Open</stp>
        <stp>M</stp>
        <stp>-287</stp>
        <stp/>
        <stp/>
        <stp/>
        <stp/>
        <stp/>
        <tr r="C289" s="2"/>
      </tp>
      <tp>
        <v>131.13999999999999</v>
        <stp/>
        <stp>StudyData</stp>
        <stp>SPY</stp>
        <stp>Bar</stp>
        <stp/>
        <stp>Open</stp>
        <stp>M</stp>
        <stp>-187</stp>
        <stp/>
        <stp/>
        <stp/>
        <stp/>
        <stp/>
        <tr r="C189" s="2"/>
      </tp>
      <tp t="s">
        <v/>
        <stp/>
        <stp>StudyData</stp>
        <stp>SPY</stp>
        <stp>Bar</stp>
        <stp/>
        <stp>Open</stp>
        <stp>M</stp>
        <stp>-584</stp>
        <stp/>
        <stp/>
        <stp/>
        <stp/>
        <stp/>
        <tr r="C586" s="2"/>
      </tp>
      <tp t="s">
        <v/>
        <stp/>
        <stp>StudyData</stp>
        <stp>SPY</stp>
        <stp>Bar</stp>
        <stp/>
        <stp>Open</stp>
        <stp>M</stp>
        <stp>-484</stp>
        <stp/>
        <stp/>
        <stp/>
        <stp/>
        <stp/>
        <tr r="C486" s="2"/>
      </tp>
      <tp t="s">
        <v/>
        <stp/>
        <stp>StudyData</stp>
        <stp>SPY</stp>
        <stp>Bar</stp>
        <stp/>
        <stp>Open</stp>
        <stp>M</stp>
        <stp>-384</stp>
        <stp/>
        <stp/>
        <stp/>
        <stp/>
        <stp/>
        <tr r="C386" s="2"/>
      </tp>
      <tp>
        <v>111.78</v>
        <stp/>
        <stp>StudyData</stp>
        <stp>SPY</stp>
        <stp>Bar</stp>
        <stp/>
        <stp>Open</stp>
        <stp>M</stp>
        <stp>-284</stp>
        <stp/>
        <stp/>
        <stp/>
        <stp/>
        <stp/>
        <tr r="C286" s="2"/>
      </tp>
      <tp>
        <v>140.53</v>
        <stp/>
        <stp>StudyData</stp>
        <stp>SPY</stp>
        <stp>Bar</stp>
        <stp/>
        <stp>Open</stp>
        <stp>M</stp>
        <stp>-184</stp>
        <stp/>
        <stp/>
        <stp/>
        <stp/>
        <stp/>
        <tr r="C186" s="2"/>
      </tp>
      <tp t="s">
        <v/>
        <stp/>
        <stp>StudyData</stp>
        <stp>SPY</stp>
        <stp>Bar</stp>
        <stp/>
        <stp>Open</stp>
        <stp>M</stp>
        <stp>-585</stp>
        <stp/>
        <stp/>
        <stp/>
        <stp/>
        <stp/>
        <tr r="C587" s="2"/>
      </tp>
      <tp t="s">
        <v/>
        <stp/>
        <stp>StudyData</stp>
        <stp>SPY</stp>
        <stp>Bar</stp>
        <stp/>
        <stp>Open</stp>
        <stp>M</stp>
        <stp>-485</stp>
        <stp/>
        <stp/>
        <stp/>
        <stp/>
        <stp/>
        <tr r="C487" s="2"/>
      </tp>
      <tp t="s">
        <v/>
        <stp/>
        <stp>StudyData</stp>
        <stp>SPY</stp>
        <stp>Bar</stp>
        <stp/>
        <stp>Open</stp>
        <stp>M</stp>
        <stp>-385</stp>
        <stp/>
        <stp/>
        <stp/>
        <stp/>
        <stp/>
        <tr r="C387" s="2"/>
      </tp>
      <tp>
        <v>114.06</v>
        <stp/>
        <stp>StudyData</stp>
        <stp>SPY</stp>
        <stp>Bar</stp>
        <stp/>
        <stp>Open</stp>
        <stp>M</stp>
        <stp>-285</stp>
        <stp/>
        <stp/>
        <stp/>
        <stp/>
        <stp/>
        <tr r="C287" s="2"/>
      </tp>
      <tp>
        <v>138.22</v>
        <stp/>
        <stp>StudyData</stp>
        <stp>SPY</stp>
        <stp>Bar</stp>
        <stp/>
        <stp>Open</stp>
        <stp>M</stp>
        <stp>-185</stp>
        <stp/>
        <stp/>
        <stp/>
        <stp/>
        <stp/>
        <tr r="C187" s="2"/>
      </tp>
      <tp t="s">
        <v/>
        <stp/>
        <stp>StudyData</stp>
        <stp>SPY</stp>
        <stp>Bar</stp>
        <stp/>
        <stp>Open</stp>
        <stp>M</stp>
        <stp>-488</stp>
        <stp/>
        <stp/>
        <stp/>
        <stp/>
        <stp/>
        <tr r="C490" s="2"/>
      </tp>
      <tp t="s">
        <v/>
        <stp/>
        <stp>StudyData</stp>
        <stp>SPY</stp>
        <stp>Bar</stp>
        <stp/>
        <stp>Open</stp>
        <stp>M</stp>
        <stp>-388</stp>
        <stp/>
        <stp/>
        <stp/>
        <stp/>
        <stp/>
        <tr r="C390" s="2"/>
      </tp>
      <tp>
        <v>110.31</v>
        <stp/>
        <stp>StudyData</stp>
        <stp>SPY</stp>
        <stp>Bar</stp>
        <stp/>
        <stp>Open</stp>
        <stp>M</stp>
        <stp>-288</stp>
        <stp/>
        <stp/>
        <stp/>
        <stp/>
        <stp/>
        <tr r="C290" s="2"/>
      </tp>
      <tp>
        <v>127.34</v>
        <stp/>
        <stp>StudyData</stp>
        <stp>SPY</stp>
        <stp>Bar</stp>
        <stp/>
        <stp>Open</stp>
        <stp>M</stp>
        <stp>-188</stp>
        <stp/>
        <stp/>
        <stp/>
        <stp/>
        <stp/>
        <tr r="C190" s="2"/>
      </tp>
      <tp t="s">
        <v/>
        <stp/>
        <stp>StudyData</stp>
        <stp>SPY</stp>
        <stp>Bar</stp>
        <stp/>
        <stp>Open</stp>
        <stp>M</stp>
        <stp>-489</stp>
        <stp/>
        <stp/>
        <stp/>
        <stp/>
        <stp/>
        <tr r="C491" s="2"/>
      </tp>
      <tp t="s">
        <v/>
        <stp/>
        <stp>StudyData</stp>
        <stp>SPY</stp>
        <stp>Bar</stp>
        <stp/>
        <stp>Open</stp>
        <stp>M</stp>
        <stp>-389</stp>
        <stp/>
        <stp/>
        <stp/>
        <stp/>
        <stp/>
        <tr r="C391" s="2"/>
      </tp>
      <tp>
        <v>105.25</v>
        <stp/>
        <stp>StudyData</stp>
        <stp>SPY</stp>
        <stp>Bar</stp>
        <stp/>
        <stp>Open</stp>
        <stp>M</stp>
        <stp>-289</stp>
        <stp/>
        <stp/>
        <stp/>
        <stp/>
        <stp/>
        <tr r="C291" s="2"/>
      </tp>
      <tp>
        <v>127.43</v>
        <stp/>
        <stp>StudyData</stp>
        <stp>SPY</stp>
        <stp>Bar</stp>
        <stp/>
        <stp>Open</stp>
        <stp>M</stp>
        <stp>-189</stp>
        <stp/>
        <stp/>
        <stp/>
        <stp/>
        <stp/>
        <tr r="C191" s="2"/>
      </tp>
      <tp t="s">
        <v/>
        <stp/>
        <stp>StudyData</stp>
        <stp>SPY</stp>
        <stp>Bar</stp>
        <stp/>
        <stp>Open</stp>
        <stp>M</stp>
        <stp>-492</stp>
        <stp/>
        <stp/>
        <stp/>
        <stp/>
        <stp/>
        <tr r="C494" s="2"/>
      </tp>
      <tp t="s">
        <v/>
        <stp/>
        <stp>StudyData</stp>
        <stp>SPY</stp>
        <stp>Bar</stp>
        <stp/>
        <stp>Open</stp>
        <stp>M</stp>
        <stp>-392</stp>
        <stp/>
        <stp/>
        <stp/>
        <stp/>
        <stp/>
        <tr r="C394" s="2"/>
      </tp>
      <tp>
        <v>96.22</v>
        <stp/>
        <stp>StudyData</stp>
        <stp>SPY</stp>
        <stp>Bar</stp>
        <stp/>
        <stp>Open</stp>
        <stp>M</stp>
        <stp>-292</stp>
        <stp/>
        <stp/>
        <stp/>
        <stp/>
        <stp/>
        <tr r="C294" s="2"/>
      </tp>
      <tp>
        <v>130.07</v>
        <stp/>
        <stp>StudyData</stp>
        <stp>SPY</stp>
        <stp>Bar</stp>
        <stp/>
        <stp>Open</stp>
        <stp>M</stp>
        <stp>-192</stp>
        <stp/>
        <stp/>
        <stp/>
        <stp/>
        <stp/>
        <tr r="C194" s="2"/>
      </tp>
      <tp t="s">
        <v/>
        <stp/>
        <stp>StudyData</stp>
        <stp>SPY</stp>
        <stp>Bar</stp>
        <stp/>
        <stp>Open</stp>
        <stp>M</stp>
        <stp>-493</stp>
        <stp/>
        <stp/>
        <stp/>
        <stp/>
        <stp/>
        <tr r="C495" s="2"/>
      </tp>
      <tp t="s">
        <v/>
        <stp/>
        <stp>StudyData</stp>
        <stp>SPY</stp>
        <stp>Bar</stp>
        <stp/>
        <stp>Open</stp>
        <stp>M</stp>
        <stp>-393</stp>
        <stp/>
        <stp/>
        <stp/>
        <stp/>
        <stp/>
        <tr r="C395" s="2"/>
      </tp>
      <tp>
        <v>93.19</v>
        <stp/>
        <stp>StudyData</stp>
        <stp>SPY</stp>
        <stp>Bar</stp>
        <stp/>
        <stp>Open</stp>
        <stp>M</stp>
        <stp>-293</stp>
        <stp/>
        <stp/>
        <stp/>
        <stp/>
        <stp/>
        <tr r="C295" s="2"/>
      </tp>
      <tp>
        <v>128.6</v>
        <stp/>
        <stp>StudyData</stp>
        <stp>SPY</stp>
        <stp>Bar</stp>
        <stp/>
        <stp>Open</stp>
        <stp>M</stp>
        <stp>-193</stp>
        <stp/>
        <stp/>
        <stp/>
        <stp/>
        <stp/>
        <tr r="C195" s="2"/>
      </tp>
      <tp t="s">
        <v/>
        <stp/>
        <stp>StudyData</stp>
        <stp>SPY</stp>
        <stp>Bar</stp>
        <stp/>
        <stp>Open</stp>
        <stp>M</stp>
        <stp>-490</stp>
        <stp/>
        <stp/>
        <stp/>
        <stp/>
        <stp/>
        <tr r="C492" s="2"/>
      </tp>
      <tp t="s">
        <v/>
        <stp/>
        <stp>StudyData</stp>
        <stp>SPY</stp>
        <stp>Bar</stp>
        <stp/>
        <stp>Open</stp>
        <stp>M</stp>
        <stp>-390</stp>
        <stp/>
        <stp/>
        <stp/>
        <stp/>
        <stp/>
        <tr r="C392" s="2"/>
      </tp>
      <tp>
        <v>99.91</v>
        <stp/>
        <stp>StudyData</stp>
        <stp>SPY</stp>
        <stp>Bar</stp>
        <stp/>
        <stp>Open</stp>
        <stp>M</stp>
        <stp>-290</stp>
        <stp/>
        <stp/>
        <stp/>
        <stp/>
        <stp/>
        <tr r="C292" s="2"/>
      </tp>
      <tp>
        <v>127.38</v>
        <stp/>
        <stp>StudyData</stp>
        <stp>SPY</stp>
        <stp>Bar</stp>
        <stp/>
        <stp>Open</stp>
        <stp>M</stp>
        <stp>-190</stp>
        <stp/>
        <stp/>
        <stp/>
        <stp/>
        <stp/>
        <tr r="C192" s="2"/>
      </tp>
      <tp t="s">
        <v/>
        <stp/>
        <stp>StudyData</stp>
        <stp>SPY</stp>
        <stp>Bar</stp>
        <stp/>
        <stp>Open</stp>
        <stp>M</stp>
        <stp>-491</stp>
        <stp/>
        <stp/>
        <stp/>
        <stp/>
        <stp/>
        <tr r="C493" s="2"/>
      </tp>
      <tp t="s">
        <v/>
        <stp/>
        <stp>StudyData</stp>
        <stp>SPY</stp>
        <stp>Bar</stp>
        <stp/>
        <stp>Open</stp>
        <stp>M</stp>
        <stp>-391</stp>
        <stp/>
        <stp/>
        <stp/>
        <stp/>
        <stp/>
        <tr r="C393" s="2"/>
      </tp>
      <tp>
        <v>97.31</v>
        <stp/>
        <stp>StudyData</stp>
        <stp>SPY</stp>
        <stp>Bar</stp>
        <stp/>
        <stp>Open</stp>
        <stp>M</stp>
        <stp>-291</stp>
        <stp/>
        <stp/>
        <stp/>
        <stp/>
        <stp/>
        <tr r="C293" s="2"/>
      </tp>
      <tp>
        <v>131.47</v>
        <stp/>
        <stp>StudyData</stp>
        <stp>SPY</stp>
        <stp>Bar</stp>
        <stp/>
        <stp>Open</stp>
        <stp>M</stp>
        <stp>-191</stp>
        <stp/>
        <stp/>
        <stp/>
        <stp/>
        <stp/>
        <tr r="C193" s="2"/>
      </tp>
      <tp t="s">
        <v/>
        <stp/>
        <stp>StudyData</stp>
        <stp>SPY</stp>
        <stp>Bar</stp>
        <stp/>
        <stp>Open</stp>
        <stp>M</stp>
        <stp>-496</stp>
        <stp/>
        <stp/>
        <stp/>
        <stp/>
        <stp/>
        <tr r="C498" s="2"/>
      </tp>
      <tp t="s">
        <v/>
        <stp/>
        <stp>StudyData</stp>
        <stp>SPY</stp>
        <stp>Bar</stp>
        <stp/>
        <stp>Open</stp>
        <stp>M</stp>
        <stp>-396</stp>
        <stp/>
        <stp/>
        <stp/>
        <stp/>
        <stp/>
        <tr r="C398" s="2"/>
      </tp>
      <tp>
        <v>95.5</v>
        <stp/>
        <stp>StudyData</stp>
        <stp>SPY</stp>
        <stp>Bar</stp>
        <stp/>
        <stp>Open</stp>
        <stp>M</stp>
        <stp>-296</stp>
        <stp/>
        <stp/>
        <stp/>
        <stp/>
        <stp/>
        <tr r="C298" s="2"/>
      </tp>
      <tp>
        <v>126.02</v>
        <stp/>
        <stp>StudyData</stp>
        <stp>SPY</stp>
        <stp>Bar</stp>
        <stp/>
        <stp>Open</stp>
        <stp>M</stp>
        <stp>-196</stp>
        <stp/>
        <stp/>
        <stp/>
        <stp/>
        <stp/>
        <tr r="C198" s="2"/>
      </tp>
      <tp t="s">
        <v/>
        <stp/>
        <stp>StudyData</stp>
        <stp>SPY</stp>
        <stp>Bar</stp>
        <stp/>
        <stp>Open</stp>
        <stp>M</stp>
        <stp>-497</stp>
        <stp/>
        <stp/>
        <stp/>
        <stp/>
        <stp/>
        <tr r="C499" s="2"/>
      </tp>
      <tp t="s">
        <v/>
        <stp/>
        <stp>StudyData</stp>
        <stp>SPY</stp>
        <stp>Bar</stp>
        <stp/>
        <stp>Open</stp>
        <stp>M</stp>
        <stp>-397</stp>
        <stp/>
        <stp/>
        <stp/>
        <stp/>
        <stp/>
        <tr r="C399" s="2"/>
      </tp>
      <tp>
        <v>88.5</v>
        <stp/>
        <stp>StudyData</stp>
        <stp>SPY</stp>
        <stp>Bar</stp>
        <stp/>
        <stp>Open</stp>
        <stp>M</stp>
        <stp>-297</stp>
        <stp/>
        <stp/>
        <stp/>
        <stp/>
        <stp/>
        <tr r="C299" s="2"/>
      </tp>
      <tp>
        <v>120.58</v>
        <stp/>
        <stp>StudyData</stp>
        <stp>SPY</stp>
        <stp>Bar</stp>
        <stp/>
        <stp>Open</stp>
        <stp>M</stp>
        <stp>-197</stp>
        <stp/>
        <stp/>
        <stp/>
        <stp/>
        <stp/>
        <tr r="C199" s="2"/>
      </tp>
      <tp t="s">
        <v/>
        <stp/>
        <stp>StudyData</stp>
        <stp>SPY</stp>
        <stp>Bar</stp>
        <stp/>
        <stp>Open</stp>
        <stp>M</stp>
        <stp>-494</stp>
        <stp/>
        <stp/>
        <stp/>
        <stp/>
        <stp/>
        <tr r="C496" s="2"/>
      </tp>
      <tp t="s">
        <v/>
        <stp/>
        <stp>StudyData</stp>
        <stp>SPY</stp>
        <stp>Bar</stp>
        <stp/>
        <stp>Open</stp>
        <stp>M</stp>
        <stp>-394</stp>
        <stp/>
        <stp/>
        <stp/>
        <stp/>
        <stp/>
        <tr r="C396" s="2"/>
      </tp>
      <tp>
        <v>95.25</v>
        <stp/>
        <stp>StudyData</stp>
        <stp>SPY</stp>
        <stp>Bar</stp>
        <stp/>
        <stp>Open</stp>
        <stp>M</stp>
        <stp>-294</stp>
        <stp/>
        <stp/>
        <stp/>
        <stp/>
        <stp/>
        <tr r="C296" s="2"/>
      </tp>
      <tp>
        <v>127.82</v>
        <stp/>
        <stp>StudyData</stp>
        <stp>SPY</stp>
        <stp>Bar</stp>
        <stp/>
        <stp>Open</stp>
        <stp>M</stp>
        <stp>-194</stp>
        <stp/>
        <stp/>
        <stp/>
        <stp/>
        <stp/>
        <tr r="C196" s="2"/>
      </tp>
      <tp t="s">
        <v/>
        <stp/>
        <stp>StudyData</stp>
        <stp>SPY</stp>
        <stp>Bar</stp>
        <stp/>
        <stp>Open</stp>
        <stp>M</stp>
        <stp>-495</stp>
        <stp/>
        <stp/>
        <stp/>
        <stp/>
        <stp/>
        <tr r="C497" s="2"/>
      </tp>
      <tp t="s">
        <v/>
        <stp/>
        <stp>StudyData</stp>
        <stp>SPY</stp>
        <stp>Bar</stp>
        <stp/>
        <stp>Open</stp>
        <stp>M</stp>
        <stp>-395</stp>
        <stp/>
        <stp/>
        <stp/>
        <stp/>
        <stp/>
        <tr r="C397" s="2"/>
      </tp>
      <tp>
        <v>90.63</v>
        <stp/>
        <stp>StudyData</stp>
        <stp>SPY</stp>
        <stp>Bar</stp>
        <stp/>
        <stp>Open</stp>
        <stp>M</stp>
        <stp>-295</stp>
        <stp/>
        <stp/>
        <stp/>
        <stp/>
        <stp/>
        <tr r="C297" s="2"/>
      </tp>
      <tp>
        <v>125.1</v>
        <stp/>
        <stp>StudyData</stp>
        <stp>SPY</stp>
        <stp>Bar</stp>
        <stp/>
        <stp>Open</stp>
        <stp>M</stp>
        <stp>-195</stp>
        <stp/>
        <stp/>
        <stp/>
        <stp/>
        <stp/>
        <tr r="C197" s="2"/>
      </tp>
      <tp t="s">
        <v/>
        <stp/>
        <stp>StudyData</stp>
        <stp>SPY</stp>
        <stp>Bar</stp>
        <stp/>
        <stp>Open</stp>
        <stp>M</stp>
        <stp>-498</stp>
        <stp/>
        <stp/>
        <stp/>
        <stp/>
        <stp/>
        <tr r="C500" s="2"/>
      </tp>
      <tp t="s">
        <v/>
        <stp/>
        <stp>StudyData</stp>
        <stp>SPY</stp>
        <stp>Bar</stp>
        <stp/>
        <stp>Open</stp>
        <stp>M</stp>
        <stp>-398</stp>
        <stp/>
        <stp/>
        <stp/>
        <stp/>
        <stp/>
        <tr r="C400" s="2"/>
      </tp>
      <tp>
        <v>85.25</v>
        <stp/>
        <stp>StudyData</stp>
        <stp>SPY</stp>
        <stp>Bar</stp>
        <stp/>
        <stp>Open</stp>
        <stp>M</stp>
        <stp>-298</stp>
        <stp/>
        <stp/>
        <stp/>
        <stp/>
        <stp/>
        <tr r="C300" s="2"/>
      </tp>
      <tp>
        <v>122.96</v>
        <stp/>
        <stp>StudyData</stp>
        <stp>SPY</stp>
        <stp>Bar</stp>
        <stp/>
        <stp>Open</stp>
        <stp>M</stp>
        <stp>-198</stp>
        <stp/>
        <stp/>
        <stp/>
        <stp/>
        <stp/>
        <tr r="C200" s="2"/>
      </tp>
      <tp t="s">
        <v/>
        <stp/>
        <stp>StudyData</stp>
        <stp>SPY</stp>
        <stp>Bar</stp>
        <stp/>
        <stp>Open</stp>
        <stp>M</stp>
        <stp>-499</stp>
        <stp/>
        <stp/>
        <stp/>
        <stp/>
        <stp/>
        <tr r="C501" s="2"/>
      </tp>
      <tp t="s">
        <v/>
        <stp/>
        <stp>StudyData</stp>
        <stp>SPY</stp>
        <stp>Bar</stp>
        <stp/>
        <stp>Open</stp>
        <stp>M</stp>
        <stp>-399</stp>
        <stp/>
        <stp/>
        <stp/>
        <stp/>
        <stp/>
        <tr r="C401" s="2"/>
      </tp>
      <tp>
        <v>80.13</v>
        <stp/>
        <stp>StudyData</stp>
        <stp>SPY</stp>
        <stp>Bar</stp>
        <stp/>
        <stp>Open</stp>
        <stp>M</stp>
        <stp>-299</stp>
        <stp/>
        <stp/>
        <stp/>
        <stp/>
        <stp/>
        <tr r="C301" s="2"/>
      </tp>
      <tp>
        <v>122.51</v>
        <stp/>
        <stp>StudyData</stp>
        <stp>SPY</stp>
        <stp>Bar</stp>
        <stp/>
        <stp>Open</stp>
        <stp>M</stp>
        <stp>-199</stp>
        <stp/>
        <stp/>
        <stp/>
        <stp/>
        <stp/>
        <tr r="C201" s="2"/>
      </tp>
      <tp>
        <v>13190429</v>
        <stp/>
        <stp>ContractData</stp>
        <stp>SPY</stp>
        <stp>T_CVol</stp>
        <stp/>
        <stp>T</stp>
        <tr r="P8" s="3"/>
      </tp>
      <tp>
        <v>2537316</v>
        <stp/>
        <stp>ContractData</stp>
        <stp>XLY</stp>
        <stp>T_CVol</stp>
        <stp/>
        <stp>T</stp>
        <tr r="P7" s="3"/>
      </tp>
      <tp t="s">
        <v/>
        <stp/>
        <stp>ContractData</stp>
        <stp>S.XLE</stp>
        <stp>Y_COI</stp>
        <stp/>
        <stp>T</stp>
        <tr r="P17" s="3"/>
      </tp>
      <tp t="s">
        <v/>
        <stp/>
        <stp>StudyData</stp>
        <stp>SPY</stp>
        <stp>Bar</stp>
        <stp/>
        <stp>Open</stp>
        <stp>M</stp>
        <stp>-502</stp>
        <stp/>
        <stp/>
        <stp/>
        <stp/>
        <stp/>
        <tr r="C504" s="2"/>
      </tp>
      <tp t="s">
        <v/>
        <stp/>
        <stp>StudyData</stp>
        <stp>SPY</stp>
        <stp>Bar</stp>
        <stp/>
        <stp>Open</stp>
        <stp>M</stp>
        <stp>-402</stp>
        <stp/>
        <stp/>
        <stp/>
        <stp/>
        <stp/>
        <tr r="C404" s="2"/>
      </tp>
      <tp t="s">
        <v/>
        <stp/>
        <stp>StudyData</stp>
        <stp>SPY</stp>
        <stp>Bar</stp>
        <stp/>
        <stp>Open</stp>
        <stp>M</stp>
        <stp>-302</stp>
        <stp/>
        <stp/>
        <stp/>
        <stp/>
        <stp/>
        <tr r="C304" s="2"/>
      </tp>
      <tp>
        <v>119.52</v>
        <stp/>
        <stp>StudyData</stp>
        <stp>SPY</stp>
        <stp>Bar</stp>
        <stp/>
        <stp>Open</stp>
        <stp>M</stp>
        <stp>-202</stp>
        <stp/>
        <stp/>
        <stp/>
        <stp/>
        <stp/>
        <tr r="C204" s="2"/>
      </tp>
      <tp>
        <v>168.14</v>
        <stp/>
        <stp>StudyData</stp>
        <stp>SPY</stp>
        <stp>Bar</stp>
        <stp/>
        <stp>Open</stp>
        <stp>M</stp>
        <stp>-102</stp>
        <stp/>
        <stp/>
        <stp/>
        <stp/>
        <stp/>
        <tr r="C104" s="2"/>
      </tp>
      <tp t="s">
        <v/>
        <stp/>
        <stp>StudyData</stp>
        <stp>SPY</stp>
        <stp>Bar</stp>
        <stp/>
        <stp>Open</stp>
        <stp>M</stp>
        <stp>-503</stp>
        <stp/>
        <stp/>
        <stp/>
        <stp/>
        <stp/>
        <tr r="C505" s="2"/>
      </tp>
      <tp t="s">
        <v/>
        <stp/>
        <stp>StudyData</stp>
        <stp>SPY</stp>
        <stp>Bar</stp>
        <stp/>
        <stp>Open</stp>
        <stp>M</stp>
        <stp>-403</stp>
        <stp/>
        <stp/>
        <stp/>
        <stp/>
        <stp/>
        <tr r="C405" s="2"/>
      </tp>
      <tp t="s">
        <v/>
        <stp/>
        <stp>StudyData</stp>
        <stp>SPY</stp>
        <stp>Bar</stp>
        <stp/>
        <stp>Open</stp>
        <stp>M</stp>
        <stp>-303</stp>
        <stp/>
        <stp/>
        <stp/>
        <stp/>
        <stp/>
        <tr r="C305" s="2"/>
      </tp>
      <tp>
        <v>116.07</v>
        <stp/>
        <stp>StudyData</stp>
        <stp>SPY</stp>
        <stp>Bar</stp>
        <stp/>
        <stp>Open</stp>
        <stp>M</stp>
        <stp>-203</stp>
        <stp/>
        <stp/>
        <stp/>
        <stp/>
        <stp/>
        <tr r="C205" s="2"/>
      </tp>
      <tp>
        <v>165.23</v>
        <stp/>
        <stp>StudyData</stp>
        <stp>SPY</stp>
        <stp>Bar</stp>
        <stp/>
        <stp>Open</stp>
        <stp>M</stp>
        <stp>-103</stp>
        <stp/>
        <stp/>
        <stp/>
        <stp/>
        <stp/>
        <tr r="C105" s="2"/>
      </tp>
      <tp t="s">
        <v/>
        <stp/>
        <stp>StudyData</stp>
        <stp>SPY</stp>
        <stp>Bar</stp>
        <stp/>
        <stp>Open</stp>
        <stp>M</stp>
        <stp>-500</stp>
        <stp/>
        <stp/>
        <stp/>
        <stp/>
        <stp/>
        <tr r="C502" s="2"/>
      </tp>
      <tp t="s">
        <v/>
        <stp/>
        <stp>StudyData</stp>
        <stp>SPY</stp>
        <stp>Bar</stp>
        <stp/>
        <stp>Open</stp>
        <stp>M</stp>
        <stp>-400</stp>
        <stp/>
        <stp/>
        <stp/>
        <stp/>
        <stp/>
        <tr r="C402" s="2"/>
      </tp>
      <tp>
        <v>75.25</v>
        <stp/>
        <stp>StudyData</stp>
        <stp>SPY</stp>
        <stp>Bar</stp>
        <stp/>
        <stp>Open</stp>
        <stp>M</stp>
        <stp>-300</stp>
        <stp/>
        <stp/>
        <stp/>
        <stp/>
        <stp/>
        <tr r="C302" s="2"/>
      </tp>
      <tp>
        <v>123.83</v>
        <stp/>
        <stp>StudyData</stp>
        <stp>SPY</stp>
        <stp>Bar</stp>
        <stp/>
        <stp>Open</stp>
        <stp>M</stp>
        <stp>-200</stp>
        <stp/>
        <stp/>
        <stp/>
        <stp/>
        <stp/>
        <tr r="C202" s="2"/>
      </tp>
      <tp>
        <v>181.09</v>
        <stp/>
        <stp>StudyData</stp>
        <stp>SPY</stp>
        <stp>Bar</stp>
        <stp/>
        <stp>Open</stp>
        <stp>M</stp>
        <stp>-100</stp>
        <stp/>
        <stp/>
        <stp/>
        <stp/>
        <stp/>
        <tr r="C102" s="2"/>
      </tp>
      <tp t="s">
        <v/>
        <stp/>
        <stp>StudyData</stp>
        <stp>SPY</stp>
        <stp>Bar</stp>
        <stp/>
        <stp>Open</stp>
        <stp>M</stp>
        <stp>-501</stp>
        <stp/>
        <stp/>
        <stp/>
        <stp/>
        <stp/>
        <tr r="C503" s="2"/>
      </tp>
      <tp t="s">
        <v/>
        <stp/>
        <stp>StudyData</stp>
        <stp>SPY</stp>
        <stp>Bar</stp>
        <stp/>
        <stp>Open</stp>
        <stp>M</stp>
        <stp>-401</stp>
        <stp/>
        <stp/>
        <stp/>
        <stp/>
        <stp/>
        <tr r="C403" s="2"/>
      </tp>
      <tp t="s">
        <v/>
        <stp/>
        <stp>StudyData</stp>
        <stp>SPY</stp>
        <stp>Bar</stp>
        <stp/>
        <stp>Open</stp>
        <stp>M</stp>
        <stp>-301</stp>
        <stp/>
        <stp/>
        <stp/>
        <stp/>
        <stp/>
        <tr r="C303" s="2"/>
      </tp>
      <tp>
        <v>119.45</v>
        <stp/>
        <stp>StudyData</stp>
        <stp>SPY</stp>
        <stp>Bar</stp>
        <stp/>
        <stp>Open</stp>
        <stp>M</stp>
        <stp>-201</stp>
        <stp/>
        <stp/>
        <stp/>
        <stp/>
        <stp/>
        <tr r="C203" s="2"/>
      </tp>
      <tp>
        <v>176.02</v>
        <stp/>
        <stp>StudyData</stp>
        <stp>SPY</stp>
        <stp>Bar</stp>
        <stp/>
        <stp>Open</stp>
        <stp>M</stp>
        <stp>-101</stp>
        <stp/>
        <stp/>
        <stp/>
        <stp/>
        <stp/>
        <tr r="C103" s="2"/>
      </tp>
      <tp t="s">
        <v/>
        <stp/>
        <stp>StudyData</stp>
        <stp>SPY</stp>
        <stp>Bar</stp>
        <stp/>
        <stp>Open</stp>
        <stp>M</stp>
        <stp>-506</stp>
        <stp/>
        <stp/>
        <stp/>
        <stp/>
        <stp/>
        <tr r="C508" s="2"/>
      </tp>
      <tp t="s">
        <v/>
        <stp/>
        <stp>StudyData</stp>
        <stp>SPY</stp>
        <stp>Bar</stp>
        <stp/>
        <stp>Open</stp>
        <stp>M</stp>
        <stp>-406</stp>
        <stp/>
        <stp/>
        <stp/>
        <stp/>
        <stp/>
        <tr r="C408" s="2"/>
      </tp>
      <tp t="s">
        <v/>
        <stp/>
        <stp>StudyData</stp>
        <stp>SPY</stp>
        <stp>Bar</stp>
        <stp/>
        <stp>Open</stp>
        <stp>M</stp>
        <stp>-306</stp>
        <stp/>
        <stp/>
        <stp/>
        <stp/>
        <stp/>
        <tr r="C308" s="2"/>
      </tp>
      <tp>
        <v>118.25</v>
        <stp/>
        <stp>StudyData</stp>
        <stp>SPY</stp>
        <stp>Bar</stp>
        <stp/>
        <stp>Open</stp>
        <stp>M</stp>
        <stp>-206</stp>
        <stp/>
        <stp/>
        <stp/>
        <stp/>
        <stp/>
        <tr r="C208" s="2"/>
      </tp>
      <tp>
        <v>163.83000000000001</v>
        <stp/>
        <stp>StudyData</stp>
        <stp>SPY</stp>
        <stp>Bar</stp>
        <stp/>
        <stp>Open</stp>
        <stp>M</stp>
        <stp>-106</stp>
        <stp/>
        <stp/>
        <stp/>
        <stp/>
        <stp/>
        <tr r="C108" s="2"/>
      </tp>
      <tp t="s">
        <v/>
        <stp/>
        <stp>StudyData</stp>
        <stp>SPY</stp>
        <stp>Bar</stp>
        <stp/>
        <stp>Open</stp>
        <stp>M</stp>
        <stp>-507</stp>
        <stp/>
        <stp/>
        <stp/>
        <stp/>
        <stp/>
        <tr r="C509" s="2"/>
      </tp>
      <tp t="s">
        <v/>
        <stp/>
        <stp>StudyData</stp>
        <stp>SPY</stp>
        <stp>Bar</stp>
        <stp/>
        <stp>Open</stp>
        <stp>M</stp>
        <stp>-407</stp>
        <stp/>
        <stp/>
        <stp/>
        <stp/>
        <stp/>
        <tr r="C409" s="2"/>
      </tp>
      <tp t="s">
        <v/>
        <stp/>
        <stp>StudyData</stp>
        <stp>SPY</stp>
        <stp>Bar</stp>
        <stp/>
        <stp>Open</stp>
        <stp>M</stp>
        <stp>-307</stp>
        <stp/>
        <stp/>
        <stp/>
        <stp/>
        <stp/>
        <tr r="C309" s="2"/>
      </tp>
      <tp>
        <v>121.56</v>
        <stp/>
        <stp>StudyData</stp>
        <stp>SPY</stp>
        <stp>Bar</stp>
        <stp/>
        <stp>Open</stp>
        <stp>M</stp>
        <stp>-207</stp>
        <stp/>
        <stp/>
        <stp/>
        <stp/>
        <stp/>
        <tr r="C209" s="2"/>
      </tp>
      <tp>
        <v>159.33000000000001</v>
        <stp/>
        <stp>StudyData</stp>
        <stp>SPY</stp>
        <stp>Bar</stp>
        <stp/>
        <stp>Open</stp>
        <stp>M</stp>
        <stp>-107</stp>
        <stp/>
        <stp/>
        <stp/>
        <stp/>
        <stp/>
        <tr r="C109" s="2"/>
      </tp>
      <tp t="s">
        <v/>
        <stp/>
        <stp>StudyData</stp>
        <stp>SPY</stp>
        <stp>Bar</stp>
        <stp/>
        <stp>Open</stp>
        <stp>M</stp>
        <stp>-504</stp>
        <stp/>
        <stp/>
        <stp/>
        <stp/>
        <stp/>
        <tr r="C506" s="2"/>
      </tp>
      <tp t="s">
        <v/>
        <stp/>
        <stp>StudyData</stp>
        <stp>SPY</stp>
        <stp>Bar</stp>
        <stp/>
        <stp>Open</stp>
        <stp>M</stp>
        <stp>-404</stp>
        <stp/>
        <stp/>
        <stp/>
        <stp/>
        <stp/>
        <tr r="C406" s="2"/>
      </tp>
      <tp t="s">
        <v/>
        <stp/>
        <stp>StudyData</stp>
        <stp>SPY</stp>
        <stp>Bar</stp>
        <stp/>
        <stp>Open</stp>
        <stp>M</stp>
        <stp>-304</stp>
        <stp/>
        <stp/>
        <stp/>
        <stp/>
        <stp/>
        <tr r="C306" s="2"/>
      </tp>
      <tp>
        <v>118.63</v>
        <stp/>
        <stp>StudyData</stp>
        <stp>SPY</stp>
        <stp>Bar</stp>
        <stp/>
        <stp>Open</stp>
        <stp>M</stp>
        <stp>-204</stp>
        <stp/>
        <stp/>
        <stp/>
        <stp/>
        <stp/>
        <tr r="C206" s="2"/>
      </tp>
      <tp>
        <v>169.99</v>
        <stp/>
        <stp>StudyData</stp>
        <stp>SPY</stp>
        <stp>Bar</stp>
        <stp/>
        <stp>Open</stp>
        <stp>M</stp>
        <stp>-104</stp>
        <stp/>
        <stp/>
        <stp/>
        <stp/>
        <stp/>
        <tr r="C106" s="2"/>
      </tp>
      <tp t="s">
        <v/>
        <stp/>
        <stp>StudyData</stp>
        <stp>SPY</stp>
        <stp>Bar</stp>
        <stp/>
        <stp>Open</stp>
        <stp>M</stp>
        <stp>-505</stp>
        <stp/>
        <stp/>
        <stp/>
        <stp/>
        <stp/>
        <tr r="C507" s="2"/>
      </tp>
      <tp t="s">
        <v/>
        <stp/>
        <stp>StudyData</stp>
        <stp>SPY</stp>
        <stp>Bar</stp>
        <stp/>
        <stp>Open</stp>
        <stp>M</stp>
        <stp>-405</stp>
        <stp/>
        <stp/>
        <stp/>
        <stp/>
        <stp/>
        <tr r="C407" s="2"/>
      </tp>
      <tp t="s">
        <v/>
        <stp/>
        <stp>StudyData</stp>
        <stp>SPY</stp>
        <stp>Bar</stp>
        <stp/>
        <stp>Open</stp>
        <stp>M</stp>
        <stp>-305</stp>
        <stp/>
        <stp/>
        <stp/>
        <stp/>
        <stp/>
        <tr r="C307" s="2"/>
      </tp>
      <tp>
        <v>120.78</v>
        <stp/>
        <stp>StudyData</stp>
        <stp>SPY</stp>
        <stp>Bar</stp>
        <stp/>
        <stp>Open</stp>
        <stp>M</stp>
        <stp>-205</stp>
        <stp/>
        <stp/>
        <stp/>
        <stp/>
        <stp/>
        <tr r="C207" s="2"/>
      </tp>
      <tp>
        <v>161.26</v>
        <stp/>
        <stp>StudyData</stp>
        <stp>SPY</stp>
        <stp>Bar</stp>
        <stp/>
        <stp>Open</stp>
        <stp>M</stp>
        <stp>-105</stp>
        <stp/>
        <stp/>
        <stp/>
        <stp/>
        <stp/>
        <tr r="C107" s="2"/>
      </tp>
      <tp t="s">
        <v/>
        <stp/>
        <stp>StudyData</stp>
        <stp>SPY</stp>
        <stp>Bar</stp>
        <stp/>
        <stp>Open</stp>
        <stp>M</stp>
        <stp>-508</stp>
        <stp/>
        <stp/>
        <stp/>
        <stp/>
        <stp/>
        <tr r="C510" s="2"/>
      </tp>
      <tp t="s">
        <v/>
        <stp/>
        <stp>StudyData</stp>
        <stp>SPY</stp>
        <stp>Bar</stp>
        <stp/>
        <stp>Open</stp>
        <stp>M</stp>
        <stp>-408</stp>
        <stp/>
        <stp/>
        <stp/>
        <stp/>
        <stp/>
        <tr r="C410" s="2"/>
      </tp>
      <tp t="s">
        <v/>
        <stp/>
        <stp>StudyData</stp>
        <stp>SPY</stp>
        <stp>Bar</stp>
        <stp/>
        <stp>Open</stp>
        <stp>M</stp>
        <stp>-308</stp>
        <stp/>
        <stp/>
        <stp/>
        <stp/>
        <stp/>
        <tr r="C310" s="2"/>
      </tp>
      <tp>
        <v>118.16</v>
        <stp/>
        <stp>StudyData</stp>
        <stp>SPY</stp>
        <stp>Bar</stp>
        <stp/>
        <stp>Open</stp>
        <stp>M</stp>
        <stp>-208</stp>
        <stp/>
        <stp/>
        <stp/>
        <stp/>
        <stp/>
        <tr r="C210" s="2"/>
      </tp>
      <tp>
        <v>156.59</v>
        <stp/>
        <stp>StudyData</stp>
        <stp>SPY</stp>
        <stp>Bar</stp>
        <stp/>
        <stp>Open</stp>
        <stp>M</stp>
        <stp>-108</stp>
        <stp/>
        <stp/>
        <stp/>
        <stp/>
        <stp/>
        <tr r="C110" s="2"/>
      </tp>
      <tp t="s">
        <v/>
        <stp/>
        <stp>StudyData</stp>
        <stp>SPY</stp>
        <stp>Bar</stp>
        <stp/>
        <stp>Open</stp>
        <stp>M</stp>
        <stp>-509</stp>
        <stp/>
        <stp/>
        <stp/>
        <stp/>
        <stp/>
        <tr r="C511" s="2"/>
      </tp>
      <tp t="s">
        <v/>
        <stp/>
        <stp>StudyData</stp>
        <stp>SPY</stp>
        <stp>Bar</stp>
        <stp/>
        <stp>Open</stp>
        <stp>M</stp>
        <stp>-409</stp>
        <stp/>
        <stp/>
        <stp/>
        <stp/>
        <stp/>
        <tr r="C411" s="2"/>
      </tp>
      <tp t="s">
        <v/>
        <stp/>
        <stp>StudyData</stp>
        <stp>SPY</stp>
        <stp>Bar</stp>
        <stp/>
        <stp>Open</stp>
        <stp>M</stp>
        <stp>-309</stp>
        <stp/>
        <stp/>
        <stp/>
        <stp/>
        <stp/>
        <tr r="C311" s="2"/>
      </tp>
      <tp>
        <v>113.56</v>
        <stp/>
        <stp>StudyData</stp>
        <stp>SPY</stp>
        <stp>Bar</stp>
        <stp/>
        <stp>Open</stp>
        <stp>M</stp>
        <stp>-209</stp>
        <stp/>
        <stp/>
        <stp/>
        <stp/>
        <stp/>
        <tr r="C211" s="2"/>
      </tp>
      <tp>
        <v>151.09</v>
        <stp/>
        <stp>StudyData</stp>
        <stp>SPY</stp>
        <stp>Bar</stp>
        <stp/>
        <stp>Open</stp>
        <stp>M</stp>
        <stp>-109</stp>
        <stp/>
        <stp/>
        <stp/>
        <stp/>
        <stp/>
        <tr r="C111" s="2"/>
      </tp>
      <tp>
        <v>2891603</v>
        <stp/>
        <stp>ContractData</stp>
        <stp>XLV</stp>
        <stp>T_CVol</stp>
        <stp/>
        <stp>T</stp>
        <tr r="P16" s="3"/>
      </tp>
      <tp t="s">
        <v/>
        <stp/>
        <stp>StudyData</stp>
        <stp>SPY</stp>
        <stp>Bar</stp>
        <stp/>
        <stp>Open</stp>
        <stp>M</stp>
        <stp>-512</stp>
        <stp/>
        <stp/>
        <stp/>
        <stp/>
        <stp/>
        <tr r="C514" s="2"/>
      </tp>
      <tp t="s">
        <v/>
        <stp/>
        <stp>StudyData</stp>
        <stp>SPY</stp>
        <stp>Bar</stp>
        <stp/>
        <stp>Open</stp>
        <stp>M</stp>
        <stp>-412</stp>
        <stp/>
        <stp/>
        <stp/>
        <stp/>
        <stp/>
        <tr r="C414" s="2"/>
      </tp>
      <tp t="s">
        <v/>
        <stp/>
        <stp>StudyData</stp>
        <stp>SPY</stp>
        <stp>Bar</stp>
        <stp/>
        <stp>Open</stp>
        <stp>M</stp>
        <stp>-312</stp>
        <stp/>
        <stp/>
        <stp/>
        <stp/>
        <stp/>
        <tr r="C314" s="2"/>
      </tp>
      <tp>
        <v>110.19</v>
        <stp/>
        <stp>StudyData</stp>
        <stp>SPY</stp>
        <stp>Bar</stp>
        <stp/>
        <stp>Open</stp>
        <stp>M</stp>
        <stp>-212</stp>
        <stp/>
        <stp/>
        <stp/>
        <stp/>
        <stp/>
        <tr r="C214" s="2"/>
      </tp>
      <tp>
        <v>142.80000000000001</v>
        <stp/>
        <stp>StudyData</stp>
        <stp>SPY</stp>
        <stp>Bar</stp>
        <stp/>
        <stp>Open</stp>
        <stp>M</stp>
        <stp>-112</stp>
        <stp/>
        <stp/>
        <stp/>
        <stp/>
        <stp/>
        <tr r="C114" s="2"/>
      </tp>
      <tp t="s">
        <v/>
        <stp/>
        <stp>StudyData</stp>
        <stp>SPY</stp>
        <stp>Bar</stp>
        <stp/>
        <stp>Open</stp>
        <stp>M</stp>
        <stp>-513</stp>
        <stp/>
        <stp/>
        <stp/>
        <stp/>
        <stp/>
        <tr r="C515" s="2"/>
      </tp>
      <tp t="s">
        <v/>
        <stp/>
        <stp>StudyData</stp>
        <stp>SPY</stp>
        <stp>Bar</stp>
        <stp/>
        <stp>Open</stp>
        <stp>M</stp>
        <stp>-413</stp>
        <stp/>
        <stp/>
        <stp/>
        <stp/>
        <stp/>
        <tr r="C415" s="2"/>
      </tp>
      <tp t="s">
        <v/>
        <stp/>
        <stp>StudyData</stp>
        <stp>SPY</stp>
        <stp>Bar</stp>
        <stp/>
        <stp>Open</stp>
        <stp>M</stp>
        <stp>-313</stp>
        <stp/>
        <stp/>
        <stp/>
        <stp/>
        <stp/>
        <tr r="C315" s="2"/>
      </tp>
      <tp>
        <v>114.25</v>
        <stp/>
        <stp>StudyData</stp>
        <stp>SPY</stp>
        <stp>Bar</stp>
        <stp/>
        <stp>Open</stp>
        <stp>M</stp>
        <stp>-213</stp>
        <stp/>
        <stp/>
        <stp/>
        <stp/>
        <stp/>
        <tr r="C215" s="2"/>
      </tp>
      <tp>
        <v>141.65</v>
        <stp/>
        <stp>StudyData</stp>
        <stp>SPY</stp>
        <stp>Bar</stp>
        <stp/>
        <stp>Open</stp>
        <stp>M</stp>
        <stp>-113</stp>
        <stp/>
        <stp/>
        <stp/>
        <stp/>
        <stp/>
        <tr r="C115" s="2"/>
      </tp>
      <tp t="s">
        <v/>
        <stp/>
        <stp>StudyData</stp>
        <stp>SPY</stp>
        <stp>Bar</stp>
        <stp/>
        <stp>Open</stp>
        <stp>M</stp>
        <stp>-510</stp>
        <stp/>
        <stp/>
        <stp/>
        <stp/>
        <stp/>
        <tr r="C512" s="2"/>
      </tp>
      <tp t="s">
        <v/>
        <stp/>
        <stp>StudyData</stp>
        <stp>SPY</stp>
        <stp>Bar</stp>
        <stp/>
        <stp>Open</stp>
        <stp>M</stp>
        <stp>-410</stp>
        <stp/>
        <stp/>
        <stp/>
        <stp/>
        <stp/>
        <tr r="C412" s="2"/>
      </tp>
      <tp t="s">
        <v/>
        <stp/>
        <stp>StudyData</stp>
        <stp>SPY</stp>
        <stp>Bar</stp>
        <stp/>
        <stp>Open</stp>
        <stp>M</stp>
        <stp>-310</stp>
        <stp/>
        <stp/>
        <stp/>
        <stp/>
        <stp/>
        <tr r="C312" s="2"/>
      </tp>
      <tp>
        <v>112.26</v>
        <stp/>
        <stp>StudyData</stp>
        <stp>SPY</stp>
        <stp>Bar</stp>
        <stp/>
        <stp>Open</stp>
        <stp>M</stp>
        <stp>-210</stp>
        <stp/>
        <stp/>
        <stp/>
        <stp/>
        <stp/>
        <tr r="C212" s="2"/>
      </tp>
      <tp>
        <v>150.65</v>
        <stp/>
        <stp>StudyData</stp>
        <stp>SPY</stp>
        <stp>Bar</stp>
        <stp/>
        <stp>Open</stp>
        <stp>M</stp>
        <stp>-110</stp>
        <stp/>
        <stp/>
        <stp/>
        <stp/>
        <stp/>
        <tr r="C112" s="2"/>
      </tp>
      <tp t="s">
        <v/>
        <stp/>
        <stp>StudyData</stp>
        <stp>SPY</stp>
        <stp>Bar</stp>
        <stp/>
        <stp>Open</stp>
        <stp>M</stp>
        <stp>-511</stp>
        <stp/>
        <stp/>
        <stp/>
        <stp/>
        <stp/>
        <tr r="C513" s="2"/>
      </tp>
      <tp t="s">
        <v/>
        <stp/>
        <stp>StudyData</stp>
        <stp>SPY</stp>
        <stp>Bar</stp>
        <stp/>
        <stp>Open</stp>
        <stp>M</stp>
        <stp>-411</stp>
        <stp/>
        <stp/>
        <stp/>
        <stp/>
        <stp/>
        <tr r="C413" s="2"/>
      </tp>
      <tp t="s">
        <v/>
        <stp/>
        <stp>StudyData</stp>
        <stp>SPY</stp>
        <stp>Bar</stp>
        <stp/>
        <stp>Open</stp>
        <stp>M</stp>
        <stp>-311</stp>
        <stp/>
        <stp/>
        <stp/>
        <stp/>
        <stp/>
        <tr r="C313" s="2"/>
      </tp>
      <tp>
        <v>110.95</v>
        <stp/>
        <stp>StudyData</stp>
        <stp>SPY</stp>
        <stp>Bar</stp>
        <stp/>
        <stp>Open</stp>
        <stp>M</stp>
        <stp>-211</stp>
        <stp/>
        <stp/>
        <stp/>
        <stp/>
        <stp/>
        <tr r="C213" s="2"/>
      </tp>
      <tp>
        <v>145.11000000000001</v>
        <stp/>
        <stp>StudyData</stp>
        <stp>SPY</stp>
        <stp>Bar</stp>
        <stp/>
        <stp>Open</stp>
        <stp>M</stp>
        <stp>-111</stp>
        <stp/>
        <stp/>
        <stp/>
        <stp/>
        <stp/>
        <tr r="C113" s="2"/>
      </tp>
      <tp t="s">
        <v/>
        <stp/>
        <stp>StudyData</stp>
        <stp>SPY</stp>
        <stp>Bar</stp>
        <stp/>
        <stp>Open</stp>
        <stp>M</stp>
        <stp>-516</stp>
        <stp/>
        <stp/>
        <stp/>
        <stp/>
        <stp/>
        <tr r="C518" s="2"/>
      </tp>
      <tp t="s">
        <v/>
        <stp/>
        <stp>StudyData</stp>
        <stp>SPY</stp>
        <stp>Bar</stp>
        <stp/>
        <stp>Open</stp>
        <stp>M</stp>
        <stp>-416</stp>
        <stp/>
        <stp/>
        <stp/>
        <stp/>
        <stp/>
        <tr r="C418" s="2"/>
      </tp>
      <tp t="s">
        <v/>
        <stp/>
        <stp>StudyData</stp>
        <stp>SPY</stp>
        <stp>Bar</stp>
        <stp/>
        <stp>Open</stp>
        <stp>M</stp>
        <stp>-316</stp>
        <stp/>
        <stp/>
        <stp/>
        <stp/>
        <stp/>
        <tr r="C318" s="2"/>
      </tp>
      <tp>
        <v>113.07</v>
        <stp/>
        <stp>StudyData</stp>
        <stp>SPY</stp>
        <stp>Bar</stp>
        <stp/>
        <stp>Open</stp>
        <stp>M</stp>
        <stp>-216</stp>
        <stp/>
        <stp/>
        <stp/>
        <stp/>
        <stp/>
        <tr r="C218" s="2"/>
      </tp>
      <tp>
        <v>138.69999999999999</v>
        <stp/>
        <stp>StudyData</stp>
        <stp>SPY</stp>
        <stp>Bar</stp>
        <stp/>
        <stp>Open</stp>
        <stp>M</stp>
        <stp>-116</stp>
        <stp/>
        <stp/>
        <stp/>
        <stp/>
        <stp/>
        <tr r="C118" s="2"/>
      </tp>
      <tp t="s">
        <v/>
        <stp/>
        <stp>StudyData</stp>
        <stp>SPY</stp>
        <stp>Bar</stp>
        <stp/>
        <stp>Open</stp>
        <stp>M</stp>
        <stp>-517</stp>
        <stp/>
        <stp/>
        <stp/>
        <stp/>
        <stp/>
        <tr r="C519" s="2"/>
      </tp>
      <tp t="s">
        <v/>
        <stp/>
        <stp>StudyData</stp>
        <stp>SPY</stp>
        <stp>Bar</stp>
        <stp/>
        <stp>Open</stp>
        <stp>M</stp>
        <stp>-417</stp>
        <stp/>
        <stp/>
        <stp/>
        <stp/>
        <stp/>
        <tr r="C419" s="2"/>
      </tp>
      <tp t="s">
        <v/>
        <stp/>
        <stp>StudyData</stp>
        <stp>SPY</stp>
        <stp>Bar</stp>
        <stp/>
        <stp>Open</stp>
        <stp>M</stp>
        <stp>-317</stp>
        <stp/>
        <stp/>
        <stp/>
        <stp/>
        <stp/>
        <tr r="C319" s="2"/>
      </tp>
      <tp>
        <v>115.43</v>
        <stp/>
        <stp>StudyData</stp>
        <stp>SPY</stp>
        <stp>Bar</stp>
        <stp/>
        <stp>Open</stp>
        <stp>M</stp>
        <stp>-217</stp>
        <stp/>
        <stp/>
        <stp/>
        <stp/>
        <stp/>
        <tr r="C219" s="2"/>
      </tp>
      <tp>
        <v>136.47999999999999</v>
        <stp/>
        <stp>StudyData</stp>
        <stp>SPY</stp>
        <stp>Bar</stp>
        <stp/>
        <stp>Open</stp>
        <stp>M</stp>
        <stp>-117</stp>
        <stp/>
        <stp/>
        <stp/>
        <stp/>
        <stp/>
        <tr r="C119" s="2"/>
      </tp>
      <tp t="s">
        <v/>
        <stp/>
        <stp>StudyData</stp>
        <stp>SPY</stp>
        <stp>Bar</stp>
        <stp/>
        <stp>Open</stp>
        <stp>M</stp>
        <stp>-514</stp>
        <stp/>
        <stp/>
        <stp/>
        <stp/>
        <stp/>
        <tr r="C516" s="2"/>
      </tp>
      <tp t="s">
        <v/>
        <stp/>
        <stp>StudyData</stp>
        <stp>SPY</stp>
        <stp>Bar</stp>
        <stp/>
        <stp>Open</stp>
        <stp>M</stp>
        <stp>-414</stp>
        <stp/>
        <stp/>
        <stp/>
        <stp/>
        <stp/>
        <tr r="C416" s="2"/>
      </tp>
      <tp t="s">
        <v/>
        <stp/>
        <stp>StudyData</stp>
        <stp>SPY</stp>
        <stp>Bar</stp>
        <stp/>
        <stp>Open</stp>
        <stp>M</stp>
        <stp>-314</stp>
        <stp/>
        <stp/>
        <stp/>
        <stp/>
        <stp/>
        <tr r="C316" s="2"/>
      </tp>
      <tp>
        <v>112.46</v>
        <stp/>
        <stp>StudyData</stp>
        <stp>SPY</stp>
        <stp>Bar</stp>
        <stp/>
        <stp>Open</stp>
        <stp>M</stp>
        <stp>-214</stp>
        <stp/>
        <stp/>
        <stp/>
        <stp/>
        <stp/>
        <tr r="C216" s="2"/>
      </tp>
      <tp>
        <v>144.52000000000001</v>
        <stp/>
        <stp>StudyData</stp>
        <stp>SPY</stp>
        <stp>Bar</stp>
        <stp/>
        <stp>Open</stp>
        <stp>M</stp>
        <stp>-114</stp>
        <stp/>
        <stp/>
        <stp/>
        <stp/>
        <stp/>
        <tr r="C116" s="2"/>
      </tp>
      <tp t="s">
        <v/>
        <stp/>
        <stp>StudyData</stp>
        <stp>SPY</stp>
        <stp>Bar</stp>
        <stp/>
        <stp>Open</stp>
        <stp>M</stp>
        <stp>-515</stp>
        <stp/>
        <stp/>
        <stp/>
        <stp/>
        <stp/>
        <tr r="C517" s="2"/>
      </tp>
      <tp t="s">
        <v/>
        <stp/>
        <stp>StudyData</stp>
        <stp>SPY</stp>
        <stp>Bar</stp>
        <stp/>
        <stp>Open</stp>
        <stp>M</stp>
        <stp>-415</stp>
        <stp/>
        <stp/>
        <stp/>
        <stp/>
        <stp/>
        <tr r="C417" s="2"/>
      </tp>
      <tp t="s">
        <v/>
        <stp/>
        <stp>StudyData</stp>
        <stp>SPY</stp>
        <stp>Bar</stp>
        <stp/>
        <stp>Open</stp>
        <stp>M</stp>
        <stp>-315</stp>
        <stp/>
        <stp/>
        <stp/>
        <stp/>
        <stp/>
        <tr r="C317" s="2"/>
      </tp>
      <tp>
        <v>111.37</v>
        <stp/>
        <stp>StudyData</stp>
        <stp>SPY</stp>
        <stp>Bar</stp>
        <stp/>
        <stp>Open</stp>
        <stp>M</stp>
        <stp>-215</stp>
        <stp/>
        <stp/>
        <stp/>
        <stp/>
        <stp/>
        <tr r="C217" s="2"/>
      </tp>
      <tp>
        <v>141.04</v>
        <stp/>
        <stp>StudyData</stp>
        <stp>SPY</stp>
        <stp>Bar</stp>
        <stp/>
        <stp>Open</stp>
        <stp>M</stp>
        <stp>-115</stp>
        <stp/>
        <stp/>
        <stp/>
        <stp/>
        <stp/>
        <tr r="C117" s="2"/>
      </tp>
      <tp t="s">
        <v/>
        <stp/>
        <stp>StudyData</stp>
        <stp>SPY</stp>
        <stp>Bar</stp>
        <stp/>
        <stp>Open</stp>
        <stp>M</stp>
        <stp>-518</stp>
        <stp/>
        <stp/>
        <stp/>
        <stp/>
        <stp/>
        <tr r="C520" s="2"/>
      </tp>
      <tp t="s">
        <v/>
        <stp/>
        <stp>StudyData</stp>
        <stp>SPY</stp>
        <stp>Bar</stp>
        <stp/>
        <stp>Open</stp>
        <stp>M</stp>
        <stp>-418</stp>
        <stp/>
        <stp/>
        <stp/>
        <stp/>
        <stp/>
        <tr r="C420" s="2"/>
      </tp>
      <tp t="s">
        <v/>
        <stp/>
        <stp>StudyData</stp>
        <stp>SPY</stp>
        <stp>Bar</stp>
        <stp/>
        <stp>Open</stp>
        <stp>M</stp>
        <stp>-318</stp>
        <stp/>
        <stp/>
        <stp/>
        <stp/>
        <stp/>
        <tr r="C320" s="2"/>
      </tp>
      <tp>
        <v>113.7</v>
        <stp/>
        <stp>StudyData</stp>
        <stp>SPY</stp>
        <stp>Bar</stp>
        <stp/>
        <stp>Open</stp>
        <stp>M</stp>
        <stp>-218</stp>
        <stp/>
        <stp/>
        <stp/>
        <stp/>
        <stp/>
        <tr r="C220" s="2"/>
      </tp>
      <tp>
        <v>129.41</v>
        <stp/>
        <stp>StudyData</stp>
        <stp>SPY</stp>
        <stp>Bar</stp>
        <stp/>
        <stp>Open</stp>
        <stp>M</stp>
        <stp>-118</stp>
        <stp/>
        <stp/>
        <stp/>
        <stp/>
        <stp/>
        <tr r="C120" s="2"/>
      </tp>
      <tp t="s">
        <v/>
        <stp/>
        <stp>StudyData</stp>
        <stp>SPY</stp>
        <stp>Bar</stp>
        <stp/>
        <stp>Open</stp>
        <stp>M</stp>
        <stp>-519</stp>
        <stp/>
        <stp/>
        <stp/>
        <stp/>
        <stp/>
        <tr r="C521" s="2"/>
      </tp>
      <tp t="s">
        <v/>
        <stp/>
        <stp>StudyData</stp>
        <stp>SPY</stp>
        <stp>Bar</stp>
        <stp/>
        <stp>Open</stp>
        <stp>M</stp>
        <stp>-419</stp>
        <stp/>
        <stp/>
        <stp/>
        <stp/>
        <stp/>
        <tr r="C421" s="2"/>
      </tp>
      <tp t="s">
        <v/>
        <stp/>
        <stp>StudyData</stp>
        <stp>SPY</stp>
        <stp>Bar</stp>
        <stp/>
        <stp>Open</stp>
        <stp>M</stp>
        <stp>-319</stp>
        <stp/>
        <stp/>
        <stp/>
        <stp/>
        <stp/>
        <tr r="C321" s="2"/>
      </tp>
      <tp>
        <v>111.74</v>
        <stp/>
        <stp>StudyData</stp>
        <stp>SPY</stp>
        <stp>Bar</stp>
        <stp/>
        <stp>Open</stp>
        <stp>M</stp>
        <stp>-219</stp>
        <stp/>
        <stp/>
        <stp/>
        <stp/>
        <stp/>
        <tr r="C221" s="2"/>
      </tp>
      <tp>
        <v>139.79</v>
        <stp/>
        <stp>StudyData</stp>
        <stp>SPY</stp>
        <stp>Bar</stp>
        <stp/>
        <stp>Open</stp>
        <stp>M</stp>
        <stp>-119</stp>
        <stp/>
        <stp/>
        <stp/>
        <stp/>
        <stp/>
        <tr r="C121" s="2"/>
      </tp>
      <tp>
        <v>3270159</v>
        <stp/>
        <stp>ContractData</stp>
        <stp>XLU</stp>
        <stp>T_CVol</stp>
        <stp/>
        <stp>T</stp>
        <tr r="P13" s="3"/>
      </tp>
      <tp t="s">
        <v/>
        <stp/>
        <stp>StudyData</stp>
        <stp>SPY</stp>
        <stp>Bar</stp>
        <stp/>
        <stp>Open</stp>
        <stp>M</stp>
        <stp>-522</stp>
        <stp/>
        <stp/>
        <stp/>
        <stp/>
        <stp/>
        <tr r="C524" s="2"/>
      </tp>
      <tp t="s">
        <v/>
        <stp/>
        <stp>StudyData</stp>
        <stp>SPY</stp>
        <stp>Bar</stp>
        <stp/>
        <stp>Open</stp>
        <stp>M</stp>
        <stp>-422</stp>
        <stp/>
        <stp/>
        <stp/>
        <stp/>
        <stp/>
        <tr r="C424" s="2"/>
      </tp>
      <tp t="s">
        <v/>
        <stp/>
        <stp>StudyData</stp>
        <stp>SPY</stp>
        <stp>Bar</stp>
        <stp/>
        <stp>Open</stp>
        <stp>M</stp>
        <stp>-322</stp>
        <stp/>
        <stp/>
        <stp/>
        <stp/>
        <stp/>
        <tr r="C324" s="2"/>
      </tp>
      <tp>
        <v>100.24</v>
        <stp/>
        <stp>StudyData</stp>
        <stp>SPY</stp>
        <stp>Bar</stp>
        <stp/>
        <stp>Open</stp>
        <stp>M</stp>
        <stp>-222</stp>
        <stp/>
        <stp/>
        <stp/>
        <stp/>
        <stp/>
        <tr r="C224" s="2"/>
      </tp>
      <tp>
        <v>132.29</v>
        <stp/>
        <stp>StudyData</stp>
        <stp>SPY</stp>
        <stp>Bar</stp>
        <stp/>
        <stp>Open</stp>
        <stp>M</stp>
        <stp>-122</stp>
        <stp/>
        <stp/>
        <stp/>
        <stp/>
        <stp/>
        <tr r="C124" s="2"/>
      </tp>
      <tp t="s">
        <v/>
        <stp/>
        <stp>StudyData</stp>
        <stp>SPY</stp>
        <stp>Bar</stp>
        <stp/>
        <stp>Open</stp>
        <stp>M</stp>
        <stp>-523</stp>
        <stp/>
        <stp/>
        <stp/>
        <stp/>
        <stp/>
        <tr r="C525" s="2"/>
      </tp>
      <tp t="s">
        <v/>
        <stp/>
        <stp>StudyData</stp>
        <stp>SPY</stp>
        <stp>Bar</stp>
        <stp/>
        <stp>Open</stp>
        <stp>M</stp>
        <stp>-423</stp>
        <stp/>
        <stp/>
        <stp/>
        <stp/>
        <stp/>
        <tr r="C425" s="2"/>
      </tp>
      <tp t="s">
        <v/>
        <stp/>
        <stp>StudyData</stp>
        <stp>SPY</stp>
        <stp>Bar</stp>
        <stp/>
        <stp>Open</stp>
        <stp>M</stp>
        <stp>-323</stp>
        <stp/>
        <stp/>
        <stp/>
        <stp/>
        <stp/>
        <tr r="C325" s="2"/>
      </tp>
      <tp>
        <v>101.64</v>
        <stp/>
        <stp>StudyData</stp>
        <stp>SPY</stp>
        <stp>Bar</stp>
        <stp/>
        <stp>Open</stp>
        <stp>M</stp>
        <stp>-223</stp>
        <stp/>
        <stp/>
        <stp/>
        <stp/>
        <stp/>
        <tr r="C225" s="2"/>
      </tp>
      <tp>
        <v>127.76</v>
        <stp/>
        <stp>StudyData</stp>
        <stp>SPY</stp>
        <stp>Bar</stp>
        <stp/>
        <stp>Open</stp>
        <stp>M</stp>
        <stp>-123</stp>
        <stp/>
        <stp/>
        <stp/>
        <stp/>
        <stp/>
        <tr r="C125" s="2"/>
      </tp>
      <tp t="s">
        <v/>
        <stp/>
        <stp>StudyData</stp>
        <stp>SPY</stp>
        <stp>Bar</stp>
        <stp/>
        <stp>Open</stp>
        <stp>M</stp>
        <stp>-520</stp>
        <stp/>
        <stp/>
        <stp/>
        <stp/>
        <stp/>
        <tr r="C522" s="2"/>
      </tp>
      <tp t="s">
        <v/>
        <stp/>
        <stp>StudyData</stp>
        <stp>SPY</stp>
        <stp>Bar</stp>
        <stp/>
        <stp>Open</stp>
        <stp>M</stp>
        <stp>-420</stp>
        <stp/>
        <stp/>
        <stp/>
        <stp/>
        <stp/>
        <tr r="C422" s="2"/>
      </tp>
      <tp t="s">
        <v/>
        <stp/>
        <stp>StudyData</stp>
        <stp>SPY</stp>
        <stp>Bar</stp>
        <stp/>
        <stp>Open</stp>
        <stp>M</stp>
        <stp>-320</stp>
        <stp/>
        <stp/>
        <stp/>
        <stp/>
        <stp/>
        <tr r="C322" s="2"/>
      </tp>
      <tp>
        <v>106.85</v>
        <stp/>
        <stp>StudyData</stp>
        <stp>SPY</stp>
        <stp>Bar</stp>
        <stp/>
        <stp>Open</stp>
        <stp>M</stp>
        <stp>-220</stp>
        <stp/>
        <stp/>
        <stp/>
        <stp/>
        <stp/>
        <tr r="C222" s="2"/>
      </tp>
      <tp>
        <v>140.63999999999999</v>
        <stp/>
        <stp>StudyData</stp>
        <stp>SPY</stp>
        <stp>Bar</stp>
        <stp/>
        <stp>Open</stp>
        <stp>M</stp>
        <stp>-120</stp>
        <stp/>
        <stp/>
        <stp/>
        <stp/>
        <stp/>
        <tr r="C122" s="2"/>
      </tp>
      <tp t="s">
        <v/>
        <stp/>
        <stp>StudyData</stp>
        <stp>SPY</stp>
        <stp>Bar</stp>
        <stp/>
        <stp>Open</stp>
        <stp>M</stp>
        <stp>-521</stp>
        <stp/>
        <stp/>
        <stp/>
        <stp/>
        <stp/>
        <tr r="C523" s="2"/>
      </tp>
      <tp t="s">
        <v/>
        <stp/>
        <stp>StudyData</stp>
        <stp>SPY</stp>
        <stp>Bar</stp>
        <stp/>
        <stp>Open</stp>
        <stp>M</stp>
        <stp>-421</stp>
        <stp/>
        <stp/>
        <stp/>
        <stp/>
        <stp/>
        <tr r="C423" s="2"/>
      </tp>
      <tp t="s">
        <v/>
        <stp/>
        <stp>StudyData</stp>
        <stp>SPY</stp>
        <stp>Bar</stp>
        <stp/>
        <stp>Open</stp>
        <stp>M</stp>
        <stp>-321</stp>
        <stp/>
        <stp/>
        <stp/>
        <stp/>
        <stp/>
        <tr r="C323" s="2"/>
      </tp>
      <tp>
        <v>105.75</v>
        <stp/>
        <stp>StudyData</stp>
        <stp>SPY</stp>
        <stp>Bar</stp>
        <stp/>
        <stp>Open</stp>
        <stp>M</stp>
        <stp>-221</stp>
        <stp/>
        <stp/>
        <stp/>
        <stp/>
        <stp/>
        <tr r="C223" s="2"/>
      </tp>
      <tp>
        <v>137.31</v>
        <stp/>
        <stp>StudyData</stp>
        <stp>SPY</stp>
        <stp>Bar</stp>
        <stp/>
        <stp>Open</stp>
        <stp>M</stp>
        <stp>-121</stp>
        <stp/>
        <stp/>
        <stp/>
        <stp/>
        <stp/>
        <tr r="C123" s="2"/>
      </tp>
      <tp t="s">
        <v/>
        <stp/>
        <stp>StudyData</stp>
        <stp>SPY</stp>
        <stp>Bar</stp>
        <stp/>
        <stp>Open</stp>
        <stp>M</stp>
        <stp>-526</stp>
        <stp/>
        <stp/>
        <stp/>
        <stp/>
        <stp/>
        <tr r="C528" s="2"/>
      </tp>
      <tp t="s">
        <v/>
        <stp/>
        <stp>StudyData</stp>
        <stp>SPY</stp>
        <stp>Bar</stp>
        <stp/>
        <stp>Open</stp>
        <stp>M</stp>
        <stp>-426</stp>
        <stp/>
        <stp/>
        <stp/>
        <stp/>
        <stp/>
        <tr r="C428" s="2"/>
      </tp>
      <tp t="s">
        <v/>
        <stp/>
        <stp>StudyData</stp>
        <stp>SPY</stp>
        <stp>Bar</stp>
        <stp/>
        <stp>Open</stp>
        <stp>M</stp>
        <stp>-326</stp>
        <stp/>
        <stp/>
        <stp/>
        <stp/>
        <stp/>
        <tr r="C328" s="2"/>
      </tp>
      <tp>
        <v>97.53</v>
        <stp/>
        <stp>StudyData</stp>
        <stp>SPY</stp>
        <stp>Bar</stp>
        <stp/>
        <stp>Open</stp>
        <stp>M</stp>
        <stp>-226</stp>
        <stp/>
        <stp/>
        <stp/>
        <stp/>
        <stp/>
        <tr r="C228" s="2"/>
      </tp>
      <tp>
        <v>112.49</v>
        <stp/>
        <stp>StudyData</stp>
        <stp>SPY</stp>
        <stp>Bar</stp>
        <stp/>
        <stp>Open</stp>
        <stp>M</stp>
        <stp>-126</stp>
        <stp/>
        <stp/>
        <stp/>
        <stp/>
        <stp/>
        <tr r="C128" s="2"/>
      </tp>
      <tp t="s">
        <v/>
        <stp/>
        <stp>StudyData</stp>
        <stp>SPY</stp>
        <stp>Bar</stp>
        <stp/>
        <stp>Open</stp>
        <stp>M</stp>
        <stp>-527</stp>
        <stp/>
        <stp/>
        <stp/>
        <stp/>
        <stp/>
        <tr r="C529" s="2"/>
      </tp>
      <tp t="s">
        <v/>
        <stp/>
        <stp>StudyData</stp>
        <stp>SPY</stp>
        <stp>Bar</stp>
        <stp/>
        <stp>Open</stp>
        <stp>M</stp>
        <stp>-427</stp>
        <stp/>
        <stp/>
        <stp/>
        <stp/>
        <stp/>
        <tr r="C429" s="2"/>
      </tp>
      <tp t="s">
        <v/>
        <stp/>
        <stp>StudyData</stp>
        <stp>SPY</stp>
        <stp>Bar</stp>
        <stp/>
        <stp>Open</stp>
        <stp>M</stp>
        <stp>-327</stp>
        <stp/>
        <stp/>
        <stp/>
        <stp/>
        <stp/>
        <tr r="C329" s="2"/>
      </tp>
      <tp>
        <v>91.92</v>
        <stp/>
        <stp>StudyData</stp>
        <stp>SPY</stp>
        <stp>Bar</stp>
        <stp/>
        <stp>Open</stp>
        <stp>M</stp>
        <stp>-227</stp>
        <stp/>
        <stp/>
        <stp/>
        <stp/>
        <stp/>
        <tr r="C229" s="2"/>
      </tp>
      <tp>
        <v>122.29</v>
        <stp/>
        <stp>StudyData</stp>
        <stp>SPY</stp>
        <stp>Bar</stp>
        <stp/>
        <stp>Open</stp>
        <stp>M</stp>
        <stp>-127</stp>
        <stp/>
        <stp/>
        <stp/>
        <stp/>
        <stp/>
        <tr r="C129" s="2"/>
      </tp>
      <tp t="s">
        <v/>
        <stp/>
        <stp>StudyData</stp>
        <stp>SPY</stp>
        <stp>Bar</stp>
        <stp/>
        <stp>Open</stp>
        <stp>M</stp>
        <stp>-524</stp>
        <stp/>
        <stp/>
        <stp/>
        <stp/>
        <stp/>
        <tr r="C526" s="2"/>
      </tp>
      <tp t="s">
        <v/>
        <stp/>
        <stp>StudyData</stp>
        <stp>SPY</stp>
        <stp>Bar</stp>
        <stp/>
        <stp>Open</stp>
        <stp>M</stp>
        <stp>-424</stp>
        <stp/>
        <stp/>
        <stp/>
        <stp/>
        <stp/>
        <tr r="C426" s="2"/>
      </tp>
      <tp t="s">
        <v/>
        <stp/>
        <stp>StudyData</stp>
        <stp>SPY</stp>
        <stp>Bar</stp>
        <stp/>
        <stp>Open</stp>
        <stp>M</stp>
        <stp>-324</stp>
        <stp/>
        <stp/>
        <stp/>
        <stp/>
        <stp/>
        <tr r="C326" s="2"/>
      </tp>
      <tp>
        <v>99.19</v>
        <stp/>
        <stp>StudyData</stp>
        <stp>SPY</stp>
        <stp>Bar</stp>
        <stp/>
        <stp>Open</stp>
        <stp>M</stp>
        <stp>-224</stp>
        <stp/>
        <stp/>
        <stp/>
        <stp/>
        <stp/>
        <tr r="C226" s="2"/>
      </tp>
      <tp>
        <v>124.85</v>
        <stp/>
        <stp>StudyData</stp>
        <stp>SPY</stp>
        <stp>Bar</stp>
        <stp/>
        <stp>Open</stp>
        <stp>M</stp>
        <stp>-124</stp>
        <stp/>
        <stp/>
        <stp/>
        <stp/>
        <stp/>
        <tr r="C126" s="2"/>
      </tp>
      <tp t="s">
        <v/>
        <stp/>
        <stp>StudyData</stp>
        <stp>SPY</stp>
        <stp>Bar</stp>
        <stp/>
        <stp>Open</stp>
        <stp>M</stp>
        <stp>-525</stp>
        <stp/>
        <stp/>
        <stp/>
        <stp/>
        <stp/>
        <tr r="C527" s="2"/>
      </tp>
      <tp t="s">
        <v/>
        <stp/>
        <stp>StudyData</stp>
        <stp>SPY</stp>
        <stp>Bar</stp>
        <stp/>
        <stp>Open</stp>
        <stp>M</stp>
        <stp>-425</stp>
        <stp/>
        <stp/>
        <stp/>
        <stp/>
        <stp/>
        <tr r="C427" s="2"/>
      </tp>
      <tp t="s">
        <v/>
        <stp/>
        <stp>StudyData</stp>
        <stp>SPY</stp>
        <stp>Bar</stp>
        <stp/>
        <stp>Open</stp>
        <stp>M</stp>
        <stp>-325</stp>
        <stp/>
        <stp/>
        <stp/>
        <stp/>
        <stp/>
        <tr r="C327" s="2"/>
      </tp>
      <tp>
        <v>97.25</v>
        <stp/>
        <stp>StudyData</stp>
        <stp>SPY</stp>
        <stp>Bar</stp>
        <stp/>
        <stp>Open</stp>
        <stp>M</stp>
        <stp>-225</stp>
        <stp/>
        <stp/>
        <stp/>
        <stp/>
        <stp/>
        <tr r="C227" s="2"/>
      </tp>
      <tp>
        <v>122.03</v>
        <stp/>
        <stp>StudyData</stp>
        <stp>SPY</stp>
        <stp>Bar</stp>
        <stp/>
        <stp>Open</stp>
        <stp>M</stp>
        <stp>-125</stp>
        <stp/>
        <stp/>
        <stp/>
        <stp/>
        <stp/>
        <tr r="C127" s="2"/>
      </tp>
      <tp t="s">
        <v/>
        <stp/>
        <stp>StudyData</stp>
        <stp>SPY</stp>
        <stp>Bar</stp>
        <stp/>
        <stp>Open</stp>
        <stp>M</stp>
        <stp>-528</stp>
        <stp/>
        <stp/>
        <stp/>
        <stp/>
        <stp/>
        <tr r="C530" s="2"/>
      </tp>
      <tp t="s">
        <v/>
        <stp/>
        <stp>StudyData</stp>
        <stp>SPY</stp>
        <stp>Bar</stp>
        <stp/>
        <stp>Open</stp>
        <stp>M</stp>
        <stp>-428</stp>
        <stp/>
        <stp/>
        <stp/>
        <stp/>
        <stp/>
        <tr r="C430" s="2"/>
      </tp>
      <tp t="s">
        <v/>
        <stp/>
        <stp>StudyData</stp>
        <stp>SPY</stp>
        <stp>Bar</stp>
        <stp/>
        <stp>Open</stp>
        <stp>M</stp>
        <stp>-328</stp>
        <stp/>
        <stp/>
        <stp/>
        <stp/>
        <stp/>
        <tr r="C330" s="2"/>
      </tp>
      <tp>
        <v>85.25</v>
        <stp/>
        <stp>StudyData</stp>
        <stp>SPY</stp>
        <stp>Bar</stp>
        <stp/>
        <stp>Open</stp>
        <stp>M</stp>
        <stp>-228</stp>
        <stp/>
        <stp/>
        <stp/>
        <stp/>
        <stp/>
        <tr r="C230" s="2"/>
      </tp>
      <tp>
        <v>130.83000000000001</v>
        <stp/>
        <stp>StudyData</stp>
        <stp>SPY</stp>
        <stp>Bar</stp>
        <stp/>
        <stp>Open</stp>
        <stp>M</stp>
        <stp>-128</stp>
        <stp/>
        <stp/>
        <stp/>
        <stp/>
        <stp/>
        <tr r="C130" s="2"/>
      </tp>
      <tp t="s">
        <v/>
        <stp/>
        <stp>StudyData</stp>
        <stp>SPY</stp>
        <stp>Bar</stp>
        <stp/>
        <stp>Open</stp>
        <stp>M</stp>
        <stp>-529</stp>
        <stp/>
        <stp/>
        <stp/>
        <stp/>
        <stp/>
        <tr r="C531" s="2"/>
      </tp>
      <tp t="s">
        <v/>
        <stp/>
        <stp>StudyData</stp>
        <stp>SPY</stp>
        <stp>Bar</stp>
        <stp/>
        <stp>Open</stp>
        <stp>M</stp>
        <stp>-429</stp>
        <stp/>
        <stp/>
        <stp/>
        <stp/>
        <stp/>
        <tr r="C431" s="2"/>
      </tp>
      <tp t="s">
        <v/>
        <stp/>
        <stp>StudyData</stp>
        <stp>SPY</stp>
        <stp>Bar</stp>
        <stp/>
        <stp>Open</stp>
        <stp>M</stp>
        <stp>-329</stp>
        <stp/>
        <stp/>
        <stp/>
        <stp/>
        <stp/>
        <tr r="C331" s="2"/>
      </tp>
      <tp>
        <v>85.26</v>
        <stp/>
        <stp>StudyData</stp>
        <stp>SPY</stp>
        <stp>Bar</stp>
        <stp/>
        <stp>Open</stp>
        <stp>M</stp>
        <stp>-229</stp>
        <stp/>
        <stp/>
        <stp/>
        <stp/>
        <stp/>
        <tr r="C231" s="2"/>
      </tp>
      <tp>
        <v>132.01</v>
        <stp/>
        <stp>StudyData</stp>
        <stp>SPY</stp>
        <stp>Bar</stp>
        <stp/>
        <stp>Open</stp>
        <stp>M</stp>
        <stp>-129</stp>
        <stp/>
        <stp/>
        <stp/>
        <stp/>
        <stp/>
        <tr r="C131" s="2"/>
      </tp>
      <tp>
        <v>452.56</v>
        <stp/>
        <stp>StudyData</stp>
        <stp>SPY</stp>
        <stp>Bar</stp>
        <stp/>
        <stp>Open</stp>
        <stp>M</stp>
        <stp>-7</stp>
        <stp/>
        <stp/>
        <stp/>
        <stp/>
        <stp/>
        <tr r="C9" s="2"/>
      </tp>
      <tp>
        <v>430.98</v>
        <stp/>
        <stp>StudyData</stp>
        <stp>SPY</stp>
        <stp>Bar</stp>
        <stp/>
        <stp>Open</stp>
        <stp>M</stp>
        <stp>-6</stp>
        <stp/>
        <stp/>
        <stp/>
        <stp/>
        <stp/>
        <tr r="C8" s="2"/>
      </tp>
      <tp>
        <v>460.3</v>
        <stp/>
        <stp>StudyData</stp>
        <stp>SPY</stp>
        <stp>Bar</stp>
        <stp/>
        <stp>Open</stp>
        <stp>M</stp>
        <stp>-5</stp>
        <stp/>
        <stp/>
        <stp/>
        <stp/>
        <stp/>
        <tr r="C7" s="2"/>
      </tp>
      <tp>
        <v>461.64</v>
        <stp/>
        <stp>StudyData</stp>
        <stp>SPY</stp>
        <stp>Bar</stp>
        <stp/>
        <stp>Open</stp>
        <stp>M</stp>
        <stp>-4</stp>
        <stp/>
        <stp/>
        <stp/>
        <stp/>
        <stp/>
        <tr r="C6" s="2"/>
      </tp>
      <tp>
        <v>476.3</v>
        <stp/>
        <stp>StudyData</stp>
        <stp>SPY</stp>
        <stp>Bar</stp>
        <stp/>
        <stp>Open</stp>
        <stp>M</stp>
        <stp>-3</stp>
        <stp/>
        <stp/>
        <stp/>
        <stp/>
        <stp/>
        <tr r="C5" s="2"/>
      </tp>
      <tp>
        <v>450.68</v>
        <stp/>
        <stp>StudyData</stp>
        <stp>SPY</stp>
        <stp>Bar</stp>
        <stp/>
        <stp>Open</stp>
        <stp>M</stp>
        <stp>-2</stp>
        <stp/>
        <stp/>
        <stp/>
        <stp/>
        <stp/>
        <tr r="C4" s="2"/>
      </tp>
      <tp>
        <v>435.04</v>
        <stp/>
        <stp>StudyData</stp>
        <stp>SPY</stp>
        <stp>Bar</stp>
        <stp/>
        <stp>Open</stp>
        <stp>M</stp>
        <stp>-1</stp>
        <stp/>
        <stp/>
        <stp/>
        <stp/>
        <stp/>
        <tr r="C3" s="2"/>
      </tp>
      <tp>
        <v>428.87</v>
        <stp/>
        <stp>StudyData</stp>
        <stp>SPY</stp>
        <stp>Bar</stp>
        <stp/>
        <stp>Open</stp>
        <stp>M</stp>
        <stp>-9</stp>
        <stp/>
        <stp/>
        <stp/>
        <stp/>
        <stp/>
        <tr r="C11" s="2"/>
      </tp>
      <tp>
        <v>440.34</v>
        <stp/>
        <stp>StudyData</stp>
        <stp>SPY</stp>
        <stp>Bar</stp>
        <stp/>
        <stp>Open</stp>
        <stp>M</stp>
        <stp>-8</stp>
        <stp/>
        <stp/>
        <stp/>
        <stp/>
        <stp/>
        <tr r="C10" s="2"/>
      </tp>
      <tp t="s">
        <v/>
        <stp/>
        <stp>StudyData</stp>
        <stp>SPY</stp>
        <stp>Bar</stp>
        <stp/>
        <stp>Open</stp>
        <stp>M</stp>
        <stp>-532</stp>
        <stp/>
        <stp/>
        <stp/>
        <stp/>
        <stp/>
        <tr r="C534" s="2"/>
      </tp>
      <tp t="s">
        <v/>
        <stp/>
        <stp>StudyData</stp>
        <stp>SPY</stp>
        <stp>Bar</stp>
        <stp/>
        <stp>Open</stp>
        <stp>M</stp>
        <stp>-432</stp>
        <stp/>
        <stp/>
        <stp/>
        <stp/>
        <stp/>
        <tr r="C434" s="2"/>
      </tp>
      <tp t="s">
        <v/>
        <stp/>
        <stp>StudyData</stp>
        <stp>SPY</stp>
        <stp>Bar</stp>
        <stp/>
        <stp>Open</stp>
        <stp>M</stp>
        <stp>-332</stp>
        <stp/>
        <stp/>
        <stp/>
        <stp/>
        <stp/>
        <tr r="C334" s="2"/>
      </tp>
      <tp>
        <v>95.47</v>
        <stp/>
        <stp>StudyData</stp>
        <stp>SPY</stp>
        <stp>Bar</stp>
        <stp/>
        <stp>Open</stp>
        <stp>M</stp>
        <stp>-232</stp>
        <stp/>
        <stp/>
        <stp/>
        <stp/>
        <stp/>
        <tr r="C234" s="2"/>
      </tp>
      <tp>
        <v>133.41</v>
        <stp/>
        <stp>StudyData</stp>
        <stp>SPY</stp>
        <stp>Bar</stp>
        <stp/>
        <stp>Open</stp>
        <stp>M</stp>
        <stp>-132</stp>
        <stp/>
        <stp/>
        <stp/>
        <stp/>
        <stp/>
        <tr r="C134" s="2"/>
      </tp>
      <tp t="s">
        <v/>
        <stp/>
        <stp>StudyData</stp>
        <stp>SPY</stp>
        <stp>Bar</stp>
        <stp/>
        <stp>Open</stp>
        <stp>M</stp>
        <stp>-533</stp>
        <stp/>
        <stp/>
        <stp/>
        <stp/>
        <stp/>
        <tr r="C535" s="2"/>
      </tp>
      <tp t="s">
        <v/>
        <stp/>
        <stp>StudyData</stp>
        <stp>SPY</stp>
        <stp>Bar</stp>
        <stp/>
        <stp>Open</stp>
        <stp>M</stp>
        <stp>-433</stp>
        <stp/>
        <stp/>
        <stp/>
        <stp/>
        <stp/>
        <tr r="C435" s="2"/>
      </tp>
      <tp t="s">
        <v/>
        <stp/>
        <stp>StudyData</stp>
        <stp>SPY</stp>
        <stp>Bar</stp>
        <stp/>
        <stp>Open</stp>
        <stp>M</stp>
        <stp>-333</stp>
        <stp/>
        <stp/>
        <stp/>
        <stp/>
        <stp/>
        <tr r="C335" s="2"/>
      </tp>
      <tp>
        <v>88.35</v>
        <stp/>
        <stp>StudyData</stp>
        <stp>SPY</stp>
        <stp>Bar</stp>
        <stp/>
        <stp>Open</stp>
        <stp>M</stp>
        <stp>-233</stp>
        <stp/>
        <stp/>
        <stp/>
        <stp/>
        <stp/>
        <tr r="C235" s="2"/>
      </tp>
      <tp>
        <v>133.57</v>
        <stp/>
        <stp>StudyData</stp>
        <stp>SPY</stp>
        <stp>Bar</stp>
        <stp/>
        <stp>Open</stp>
        <stp>M</stp>
        <stp>-133</stp>
        <stp/>
        <stp/>
        <stp/>
        <stp/>
        <stp/>
        <tr r="C135" s="2"/>
      </tp>
      <tp t="s">
        <v/>
        <stp/>
        <stp>StudyData</stp>
        <stp>SPY</stp>
        <stp>Bar</stp>
        <stp/>
        <stp>Open</stp>
        <stp>M</stp>
        <stp>-530</stp>
        <stp/>
        <stp/>
        <stp/>
        <stp/>
        <stp/>
        <tr r="C532" s="2"/>
      </tp>
      <tp t="s">
        <v/>
        <stp/>
        <stp>StudyData</stp>
        <stp>SPY</stp>
        <stp>Bar</stp>
        <stp/>
        <stp>Open</stp>
        <stp>M</stp>
        <stp>-430</stp>
        <stp/>
        <stp/>
        <stp/>
        <stp/>
        <stp/>
        <tr r="C432" s="2"/>
      </tp>
      <tp t="s">
        <v/>
        <stp/>
        <stp>StudyData</stp>
        <stp>SPY</stp>
        <stp>Bar</stp>
        <stp/>
        <stp>Open</stp>
        <stp>M</stp>
        <stp>-330</stp>
        <stp/>
        <stp/>
        <stp/>
        <stp/>
        <stp/>
        <tr r="C332" s="2"/>
      </tp>
      <tp>
        <v>86.14</v>
        <stp/>
        <stp>StudyData</stp>
        <stp>SPY</stp>
        <stp>Bar</stp>
        <stp/>
        <stp>Open</stp>
        <stp>M</stp>
        <stp>-230</stp>
        <stp/>
        <stp/>
        <stp/>
        <stp/>
        <stp/>
        <tr r="C232" s="2"/>
      </tp>
      <tp>
        <v>134.51</v>
        <stp/>
        <stp>StudyData</stp>
        <stp>SPY</stp>
        <stp>Bar</stp>
        <stp/>
        <stp>Open</stp>
        <stp>M</stp>
        <stp>-130</stp>
        <stp/>
        <stp/>
        <stp/>
        <stp/>
        <stp/>
        <tr r="C132" s="2"/>
      </tp>
      <tp t="s">
        <v/>
        <stp/>
        <stp>StudyData</stp>
        <stp>SPY</stp>
        <stp>Bar</stp>
        <stp/>
        <stp>Open</stp>
        <stp>M</stp>
        <stp>-531</stp>
        <stp/>
        <stp/>
        <stp/>
        <stp/>
        <stp/>
        <tr r="C533" s="2"/>
      </tp>
      <tp t="s">
        <v/>
        <stp/>
        <stp>StudyData</stp>
        <stp>SPY</stp>
        <stp>Bar</stp>
        <stp/>
        <stp>Open</stp>
        <stp>M</stp>
        <stp>-431</stp>
        <stp/>
        <stp/>
        <stp/>
        <stp/>
        <stp/>
        <tr r="C433" s="2"/>
      </tp>
      <tp t="s">
        <v/>
        <stp/>
        <stp>StudyData</stp>
        <stp>SPY</stp>
        <stp>Bar</stp>
        <stp/>
        <stp>Open</stp>
        <stp>M</stp>
        <stp>-331</stp>
        <stp/>
        <stp/>
        <stp/>
        <stp/>
        <stp/>
        <tr r="C333" s="2"/>
      </tp>
      <tp>
        <v>88.85</v>
        <stp/>
        <stp>StudyData</stp>
        <stp>SPY</stp>
        <stp>Bar</stp>
        <stp/>
        <stp>Open</stp>
        <stp>M</stp>
        <stp>-231</stp>
        <stp/>
        <stp/>
        <stp/>
        <stp/>
        <stp/>
        <tr r="C233" s="2"/>
      </tp>
      <tp>
        <v>137.07</v>
        <stp/>
        <stp>StudyData</stp>
        <stp>SPY</stp>
        <stp>Bar</stp>
        <stp/>
        <stp>Open</stp>
        <stp>M</stp>
        <stp>-131</stp>
        <stp/>
        <stp/>
        <stp/>
        <stp/>
        <stp/>
        <tr r="C133" s="2"/>
      </tp>
      <tp t="s">
        <v/>
        <stp/>
        <stp>StudyData</stp>
        <stp>SPY</stp>
        <stp>Bar</stp>
        <stp/>
        <stp>Open</stp>
        <stp>M</stp>
        <stp>-536</stp>
        <stp/>
        <stp/>
        <stp/>
        <stp/>
        <stp/>
        <tr r="C538" s="2"/>
      </tp>
      <tp t="s">
        <v/>
        <stp/>
        <stp>StudyData</stp>
        <stp>SPY</stp>
        <stp>Bar</stp>
        <stp/>
        <stp>Open</stp>
        <stp>M</stp>
        <stp>-436</stp>
        <stp/>
        <stp/>
        <stp/>
        <stp/>
        <stp/>
        <tr r="C438" s="2"/>
      </tp>
      <tp t="s">
        <v/>
        <stp/>
        <stp>StudyData</stp>
        <stp>SPY</stp>
        <stp>Bar</stp>
        <stp/>
        <stp>Open</stp>
        <stp>M</stp>
        <stp>-336</stp>
        <stp/>
        <stp/>
        <stp/>
        <stp/>
        <stp/>
        <tr r="C338" s="2"/>
      </tp>
      <tp>
        <v>90.88</v>
        <stp/>
        <stp>StudyData</stp>
        <stp>SPY</stp>
        <stp>Bar</stp>
        <stp/>
        <stp>Open</stp>
        <stp>M</stp>
        <stp>-236</stp>
        <stp/>
        <stp/>
        <stp/>
        <stp/>
        <stp/>
        <tr r="C238" s="2"/>
      </tp>
      <tp>
        <v>120.2</v>
        <stp/>
        <stp>StudyData</stp>
        <stp>SPY</stp>
        <stp>Bar</stp>
        <stp/>
        <stp>Open</stp>
        <stp>M</stp>
        <stp>-136</stp>
        <stp/>
        <stp/>
        <stp/>
        <stp/>
        <stp/>
        <tr r="C138" s="2"/>
      </tp>
      <tp t="s">
        <v/>
        <stp/>
        <stp>StudyData</stp>
        <stp>SPY</stp>
        <stp>Bar</stp>
        <stp/>
        <stp>Open</stp>
        <stp>M</stp>
        <stp>-537</stp>
        <stp/>
        <stp/>
        <stp/>
        <stp/>
        <stp/>
        <tr r="C539" s="2"/>
      </tp>
      <tp t="s">
        <v/>
        <stp/>
        <stp>StudyData</stp>
        <stp>SPY</stp>
        <stp>Bar</stp>
        <stp/>
        <stp>Open</stp>
        <stp>M</stp>
        <stp>-437</stp>
        <stp/>
        <stp/>
        <stp/>
        <stp/>
        <stp/>
        <tr r="C439" s="2"/>
      </tp>
      <tp t="s">
        <v/>
        <stp/>
        <stp>StudyData</stp>
        <stp>SPY</stp>
        <stp>Bar</stp>
        <stp/>
        <stp>Open</stp>
        <stp>M</stp>
        <stp>-337</stp>
        <stp/>
        <stp/>
        <stp/>
        <stp/>
        <stp/>
        <tr r="C339" s="2"/>
      </tp>
      <tp>
        <v>99.18</v>
        <stp/>
        <stp>StudyData</stp>
        <stp>SPY</stp>
        <stp>Bar</stp>
        <stp/>
        <stp>Open</stp>
        <stp>M</stp>
        <stp>-237</stp>
        <stp/>
        <stp/>
        <stp/>
        <stp/>
        <stp/>
        <tr r="C239" s="2"/>
      </tp>
      <tp>
        <v>119.07</v>
        <stp/>
        <stp>StudyData</stp>
        <stp>SPY</stp>
        <stp>Bar</stp>
        <stp/>
        <stp>Open</stp>
        <stp>M</stp>
        <stp>-137</stp>
        <stp/>
        <stp/>
        <stp/>
        <stp/>
        <stp/>
        <tr r="C139" s="2"/>
      </tp>
      <tp t="s">
        <v/>
        <stp/>
        <stp>StudyData</stp>
        <stp>SPY</stp>
        <stp>Bar</stp>
        <stp/>
        <stp>Open</stp>
        <stp>M</stp>
        <stp>-534</stp>
        <stp/>
        <stp/>
        <stp/>
        <stp/>
        <stp/>
        <tr r="C536" s="2"/>
      </tp>
      <tp t="s">
        <v/>
        <stp/>
        <stp>StudyData</stp>
        <stp>SPY</stp>
        <stp>Bar</stp>
        <stp/>
        <stp>Open</stp>
        <stp>M</stp>
        <stp>-434</stp>
        <stp/>
        <stp/>
        <stp/>
        <stp/>
        <stp/>
        <tr r="C436" s="2"/>
      </tp>
      <tp t="s">
        <v/>
        <stp/>
        <stp>StudyData</stp>
        <stp>SPY</stp>
        <stp>Bar</stp>
        <stp/>
        <stp>Open</stp>
        <stp>M</stp>
        <stp>-334</stp>
        <stp/>
        <stp/>
        <stp/>
        <stp/>
        <stp/>
        <tr r="C336" s="2"/>
      </tp>
      <tp>
        <v>82.43</v>
        <stp/>
        <stp>StudyData</stp>
        <stp>SPY</stp>
        <stp>Bar</stp>
        <stp/>
        <stp>Open</stp>
        <stp>M</stp>
        <stp>-234</stp>
        <stp/>
        <stp/>
        <stp/>
        <stp/>
        <stp/>
        <tr r="C236" s="2"/>
      </tp>
      <tp>
        <v>129.46</v>
        <stp/>
        <stp>StudyData</stp>
        <stp>SPY</stp>
        <stp>Bar</stp>
        <stp/>
        <stp>Open</stp>
        <stp>M</stp>
        <stp>-134</stp>
        <stp/>
        <stp/>
        <stp/>
        <stp/>
        <stp/>
        <tr r="C136" s="2"/>
      </tp>
      <tp t="s">
        <v/>
        <stp/>
        <stp>StudyData</stp>
        <stp>SPY</stp>
        <stp>Bar</stp>
        <stp/>
        <stp>Open</stp>
        <stp>M</stp>
        <stp>-535</stp>
        <stp/>
        <stp/>
        <stp/>
        <stp/>
        <stp/>
        <tr r="C537" s="2"/>
      </tp>
      <tp t="s">
        <v/>
        <stp/>
        <stp>StudyData</stp>
        <stp>SPY</stp>
        <stp>Bar</stp>
        <stp/>
        <stp>Open</stp>
        <stp>M</stp>
        <stp>-435</stp>
        <stp/>
        <stp/>
        <stp/>
        <stp/>
        <stp/>
        <tr r="C437" s="2"/>
      </tp>
      <tp t="s">
        <v/>
        <stp/>
        <stp>StudyData</stp>
        <stp>SPY</stp>
        <stp>Bar</stp>
        <stp/>
        <stp>Open</stp>
        <stp>M</stp>
        <stp>-335</stp>
        <stp/>
        <stp/>
        <stp/>
        <stp/>
        <stp/>
        <tr r="C337" s="2"/>
      </tp>
      <tp>
        <v>90.73</v>
        <stp/>
        <stp>StudyData</stp>
        <stp>SPY</stp>
        <stp>Bar</stp>
        <stp/>
        <stp>Open</stp>
        <stp>M</stp>
        <stp>-235</stp>
        <stp/>
        <stp/>
        <stp/>
        <stp/>
        <stp/>
        <tr r="C237" s="2"/>
      </tp>
      <tp>
        <v>126.71</v>
        <stp/>
        <stp>StudyData</stp>
        <stp>SPY</stp>
        <stp>Bar</stp>
        <stp/>
        <stp>Open</stp>
        <stp>M</stp>
        <stp>-135</stp>
        <stp/>
        <stp/>
        <stp/>
        <stp/>
        <stp/>
        <tr r="C137" s="2"/>
      </tp>
      <tp t="s">
        <v/>
        <stp/>
        <stp>StudyData</stp>
        <stp>SPY</stp>
        <stp>Bar</stp>
        <stp/>
        <stp>Open</stp>
        <stp>M</stp>
        <stp>-538</stp>
        <stp/>
        <stp/>
        <stp/>
        <stp/>
        <stp/>
        <tr r="C540" s="2"/>
      </tp>
      <tp t="s">
        <v/>
        <stp/>
        <stp>StudyData</stp>
        <stp>SPY</stp>
        <stp>Bar</stp>
        <stp/>
        <stp>Open</stp>
        <stp>M</stp>
        <stp>-438</stp>
        <stp/>
        <stp/>
        <stp/>
        <stp/>
        <stp/>
        <tr r="C440" s="2"/>
      </tp>
      <tp t="s">
        <v/>
        <stp/>
        <stp>StudyData</stp>
        <stp>SPY</stp>
        <stp>Bar</stp>
        <stp/>
        <stp>Open</stp>
        <stp>M</stp>
        <stp>-338</stp>
        <stp/>
        <stp/>
        <stp/>
        <stp/>
        <stp/>
        <tr r="C340" s="2"/>
      </tp>
      <tp>
        <v>107.09</v>
        <stp/>
        <stp>StudyData</stp>
        <stp>SPY</stp>
        <stp>Bar</stp>
        <stp/>
        <stp>Open</stp>
        <stp>M</stp>
        <stp>-238</stp>
        <stp/>
        <stp/>
        <stp/>
        <stp/>
        <stp/>
        <tr r="C240" s="2"/>
      </tp>
      <tp>
        <v>114.99</v>
        <stp/>
        <stp>StudyData</stp>
        <stp>SPY</stp>
        <stp>Bar</stp>
        <stp/>
        <stp>Open</stp>
        <stp>M</stp>
        <stp>-138</stp>
        <stp/>
        <stp/>
        <stp/>
        <stp/>
        <stp/>
        <tr r="C140" s="2"/>
      </tp>
      <tp t="s">
        <v/>
        <stp/>
        <stp>StudyData</stp>
        <stp>SPY</stp>
        <stp>Bar</stp>
        <stp/>
        <stp>Open</stp>
        <stp>M</stp>
        <stp>-539</stp>
        <stp/>
        <stp/>
        <stp/>
        <stp/>
        <stp/>
        <tr r="C541" s="2"/>
      </tp>
      <tp t="s">
        <v/>
        <stp/>
        <stp>StudyData</stp>
        <stp>SPY</stp>
        <stp>Bar</stp>
        <stp/>
        <stp>Open</stp>
        <stp>M</stp>
        <stp>-439</stp>
        <stp/>
        <stp/>
        <stp/>
        <stp/>
        <stp/>
        <tr r="C441" s="2"/>
      </tp>
      <tp t="s">
        <v/>
        <stp/>
        <stp>StudyData</stp>
        <stp>SPY</stp>
        <stp>Bar</stp>
        <stp/>
        <stp>Open</stp>
        <stp>M</stp>
        <stp>-339</stp>
        <stp/>
        <stp/>
        <stp/>
        <stp/>
        <stp/>
        <tr r="C341" s="2"/>
      </tp>
      <tp>
        <v>107.97</v>
        <stp/>
        <stp>StudyData</stp>
        <stp>SPY</stp>
        <stp>Bar</stp>
        <stp/>
        <stp>Open</stp>
        <stp>M</stp>
        <stp>-239</stp>
        <stp/>
        <stp/>
        <stp/>
        <stp/>
        <stp/>
        <tr r="C241" s="2"/>
      </tp>
      <tp>
        <v>106.73</v>
        <stp/>
        <stp>StudyData</stp>
        <stp>SPY</stp>
        <stp>Bar</stp>
        <stp/>
        <stp>Open</stp>
        <stp>M</stp>
        <stp>-139</stp>
        <stp/>
        <stp/>
        <stp/>
        <stp/>
        <stp/>
        <tr r="C141" s="2"/>
      </tp>
      <tp t="s">
        <v/>
        <stp/>
        <stp>StudyData</stp>
        <stp>SPY</stp>
        <stp>Bar</stp>
        <stp/>
        <stp>Open</stp>
        <stp>M</stp>
        <stp>-542</stp>
        <stp/>
        <stp/>
        <stp/>
        <stp/>
        <stp/>
        <tr r="C544" s="2"/>
      </tp>
      <tp t="s">
        <v/>
        <stp/>
        <stp>StudyData</stp>
        <stp>SPY</stp>
        <stp>Bar</stp>
        <stp/>
        <stp>Open</stp>
        <stp>M</stp>
        <stp>-442</stp>
        <stp/>
        <stp/>
        <stp/>
        <stp/>
        <stp/>
        <tr r="C444" s="2"/>
      </tp>
      <tp t="s">
        <v/>
        <stp/>
        <stp>StudyData</stp>
        <stp>SPY</stp>
        <stp>Bar</stp>
        <stp/>
        <stp>Open</stp>
        <stp>M</stp>
        <stp>-342</stp>
        <stp/>
        <stp/>
        <stp/>
        <stp/>
        <stp/>
        <tr r="C344" s="2"/>
      </tp>
      <tp>
        <v>113.09</v>
        <stp/>
        <stp>StudyData</stp>
        <stp>SPY</stp>
        <stp>Bar</stp>
        <stp/>
        <stp>Open</stp>
        <stp>M</stp>
        <stp>-242</stp>
        <stp/>
        <stp/>
        <stp/>
        <stp/>
        <stp/>
        <tr r="C244" s="2"/>
      </tp>
      <tp>
        <v>108.35</v>
        <stp/>
        <stp>StudyData</stp>
        <stp>SPY</stp>
        <stp>Bar</stp>
        <stp/>
        <stp>Open</stp>
        <stp>M</stp>
        <stp>-142</stp>
        <stp/>
        <stp/>
        <stp/>
        <stp/>
        <stp/>
        <tr r="C144" s="2"/>
      </tp>
      <tp t="s">
        <v/>
        <stp/>
        <stp>StudyData</stp>
        <stp>SPY</stp>
        <stp>Bar</stp>
        <stp/>
        <stp>Open</stp>
        <stp>M</stp>
        <stp>-543</stp>
        <stp/>
        <stp/>
        <stp/>
        <stp/>
        <stp/>
        <tr r="C545" s="2"/>
      </tp>
      <tp t="s">
        <v/>
        <stp/>
        <stp>StudyData</stp>
        <stp>SPY</stp>
        <stp>Bar</stp>
        <stp/>
        <stp>Open</stp>
        <stp>M</stp>
        <stp>-443</stp>
        <stp/>
        <stp/>
        <stp/>
        <stp/>
        <stp/>
        <tr r="C445" s="2"/>
      </tp>
      <tp t="s">
        <v/>
        <stp/>
        <stp>StudyData</stp>
        <stp>SPY</stp>
        <stp>Bar</stp>
        <stp/>
        <stp>Open</stp>
        <stp>M</stp>
        <stp>-343</stp>
        <stp/>
        <stp/>
        <stp/>
        <stp/>
        <stp/>
        <tr r="C345" s="2"/>
      </tp>
      <tp>
        <v>115.11</v>
        <stp/>
        <stp>StudyData</stp>
        <stp>SPY</stp>
        <stp>Bar</stp>
        <stp/>
        <stp>Open</stp>
        <stp>M</stp>
        <stp>-243</stp>
        <stp/>
        <stp/>
        <stp/>
        <stp/>
        <stp/>
        <tr r="C245" s="2"/>
      </tp>
      <tp>
        <v>119.38</v>
        <stp/>
        <stp>StudyData</stp>
        <stp>SPY</stp>
        <stp>Bar</stp>
        <stp/>
        <stp>Open</stp>
        <stp>M</stp>
        <stp>-143</stp>
        <stp/>
        <stp/>
        <stp/>
        <stp/>
        <stp/>
        <tr r="C145" s="2"/>
      </tp>
      <tp t="s">
        <v/>
        <stp/>
        <stp>StudyData</stp>
        <stp>SPY</stp>
        <stp>Bar</stp>
        <stp/>
        <stp>Open</stp>
        <stp>M</stp>
        <stp>-540</stp>
        <stp/>
        <stp/>
        <stp/>
        <stp/>
        <stp/>
        <tr r="C542" s="2"/>
      </tp>
      <tp t="s">
        <v/>
        <stp/>
        <stp>StudyData</stp>
        <stp>SPY</stp>
        <stp>Bar</stp>
        <stp/>
        <stp>Open</stp>
        <stp>M</stp>
        <stp>-440</stp>
        <stp/>
        <stp/>
        <stp/>
        <stp/>
        <stp/>
        <tr r="C442" s="2"/>
      </tp>
      <tp t="s">
        <v/>
        <stp/>
        <stp>StudyData</stp>
        <stp>SPY</stp>
        <stp>Bar</stp>
        <stp/>
        <stp>Open</stp>
        <stp>M</stp>
        <stp>-340</stp>
        <stp/>
        <stp/>
        <stp/>
        <stp/>
        <stp/>
        <tr r="C342" s="2"/>
      </tp>
      <tp>
        <v>114.23</v>
        <stp/>
        <stp>StudyData</stp>
        <stp>SPY</stp>
        <stp>Bar</stp>
        <stp/>
        <stp>Open</stp>
        <stp>M</stp>
        <stp>-240</stp>
        <stp/>
        <stp/>
        <stp/>
        <stp/>
        <stp/>
        <tr r="C242" s="2"/>
      </tp>
      <tp>
        <v>111.99</v>
        <stp/>
        <stp>StudyData</stp>
        <stp>SPY</stp>
        <stp>Bar</stp>
        <stp/>
        <stp>Open</stp>
        <stp>M</stp>
        <stp>-140</stp>
        <stp/>
        <stp/>
        <stp/>
        <stp/>
        <stp/>
        <tr r="C142" s="2"/>
      </tp>
      <tp t="s">
        <v/>
        <stp/>
        <stp>StudyData</stp>
        <stp>SPY</stp>
        <stp>Bar</stp>
        <stp/>
        <stp>Open</stp>
        <stp>M</stp>
        <stp>-541</stp>
        <stp/>
        <stp/>
        <stp/>
        <stp/>
        <stp/>
        <tr r="C543" s="2"/>
      </tp>
      <tp t="s">
        <v/>
        <stp/>
        <stp>StudyData</stp>
        <stp>SPY</stp>
        <stp>Bar</stp>
        <stp/>
        <stp>Open</stp>
        <stp>M</stp>
        <stp>-441</stp>
        <stp/>
        <stp/>
        <stp/>
        <stp/>
        <stp/>
        <tr r="C443" s="2"/>
      </tp>
      <tp t="s">
        <v/>
        <stp/>
        <stp>StudyData</stp>
        <stp>SPY</stp>
        <stp>Bar</stp>
        <stp/>
        <stp>Open</stp>
        <stp>M</stp>
        <stp>-341</stp>
        <stp/>
        <stp/>
        <stp/>
        <stp/>
        <stp/>
        <tr r="C343" s="2"/>
      </tp>
      <tp>
        <v>111.72</v>
        <stp/>
        <stp>StudyData</stp>
        <stp>SPY</stp>
        <stp>Bar</stp>
        <stp/>
        <stp>Open</stp>
        <stp>M</stp>
        <stp>-241</stp>
        <stp/>
        <stp/>
        <stp/>
        <stp/>
        <stp/>
        <tr r="C243" s="2"/>
      </tp>
      <tp>
        <v>103.15</v>
        <stp/>
        <stp>StudyData</stp>
        <stp>SPY</stp>
        <stp>Bar</stp>
        <stp/>
        <stp>Open</stp>
        <stp>M</stp>
        <stp>-141</stp>
        <stp/>
        <stp/>
        <stp/>
        <stp/>
        <stp/>
        <tr r="C143" s="2"/>
      </tp>
      <tp t="s">
        <v/>
        <stp/>
        <stp>StudyData</stp>
        <stp>SPY</stp>
        <stp>Bar</stp>
        <stp/>
        <stp>Open</stp>
        <stp>M</stp>
        <stp>-546</stp>
        <stp/>
        <stp/>
        <stp/>
        <stp/>
        <stp/>
        <tr r="C548" s="2"/>
      </tp>
      <tp t="s">
        <v/>
        <stp/>
        <stp>StudyData</stp>
        <stp>SPY</stp>
        <stp>Bar</stp>
        <stp/>
        <stp>Open</stp>
        <stp>M</stp>
        <stp>-446</stp>
        <stp/>
        <stp/>
        <stp/>
        <stp/>
        <stp/>
        <tr r="C448" s="2"/>
      </tp>
      <tp t="s">
        <v/>
        <stp/>
        <stp>StudyData</stp>
        <stp>SPY</stp>
        <stp>Bar</stp>
        <stp/>
        <stp>Open</stp>
        <stp>M</stp>
        <stp>-346</stp>
        <stp/>
        <stp/>
        <stp/>
        <stp/>
        <stp/>
        <tr r="C348" s="2"/>
      </tp>
      <tp>
        <v>103.9</v>
        <stp/>
        <stp>StudyData</stp>
        <stp>SPY</stp>
        <stp>Bar</stp>
        <stp/>
        <stp>Open</stp>
        <stp>M</stp>
        <stp>-246</stp>
        <stp/>
        <stp/>
        <stp/>
        <stp/>
        <stp/>
        <tr r="C248" s="2"/>
      </tp>
      <tp>
        <v>108.15</v>
        <stp/>
        <stp>StudyData</stp>
        <stp>SPY</stp>
        <stp>Bar</stp>
        <stp/>
        <stp>Open</stp>
        <stp>M</stp>
        <stp>-146</stp>
        <stp/>
        <stp/>
        <stp/>
        <stp/>
        <stp/>
        <tr r="C148" s="2"/>
      </tp>
      <tp t="s">
        <v/>
        <stp/>
        <stp>StudyData</stp>
        <stp>SPY</stp>
        <stp>Bar</stp>
        <stp/>
        <stp>Open</stp>
        <stp>M</stp>
        <stp>-547</stp>
        <stp/>
        <stp/>
        <stp/>
        <stp/>
        <stp/>
        <tr r="C549" s="2"/>
      </tp>
      <tp t="s">
        <v/>
        <stp/>
        <stp>StudyData</stp>
        <stp>SPY</stp>
        <stp>Bar</stp>
        <stp/>
        <stp>Open</stp>
        <stp>M</stp>
        <stp>-447</stp>
        <stp/>
        <stp/>
        <stp/>
        <stp/>
        <stp/>
        <tr r="C449" s="2"/>
      </tp>
      <tp t="s">
        <v/>
        <stp/>
        <stp>StudyData</stp>
        <stp>SPY</stp>
        <stp>Bar</stp>
        <stp/>
        <stp>Open</stp>
        <stp>M</stp>
        <stp>-347</stp>
        <stp/>
        <stp/>
        <stp/>
        <stp/>
        <stp/>
        <tr r="C349" s="2"/>
      </tp>
      <tp>
        <v>113.85</v>
        <stp/>
        <stp>StudyData</stp>
        <stp>SPY</stp>
        <stp>Bar</stp>
        <stp/>
        <stp>Open</stp>
        <stp>M</stp>
        <stp>-247</stp>
        <stp/>
        <stp/>
        <stp/>
        <stp/>
        <stp/>
        <tr r="C249" s="2"/>
      </tp>
      <tp>
        <v>112.37</v>
        <stp/>
        <stp>StudyData</stp>
        <stp>SPY</stp>
        <stp>Bar</stp>
        <stp/>
        <stp>Open</stp>
        <stp>M</stp>
        <stp>-147</stp>
        <stp/>
        <stp/>
        <stp/>
        <stp/>
        <stp/>
        <tr r="C149" s="2"/>
      </tp>
      <tp t="s">
        <v/>
        <stp/>
        <stp>StudyData</stp>
        <stp>SPY</stp>
        <stp>Bar</stp>
        <stp/>
        <stp>Open</stp>
        <stp>M</stp>
        <stp>-544</stp>
        <stp/>
        <stp/>
        <stp/>
        <stp/>
        <stp/>
        <tr r="C546" s="2"/>
      </tp>
      <tp t="s">
        <v/>
        <stp/>
        <stp>StudyData</stp>
        <stp>SPY</stp>
        <stp>Bar</stp>
        <stp/>
        <stp>Open</stp>
        <stp>M</stp>
        <stp>-444</stp>
        <stp/>
        <stp/>
        <stp/>
        <stp/>
        <stp/>
        <tr r="C446" s="2"/>
      </tp>
      <tp t="s">
        <v/>
        <stp/>
        <stp>StudyData</stp>
        <stp>SPY</stp>
        <stp>Bar</stp>
        <stp/>
        <stp>Open</stp>
        <stp>M</stp>
        <stp>-344</stp>
        <stp/>
        <stp/>
        <stp/>
        <stp/>
        <stp/>
        <tr r="C346" s="2"/>
      </tp>
      <tp>
        <v>113.65</v>
        <stp/>
        <stp>StudyData</stp>
        <stp>SPY</stp>
        <stp>Bar</stp>
        <stp/>
        <stp>Open</stp>
        <stp>M</stp>
        <stp>-244</stp>
        <stp/>
        <stp/>
        <stp/>
        <stp/>
        <stp/>
        <tr r="C246" s="2"/>
      </tp>
      <tp>
        <v>117.8</v>
        <stp/>
        <stp>StudyData</stp>
        <stp>SPY</stp>
        <stp>Bar</stp>
        <stp/>
        <stp>Open</stp>
        <stp>M</stp>
        <stp>-144</stp>
        <stp/>
        <stp/>
        <stp/>
        <stp/>
        <stp/>
        <tr r="C146" s="2"/>
      </tp>
      <tp t="s">
        <v/>
        <stp/>
        <stp>StudyData</stp>
        <stp>SPY</stp>
        <stp>Bar</stp>
        <stp/>
        <stp>Open</stp>
        <stp>M</stp>
        <stp>-545</stp>
        <stp/>
        <stp/>
        <stp/>
        <stp/>
        <stp/>
        <tr r="C547" s="2"/>
      </tp>
      <tp t="s">
        <v/>
        <stp/>
        <stp>StudyData</stp>
        <stp>SPY</stp>
        <stp>Bar</stp>
        <stp/>
        <stp>Open</stp>
        <stp>M</stp>
        <stp>-445</stp>
        <stp/>
        <stp/>
        <stp/>
        <stp/>
        <stp/>
        <tr r="C447" s="2"/>
      </tp>
      <tp t="s">
        <v/>
        <stp/>
        <stp>StudyData</stp>
        <stp>SPY</stp>
        <stp>Bar</stp>
        <stp/>
        <stp>Open</stp>
        <stp>M</stp>
        <stp>-345</stp>
        <stp/>
        <stp/>
        <stp/>
        <stp/>
        <stp/>
        <tr r="C347" s="2"/>
      </tp>
      <tp>
        <v>106.6</v>
        <stp/>
        <stp>StudyData</stp>
        <stp>SPY</stp>
        <stp>Bar</stp>
        <stp/>
        <stp>Open</stp>
        <stp>M</stp>
        <stp>-245</stp>
        <stp/>
        <stp/>
        <stp/>
        <stp/>
        <stp/>
        <tr r="C247" s="2"/>
      </tp>
      <tp>
        <v>111.2</v>
        <stp/>
        <stp>StudyData</stp>
        <stp>SPY</stp>
        <stp>Bar</stp>
        <stp/>
        <stp>Open</stp>
        <stp>M</stp>
        <stp>-145</stp>
        <stp/>
        <stp/>
        <stp/>
        <stp/>
        <stp/>
        <tr r="C147" s="2"/>
      </tp>
      <tp t="s">
        <v/>
        <stp/>
        <stp>StudyData</stp>
        <stp>SPY</stp>
        <stp>Bar</stp>
        <stp/>
        <stp>Open</stp>
        <stp>M</stp>
        <stp>-548</stp>
        <stp/>
        <stp/>
        <stp/>
        <stp/>
        <stp/>
        <tr r="C550" s="2"/>
      </tp>
      <tp t="s">
        <v/>
        <stp/>
        <stp>StudyData</stp>
        <stp>SPY</stp>
        <stp>Bar</stp>
        <stp/>
        <stp>Open</stp>
        <stp>M</stp>
        <stp>-448</stp>
        <stp/>
        <stp/>
        <stp/>
        <stp/>
        <stp/>
        <tr r="C450" s="2"/>
      </tp>
      <tp t="s">
        <v/>
        <stp/>
        <stp>StudyData</stp>
        <stp>SPY</stp>
        <stp>Bar</stp>
        <stp/>
        <stp>Open</stp>
        <stp>M</stp>
        <stp>-348</stp>
        <stp/>
        <stp/>
        <stp/>
        <stp/>
        <stp/>
        <tr r="C350" s="2"/>
      </tp>
      <tp>
        <v>121.97</v>
        <stp/>
        <stp>StudyData</stp>
        <stp>SPY</stp>
        <stp>Bar</stp>
        <stp/>
        <stp>Open</stp>
        <stp>M</stp>
        <stp>-248</stp>
        <stp/>
        <stp/>
        <stp/>
        <stp/>
        <stp/>
        <tr r="C250" s="2"/>
      </tp>
      <tp>
        <v>110.92</v>
        <stp/>
        <stp>StudyData</stp>
        <stp>SPY</stp>
        <stp>Bar</stp>
        <stp/>
        <stp>Open</stp>
        <stp>M</stp>
        <stp>-148</stp>
        <stp/>
        <stp/>
        <stp/>
        <stp/>
        <stp/>
        <tr r="C150" s="2"/>
      </tp>
      <tp t="s">
        <v/>
        <stp/>
        <stp>StudyData</stp>
        <stp>SPY</stp>
        <stp>Bar</stp>
        <stp/>
        <stp>Open</stp>
        <stp>M</stp>
        <stp>-549</stp>
        <stp/>
        <stp/>
        <stp/>
        <stp/>
        <stp/>
        <tr r="C551" s="2"/>
      </tp>
      <tp t="s">
        <v/>
        <stp/>
        <stp>StudyData</stp>
        <stp>SPY</stp>
        <stp>Bar</stp>
        <stp/>
        <stp>Open</stp>
        <stp>M</stp>
        <stp>-449</stp>
        <stp/>
        <stp/>
        <stp/>
        <stp/>
        <stp/>
        <tr r="C451" s="2"/>
      </tp>
      <tp t="s">
        <v/>
        <stp/>
        <stp>StudyData</stp>
        <stp>SPY</stp>
        <stp>Bar</stp>
        <stp/>
        <stp>Open</stp>
        <stp>M</stp>
        <stp>-349</stp>
        <stp/>
        <stp/>
        <stp/>
        <stp/>
        <stp/>
        <tr r="C351" s="2"/>
      </tp>
      <tp>
        <v>122.8</v>
        <stp/>
        <stp>StudyData</stp>
        <stp>SPY</stp>
        <stp>Bar</stp>
        <stp/>
        <stp>Open</stp>
        <stp>M</stp>
        <stp>-249</stp>
        <stp/>
        <stp/>
        <stp/>
        <stp/>
        <stp/>
        <tr r="C251" s="2"/>
      </tp>
      <tp>
        <v>104.13</v>
        <stp/>
        <stp>StudyData</stp>
        <stp>SPY</stp>
        <stp>Bar</stp>
        <stp/>
        <stp>Open</stp>
        <stp>M</stp>
        <stp>-149</stp>
        <stp/>
        <stp/>
        <stp/>
        <stp/>
        <stp/>
        <tr r="C151" s="2"/>
      </tp>
      <tp>
        <v>-2.7455495527411165</v>
        <stp/>
        <stp>StudyData</stp>
        <stp>SPY</stp>
        <stp>PCB</stp>
        <stp>BaseType=Index,Price=1000,Index=1,Date=01/03/2012</stp>
        <stp>Close</stp>
        <stp>M</stp>
        <stp>0</stp>
        <stp>all</stp>
        <stp/>
        <stp/>
        <stp/>
        <stp>T</stp>
        <tr r="W16" s="3"/>
      </tp>
      <tp t="s">
        <v/>
        <stp/>
        <stp>StudyData</stp>
        <stp>SPY</stp>
        <stp>Bar</stp>
        <stp/>
        <stp>Open</stp>
        <stp>M</stp>
        <stp>-552</stp>
        <stp/>
        <stp/>
        <stp/>
        <stp/>
        <stp/>
        <tr r="C554" s="2"/>
      </tp>
      <tp t="s">
        <v/>
        <stp/>
        <stp>StudyData</stp>
        <stp>SPY</stp>
        <stp>Bar</stp>
        <stp/>
        <stp>Open</stp>
        <stp>M</stp>
        <stp>-452</stp>
        <stp/>
        <stp/>
        <stp/>
        <stp/>
        <stp/>
        <tr r="C454" s="2"/>
      </tp>
      <tp t="s">
        <v/>
        <stp/>
        <stp>StudyData</stp>
        <stp>SPY</stp>
        <stp>Bar</stp>
        <stp/>
        <stp>Open</stp>
        <stp>M</stp>
        <stp>-352</stp>
        <stp/>
        <stp/>
        <stp/>
        <stp/>
        <stp/>
        <tr r="C354" s="2"/>
      </tp>
      <tp>
        <v>116.3</v>
        <stp/>
        <stp>StudyData</stp>
        <stp>SPY</stp>
        <stp>Bar</stp>
        <stp/>
        <stp>Open</stp>
        <stp>M</stp>
        <stp>-252</stp>
        <stp/>
        <stp/>
        <stp/>
        <stp/>
        <stp/>
        <tr r="C254" s="2"/>
      </tp>
      <tp>
        <v>99.85</v>
        <stp/>
        <stp>StudyData</stp>
        <stp>SPY</stp>
        <stp>Bar</stp>
        <stp/>
        <stp>Open</stp>
        <stp>M</stp>
        <stp>-152</stp>
        <stp/>
        <stp/>
        <stp/>
        <stp/>
        <stp/>
        <tr r="C154" s="2"/>
      </tp>
      <tp t="s">
        <v/>
        <stp/>
        <stp>StudyData</stp>
        <stp>SPY</stp>
        <stp>Bar</stp>
        <stp/>
        <stp>Open</stp>
        <stp>M</stp>
        <stp>-553</stp>
        <stp/>
        <stp/>
        <stp/>
        <stp/>
        <stp/>
        <tr r="C555" s="2"/>
      </tp>
      <tp t="s">
        <v/>
        <stp/>
        <stp>StudyData</stp>
        <stp>SPY</stp>
        <stp>Bar</stp>
        <stp/>
        <stp>Open</stp>
        <stp>M</stp>
        <stp>-453</stp>
        <stp/>
        <stp/>
        <stp/>
        <stp/>
        <stp/>
        <tr r="C455" s="2"/>
      </tp>
      <tp t="s">
        <v/>
        <stp/>
        <stp>StudyData</stp>
        <stp>SPY</stp>
        <stp>Bar</stp>
        <stp/>
        <stp>Open</stp>
        <stp>M</stp>
        <stp>-353</stp>
        <stp/>
        <stp/>
        <stp/>
        <stp/>
        <stp/>
        <tr r="C355" s="2"/>
      </tp>
      <tp>
        <v>124.05</v>
        <stp/>
        <stp>StudyData</stp>
        <stp>SPY</stp>
        <stp>Bar</stp>
        <stp/>
        <stp>Open</stp>
        <stp>M</stp>
        <stp>-253</stp>
        <stp/>
        <stp/>
        <stp/>
        <stp/>
        <stp/>
        <tr r="C255" s="2"/>
      </tp>
      <tp>
        <v>92.34</v>
        <stp/>
        <stp>StudyData</stp>
        <stp>SPY</stp>
        <stp>Bar</stp>
        <stp/>
        <stp>Open</stp>
        <stp>M</stp>
        <stp>-153</stp>
        <stp/>
        <stp/>
        <stp/>
        <stp/>
        <stp/>
        <tr r="C155" s="2"/>
      </tp>
      <tp t="s">
        <v/>
        <stp/>
        <stp>StudyData</stp>
        <stp>SPY</stp>
        <stp>Bar</stp>
        <stp/>
        <stp>Open</stp>
        <stp>M</stp>
        <stp>-550</stp>
        <stp/>
        <stp/>
        <stp/>
        <stp/>
        <stp/>
        <tr r="C552" s="2"/>
      </tp>
      <tp t="s">
        <v/>
        <stp/>
        <stp>StudyData</stp>
        <stp>SPY</stp>
        <stp>Bar</stp>
        <stp/>
        <stp>Open</stp>
        <stp>M</stp>
        <stp>-450</stp>
        <stp/>
        <stp/>
        <stp/>
        <stp/>
        <stp/>
        <tr r="C452" s="2"/>
      </tp>
      <tp t="s">
        <v/>
        <stp/>
        <stp>StudyData</stp>
        <stp>SPY</stp>
        <stp>Bar</stp>
        <stp/>
        <stp>Open</stp>
        <stp>M</stp>
        <stp>-350</stp>
        <stp/>
        <stp/>
        <stp/>
        <stp/>
        <stp/>
        <tr r="C352" s="2"/>
      </tp>
      <tp>
        <v>126.2</v>
        <stp/>
        <stp>StudyData</stp>
        <stp>SPY</stp>
        <stp>Bar</stp>
        <stp/>
        <stp>Open</stp>
        <stp>M</stp>
        <stp>-250</stp>
        <stp/>
        <stp/>
        <stp/>
        <stp/>
        <stp/>
        <tr r="C252" s="2"/>
      </tp>
      <tp>
        <v>105.34</v>
        <stp/>
        <stp>StudyData</stp>
        <stp>SPY</stp>
        <stp>Bar</stp>
        <stp/>
        <stp>Open</stp>
        <stp>M</stp>
        <stp>-150</stp>
        <stp/>
        <stp/>
        <stp/>
        <stp/>
        <stp/>
        <tr r="C152" s="2"/>
      </tp>
      <tp t="s">
        <v/>
        <stp/>
        <stp>StudyData</stp>
        <stp>SPY</stp>
        <stp>Bar</stp>
        <stp/>
        <stp>Open</stp>
        <stp>M</stp>
        <stp>-551</stp>
        <stp/>
        <stp/>
        <stp/>
        <stp/>
        <stp/>
        <tr r="C553" s="2"/>
      </tp>
      <tp t="s">
        <v/>
        <stp/>
        <stp>StudyData</stp>
        <stp>SPY</stp>
        <stp>Bar</stp>
        <stp/>
        <stp>Open</stp>
        <stp>M</stp>
        <stp>-451</stp>
        <stp/>
        <stp/>
        <stp/>
        <stp/>
        <stp/>
        <tr r="C453" s="2"/>
      </tp>
      <tp t="s">
        <v/>
        <stp/>
        <stp>StudyData</stp>
        <stp>SPY</stp>
        <stp>Bar</stp>
        <stp/>
        <stp>Open</stp>
        <stp>M</stp>
        <stp>-351</stp>
        <stp/>
        <stp/>
        <stp/>
        <stp/>
        <stp/>
        <tr r="C353" s="2"/>
      </tp>
      <tp>
        <v>125.07</v>
        <stp/>
        <stp>StudyData</stp>
        <stp>SPY</stp>
        <stp>Bar</stp>
        <stp/>
        <stp>Open</stp>
        <stp>M</stp>
        <stp>-251</stp>
        <stp/>
        <stp/>
        <stp/>
        <stp/>
        <stp/>
        <tr r="C253" s="2"/>
      </tp>
      <tp>
        <v>101.95</v>
        <stp/>
        <stp>StudyData</stp>
        <stp>SPY</stp>
        <stp>Bar</stp>
        <stp/>
        <stp>Open</stp>
        <stp>M</stp>
        <stp>-151</stp>
        <stp/>
        <stp/>
        <stp/>
        <stp/>
        <stp/>
        <tr r="C153" s="2"/>
      </tp>
      <tp t="s">
        <v/>
        <stp/>
        <stp>StudyData</stp>
        <stp>SPY</stp>
        <stp>Bar</stp>
        <stp/>
        <stp>Open</stp>
        <stp>M</stp>
        <stp>-556</stp>
        <stp/>
        <stp/>
        <stp/>
        <stp/>
        <stp/>
        <tr r="C558" s="2"/>
      </tp>
      <tp t="s">
        <v/>
        <stp/>
        <stp>StudyData</stp>
        <stp>SPY</stp>
        <stp>Bar</stp>
        <stp/>
        <stp>Open</stp>
        <stp>M</stp>
        <stp>-456</stp>
        <stp/>
        <stp/>
        <stp/>
        <stp/>
        <stp/>
        <tr r="C458" s="2"/>
      </tp>
      <tp t="s">
        <v/>
        <stp/>
        <stp>StudyData</stp>
        <stp>SPY</stp>
        <stp>Bar</stp>
        <stp/>
        <stp>Open</stp>
        <stp>M</stp>
        <stp>-356</stp>
        <stp/>
        <stp/>
        <stp/>
        <stp/>
        <stp/>
        <tr r="C358" s="2"/>
      </tp>
      <tp>
        <v>133.19</v>
        <stp/>
        <stp>StudyData</stp>
        <stp>SPY</stp>
        <stp>Bar</stp>
        <stp/>
        <stp>Open</stp>
        <stp>M</stp>
        <stp>-256</stp>
        <stp/>
        <stp/>
        <stp/>
        <stp/>
        <stp/>
        <tr r="C258" s="2"/>
      </tp>
      <tp>
        <v>78.53</v>
        <stp/>
        <stp>StudyData</stp>
        <stp>SPY</stp>
        <stp>Bar</stp>
        <stp/>
        <stp>Open</stp>
        <stp>M</stp>
        <stp>-156</stp>
        <stp/>
        <stp/>
        <stp/>
        <stp/>
        <stp/>
        <tr r="C158" s="2"/>
      </tp>
      <tp t="s">
        <v/>
        <stp/>
        <stp>StudyData</stp>
        <stp>SPY</stp>
        <stp>Bar</stp>
        <stp/>
        <stp>Open</stp>
        <stp>M</stp>
        <stp>-557</stp>
        <stp/>
        <stp/>
        <stp/>
        <stp/>
        <stp/>
        <tr r="C559" s="2"/>
      </tp>
      <tp t="s">
        <v/>
        <stp/>
        <stp>StudyData</stp>
        <stp>SPY</stp>
        <stp>Bar</stp>
        <stp/>
        <stp>Open</stp>
        <stp>M</stp>
        <stp>-457</stp>
        <stp/>
        <stp/>
        <stp/>
        <stp/>
        <stp/>
        <tr r="C459" s="2"/>
      </tp>
      <tp t="s">
        <v/>
        <stp/>
        <stp>StudyData</stp>
        <stp>SPY</stp>
        <stp>Bar</stp>
        <stp/>
        <stp>Open</stp>
        <stp>M</stp>
        <stp>-357</stp>
        <stp/>
        <stp/>
        <stp/>
        <stp/>
        <stp/>
        <tr r="C359" s="2"/>
      </tp>
      <tp>
        <v>142.25</v>
        <stp/>
        <stp>StudyData</stp>
        <stp>SPY</stp>
        <stp>Bar</stp>
        <stp/>
        <stp>Open</stp>
        <stp>M</stp>
        <stp>-257</stp>
        <stp/>
        <stp/>
        <stp/>
        <stp/>
        <stp/>
        <tr r="C259" s="2"/>
      </tp>
      <tp>
        <v>72.489999999999995</v>
        <stp/>
        <stp>StudyData</stp>
        <stp>SPY</stp>
        <stp>Bar</stp>
        <stp/>
        <stp>Open</stp>
        <stp>M</stp>
        <stp>-157</stp>
        <stp/>
        <stp/>
        <stp/>
        <stp/>
        <stp/>
        <tr r="C159" s="2"/>
      </tp>
      <tp t="s">
        <v/>
        <stp/>
        <stp>StudyData</stp>
        <stp>SPY</stp>
        <stp>Bar</stp>
        <stp/>
        <stp>Open</stp>
        <stp>M</stp>
        <stp>-554</stp>
        <stp/>
        <stp/>
        <stp/>
        <stp/>
        <stp/>
        <tr r="C556" s="2"/>
      </tp>
      <tp t="s">
        <v/>
        <stp/>
        <stp>StudyData</stp>
        <stp>SPY</stp>
        <stp>Bar</stp>
        <stp/>
        <stp>Open</stp>
        <stp>M</stp>
        <stp>-454</stp>
        <stp/>
        <stp/>
        <stp/>
        <stp/>
        <stp/>
        <tr r="C456" s="2"/>
      </tp>
      <tp t="s">
        <v/>
        <stp/>
        <stp>StudyData</stp>
        <stp>SPY</stp>
        <stp>Bar</stp>
        <stp/>
        <stp>Open</stp>
        <stp>M</stp>
        <stp>-354</stp>
        <stp/>
        <stp/>
        <stp/>
        <stp/>
        <stp/>
        <tr r="C356" s="2"/>
      </tp>
      <tp>
        <v>137.1</v>
        <stp/>
        <stp>StudyData</stp>
        <stp>SPY</stp>
        <stp>Bar</stp>
        <stp/>
        <stp>Open</stp>
        <stp>M</stp>
        <stp>-254</stp>
        <stp/>
        <stp/>
        <stp/>
        <stp/>
        <stp/>
        <tr r="C256" s="2"/>
      </tp>
      <tp>
        <v>93.64</v>
        <stp/>
        <stp>StudyData</stp>
        <stp>SPY</stp>
        <stp>Bar</stp>
        <stp/>
        <stp>Open</stp>
        <stp>M</stp>
        <stp>-154</stp>
        <stp/>
        <stp/>
        <stp/>
        <stp/>
        <stp/>
        <tr r="C156" s="2"/>
      </tp>
      <tp t="s">
        <v/>
        <stp/>
        <stp>StudyData</stp>
        <stp>SPY</stp>
        <stp>Bar</stp>
        <stp/>
        <stp>Open</stp>
        <stp>M</stp>
        <stp>-555</stp>
        <stp/>
        <stp/>
        <stp/>
        <stp/>
        <stp/>
        <tr r="C557" s="2"/>
      </tp>
      <tp t="s">
        <v/>
        <stp/>
        <stp>StudyData</stp>
        <stp>SPY</stp>
        <stp>Bar</stp>
        <stp/>
        <stp>Open</stp>
        <stp>M</stp>
        <stp>-455</stp>
        <stp/>
        <stp/>
        <stp/>
        <stp/>
        <stp/>
        <tr r="C457" s="2"/>
      </tp>
      <tp t="s">
        <v/>
        <stp/>
        <stp>StudyData</stp>
        <stp>SPY</stp>
        <stp>Bar</stp>
        <stp/>
        <stp>Open</stp>
        <stp>M</stp>
        <stp>-355</stp>
        <stp/>
        <stp/>
        <stp/>
        <stp/>
        <stp/>
        <tr r="C357" s="2"/>
      </tp>
      <tp>
        <v>132</v>
        <stp/>
        <stp>StudyData</stp>
        <stp>SPY</stp>
        <stp>Bar</stp>
        <stp/>
        <stp>Open</stp>
        <stp>M</stp>
        <stp>-255</stp>
        <stp/>
        <stp/>
        <stp/>
        <stp/>
        <stp/>
        <tr r="C257" s="2"/>
      </tp>
      <tp>
        <v>87.45</v>
        <stp/>
        <stp>StudyData</stp>
        <stp>SPY</stp>
        <stp>Bar</stp>
        <stp/>
        <stp>Open</stp>
        <stp>M</stp>
        <stp>-155</stp>
        <stp/>
        <stp/>
        <stp/>
        <stp/>
        <stp/>
        <tr r="C157" s="2"/>
      </tp>
      <tp t="s">
        <v/>
        <stp/>
        <stp>StudyData</stp>
        <stp>SPY</stp>
        <stp>Bar</stp>
        <stp/>
        <stp>Open</stp>
        <stp>M</stp>
        <stp>-558</stp>
        <stp/>
        <stp/>
        <stp/>
        <stp/>
        <stp/>
        <tr r="C560" s="2"/>
      </tp>
      <tp t="s">
        <v/>
        <stp/>
        <stp>StudyData</stp>
        <stp>SPY</stp>
        <stp>Bar</stp>
        <stp/>
        <stp>Open</stp>
        <stp>M</stp>
        <stp>-458</stp>
        <stp/>
        <stp/>
        <stp/>
        <stp/>
        <stp/>
        <tr r="C460" s="2"/>
      </tp>
      <tp t="s">
        <v/>
        <stp/>
        <stp>StudyData</stp>
        <stp>SPY</stp>
        <stp>Bar</stp>
        <stp/>
        <stp>Open</stp>
        <stp>M</stp>
        <stp>-358</stp>
        <stp/>
        <stp/>
        <stp/>
        <stp/>
        <stp/>
        <tr r="C360" s="2"/>
      </tp>
      <tp>
        <v>144.28</v>
        <stp/>
        <stp>StudyData</stp>
        <stp>SPY</stp>
        <stp>Bar</stp>
        <stp/>
        <stp>Open</stp>
        <stp>M</stp>
        <stp>-258</stp>
        <stp/>
        <stp/>
        <stp/>
        <stp/>
        <stp/>
        <tr r="C260" s="2"/>
      </tp>
      <tp>
        <v>81.58</v>
        <stp/>
        <stp>StudyData</stp>
        <stp>SPY</stp>
        <stp>Bar</stp>
        <stp/>
        <stp>Open</stp>
        <stp>M</stp>
        <stp>-158</stp>
        <stp/>
        <stp/>
        <stp/>
        <stp/>
        <stp/>
        <tr r="C160" s="2"/>
      </tp>
      <tp t="s">
        <v/>
        <stp/>
        <stp>StudyData</stp>
        <stp>SPY</stp>
        <stp>Bar</stp>
        <stp/>
        <stp>Open</stp>
        <stp>M</stp>
        <stp>-559</stp>
        <stp/>
        <stp/>
        <stp/>
        <stp/>
        <stp/>
        <tr r="C561" s="2"/>
      </tp>
      <tp t="s">
        <v/>
        <stp/>
        <stp>StudyData</stp>
        <stp>SPY</stp>
        <stp>Bar</stp>
        <stp/>
        <stp>Open</stp>
        <stp>M</stp>
        <stp>-459</stp>
        <stp/>
        <stp/>
        <stp/>
        <stp/>
        <stp/>
        <tr r="C461" s="2"/>
      </tp>
      <tp t="s">
        <v/>
        <stp/>
        <stp>StudyData</stp>
        <stp>SPY</stp>
        <stp>Bar</stp>
        <stp/>
        <stp>Open</stp>
        <stp>M</stp>
        <stp>-359</stp>
        <stp/>
        <stp/>
        <stp/>
        <stp/>
        <stp/>
        <tr r="C361" s="2"/>
      </tp>
      <tp>
        <v>153.25</v>
        <stp/>
        <stp>StudyData</stp>
        <stp>SPY</stp>
        <stp>Bar</stp>
        <stp/>
        <stp>Open</stp>
        <stp>M</stp>
        <stp>-259</stp>
        <stp/>
        <stp/>
        <stp/>
        <stp/>
        <stp/>
        <tr r="C261" s="2"/>
      </tp>
      <tp>
        <v>90.45</v>
        <stp/>
        <stp>StudyData</stp>
        <stp>SPY</stp>
        <stp>Bar</stp>
        <stp/>
        <stp>Open</stp>
        <stp>M</stp>
        <stp>-159</stp>
        <stp/>
        <stp/>
        <stp/>
        <stp/>
        <stp/>
        <tr r="C161" s="2"/>
      </tp>
      <tp t="s">
        <v/>
        <stp/>
        <stp>StudyData</stp>
        <stp>SPY</stp>
        <stp>Bar</stp>
        <stp/>
        <stp>Open</stp>
        <stp>M</stp>
        <stp>-562</stp>
        <stp/>
        <stp/>
        <stp/>
        <stp/>
        <stp/>
        <tr r="C564" s="2"/>
      </tp>
      <tp t="s">
        <v/>
        <stp/>
        <stp>StudyData</stp>
        <stp>SPY</stp>
        <stp>Bar</stp>
        <stp/>
        <stp>Open</stp>
        <stp>M</stp>
        <stp>-462</stp>
        <stp/>
        <stp/>
        <stp/>
        <stp/>
        <stp/>
        <tr r="C464" s="2"/>
      </tp>
      <tp t="s">
        <v/>
        <stp/>
        <stp>StudyData</stp>
        <stp>SPY</stp>
        <stp>Bar</stp>
        <stp/>
        <stp>Open</stp>
        <stp>M</stp>
        <stp>-362</stp>
        <stp/>
        <stp/>
        <stp/>
        <stp/>
        <stp/>
        <tr r="C364" s="2"/>
      </tp>
      <tp>
        <v>143.69</v>
        <stp/>
        <stp>StudyData</stp>
        <stp>SPY</stp>
        <stp>Bar</stp>
        <stp/>
        <stp>Open</stp>
        <stp>M</stp>
        <stp>-262</stp>
        <stp/>
        <stp/>
        <stp/>
        <stp/>
        <stp/>
        <tr r="C264" s="2"/>
      </tp>
      <tp>
        <v>115.27</v>
        <stp/>
        <stp>StudyData</stp>
        <stp>SPY</stp>
        <stp>Bar</stp>
        <stp/>
        <stp>Open</stp>
        <stp>M</stp>
        <stp>-162</stp>
        <stp/>
        <stp/>
        <stp/>
        <stp/>
        <stp/>
        <tr r="C164" s="2"/>
      </tp>
      <tp t="s">
        <v/>
        <stp/>
        <stp>StudyData</stp>
        <stp>SPY</stp>
        <stp>Bar</stp>
        <stp/>
        <stp>Open</stp>
        <stp>M</stp>
        <stp>-563</stp>
        <stp/>
        <stp/>
        <stp/>
        <stp/>
        <stp/>
        <tr r="C565" s="2"/>
      </tp>
      <tp t="s">
        <v/>
        <stp/>
        <stp>StudyData</stp>
        <stp>SPY</stp>
        <stp>Bar</stp>
        <stp/>
        <stp>Open</stp>
        <stp>M</stp>
        <stp>-463</stp>
        <stp/>
        <stp/>
        <stp/>
        <stp/>
        <stp/>
        <tr r="C465" s="2"/>
      </tp>
      <tp t="s">
        <v/>
        <stp/>
        <stp>StudyData</stp>
        <stp>SPY</stp>
        <stp>Bar</stp>
        <stp/>
        <stp>Open</stp>
        <stp>M</stp>
        <stp>-363</stp>
        <stp/>
        <stp/>
        <stp/>
        <stp/>
        <stp/>
        <tr r="C365" s="2"/>
      </tp>
      <tp>
        <v>146.56</v>
        <stp/>
        <stp>StudyData</stp>
        <stp>SPY</stp>
        <stp>Bar</stp>
        <stp/>
        <stp>Open</stp>
        <stp>M</stp>
        <stp>-263</stp>
        <stp/>
        <stp/>
        <stp/>
        <stp/>
        <stp/>
        <tr r="C265" s="2"/>
      </tp>
      <tp>
        <v>130.03</v>
        <stp/>
        <stp>StudyData</stp>
        <stp>SPY</stp>
        <stp>Bar</stp>
        <stp/>
        <stp>Open</stp>
        <stp>M</stp>
        <stp>-163</stp>
        <stp/>
        <stp/>
        <stp/>
        <stp/>
        <stp/>
        <tr r="C165" s="2"/>
      </tp>
      <tp t="s">
        <v/>
        <stp/>
        <stp>StudyData</stp>
        <stp>SPY</stp>
        <stp>Bar</stp>
        <stp/>
        <stp>Open</stp>
        <stp>M</stp>
        <stp>-560</stp>
        <stp/>
        <stp/>
        <stp/>
        <stp/>
        <stp/>
        <tr r="C562" s="2"/>
      </tp>
      <tp t="s">
        <v/>
        <stp/>
        <stp>StudyData</stp>
        <stp>SPY</stp>
        <stp>Bar</stp>
        <stp/>
        <stp>Open</stp>
        <stp>M</stp>
        <stp>-460</stp>
        <stp/>
        <stp/>
        <stp/>
        <stp/>
        <stp/>
        <tr r="C462" s="2"/>
      </tp>
      <tp t="s">
        <v/>
        <stp/>
        <stp>StudyData</stp>
        <stp>SPY</stp>
        <stp>Bar</stp>
        <stp/>
        <stp>Open</stp>
        <stp>M</stp>
        <stp>-360</stp>
        <stp/>
        <stp/>
        <stp/>
        <stp/>
        <stp/>
        <tr r="C362" s="2"/>
      </tp>
      <tp>
        <v>143.63</v>
        <stp/>
        <stp>StudyData</stp>
        <stp>SPY</stp>
        <stp>Bar</stp>
        <stp/>
        <stp>Open</stp>
        <stp>M</stp>
        <stp>-260</stp>
        <stp/>
        <stp/>
        <stp/>
        <stp/>
        <stp/>
        <tr r="C262" s="2"/>
      </tp>
      <tp>
        <v>87.55</v>
        <stp/>
        <stp>StudyData</stp>
        <stp>SPY</stp>
        <stp>Bar</stp>
        <stp/>
        <stp>Open</stp>
        <stp>M</stp>
        <stp>-160</stp>
        <stp/>
        <stp/>
        <stp/>
        <stp/>
        <stp/>
        <tr r="C162" s="2"/>
      </tp>
      <tp t="s">
        <v/>
        <stp/>
        <stp>StudyData</stp>
        <stp>SPY</stp>
        <stp>Bar</stp>
        <stp/>
        <stp>Open</stp>
        <stp>M</stp>
        <stp>-561</stp>
        <stp/>
        <stp/>
        <stp/>
        <stp/>
        <stp/>
        <tr r="C563" s="2"/>
      </tp>
      <tp t="s">
        <v/>
        <stp/>
        <stp>StudyData</stp>
        <stp>SPY</stp>
        <stp>Bar</stp>
        <stp/>
        <stp>Open</stp>
        <stp>M</stp>
        <stp>-461</stp>
        <stp/>
        <stp/>
        <stp/>
        <stp/>
        <stp/>
        <tr r="C463" s="2"/>
      </tp>
      <tp t="s">
        <v/>
        <stp/>
        <stp>StudyData</stp>
        <stp>SPY</stp>
        <stp>Bar</stp>
        <stp/>
        <stp>Open</stp>
        <stp>M</stp>
        <stp>-361</stp>
        <stp/>
        <stp/>
        <stp/>
        <stp/>
        <stp/>
        <tr r="C363" s="2"/>
      </tp>
      <tp>
        <v>145.44</v>
        <stp/>
        <stp>StudyData</stp>
        <stp>SPY</stp>
        <stp>Bar</stp>
        <stp/>
        <stp>Open</stp>
        <stp>M</stp>
        <stp>-261</stp>
        <stp/>
        <stp/>
        <stp/>
        <stp/>
        <stp/>
        <tr r="C263" s="2"/>
      </tp>
      <tp>
        <v>96.78</v>
        <stp/>
        <stp>StudyData</stp>
        <stp>SPY</stp>
        <stp>Bar</stp>
        <stp/>
        <stp>Open</stp>
        <stp>M</stp>
        <stp>-161</stp>
        <stp/>
        <stp/>
        <stp/>
        <stp/>
        <stp/>
        <tr r="C163" s="2"/>
      </tp>
      <tp t="s">
        <v/>
        <stp/>
        <stp>StudyData</stp>
        <stp>SPY</stp>
        <stp>Bar</stp>
        <stp/>
        <stp>Open</stp>
        <stp>M</stp>
        <stp>-566</stp>
        <stp/>
        <stp/>
        <stp/>
        <stp/>
        <stp/>
        <tr r="C568" s="2"/>
      </tp>
      <tp t="s">
        <v/>
        <stp/>
        <stp>StudyData</stp>
        <stp>SPY</stp>
        <stp>Bar</stp>
        <stp/>
        <stp>Open</stp>
        <stp>M</stp>
        <stp>-466</stp>
        <stp/>
        <stp/>
        <stp/>
        <stp/>
        <stp/>
        <tr r="C468" s="2"/>
      </tp>
      <tp t="s">
        <v/>
        <stp/>
        <stp>StudyData</stp>
        <stp>SPY</stp>
        <stp>Bar</stp>
        <stp/>
        <stp>Open</stp>
        <stp>M</stp>
        <stp>-366</stp>
        <stp/>
        <stp/>
        <stp/>
        <stp/>
        <stp/>
        <tr r="C368" s="2"/>
      </tp>
      <tp>
        <v>139.75</v>
        <stp/>
        <stp>StudyData</stp>
        <stp>SPY</stp>
        <stp>Bar</stp>
        <stp/>
        <stp>Open</stp>
        <stp>M</stp>
        <stp>-266</stp>
        <stp/>
        <stp/>
        <stp/>
        <stp/>
        <stp/>
        <tr r="C268" s="2"/>
      </tp>
      <tp>
        <v>139.83000000000001</v>
        <stp/>
        <stp>StudyData</stp>
        <stp>SPY</stp>
        <stp>Bar</stp>
        <stp/>
        <stp>Open</stp>
        <stp>M</stp>
        <stp>-166</stp>
        <stp/>
        <stp/>
        <stp/>
        <stp/>
        <stp/>
        <tr r="C168" s="2"/>
      </tp>
      <tp t="s">
        <v/>
        <stp/>
        <stp>StudyData</stp>
        <stp>SPY</stp>
        <stp>Bar</stp>
        <stp/>
        <stp>Open</stp>
        <stp>M</stp>
        <stp>-567</stp>
        <stp/>
        <stp/>
        <stp/>
        <stp/>
        <stp/>
        <tr r="C569" s="2"/>
      </tp>
      <tp t="s">
        <v/>
        <stp/>
        <stp>StudyData</stp>
        <stp>SPY</stp>
        <stp>Bar</stp>
        <stp/>
        <stp>Open</stp>
        <stp>M</stp>
        <stp>-467</stp>
        <stp/>
        <stp/>
        <stp/>
        <stp/>
        <stp/>
        <tr r="C469" s="2"/>
      </tp>
      <tp t="s">
        <v/>
        <stp/>
        <stp>StudyData</stp>
        <stp>SPY</stp>
        <stp>Bar</stp>
        <stp/>
        <stp>Open</stp>
        <stp>M</stp>
        <stp>-367</stp>
        <stp/>
        <stp/>
        <stp/>
        <stp/>
        <stp/>
        <tr r="C369" s="2"/>
      </tp>
      <tp>
        <v>148.25</v>
        <stp/>
        <stp>StudyData</stp>
        <stp>SPY</stp>
        <stp>Bar</stp>
        <stp/>
        <stp>Open</stp>
        <stp>M</stp>
        <stp>-267</stp>
        <stp/>
        <stp/>
        <stp/>
        <stp/>
        <stp/>
        <tr r="C269" s="2"/>
      </tp>
      <tp>
        <v>138.38999999999999</v>
        <stp/>
        <stp>StudyData</stp>
        <stp>SPY</stp>
        <stp>Bar</stp>
        <stp/>
        <stp>Open</stp>
        <stp>M</stp>
        <stp>-167</stp>
        <stp/>
        <stp/>
        <stp/>
        <stp/>
        <stp/>
        <tr r="C169" s="2"/>
      </tp>
      <tp t="s">
        <v/>
        <stp/>
        <stp>StudyData</stp>
        <stp>SPY</stp>
        <stp>Bar</stp>
        <stp/>
        <stp>Open</stp>
        <stp>M</stp>
        <stp>-564</stp>
        <stp/>
        <stp/>
        <stp/>
        <stp/>
        <stp/>
        <tr r="C566" s="2"/>
      </tp>
      <tp t="s">
        <v/>
        <stp/>
        <stp>StudyData</stp>
        <stp>SPY</stp>
        <stp>Bar</stp>
        <stp/>
        <stp>Open</stp>
        <stp>M</stp>
        <stp>-464</stp>
        <stp/>
        <stp/>
        <stp/>
        <stp/>
        <stp/>
        <tr r="C466" s="2"/>
      </tp>
      <tp t="s">
        <v/>
        <stp/>
        <stp>StudyData</stp>
        <stp>SPY</stp>
        <stp>Bar</stp>
        <stp/>
        <stp>Open</stp>
        <stp>M</stp>
        <stp>-364</stp>
        <stp/>
        <stp/>
        <stp/>
        <stp/>
        <stp/>
        <tr r="C366" s="2"/>
      </tp>
      <tp>
        <v>150.13</v>
        <stp/>
        <stp>StudyData</stp>
        <stp>SPY</stp>
        <stp>Bar</stp>
        <stp/>
        <stp>Open</stp>
        <stp>M</stp>
        <stp>-264</stp>
        <stp/>
        <stp/>
        <stp/>
        <stp/>
        <stp/>
        <tr r="C266" s="2"/>
      </tp>
      <tp>
        <v>127.12</v>
        <stp/>
        <stp>StudyData</stp>
        <stp>SPY</stp>
        <stp>Bar</stp>
        <stp/>
        <stp>Open</stp>
        <stp>M</stp>
        <stp>-164</stp>
        <stp/>
        <stp/>
        <stp/>
        <stp/>
        <stp/>
        <tr r="C166" s="2"/>
      </tp>
      <tp t="s">
        <v/>
        <stp/>
        <stp>StudyData</stp>
        <stp>SPY</stp>
        <stp>Bar</stp>
        <stp/>
        <stp>Open</stp>
        <stp>M</stp>
        <stp>-565</stp>
        <stp/>
        <stp/>
        <stp/>
        <stp/>
        <stp/>
        <tr r="C567" s="2"/>
      </tp>
      <tp t="s">
        <v/>
        <stp/>
        <stp>StudyData</stp>
        <stp>SPY</stp>
        <stp>Bar</stp>
        <stp/>
        <stp>Open</stp>
        <stp>M</stp>
        <stp>-465</stp>
        <stp/>
        <stp/>
        <stp/>
        <stp/>
        <stp/>
        <tr r="C467" s="2"/>
      </tp>
      <tp t="s">
        <v/>
        <stp/>
        <stp>StudyData</stp>
        <stp>SPY</stp>
        <stp>Bar</stp>
        <stp/>
        <stp>Open</stp>
        <stp>M</stp>
        <stp>-365</stp>
        <stp/>
        <stp/>
        <stp/>
        <stp/>
        <stp/>
        <tr r="C367" s="2"/>
      </tp>
      <tp>
        <v>137.63</v>
        <stp/>
        <stp>StudyData</stp>
        <stp>SPY</stp>
        <stp>Bar</stp>
        <stp/>
        <stp>Open</stp>
        <stp>M</stp>
        <stp>-265</stp>
        <stp/>
        <stp/>
        <stp/>
        <stp/>
        <stp/>
        <tr r="C267" s="2"/>
      </tp>
      <tp>
        <v>126.52</v>
        <stp/>
        <stp>StudyData</stp>
        <stp>SPY</stp>
        <stp>Bar</stp>
        <stp/>
        <stp>Open</stp>
        <stp>M</stp>
        <stp>-165</stp>
        <stp/>
        <stp/>
        <stp/>
        <stp/>
        <stp/>
        <tr r="C167" s="2"/>
      </tp>
      <tp t="s">
        <v/>
        <stp/>
        <stp>StudyData</stp>
        <stp>SPY</stp>
        <stp>Bar</stp>
        <stp/>
        <stp>Open</stp>
        <stp>M</stp>
        <stp>-568</stp>
        <stp/>
        <stp/>
        <stp/>
        <stp/>
        <stp/>
        <tr r="C570" s="2"/>
      </tp>
      <tp t="s">
        <v/>
        <stp/>
        <stp>StudyData</stp>
        <stp>SPY</stp>
        <stp>Bar</stp>
        <stp/>
        <stp>Open</stp>
        <stp>M</stp>
        <stp>-468</stp>
        <stp/>
        <stp/>
        <stp/>
        <stp/>
        <stp/>
        <tr r="C470" s="2"/>
      </tp>
      <tp t="s">
        <v/>
        <stp/>
        <stp>StudyData</stp>
        <stp>SPY</stp>
        <stp>Bar</stp>
        <stp/>
        <stp>Open</stp>
        <stp>M</stp>
        <stp>-368</stp>
        <stp/>
        <stp/>
        <stp/>
        <stp/>
        <stp/>
        <tr r="C370" s="2"/>
      </tp>
      <tp>
        <v>139.31</v>
        <stp/>
        <stp>StudyData</stp>
        <stp>SPY</stp>
        <stp>Bar</stp>
        <stp/>
        <stp>Open</stp>
        <stp>M</stp>
        <stp>-268</stp>
        <stp/>
        <stp/>
        <stp/>
        <stp/>
        <stp/>
        <tr r="C270" s="2"/>
      </tp>
      <tp>
        <v>133.61000000000001</v>
        <stp/>
        <stp>StudyData</stp>
        <stp>SPY</stp>
        <stp>Bar</stp>
        <stp/>
        <stp>Open</stp>
        <stp>M</stp>
        <stp>-168</stp>
        <stp/>
        <stp/>
        <stp/>
        <stp/>
        <stp/>
        <tr r="C170" s="2"/>
      </tp>
      <tp t="s">
        <v/>
        <stp/>
        <stp>StudyData</stp>
        <stp>SPY</stp>
        <stp>Bar</stp>
        <stp/>
        <stp>Open</stp>
        <stp>M</stp>
        <stp>-569</stp>
        <stp/>
        <stp/>
        <stp/>
        <stp/>
        <stp/>
        <tr r="C571" s="2"/>
      </tp>
      <tp t="s">
        <v/>
        <stp/>
        <stp>StudyData</stp>
        <stp>SPY</stp>
        <stp>Bar</stp>
        <stp/>
        <stp>Open</stp>
        <stp>M</stp>
        <stp>-469</stp>
        <stp/>
        <stp/>
        <stp/>
        <stp/>
        <stp/>
        <tr r="C471" s="2"/>
      </tp>
      <tp t="s">
        <v/>
        <stp/>
        <stp>StudyData</stp>
        <stp>SPY</stp>
        <stp>Bar</stp>
        <stp/>
        <stp>Open</stp>
        <stp>M</stp>
        <stp>-369</stp>
        <stp/>
        <stp/>
        <stp/>
        <stp/>
        <stp/>
        <tr r="C371" s="2"/>
      </tp>
      <tp>
        <v>136.5</v>
        <stp/>
        <stp>StudyData</stp>
        <stp>SPY</stp>
        <stp>Bar</stp>
        <stp/>
        <stp>Open</stp>
        <stp>M</stp>
        <stp>-269</stp>
        <stp/>
        <stp/>
        <stp/>
        <stp/>
        <stp/>
        <tr r="C271" s="2"/>
      </tp>
      <tp>
        <v>133.13999999999999</v>
        <stp/>
        <stp>StudyData</stp>
        <stp>SPY</stp>
        <stp>Bar</stp>
        <stp/>
        <stp>Open</stp>
        <stp>M</stp>
        <stp>-169</stp>
        <stp/>
        <stp/>
        <stp/>
        <stp/>
        <stp/>
        <tr r="C171" s="2"/>
      </tp>
      <tp>
        <v>2843385</v>
        <stp/>
        <stp>ContractData</stp>
        <stp>XLP</stp>
        <stp>T_CVol</stp>
        <stp/>
        <stp>T</stp>
        <tr r="P15" s="3"/>
      </tp>
      <tp t="s">
        <v/>
        <stp/>
        <stp>StudyData</stp>
        <stp>SPY</stp>
        <stp>Bar</stp>
        <stp/>
        <stp>Open</stp>
        <stp>M</stp>
        <stp>-572</stp>
        <stp/>
        <stp/>
        <stp/>
        <stp/>
        <stp/>
        <tr r="C574" s="2"/>
      </tp>
      <tp t="s">
        <v/>
        <stp/>
        <stp>StudyData</stp>
        <stp>SPY</stp>
        <stp>Bar</stp>
        <stp/>
        <stp>Open</stp>
        <stp>M</stp>
        <stp>-472</stp>
        <stp/>
        <stp/>
        <stp/>
        <stp/>
        <stp/>
        <tr r="C474" s="2"/>
      </tp>
      <tp t="s">
        <v/>
        <stp/>
        <stp>StudyData</stp>
        <stp>SPY</stp>
        <stp>Bar</stp>
        <stp/>
        <stp>Open</stp>
        <stp>M</stp>
        <stp>-372</stp>
        <stp/>
        <stp/>
        <stp/>
        <stp/>
        <stp/>
        <tr r="C374" s="2"/>
      </tp>
      <tp>
        <v>132.75</v>
        <stp/>
        <stp>StudyData</stp>
        <stp>SPY</stp>
        <stp>Bar</stp>
        <stp/>
        <stp>Open</stp>
        <stp>M</stp>
        <stp>-272</stp>
        <stp/>
        <stp/>
        <stp/>
        <stp/>
        <stp/>
        <tr r="C274" s="2"/>
      </tp>
      <tp>
        <v>148.19</v>
        <stp/>
        <stp>StudyData</stp>
        <stp>SPY</stp>
        <stp>Bar</stp>
        <stp/>
        <stp>Open</stp>
        <stp>M</stp>
        <stp>-172</stp>
        <stp/>
        <stp/>
        <stp/>
        <stp/>
        <stp/>
        <tr r="C174" s="2"/>
      </tp>
      <tp t="s">
        <v/>
        <stp/>
        <stp>StudyData</stp>
        <stp>SPY</stp>
        <stp>Bar</stp>
        <stp/>
        <stp>Open</stp>
        <stp>M</stp>
        <stp>-573</stp>
        <stp/>
        <stp/>
        <stp/>
        <stp/>
        <stp/>
        <tr r="C575" s="2"/>
      </tp>
      <tp t="s">
        <v/>
        <stp/>
        <stp>StudyData</stp>
        <stp>SPY</stp>
        <stp>Bar</stp>
        <stp/>
        <stp>Open</stp>
        <stp>M</stp>
        <stp>-473</stp>
        <stp/>
        <stp/>
        <stp/>
        <stp/>
        <stp/>
        <tr r="C475" s="2"/>
      </tp>
      <tp t="s">
        <v/>
        <stp/>
        <stp>StudyData</stp>
        <stp>SPY</stp>
        <stp>Bar</stp>
        <stp/>
        <stp>Open</stp>
        <stp>M</stp>
        <stp>-373</stp>
        <stp/>
        <stp/>
        <stp/>
        <stp/>
        <stp/>
        <tr r="C375" s="2"/>
      </tp>
      <tp>
        <v>137</v>
        <stp/>
        <stp>StudyData</stp>
        <stp>SPY</stp>
        <stp>Bar</stp>
        <stp/>
        <stp>Open</stp>
        <stp>M</stp>
        <stp>-273</stp>
        <stp/>
        <stp/>
        <stp/>
        <stp/>
        <stp/>
        <tr r="C275" s="2"/>
      </tp>
      <tp>
        <v>153.19</v>
        <stp/>
        <stp>StudyData</stp>
        <stp>SPY</stp>
        <stp>Bar</stp>
        <stp/>
        <stp>Open</stp>
        <stp>M</stp>
        <stp>-173</stp>
        <stp/>
        <stp/>
        <stp/>
        <stp/>
        <stp/>
        <tr r="C175" s="2"/>
      </tp>
      <tp t="s">
        <v/>
        <stp/>
        <stp>StudyData</stp>
        <stp>SPY</stp>
        <stp>Bar</stp>
        <stp/>
        <stp>Open</stp>
        <stp>M</stp>
        <stp>-570</stp>
        <stp/>
        <stp/>
        <stp/>
        <stp/>
        <stp/>
        <tr r="C572" s="2"/>
      </tp>
      <tp t="s">
        <v/>
        <stp/>
        <stp>StudyData</stp>
        <stp>SPY</stp>
        <stp>Bar</stp>
        <stp/>
        <stp>Open</stp>
        <stp>M</stp>
        <stp>-470</stp>
        <stp/>
        <stp/>
        <stp/>
        <stp/>
        <stp/>
        <tr r="C472" s="2"/>
      </tp>
      <tp t="s">
        <v/>
        <stp/>
        <stp>StudyData</stp>
        <stp>SPY</stp>
        <stp>Bar</stp>
        <stp/>
        <stp>Open</stp>
        <stp>M</stp>
        <stp>-370</stp>
        <stp/>
        <stp/>
        <stp/>
        <stp/>
        <stp/>
        <tr r="C372" s="2"/>
      </tp>
      <tp>
        <v>127.94</v>
        <stp/>
        <stp>StudyData</stp>
        <stp>SPY</stp>
        <stp>Bar</stp>
        <stp/>
        <stp>Open</stp>
        <stp>M</stp>
        <stp>-270</stp>
        <stp/>
        <stp/>
        <stp/>
        <stp/>
        <stp/>
        <tr r="C272" s="2"/>
      </tp>
      <tp>
        <v>137.94</v>
        <stp/>
        <stp>StudyData</stp>
        <stp>SPY</stp>
        <stp>Bar</stp>
        <stp/>
        <stp>Open</stp>
        <stp>M</stp>
        <stp>-170</stp>
        <stp/>
        <stp/>
        <stp/>
        <stp/>
        <stp/>
        <tr r="C172" s="2"/>
      </tp>
      <tp t="s">
        <v/>
        <stp/>
        <stp>StudyData</stp>
        <stp>SPY</stp>
        <stp>Bar</stp>
        <stp/>
        <stp>Open</stp>
        <stp>M</stp>
        <stp>-571</stp>
        <stp/>
        <stp/>
        <stp/>
        <stp/>
        <stp/>
        <tr r="C573" s="2"/>
      </tp>
      <tp t="s">
        <v/>
        <stp/>
        <stp>StudyData</stp>
        <stp>SPY</stp>
        <stp>Bar</stp>
        <stp/>
        <stp>Open</stp>
        <stp>M</stp>
        <stp>-471</stp>
        <stp/>
        <stp/>
        <stp/>
        <stp/>
        <stp/>
        <tr r="C473" s="2"/>
      </tp>
      <tp t="s">
        <v/>
        <stp/>
        <stp>StudyData</stp>
        <stp>SPY</stp>
        <stp>Bar</stp>
        <stp/>
        <stp>Open</stp>
        <stp>M</stp>
        <stp>-371</stp>
        <stp/>
        <stp/>
        <stp/>
        <stp/>
        <stp/>
        <tr r="C373" s="2"/>
      </tp>
      <tp>
        <v>132.94</v>
        <stp/>
        <stp>StudyData</stp>
        <stp>SPY</stp>
        <stp>Bar</stp>
        <stp/>
        <stp>Open</stp>
        <stp>M</stp>
        <stp>-271</stp>
        <stp/>
        <stp/>
        <stp/>
        <stp/>
        <stp/>
        <tr r="C273" s="2"/>
      </tp>
      <tp>
        <v>146.53</v>
        <stp/>
        <stp>StudyData</stp>
        <stp>SPY</stp>
        <stp>Bar</stp>
        <stp/>
        <stp>Open</stp>
        <stp>M</stp>
        <stp>-171</stp>
        <stp/>
        <stp/>
        <stp/>
        <stp/>
        <stp/>
        <tr r="C173" s="2"/>
      </tp>
      <tp t="s">
        <v/>
        <stp/>
        <stp>StudyData</stp>
        <stp>SPY</stp>
        <stp>Bar</stp>
        <stp/>
        <stp>Open</stp>
        <stp>M</stp>
        <stp>-576</stp>
        <stp/>
        <stp/>
        <stp/>
        <stp/>
        <stp/>
        <tr r="C578" s="2"/>
      </tp>
      <tp t="s">
        <v/>
        <stp/>
        <stp>StudyData</stp>
        <stp>SPY</stp>
        <stp>Bar</stp>
        <stp/>
        <stp>Open</stp>
        <stp>M</stp>
        <stp>-476</stp>
        <stp/>
        <stp/>
        <stp/>
        <stp/>
        <stp/>
        <tr r="C478" s="2"/>
      </tp>
      <tp t="s">
        <v/>
        <stp/>
        <stp>StudyData</stp>
        <stp>SPY</stp>
        <stp>Bar</stp>
        <stp/>
        <stp>Open</stp>
        <stp>M</stp>
        <stp>-376</stp>
        <stp/>
        <stp/>
        <stp/>
        <stp/>
        <stp/>
        <tr r="C378" s="2"/>
      </tp>
      <tp>
        <v>129.69</v>
        <stp/>
        <stp>StudyData</stp>
        <stp>SPY</stp>
        <stp>Bar</stp>
        <stp/>
        <stp>Open</stp>
        <stp>M</stp>
        <stp>-276</stp>
        <stp/>
        <stp/>
        <stp/>
        <stp/>
        <stp/>
        <tr r="C278" s="2"/>
      </tp>
      <tp>
        <v>145.25</v>
        <stp/>
        <stp>StudyData</stp>
        <stp>SPY</stp>
        <stp>Bar</stp>
        <stp/>
        <stp>Open</stp>
        <stp>M</stp>
        <stp>-176</stp>
        <stp/>
        <stp/>
        <stp/>
        <stp/>
        <stp/>
        <tr r="C178" s="2"/>
      </tp>
      <tp t="s">
        <v/>
        <stp/>
        <stp>StudyData</stp>
        <stp>SPY</stp>
        <stp>Bar</stp>
        <stp/>
        <stp>Open</stp>
        <stp>M</stp>
        <stp>-577</stp>
        <stp/>
        <stp/>
        <stp/>
        <stp/>
        <stp/>
        <tr r="C579" s="2"/>
      </tp>
      <tp t="s">
        <v/>
        <stp/>
        <stp>StudyData</stp>
        <stp>SPY</stp>
        <stp>Bar</stp>
        <stp/>
        <stp>Open</stp>
        <stp>M</stp>
        <stp>-477</stp>
        <stp/>
        <stp/>
        <stp/>
        <stp/>
        <stp/>
        <tr r="C479" s="2"/>
      </tp>
      <tp t="s">
        <v/>
        <stp/>
        <stp>StudyData</stp>
        <stp>SPY</stp>
        <stp>Bar</stp>
        <stp/>
        <stp>Open</stp>
        <stp>M</stp>
        <stp>-377</stp>
        <stp/>
        <stp/>
        <stp/>
        <stp/>
        <stp/>
        <tr r="C379" s="2"/>
      </tp>
      <tp>
        <v>123.66</v>
        <stp/>
        <stp>StudyData</stp>
        <stp>SPY</stp>
        <stp>Bar</stp>
        <stp/>
        <stp>Open</stp>
        <stp>M</stp>
        <stp>-277</stp>
        <stp/>
        <stp/>
        <stp/>
        <stp/>
        <stp/>
        <tr r="C279" s="2"/>
      </tp>
      <tp>
        <v>150.76</v>
        <stp/>
        <stp>StudyData</stp>
        <stp>SPY</stp>
        <stp>Bar</stp>
        <stp/>
        <stp>Open</stp>
        <stp>M</stp>
        <stp>-177</stp>
        <stp/>
        <stp/>
        <stp/>
        <stp/>
        <stp/>
        <tr r="C179" s="2"/>
      </tp>
      <tp t="s">
        <v/>
        <stp/>
        <stp>StudyData</stp>
        <stp>SPY</stp>
        <stp>Bar</stp>
        <stp/>
        <stp>Open</stp>
        <stp>M</stp>
        <stp>-574</stp>
        <stp/>
        <stp/>
        <stp/>
        <stp/>
        <stp/>
        <tr r="C576" s="2"/>
      </tp>
      <tp t="s">
        <v/>
        <stp/>
        <stp>StudyData</stp>
        <stp>SPY</stp>
        <stp>Bar</stp>
        <stp/>
        <stp>Open</stp>
        <stp>M</stp>
        <stp>-474</stp>
        <stp/>
        <stp/>
        <stp/>
        <stp/>
        <stp/>
        <tr r="C476" s="2"/>
      </tp>
      <tp t="s">
        <v/>
        <stp/>
        <stp>StudyData</stp>
        <stp>SPY</stp>
        <stp>Bar</stp>
        <stp/>
        <stp>Open</stp>
        <stp>M</stp>
        <stp>-374</stp>
        <stp/>
        <stp/>
        <stp/>
        <stp/>
        <stp/>
        <tr r="C376" s="2"/>
      </tp>
      <tp>
        <v>130.13</v>
        <stp/>
        <stp>StudyData</stp>
        <stp>SPY</stp>
        <stp>Bar</stp>
        <stp/>
        <stp>Open</stp>
        <stp>M</stp>
        <stp>-274</stp>
        <stp/>
        <stp/>
        <stp/>
        <stp/>
        <stp/>
        <tr r="C276" s="2"/>
      </tp>
      <tp>
        <v>152.63</v>
        <stp/>
        <stp>StudyData</stp>
        <stp>SPY</stp>
        <stp>Bar</stp>
        <stp/>
        <stp>Open</stp>
        <stp>M</stp>
        <stp>-174</stp>
        <stp/>
        <stp/>
        <stp/>
        <stp/>
        <stp/>
        <tr r="C176" s="2"/>
      </tp>
      <tp t="s">
        <v/>
        <stp/>
        <stp>StudyData</stp>
        <stp>SPY</stp>
        <stp>Bar</stp>
        <stp/>
        <stp>Open</stp>
        <stp>M</stp>
        <stp>-575</stp>
        <stp/>
        <stp/>
        <stp/>
        <stp/>
        <stp/>
        <tr r="C577" s="2"/>
      </tp>
      <tp t="s">
        <v/>
        <stp/>
        <stp>StudyData</stp>
        <stp>SPY</stp>
        <stp>Bar</stp>
        <stp/>
        <stp>Open</stp>
        <stp>M</stp>
        <stp>-475</stp>
        <stp/>
        <stp/>
        <stp/>
        <stp/>
        <stp/>
        <tr r="C477" s="2"/>
      </tp>
      <tp t="s">
        <v/>
        <stp/>
        <stp>StudyData</stp>
        <stp>SPY</stp>
        <stp>Bar</stp>
        <stp/>
        <stp>Open</stp>
        <stp>M</stp>
        <stp>-375</stp>
        <stp/>
        <stp/>
        <stp/>
        <stp/>
        <stp/>
        <tr r="C377" s="2"/>
      </tp>
      <tp>
        <v>133.44</v>
        <stp/>
        <stp>StudyData</stp>
        <stp>SPY</stp>
        <stp>Bar</stp>
        <stp/>
        <stp>Open</stp>
        <stp>M</stp>
        <stp>-275</stp>
        <stp/>
        <stp/>
        <stp/>
        <stp/>
        <stp/>
        <tr r="C277" s="2"/>
      </tp>
      <tp>
        <v>147.51</v>
        <stp/>
        <stp>StudyData</stp>
        <stp>SPY</stp>
        <stp>Bar</stp>
        <stp/>
        <stp>Open</stp>
        <stp>M</stp>
        <stp>-175</stp>
        <stp/>
        <stp/>
        <stp/>
        <stp/>
        <stp/>
        <tr r="C177" s="2"/>
      </tp>
      <tp t="s">
        <v/>
        <stp/>
        <stp>StudyData</stp>
        <stp>SPY</stp>
        <stp>Bar</stp>
        <stp/>
        <stp>Open</stp>
        <stp>M</stp>
        <stp>-578</stp>
        <stp/>
        <stp/>
        <stp/>
        <stp/>
        <stp/>
        <tr r="C580" s="2"/>
      </tp>
      <tp t="s">
        <v/>
        <stp/>
        <stp>StudyData</stp>
        <stp>SPY</stp>
        <stp>Bar</stp>
        <stp/>
        <stp>Open</stp>
        <stp>M</stp>
        <stp>-478</stp>
        <stp/>
        <stp/>
        <stp/>
        <stp/>
        <stp/>
        <tr r="C480" s="2"/>
      </tp>
      <tp t="s">
        <v/>
        <stp/>
        <stp>StudyData</stp>
        <stp>SPY</stp>
        <stp>Bar</stp>
        <stp/>
        <stp>Open</stp>
        <stp>M</stp>
        <stp>-378</stp>
        <stp/>
        <stp/>
        <stp/>
        <stp/>
        <stp/>
        <tr r="C380" s="2"/>
      </tp>
      <tp>
        <v>128.69</v>
        <stp/>
        <stp>StudyData</stp>
        <stp>SPY</stp>
        <stp>Bar</stp>
        <stp/>
        <stp>Open</stp>
        <stp>M</stp>
        <stp>-278</stp>
        <stp/>
        <stp/>
        <stp/>
        <stp/>
        <stp/>
        <tr r="C280" s="2"/>
      </tp>
      <tp>
        <v>153.96</v>
        <stp/>
        <stp>StudyData</stp>
        <stp>SPY</stp>
        <stp>Bar</stp>
        <stp/>
        <stp>Open</stp>
        <stp>M</stp>
        <stp>-178</stp>
        <stp/>
        <stp/>
        <stp/>
        <stp/>
        <stp/>
        <tr r="C180" s="2"/>
      </tp>
      <tp t="s">
        <v/>
        <stp/>
        <stp>StudyData</stp>
        <stp>SPY</stp>
        <stp>Bar</stp>
        <stp/>
        <stp>Open</stp>
        <stp>M</stp>
        <stp>-579</stp>
        <stp/>
        <stp/>
        <stp/>
        <stp/>
        <stp/>
        <tr r="C581" s="2"/>
      </tp>
      <tp t="s">
        <v/>
        <stp/>
        <stp>StudyData</stp>
        <stp>SPY</stp>
        <stp>Bar</stp>
        <stp/>
        <stp>Open</stp>
        <stp>M</stp>
        <stp>-479</stp>
        <stp/>
        <stp/>
        <stp/>
        <stp/>
        <stp/>
        <tr r="C481" s="2"/>
      </tp>
      <tp t="s">
        <v/>
        <stp/>
        <stp>StudyData</stp>
        <stp>SPY</stp>
        <stp>Bar</stp>
        <stp/>
        <stp>Open</stp>
        <stp>M</stp>
        <stp>-379</stp>
        <stp/>
        <stp/>
        <stp/>
        <stp/>
        <stp/>
        <tr r="C381" s="2"/>
      </tp>
      <tp>
        <v>123.38</v>
        <stp/>
        <stp>StudyData</stp>
        <stp>SPY</stp>
        <stp>Bar</stp>
        <stp/>
        <stp>Open</stp>
        <stp>M</stp>
        <stp>-279</stp>
        <stp/>
        <stp/>
        <stp/>
        <stp/>
        <stp/>
        <tr r="C281" s="2"/>
      </tp>
      <tp>
        <v>148.41999999999999</v>
        <stp/>
        <stp>StudyData</stp>
        <stp>SPY</stp>
        <stp>Bar</stp>
        <stp/>
        <stp>Open</stp>
        <stp>M</stp>
        <stp>-179</stp>
        <stp/>
        <stp/>
        <stp/>
        <stp/>
        <stp/>
        <tr r="C181" s="2"/>
      </tp>
      <tp>
        <v>436.81</v>
        <stp/>
        <stp>ContractData</stp>
        <stp>SPY</stp>
        <stp>OPen</stp>
        <stp/>
        <stp>T</stp>
        <tr r="L8" s="3"/>
      </tp>
      <tp>
        <v>-3.1073994950475847</v>
        <stp/>
        <stp>StudyData</stp>
        <stp>XLI</stp>
        <stp>PCB</stp>
        <stp>BaseType=Index,Price=1000,Index=1,Date=01/03/2012</stp>
        <stp>Close</stp>
        <stp>M</stp>
        <stp>0</stp>
        <stp>all</stp>
        <stp/>
        <stp/>
        <stp/>
        <stp>T</stp>
        <tr r="W11" s="3"/>
      </tp>
      <tp>
        <v>-6.8520732397911122</v>
        <stp/>
        <stp>StudyData</stp>
        <stp>XLK</stp>
        <stp>PCB</stp>
        <stp>BaseType=Index,Price=1000,Index=1,Date=01/03/2012</stp>
        <stp>Close</stp>
        <stp>M</stp>
        <stp>0</stp>
        <stp>all</stp>
        <stp/>
        <stp/>
        <stp/>
        <stp>T</stp>
        <tr r="W14" s="3"/>
      </tp>
      <tp>
        <v>5.4029304029304157</v>
        <stp/>
        <stp>StudyData</stp>
        <stp>XLE</stp>
        <stp>PCB</stp>
        <stp>BaseType=Index,Price=1000,Index=1,Date=01/03/2012</stp>
        <stp>Close</stp>
        <stp>M</stp>
        <stp>0</stp>
        <stp>all</stp>
        <stp/>
        <stp/>
        <stp/>
        <stp>T</stp>
        <tr r="W8" s="3"/>
      </tp>
      <tp>
        <v>-3.8100208768267247</v>
        <stp/>
        <stp>StudyData</stp>
        <stp>XLF</stp>
        <stp>PCB</stp>
        <stp>BaseType=Index,Price=1000,Index=1,Date=01/03/2012</stp>
        <stp>Close</stp>
        <stp>M</stp>
        <stp>0</stp>
        <stp>all</stp>
        <stp/>
        <stp/>
        <stp/>
        <stp>T</stp>
        <tr r="W9" s="3"/>
      </tp>
      <tp>
        <v>-3.0677522535620811</v>
        <stp/>
        <stp>StudyData</stp>
        <stp>XLC</stp>
        <stp>PCB</stp>
        <stp>BaseType=Index,Price=1000,Index=1,Date=01/03/2012</stp>
        <stp>Close</stp>
        <stp>M</stp>
        <stp>0</stp>
        <stp>all</stp>
        <stp/>
        <stp/>
        <stp/>
        <stp>T</stp>
        <tr r="W5" s="3"/>
      </tp>
      <tp>
        <v>1.2024957458876939</v>
        <stp/>
        <stp>StudyData</stp>
        <stp>XLB</stp>
        <stp>PCB</stp>
        <stp>BaseType=Index,Price=1000,Index=1,Date=01/03/2012</stp>
        <stp>Close</stp>
        <stp>M</stp>
        <stp>0</stp>
        <stp>all</stp>
        <stp/>
        <stp/>
        <stp/>
        <stp>T</stp>
        <tr r="W12" s="3"/>
      </tp>
      <tp>
        <v>436.73</v>
        <stp/>
        <stp>ContractData</stp>
        <stp>SPY</stp>
        <stp>LOw</stp>
        <stp/>
        <stp>T</stp>
        <tr r="N8" s="3"/>
      </tp>
      <tp>
        <v>-2.8702702702702716</v>
        <stp/>
        <stp>StudyData</stp>
        <stp>XLY</stp>
        <stp>PCB</stp>
        <stp>BaseType=Index,Price=1000,Index=1,Date=01/03/2012</stp>
        <stp>Close</stp>
        <stp>M</stp>
        <stp>0</stp>
        <stp>all</stp>
        <stp/>
        <stp/>
        <stp/>
        <stp>T</stp>
        <tr r="W6" s="3"/>
      </tp>
      <tp>
        <v>2.027934461455803</v>
        <stp/>
        <stp>StudyData</stp>
        <stp>XLU</stp>
        <stp>PCB</stp>
        <stp>BaseType=Index,Price=1000,Index=1,Date=01/03/2012</stp>
        <stp>Close</stp>
        <stp>M</stp>
        <stp>0</stp>
        <stp>all</stp>
        <stp/>
        <stp/>
        <stp/>
        <stp>T</stp>
        <tr r="W15" s="3"/>
      </tp>
      <tp>
        <v>145.89000000000001</v>
        <stp/>
        <stp>ContractData</stp>
        <stp>XLK</stp>
        <stp>LOw</stp>
        <stp/>
        <stp>T</stp>
        <tr r="N5" s="3"/>
      </tp>
      <tp>
        <v>99.54</v>
        <stp/>
        <stp>ContractData</stp>
        <stp>XLI</stp>
        <stp>LOw</stp>
        <stp/>
        <stp>T</stp>
        <tr r="N14" s="3"/>
      </tp>
      <tp>
        <v>66.22</v>
        <stp/>
        <stp>ContractData</stp>
        <stp>XLC</stp>
        <stp>LOw</stp>
        <stp/>
        <stp>T</stp>
        <tr r="N9" s="3"/>
      </tp>
      <tp>
        <v>88.94</v>
        <stp/>
        <stp>ContractData</stp>
        <stp>XLB</stp>
        <stp>LOw</stp>
        <stp/>
        <stp>T</stp>
        <tr r="N10" s="3"/>
      </tp>
      <tp>
        <v>36.65</v>
        <stp/>
        <stp>ContractData</stp>
        <stp>XLF</stp>
        <stp>LOw</stp>
        <stp/>
        <stp>T</stp>
        <tr r="N12" s="3"/>
      </tp>
      <tp>
        <v>80.010000000000005</v>
        <stp/>
        <stp>ContractData</stp>
        <stp>XLE</stp>
        <stp>LOw</stp>
        <stp/>
        <stp>T</stp>
        <tr r="N6" s="3"/>
      </tp>
      <tp>
        <v>177.34</v>
        <stp/>
        <stp>ContractData</stp>
        <stp>XLY</stp>
        <stp>LOw</stp>
        <stp/>
        <stp>T</stp>
        <tr r="N7" s="3"/>
      </tp>
      <tp>
        <v>78.540000000000006</v>
        <stp/>
        <stp>ContractData</stp>
        <stp>XLP</stp>
        <stp>LOw</stp>
        <stp/>
        <stp>T</stp>
        <tr r="N15" s="3"/>
      </tp>
      <tp>
        <v>137.4</v>
        <stp/>
        <stp>ContractData</stp>
        <stp>XLV</stp>
        <stp>LOw</stp>
        <stp/>
        <stp>T</stp>
        <tr r="N16" s="3"/>
      </tp>
      <tp>
        <v>75.850000000000009</v>
        <stp/>
        <stp>ContractData</stp>
        <stp>XLU</stp>
        <stp>LOw</stp>
        <stp/>
        <stp>T</stp>
        <tr r="N13" s="3"/>
      </tp>
      <tp>
        <v>0.55478502080443159</v>
        <stp/>
        <stp>StudyData</stp>
        <stp>XLV</stp>
        <stp>PCB</stp>
        <stp>BaseType=Index,Price=1000,Index=1,Date=01/03/2012</stp>
        <stp>Close</stp>
        <stp>M</stp>
        <stp>0</stp>
        <stp>all</stp>
        <stp/>
        <stp/>
        <stp/>
        <stp>T</stp>
        <tr r="W10" s="3"/>
      </tp>
      <tp>
        <v>3.6763736987745506</v>
        <stp/>
        <stp>StudyData</stp>
        <stp>XLP</stp>
        <stp>PCB</stp>
        <stp>BaseType=Index,Price=1000,Index=1,Date=01/03/2012</stp>
        <stp>Close</stp>
        <stp>M</stp>
        <stp>0</stp>
        <stp>all</stp>
        <stp/>
        <stp/>
        <stp/>
        <stp>T</stp>
        <tr r="W7" s="3"/>
      </tp>
      <tp>
        <v>438.45</v>
        <stp/>
        <stp>StudyData</stp>
        <stp>Close(SPY) When Barix(SPY,reference:=StartOfSession)=0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H4" s="4"/>
      </tp>
      <tp>
        <v>89.22</v>
        <stp/>
        <stp>StudyData</stp>
        <stp>Close(XLB) When Barix(XLB,reference:=StartOfSession)=0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J4" s="4"/>
      </tp>
      <tp>
        <v>66.400000000000006</v>
        <stp/>
        <stp>StudyData</stp>
        <stp>Close(XLC) When Barix(XLC,reference:=StartOfSession)=0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I4" s="4"/>
      </tp>
      <tp>
        <v>80.02</v>
        <stp/>
        <stp>StudyData</stp>
        <stp>Close(XLE) When Barix(XLE,reference:=StartOfSession)=0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F4" s="4"/>
      </tp>
      <tp>
        <v>36.869999999999997</v>
        <stp/>
        <stp>StudyData</stp>
        <stp>Close(XLF) When Barix(XLF,reference:=StartOfSession)=0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L4" s="4"/>
      </tp>
      <tp>
        <v>100.01</v>
        <stp/>
        <stp>StudyData</stp>
        <stp>Close(XLI) When Barix(XLI,reference:=StartOfSession)=0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N4" s="4"/>
      </tp>
      <tp>
        <v>147.07</v>
        <stp/>
        <stp>StudyData</stp>
        <stp>Close(XLK) When Barix(XLK,reference:=StartOfSession)=0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E4" s="4"/>
      </tp>
      <tp>
        <v>78.849999999999994</v>
        <stp/>
        <stp>StudyData</stp>
        <stp>Close(XLP) When Barix(XLP,reference:=StartOfSession)=0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P4" s="4"/>
      </tp>
      <tp>
        <v>76.36</v>
        <stp/>
        <stp>StudyData</stp>
        <stp>Close(XLU) When Barix(XLU,reference:=StartOfSession)=0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M4" s="4"/>
      </tp>
      <tp>
        <v>138.66999999999999</v>
        <stp/>
        <stp>StudyData</stp>
        <stp>Close(XLV) When Barix(XLV,reference:=StartOfSession)=0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Q4" s="4"/>
      </tp>
      <tp>
        <v>178.6</v>
        <stp/>
        <stp>StudyData</stp>
        <stp>Close(XLY) When Barix(XLY,reference:=StartOfSession)=0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G4" s="4"/>
      </tp>
      <tp>
        <v>438.66</v>
        <stp/>
        <stp>StudyData</stp>
        <stp>Close(SPY) When Barix(SPY,reference:=StartOfSession)=1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H5" s="4"/>
      </tp>
      <tp>
        <v>89.51</v>
        <stp/>
        <stp>StudyData</stp>
        <stp>Close(XLB) When Barix(XLB,reference:=StartOfSession)=1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J5" s="4"/>
      </tp>
      <tp>
        <v>66.53</v>
        <stp/>
        <stp>StudyData</stp>
        <stp>Close(XLC) When Barix(XLC,reference:=StartOfSession)=1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I5" s="4"/>
      </tp>
      <tp>
        <v>80.63</v>
        <stp/>
        <stp>StudyData</stp>
        <stp>Close(XLE) When Barix(XLE,reference:=StartOfSession)=1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F5" s="4"/>
      </tp>
      <tp>
        <v>37.01</v>
        <stp/>
        <stp>StudyData</stp>
        <stp>Close(XLF) When Barix(XLF,reference:=StartOfSession)=1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L5" s="4"/>
      </tp>
      <tp>
        <v>100.27</v>
        <stp/>
        <stp>StudyData</stp>
        <stp>Close(XLI) When Barix(XLI,reference:=StartOfSession)=1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N5" s="4"/>
      </tp>
      <tp>
        <v>146.78</v>
        <stp/>
        <stp>StudyData</stp>
        <stp>Close(XLK) When Barix(XLK,reference:=StartOfSession)=1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E5" s="4"/>
      </tp>
      <tp>
        <v>78.88</v>
        <stp/>
        <stp>StudyData</stp>
        <stp>Close(XLP) When Barix(XLP,reference:=StartOfSession)=1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P5" s="4"/>
      </tp>
      <tp>
        <v>76.55</v>
        <stp/>
        <stp>StudyData</stp>
        <stp>Close(XLU) When Barix(XLU,reference:=StartOfSession)=1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M5" s="4"/>
      </tp>
      <tp>
        <v>138.72</v>
        <stp/>
        <stp>StudyData</stp>
        <stp>Close(XLV) When Barix(XLV,reference:=StartOfSession)=1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Q5" s="4"/>
      </tp>
      <tp>
        <v>178.21</v>
        <stp/>
        <stp>StudyData</stp>
        <stp>Close(XLY) When Barix(XLY,reference:=StartOfSession)=1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G5" s="4"/>
      </tp>
      <tp>
        <v>439.08</v>
        <stp/>
        <stp>StudyData</stp>
        <stp>Close(SPY) When Barix(SPY,reference:=StartOfSession)=2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H6" s="4"/>
      </tp>
      <tp>
        <v>89.49</v>
        <stp/>
        <stp>StudyData</stp>
        <stp>Close(XLB) When Barix(XLB,reference:=StartOfSession)=2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J6" s="4"/>
      </tp>
      <tp>
        <v>66.47</v>
        <stp/>
        <stp>StudyData</stp>
        <stp>Close(XLC) When Barix(XLC,reference:=StartOfSession)=2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I6" s="4"/>
      </tp>
      <tp>
        <v>81.05</v>
        <stp/>
        <stp>StudyData</stp>
        <stp>Close(XLE) When Barix(XLE,reference:=StartOfSession)=2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F6" s="4"/>
      </tp>
      <tp>
        <v>37.119999999999997</v>
        <stp/>
        <stp>StudyData</stp>
        <stp>Close(XLF) When Barix(XLF,reference:=StartOfSession)=2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L6" s="4"/>
      </tp>
      <tp>
        <v>100.42</v>
        <stp/>
        <stp>StudyData</stp>
        <stp>Close(XLI) When Barix(XLI,reference:=StartOfSession)=2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N6" s="4"/>
      </tp>
      <tp>
        <v>146.97</v>
        <stp/>
        <stp>StudyData</stp>
        <stp>Close(XLK) When Barix(XLK,reference:=StartOfSession)=2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E6" s="4"/>
      </tp>
      <tp>
        <v>78.89</v>
        <stp/>
        <stp>StudyData</stp>
        <stp>Close(XLP) When Barix(XLP,reference:=StartOfSession)=2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P6" s="4"/>
      </tp>
      <tp>
        <v>76.44</v>
        <stp/>
        <stp>StudyData</stp>
        <stp>Close(XLU) When Barix(XLU,reference:=StartOfSession)=2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M6" s="4"/>
      </tp>
      <tp>
        <v>138.61000000000001</v>
        <stp/>
        <stp>StudyData</stp>
        <stp>Close(XLV) When Barix(XLV,reference:=StartOfSession)=2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Q6" s="4"/>
      </tp>
      <tp>
        <v>178.4</v>
        <stp/>
        <stp>StudyData</stp>
        <stp>Close(XLY) When Barix(XLY,reference:=StartOfSession)=2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G6" s="4"/>
      </tp>
      <tp>
        <v>438.89</v>
        <stp/>
        <stp>StudyData</stp>
        <stp>Close(SPY) When Barix(SPY,reference:=StartOfSession)=3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H7" s="4"/>
      </tp>
      <tp>
        <v>89.45</v>
        <stp/>
        <stp>StudyData</stp>
        <stp>Close(XLB) When Barix(XLB,reference:=StartOfSession)=3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J7" s="4"/>
      </tp>
      <tp>
        <v>66.37</v>
        <stp/>
        <stp>StudyData</stp>
        <stp>Close(XLC) When Barix(XLC,reference:=StartOfSession)=3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I7" s="4"/>
      </tp>
      <tp>
        <v>81.16</v>
        <stp/>
        <stp>StudyData</stp>
        <stp>Close(XLE) When Barix(XLE,reference:=StartOfSession)=3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F7" s="4"/>
      </tp>
      <tp>
        <v>37.11</v>
        <stp/>
        <stp>StudyData</stp>
        <stp>Close(XLF) When Barix(XLF,reference:=StartOfSession)=3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L7" s="4"/>
      </tp>
      <tp>
        <v>100.51</v>
        <stp/>
        <stp>StudyData</stp>
        <stp>Close(XLI) When Barix(XLI,reference:=StartOfSession)=3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N7" s="4"/>
      </tp>
      <tp>
        <v>146.80000000000001</v>
        <stp/>
        <stp>StudyData</stp>
        <stp>Close(XLK) When Barix(XLK,reference:=StartOfSession)=3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E7" s="4"/>
      </tp>
      <tp>
        <v>78.89</v>
        <stp/>
        <stp>StudyData</stp>
        <stp>Close(XLP) When Barix(XLP,reference:=StartOfSession)=3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P7" s="4"/>
      </tp>
      <tp>
        <v>76.459999999999994</v>
        <stp/>
        <stp>StudyData</stp>
        <stp>Close(XLU) When Barix(XLU,reference:=StartOfSession)=3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M7" s="4"/>
      </tp>
      <tp>
        <v>138.55000000000001</v>
        <stp/>
        <stp>StudyData</stp>
        <stp>Close(XLV) When Barix(XLV,reference:=StartOfSession)=3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Q7" s="4"/>
      </tp>
      <tp>
        <v>178.05</v>
        <stp/>
        <stp>StudyData</stp>
        <stp>Close(XLY) When Barix(XLY,reference:=StartOfSession)=3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G7" s="4"/>
      </tp>
      <tp>
        <v>437.95</v>
        <stp/>
        <stp>StudyData</stp>
        <stp>Close(SPY) When Barix(SPY,reference:=StartOfSession)=4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H8" s="4"/>
      </tp>
      <tp>
        <v>89.33</v>
        <stp/>
        <stp>StudyData</stp>
        <stp>Close(XLB) When Barix(XLB,reference:=StartOfSession)=4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J8" s="4"/>
      </tp>
      <tp>
        <v>66.28</v>
        <stp/>
        <stp>StudyData</stp>
        <stp>Close(XLC) When Barix(XLC,reference:=StartOfSession)=4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I8" s="4"/>
      </tp>
      <tp>
        <v>81.16</v>
        <stp/>
        <stp>StudyData</stp>
        <stp>Close(XLE) When Barix(XLE,reference:=StartOfSession)=4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F8" s="4"/>
      </tp>
      <tp>
        <v>37.04</v>
        <stp/>
        <stp>StudyData</stp>
        <stp>Close(XLF) When Barix(XLF,reference:=StartOfSession)=4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L8" s="4"/>
      </tp>
      <tp>
        <v>100.27</v>
        <stp/>
        <stp>StudyData</stp>
        <stp>Close(XLI) When Barix(XLI,reference:=StartOfSession)=4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N8" s="4"/>
      </tp>
      <tp>
        <v>146.4</v>
        <stp/>
        <stp>StudyData</stp>
        <stp>Close(XLK) When Barix(XLK,reference:=StartOfSession)=4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E8" s="4"/>
      </tp>
      <tp>
        <v>78.88</v>
        <stp/>
        <stp>StudyData</stp>
        <stp>Close(XLP) When Barix(XLP,reference:=StartOfSession)=4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P8" s="4"/>
      </tp>
      <tp>
        <v>76.31</v>
        <stp/>
        <stp>StudyData</stp>
        <stp>Close(XLU) When Barix(XLU,reference:=StartOfSession)=4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M8" s="4"/>
      </tp>
      <tp>
        <v>138.13</v>
        <stp/>
        <stp>StudyData</stp>
        <stp>Close(XLV) When Barix(XLV,reference:=StartOfSession)=4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Q8" s="4"/>
      </tp>
      <tp>
        <v>177.66</v>
        <stp/>
        <stp>StudyData</stp>
        <stp>Close(XLY) When Barix(XLY,reference:=StartOfSession)=4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G8" s="4"/>
      </tp>
      <tp>
        <v>437.76</v>
        <stp/>
        <stp>StudyData</stp>
        <stp>Close(SPY) When Barix(SPY,reference:=StartOfSession)=5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H9" s="4"/>
      </tp>
      <tp>
        <v>89.17</v>
        <stp/>
        <stp>StudyData</stp>
        <stp>Close(XLB) When Barix(XLB,reference:=StartOfSession)=5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J9" s="4"/>
      </tp>
      <tp>
        <v>66.36</v>
        <stp/>
        <stp>StudyData</stp>
        <stp>Close(XLC) When Barix(XLC,reference:=StartOfSession)=5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I9" s="4"/>
      </tp>
      <tp>
        <v>81.09</v>
        <stp/>
        <stp>StudyData</stp>
        <stp>Close(XLE) When Barix(XLE,reference:=StartOfSession)=5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F9" s="4"/>
      </tp>
      <tp>
        <v>36.909999999999997</v>
        <stp/>
        <stp>StudyData</stp>
        <stp>Close(XLF) When Barix(XLF,reference:=StartOfSession)=5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L9" s="4"/>
      </tp>
      <tp>
        <v>100.06</v>
        <stp/>
        <stp>StudyData</stp>
        <stp>Close(XLI) When Barix(XLI,reference:=StartOfSession)=5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N9" s="4"/>
      </tp>
      <tp>
        <v>146.71</v>
        <stp/>
        <stp>StudyData</stp>
        <stp>Close(XLK) When Barix(XLK,reference:=StartOfSession)=5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E9" s="4"/>
      </tp>
      <tp>
        <v>78.73</v>
        <stp/>
        <stp>StudyData</stp>
        <stp>Close(XLP) When Barix(XLP,reference:=StartOfSession)=5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P9" s="4"/>
      </tp>
      <tp>
        <v>76.099999999999994</v>
        <stp/>
        <stp>StudyData</stp>
        <stp>Close(XLU) When Barix(XLU,reference:=StartOfSession)=5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M9" s="4"/>
      </tp>
      <tp>
        <v>137.9</v>
        <stp/>
        <stp>StudyData</stp>
        <stp>Close(XLV) When Barix(XLV,reference:=StartOfSession)=5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Q9" s="4"/>
      </tp>
      <tp>
        <v>177.78</v>
        <stp/>
        <stp>StudyData</stp>
        <stp>Close(XLY) When Barix(XLY,reference:=StartOfSession)=5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G9" s="4"/>
      </tp>
      <tp>
        <v>438.21</v>
        <stp/>
        <stp>StudyData</stp>
        <stp>Close(SPY) When Barix(SPY,reference:=StartOfSession)=6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H10" s="4"/>
      </tp>
      <tp>
        <v>89.18</v>
        <stp/>
        <stp>StudyData</stp>
        <stp>Close(XLB) When Barix(XLB,reference:=StartOfSession)=6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J10" s="4"/>
      </tp>
      <tp>
        <v>66.63</v>
        <stp/>
        <stp>StudyData</stp>
        <stp>Close(XLC) When Barix(XLC,reference:=StartOfSession)=6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I10" s="4"/>
      </tp>
      <tp>
        <v>81.040000000000006</v>
        <stp/>
        <stp>StudyData</stp>
        <stp>Close(XLE) When Barix(XLE,reference:=StartOfSession)=6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F10" s="4"/>
      </tp>
      <tp>
        <v>36.93</v>
        <stp/>
        <stp>StudyData</stp>
        <stp>Close(XLF) When Barix(XLF,reference:=StartOfSession)=6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L10" s="4"/>
      </tp>
      <tp>
        <v>99.86</v>
        <stp/>
        <stp>StudyData</stp>
        <stp>Close(XLI) When Barix(XLI,reference:=StartOfSession)=6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N10" s="4"/>
      </tp>
      <tp>
        <v>147.11000000000001</v>
        <stp/>
        <stp>StudyData</stp>
        <stp>Close(XLK) When Barix(XLK,reference:=StartOfSession)=6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E10" s="4"/>
      </tp>
      <tp>
        <v>78.63</v>
        <stp/>
        <stp>StudyData</stp>
        <stp>Close(XLP) When Barix(XLP,reference:=StartOfSession)=6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P10" s="4"/>
      </tp>
      <tp>
        <v>75.959999999999994</v>
        <stp/>
        <stp>StudyData</stp>
        <stp>Close(XLU) When Barix(XLU,reference:=StartOfSession)=6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M10" s="4"/>
      </tp>
      <tp>
        <v>137.72999999999999</v>
        <stp/>
        <stp>StudyData</stp>
        <stp>Close(XLV) When Barix(XLV,reference:=StartOfSession)=6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Q10" s="4"/>
      </tp>
      <tp>
        <v>178.42</v>
        <stp/>
        <stp>StudyData</stp>
        <stp>Close(XLY) When Barix(XLY,reference:=StartOfSession)=6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G10" s="4"/>
      </tp>
      <tp>
        <v>437.31</v>
        <stp/>
        <stp>StudyData</stp>
        <stp>Close(SPY) When Barix(SPY,reference:=StartOfSession)=7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H11" s="4"/>
      </tp>
      <tp>
        <v>88.99</v>
        <stp/>
        <stp>StudyData</stp>
        <stp>Close(XLB) When Barix(XLB,reference:=StartOfSession)=7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J11" s="4"/>
      </tp>
      <tp>
        <v>66.52</v>
        <stp/>
        <stp>StudyData</stp>
        <stp>Close(XLC) When Barix(XLC,reference:=StartOfSession)=7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I11" s="4"/>
      </tp>
      <tp>
        <v>80.849999999999994</v>
        <stp/>
        <stp>StudyData</stp>
        <stp>Close(XLE) When Barix(XLE,reference:=StartOfSession)=7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F11" s="4"/>
      </tp>
      <tp>
        <v>36.79</v>
        <stp/>
        <stp>StudyData</stp>
        <stp>Close(XLF) When Barix(XLF,reference:=StartOfSession)=7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L11" s="4"/>
      </tp>
      <tp>
        <v>99.55</v>
        <stp/>
        <stp>StudyData</stp>
        <stp>Close(XLI) When Barix(XLI,reference:=StartOfSession)=7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N11" s="4"/>
      </tp>
      <tp>
        <v>146.79</v>
        <stp/>
        <stp>StudyData</stp>
        <stp>Close(XLK) When Barix(XLK,reference:=StartOfSession)=7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E11" s="4"/>
      </tp>
      <tp>
        <v>78.56</v>
        <stp/>
        <stp>StudyData</stp>
        <stp>Close(XLP) When Barix(XLP,reference:=StartOfSession)=7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P11" s="4"/>
      </tp>
      <tp>
        <v>75.95</v>
        <stp/>
        <stp>StudyData</stp>
        <stp>Close(XLU) When Barix(XLU,reference:=StartOfSession)=7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M11" s="4"/>
      </tp>
      <tp>
        <v>137.49</v>
        <stp/>
        <stp>StudyData</stp>
        <stp>Close(XLV) When Barix(XLV,reference:=StartOfSession)=7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Q11" s="4"/>
      </tp>
      <tp>
        <v>178.14</v>
        <stp/>
        <stp>StudyData</stp>
        <stp>Close(XLY) When Barix(XLY,reference:=StartOfSession)=7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G11" s="4"/>
      </tp>
      <tp>
        <v>438.28</v>
        <stp/>
        <stp>StudyData</stp>
        <stp>Close(SPY) When Barix(SPY,reference:=StartOfSession)=8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H12" s="4"/>
      </tp>
      <tp>
        <v>89.03</v>
        <stp/>
        <stp>StudyData</stp>
        <stp>Close(XLB) When Barix(XLB,reference:=StartOfSession)=8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J12" s="4"/>
      </tp>
      <tp>
        <v>66.650000000000006</v>
        <stp/>
        <stp>StudyData</stp>
        <stp>Close(XLC) When Barix(XLC,reference:=StartOfSession)=8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I12" s="4"/>
      </tp>
      <tp>
        <v>80.569999999999993</v>
        <stp/>
        <stp>StudyData</stp>
        <stp>Close(XLE) When Barix(XLE,reference:=StartOfSession)=8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F12" s="4"/>
      </tp>
      <tp>
        <v>36.89</v>
        <stp/>
        <stp>StudyData</stp>
        <stp>Close(XLF) When Barix(XLF,reference:=StartOfSession)=8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L12" s="4"/>
      </tp>
      <tp>
        <v>99.8</v>
        <stp/>
        <stp>StudyData</stp>
        <stp>Close(XLI) When Barix(XLI,reference:=StartOfSession)=8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N12" s="4"/>
      </tp>
      <tp>
        <v>147.41</v>
        <stp/>
        <stp>StudyData</stp>
        <stp>Close(XLK) When Barix(XLK,reference:=StartOfSession)=8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E12" s="4"/>
      </tp>
      <tp>
        <v>78.64</v>
        <stp/>
        <stp>StudyData</stp>
        <stp>Close(XLP) When Barix(XLP,reference:=StartOfSession)=8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P12" s="4"/>
      </tp>
      <tp>
        <v>75.989999999999995</v>
        <stp/>
        <stp>StudyData</stp>
        <stp>Close(XLU) When Barix(XLU,reference:=StartOfSession)=8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M12" s="4"/>
      </tp>
      <tp>
        <v>137.49</v>
        <stp/>
        <stp>StudyData</stp>
        <stp>Close(XLV) When Barix(XLV,reference:=StartOfSession)=8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Q12" s="4"/>
      </tp>
      <tp>
        <v>178.76</v>
        <stp/>
        <stp>StudyData</stp>
        <stp>Close(XLY) When Barix(XLY,reference:=StartOfSession)=8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G12" s="4"/>
      </tp>
      <tp>
        <v>438.4</v>
        <stp/>
        <stp>StudyData</stp>
        <stp>Close(SPY) When Barix(SPY,reference:=StartOfSession)=9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H13" s="4"/>
      </tp>
      <tp>
        <v>89.12</v>
        <stp/>
        <stp>StudyData</stp>
        <stp>Close(XLB) When Barix(XLB,reference:=StartOfSession)=9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J13" s="4"/>
      </tp>
      <tp>
        <v>66.599999999999994</v>
        <stp/>
        <stp>StudyData</stp>
        <stp>Close(XLC) When Barix(XLC,reference:=StartOfSession)=9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I13" s="4"/>
      </tp>
      <tp>
        <v>80.56</v>
        <stp/>
        <stp>StudyData</stp>
        <stp>Close(XLE) When Barix(XLE,reference:=StartOfSession)=9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F13" s="4"/>
      </tp>
      <tp>
        <v>36.9</v>
        <stp/>
        <stp>StudyData</stp>
        <stp>Close(XLF) When Barix(XLF,reference:=StartOfSession)=9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L13" s="4"/>
      </tp>
      <tp>
        <v>99.86</v>
        <stp/>
        <stp>StudyData</stp>
        <stp>Close(XLI) When Barix(XLI,reference:=StartOfSession)=9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N13" s="4"/>
      </tp>
      <tp>
        <v>147.41</v>
        <stp/>
        <stp>StudyData</stp>
        <stp>Close(XLK) When Barix(XLK,reference:=StartOfSession)=9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E13" s="4"/>
      </tp>
      <tp>
        <v>78.599999999999994</v>
        <stp/>
        <stp>StudyData</stp>
        <stp>Close(XLP) When Barix(XLP,reference:=StartOfSession)=9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P13" s="4"/>
      </tp>
      <tp>
        <v>76</v>
        <stp/>
        <stp>StudyData</stp>
        <stp>Close(XLU) When Barix(XLU,reference:=StartOfSession)=9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M13" s="4"/>
      </tp>
      <tp>
        <v>137.58000000000001</v>
        <stp/>
        <stp>StudyData</stp>
        <stp>Close(XLV) When Barix(XLV,reference:=StartOfSession)=9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Q13" s="4"/>
      </tp>
      <tp>
        <v>178.9</v>
        <stp/>
        <stp>StudyData</stp>
        <stp>Close(XLY) When Barix(XLY,reference:=StartOfSession)=9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G13" s="4"/>
      </tp>
      <tp t="s">
        <v/>
        <stp/>
        <stp>StudyData</stp>
        <stp>XLK</stp>
        <stp>Bar</stp>
        <stp/>
        <stp>Open</stp>
        <stp>M</stp>
        <stp>-382</stp>
        <stp/>
        <stp/>
        <stp/>
        <stp/>
        <stp/>
        <tr r="I384" s="2"/>
      </tp>
      <tp t="s">
        <v/>
        <stp/>
        <stp>StudyData</stp>
        <stp>XLK</stp>
        <stp>Bar</stp>
        <stp/>
        <stp>Open</stp>
        <stp>M</stp>
        <stp>-282</stp>
        <stp/>
        <stp/>
        <stp/>
        <stp/>
        <stp/>
        <tr r="I284" s="2"/>
      </tp>
      <tp>
        <v>23.76</v>
        <stp/>
        <stp>StudyData</stp>
        <stp>XLK</stp>
        <stp>Bar</stp>
        <stp/>
        <stp>Open</stp>
        <stp>M</stp>
        <stp>-182</stp>
        <stp/>
        <stp/>
        <stp/>
        <stp/>
        <stp/>
        <tr r="I184" s="2"/>
      </tp>
      <tp t="s">
        <v/>
        <stp/>
        <stp>StudyData</stp>
        <stp>XLK</stp>
        <stp>Bar</stp>
        <stp/>
        <stp>Open</stp>
        <stp>M</stp>
        <stp>-582</stp>
        <stp/>
        <stp/>
        <stp/>
        <stp/>
        <stp/>
        <tr r="I584" s="2"/>
      </tp>
      <tp t="s">
        <v/>
        <stp/>
        <stp>StudyData</stp>
        <stp>XLK</stp>
        <stp>Bar</stp>
        <stp/>
        <stp>Open</stp>
        <stp>M</stp>
        <stp>-482</stp>
        <stp/>
        <stp/>
        <stp/>
        <stp/>
        <stp/>
        <tr r="I484" s="2"/>
      </tp>
      <tp t="s">
        <v/>
        <stp/>
        <stp>StudyData</stp>
        <stp>XLK</stp>
        <stp>Bar</stp>
        <stp/>
        <stp>Open</stp>
        <stp>M</stp>
        <stp>-383</stp>
        <stp/>
        <stp/>
        <stp/>
        <stp/>
        <stp/>
        <tr r="I385" s="2"/>
      </tp>
      <tp t="s">
        <v/>
        <stp/>
        <stp>StudyData</stp>
        <stp>XLK</stp>
        <stp>Bar</stp>
        <stp/>
        <stp>Open</stp>
        <stp>M</stp>
        <stp>-283</stp>
        <stp/>
        <stp/>
        <stp/>
        <stp/>
        <stp/>
        <tr r="I285" s="2"/>
      </tp>
      <tp>
        <v>23.36</v>
        <stp/>
        <stp>StudyData</stp>
        <stp>XLK</stp>
        <stp>Bar</stp>
        <stp/>
        <stp>Open</stp>
        <stp>M</stp>
        <stp>-183</stp>
        <stp/>
        <stp/>
        <stp/>
        <stp/>
        <stp/>
        <tr r="I185" s="2"/>
      </tp>
      <tp t="s">
        <v/>
        <stp/>
        <stp>StudyData</stp>
        <stp>XLK</stp>
        <stp>Bar</stp>
        <stp/>
        <stp>Open</stp>
        <stp>M</stp>
        <stp>-583</stp>
        <stp/>
        <stp/>
        <stp/>
        <stp/>
        <stp/>
        <tr r="I585" s="2"/>
      </tp>
      <tp t="s">
        <v/>
        <stp/>
        <stp>StudyData</stp>
        <stp>XLK</stp>
        <stp>Bar</stp>
        <stp/>
        <stp>Open</stp>
        <stp>M</stp>
        <stp>-483</stp>
        <stp/>
        <stp/>
        <stp/>
        <stp/>
        <stp/>
        <tr r="I485" s="2"/>
      </tp>
      <tp t="s">
        <v/>
        <stp/>
        <stp>StudyData</stp>
        <stp>XLK</stp>
        <stp>Bar</stp>
        <stp/>
        <stp>Open</stp>
        <stp>M</stp>
        <stp>-380</stp>
        <stp/>
        <stp/>
        <stp/>
        <stp/>
        <stp/>
        <tr r="I382" s="2"/>
      </tp>
      <tp>
        <v>32.380000000000003</v>
        <stp/>
        <stp>StudyData</stp>
        <stp>XLK</stp>
        <stp>Bar</stp>
        <stp/>
        <stp>Open</stp>
        <stp>M</stp>
        <stp>-280</stp>
        <stp/>
        <stp/>
        <stp/>
        <stp/>
        <stp/>
        <tr r="I282" s="2"/>
      </tp>
      <tp>
        <v>23.39</v>
        <stp/>
        <stp>StudyData</stp>
        <stp>XLK</stp>
        <stp>Bar</stp>
        <stp/>
        <stp>Open</stp>
        <stp>M</stp>
        <stp>-180</stp>
        <stp/>
        <stp/>
        <stp/>
        <stp/>
        <stp/>
        <tr r="I182" s="2"/>
      </tp>
      <tp t="s">
        <v/>
        <stp/>
        <stp>StudyData</stp>
        <stp>XLK</stp>
        <stp>Bar</stp>
        <stp/>
        <stp>Open</stp>
        <stp>M</stp>
        <stp>-580</stp>
        <stp/>
        <stp/>
        <stp/>
        <stp/>
        <stp/>
        <tr r="I582" s="2"/>
      </tp>
      <tp t="s">
        <v/>
        <stp/>
        <stp>StudyData</stp>
        <stp>XLK</stp>
        <stp>Bar</stp>
        <stp/>
        <stp>Open</stp>
        <stp>M</stp>
        <stp>-480</stp>
        <stp/>
        <stp/>
        <stp/>
        <stp/>
        <stp/>
        <tr r="I482" s="2"/>
      </tp>
      <tp t="s">
        <v/>
        <stp/>
        <stp>StudyData</stp>
        <stp>XLK</stp>
        <stp>Bar</stp>
        <stp/>
        <stp>Open</stp>
        <stp>M</stp>
        <stp>-381</stp>
        <stp/>
        <stp/>
        <stp/>
        <stp/>
        <stp/>
        <tr r="I383" s="2"/>
      </tp>
      <tp t="s">
        <v/>
        <stp/>
        <stp>StudyData</stp>
        <stp>XLK</stp>
        <stp>Bar</stp>
        <stp/>
        <stp>Open</stp>
        <stp>M</stp>
        <stp>-281</stp>
        <stp/>
        <stp/>
        <stp/>
        <stp/>
        <stp/>
        <tr r="I283" s="2"/>
      </tp>
      <tp>
        <v>22.73</v>
        <stp/>
        <stp>StudyData</stp>
        <stp>XLK</stp>
        <stp>Bar</stp>
        <stp/>
        <stp>Open</stp>
        <stp>M</stp>
        <stp>-181</stp>
        <stp/>
        <stp/>
        <stp/>
        <stp/>
        <stp/>
        <tr r="I183" s="2"/>
      </tp>
      <tp t="s">
        <v/>
        <stp/>
        <stp>StudyData</stp>
        <stp>XLK</stp>
        <stp>Bar</stp>
        <stp/>
        <stp>Open</stp>
        <stp>M</stp>
        <stp>-581</stp>
        <stp/>
        <stp/>
        <stp/>
        <stp/>
        <stp/>
        <tr r="I583" s="2"/>
      </tp>
      <tp t="s">
        <v/>
        <stp/>
        <stp>StudyData</stp>
        <stp>XLK</stp>
        <stp>Bar</stp>
        <stp/>
        <stp>Open</stp>
        <stp>M</stp>
        <stp>-481</stp>
        <stp/>
        <stp/>
        <stp/>
        <stp/>
        <stp/>
        <tr r="I483" s="2"/>
      </tp>
      <tp t="s">
        <v/>
        <stp/>
        <stp>StudyData</stp>
        <stp>XLK</stp>
        <stp>Bar</stp>
        <stp/>
        <stp>Open</stp>
        <stp>M</stp>
        <stp>-386</stp>
        <stp/>
        <stp/>
        <stp/>
        <stp/>
        <stp/>
        <tr r="I388" s="2"/>
      </tp>
      <tp t="s">
        <v/>
        <stp/>
        <stp>StudyData</stp>
        <stp>XLK</stp>
        <stp>Bar</stp>
        <stp/>
        <stp>Open</stp>
        <stp>M</stp>
        <stp>-286</stp>
        <stp/>
        <stp/>
        <stp/>
        <stp/>
        <stp/>
        <tr r="I288" s="2"/>
      </tp>
      <tp>
        <v>21.95</v>
        <stp/>
        <stp>StudyData</stp>
        <stp>XLK</stp>
        <stp>Bar</stp>
        <stp/>
        <stp>Open</stp>
        <stp>M</stp>
        <stp>-186</stp>
        <stp/>
        <stp/>
        <stp/>
        <stp/>
        <stp/>
        <tr r="I188" s="2"/>
      </tp>
      <tp t="s">
        <v/>
        <stp/>
        <stp>StudyData</stp>
        <stp>XLK</stp>
        <stp>Bar</stp>
        <stp/>
        <stp>Open</stp>
        <stp>M</stp>
        <stp>-586</stp>
        <stp/>
        <stp/>
        <stp/>
        <stp/>
        <stp/>
        <tr r="I588" s="2"/>
      </tp>
      <tp t="s">
        <v/>
        <stp/>
        <stp>StudyData</stp>
        <stp>XLK</stp>
        <stp>Bar</stp>
        <stp/>
        <stp>Open</stp>
        <stp>M</stp>
        <stp>-486</stp>
        <stp/>
        <stp/>
        <stp/>
        <stp/>
        <stp/>
        <tr r="I488" s="2"/>
      </tp>
      <tp t="s">
        <v/>
        <stp/>
        <stp>StudyData</stp>
        <stp>XLK</stp>
        <stp>Bar</stp>
        <stp/>
        <stp>Open</stp>
        <stp>M</stp>
        <stp>-387</stp>
        <stp/>
        <stp/>
        <stp/>
        <stp/>
        <stp/>
        <tr r="I389" s="2"/>
      </tp>
      <tp t="s">
        <v/>
        <stp/>
        <stp>StudyData</stp>
        <stp>XLK</stp>
        <stp>Bar</stp>
        <stp/>
        <stp>Open</stp>
        <stp>M</stp>
        <stp>-287</stp>
        <stp/>
        <stp/>
        <stp/>
        <stp/>
        <stp/>
        <tr r="I289" s="2"/>
      </tp>
      <tp>
        <v>21.32</v>
        <stp/>
        <stp>StudyData</stp>
        <stp>XLK</stp>
        <stp>Bar</stp>
        <stp/>
        <stp>Open</stp>
        <stp>M</stp>
        <stp>-187</stp>
        <stp/>
        <stp/>
        <stp/>
        <stp/>
        <stp/>
        <tr r="I189" s="2"/>
      </tp>
      <tp t="s">
        <v/>
        <stp/>
        <stp>StudyData</stp>
        <stp>XLK</stp>
        <stp>Bar</stp>
        <stp/>
        <stp>Open</stp>
        <stp>M</stp>
        <stp>-587</stp>
        <stp/>
        <stp/>
        <stp/>
        <stp/>
        <stp/>
        <tr r="I589" s="2"/>
      </tp>
      <tp t="s">
        <v/>
        <stp/>
        <stp>StudyData</stp>
        <stp>XLK</stp>
        <stp>Bar</stp>
        <stp/>
        <stp>Open</stp>
        <stp>M</stp>
        <stp>-487</stp>
        <stp/>
        <stp/>
        <stp/>
        <stp/>
        <stp/>
        <tr r="I489" s="2"/>
      </tp>
      <tp>
        <v>1110081</v>
        <stp/>
        <stp>ContractData</stp>
        <stp>XLRE</stp>
        <stp>T_CVol</stp>
        <stp/>
        <stp>T</stp>
        <tr r="P11" s="3"/>
      </tp>
      <tp t="s">
        <v/>
        <stp/>
        <stp>StudyData</stp>
        <stp>XLK</stp>
        <stp>Bar</stp>
        <stp/>
        <stp>Open</stp>
        <stp>M</stp>
        <stp>-384</stp>
        <stp/>
        <stp/>
        <stp/>
        <stp/>
        <stp/>
        <tr r="I386" s="2"/>
      </tp>
      <tp t="s">
        <v/>
        <stp/>
        <stp>StudyData</stp>
        <stp>XLK</stp>
        <stp>Bar</stp>
        <stp/>
        <stp>Open</stp>
        <stp>M</stp>
        <stp>-284</stp>
        <stp/>
        <stp/>
        <stp/>
        <stp/>
        <stp/>
        <tr r="I286" s="2"/>
      </tp>
      <tp>
        <v>23.4</v>
        <stp/>
        <stp>StudyData</stp>
        <stp>XLK</stp>
        <stp>Bar</stp>
        <stp/>
        <stp>Open</stp>
        <stp>M</stp>
        <stp>-184</stp>
        <stp/>
        <stp/>
        <stp/>
        <stp/>
        <stp/>
        <tr r="I186" s="2"/>
      </tp>
      <tp t="s">
        <v/>
        <stp/>
        <stp>StudyData</stp>
        <stp>XLK</stp>
        <stp>Bar</stp>
        <stp/>
        <stp>Open</stp>
        <stp>M</stp>
        <stp>-584</stp>
        <stp/>
        <stp/>
        <stp/>
        <stp/>
        <stp/>
        <tr r="I586" s="2"/>
      </tp>
      <tp t="s">
        <v/>
        <stp/>
        <stp>StudyData</stp>
        <stp>XLK</stp>
        <stp>Bar</stp>
        <stp/>
        <stp>Open</stp>
        <stp>M</stp>
        <stp>-484</stp>
        <stp/>
        <stp/>
        <stp/>
        <stp/>
        <stp/>
        <tr r="I486" s="2"/>
      </tp>
      <tp t="s">
        <v/>
        <stp/>
        <stp>StudyData</stp>
        <stp>XLK</stp>
        <stp>Bar</stp>
        <stp/>
        <stp>Open</stp>
        <stp>M</stp>
        <stp>-385</stp>
        <stp/>
        <stp/>
        <stp/>
        <stp/>
        <stp/>
        <tr r="I387" s="2"/>
      </tp>
      <tp t="s">
        <v/>
        <stp/>
        <stp>StudyData</stp>
        <stp>XLK</stp>
        <stp>Bar</stp>
        <stp/>
        <stp>Open</stp>
        <stp>M</stp>
        <stp>-285</stp>
        <stp/>
        <stp/>
        <stp/>
        <stp/>
        <stp/>
        <tr r="I287" s="2"/>
      </tp>
      <tp>
        <v>23</v>
        <stp/>
        <stp>StudyData</stp>
        <stp>XLK</stp>
        <stp>Bar</stp>
        <stp/>
        <stp>Open</stp>
        <stp>M</stp>
        <stp>-185</stp>
        <stp/>
        <stp/>
        <stp/>
        <stp/>
        <stp/>
        <tr r="I187" s="2"/>
      </tp>
      <tp t="s">
        <v/>
        <stp/>
        <stp>StudyData</stp>
        <stp>XLK</stp>
        <stp>Bar</stp>
        <stp/>
        <stp>Open</stp>
        <stp>M</stp>
        <stp>-585</stp>
        <stp/>
        <stp/>
        <stp/>
        <stp/>
        <stp/>
        <tr r="I587" s="2"/>
      </tp>
      <tp t="s">
        <v/>
        <stp/>
        <stp>StudyData</stp>
        <stp>XLK</stp>
        <stp>Bar</stp>
        <stp/>
        <stp>Open</stp>
        <stp>M</stp>
        <stp>-485</stp>
        <stp/>
        <stp/>
        <stp/>
        <stp/>
        <stp/>
        <tr r="I487" s="2"/>
      </tp>
      <tp t="s">
        <v/>
        <stp/>
        <stp>StudyData</stp>
        <stp>XLK</stp>
        <stp>Bar</stp>
        <stp/>
        <stp>Open</stp>
        <stp>M</stp>
        <stp>-388</stp>
        <stp/>
        <stp/>
        <stp/>
        <stp/>
        <stp/>
        <tr r="I390" s="2"/>
      </tp>
      <tp t="s">
        <v/>
        <stp/>
        <stp>StudyData</stp>
        <stp>XLK</stp>
        <stp>Bar</stp>
        <stp/>
        <stp>Open</stp>
        <stp>M</stp>
        <stp>-288</stp>
        <stp/>
        <stp/>
        <stp/>
        <stp/>
        <stp/>
        <tr r="I290" s="2"/>
      </tp>
      <tp>
        <v>19.72</v>
        <stp/>
        <stp>StudyData</stp>
        <stp>XLK</stp>
        <stp>Bar</stp>
        <stp/>
        <stp>Open</stp>
        <stp>M</stp>
        <stp>-188</stp>
        <stp/>
        <stp/>
        <stp/>
        <stp/>
        <stp/>
        <tr r="I190" s="2"/>
      </tp>
      <tp t="s">
        <v/>
        <stp/>
        <stp>StudyData</stp>
        <stp>XLK</stp>
        <stp>Bar</stp>
        <stp/>
        <stp>Open</stp>
        <stp>M</stp>
        <stp>-488</stp>
        <stp/>
        <stp/>
        <stp/>
        <stp/>
        <stp/>
        <tr r="I490" s="2"/>
      </tp>
      <tp t="s">
        <v/>
        <stp/>
        <stp>StudyData</stp>
        <stp>XLK</stp>
        <stp>Bar</stp>
        <stp/>
        <stp>Open</stp>
        <stp>M</stp>
        <stp>-389</stp>
        <stp/>
        <stp/>
        <stp/>
        <stp/>
        <stp/>
        <tr r="I391" s="2"/>
      </tp>
      <tp t="s">
        <v/>
        <stp/>
        <stp>StudyData</stp>
        <stp>XLK</stp>
        <stp>Bar</stp>
        <stp/>
        <stp>Open</stp>
        <stp>M</stp>
        <stp>-289</stp>
        <stp/>
        <stp/>
        <stp/>
        <stp/>
        <stp/>
        <tr r="I291" s="2"/>
      </tp>
      <tp>
        <v>20.29</v>
        <stp/>
        <stp>StudyData</stp>
        <stp>XLK</stp>
        <stp>Bar</stp>
        <stp/>
        <stp>Open</stp>
        <stp>M</stp>
        <stp>-189</stp>
        <stp/>
        <stp/>
        <stp/>
        <stp/>
        <stp/>
        <tr r="I191" s="2"/>
      </tp>
      <tp t="s">
        <v/>
        <stp/>
        <stp>StudyData</stp>
        <stp>XLK</stp>
        <stp>Bar</stp>
        <stp/>
        <stp>Open</stp>
        <stp>M</stp>
        <stp>-489</stp>
        <stp/>
        <stp/>
        <stp/>
        <stp/>
        <stp/>
        <tr r="I491" s="2"/>
      </tp>
      <tp t="s">
        <v/>
        <stp/>
        <stp>StudyData</stp>
        <stp>XLK</stp>
        <stp>Bar</stp>
        <stp/>
        <stp>Open</stp>
        <stp>M</stp>
        <stp>-392</stp>
        <stp/>
        <stp/>
        <stp/>
        <stp/>
        <stp/>
        <tr r="I394" s="2"/>
      </tp>
      <tp t="s">
        <v/>
        <stp/>
        <stp>StudyData</stp>
        <stp>XLK</stp>
        <stp>Bar</stp>
        <stp/>
        <stp>Open</stp>
        <stp>M</stp>
        <stp>-292</stp>
        <stp/>
        <stp/>
        <stp/>
        <stp/>
        <stp/>
        <tr r="I294" s="2"/>
      </tp>
      <tp>
        <v>22.29</v>
        <stp/>
        <stp>StudyData</stp>
        <stp>XLK</stp>
        <stp>Bar</stp>
        <stp/>
        <stp>Open</stp>
        <stp>M</stp>
        <stp>-192</stp>
        <stp/>
        <stp/>
        <stp/>
        <stp/>
        <stp/>
        <tr r="I194" s="2"/>
      </tp>
      <tp t="s">
        <v/>
        <stp/>
        <stp>StudyData</stp>
        <stp>XLK</stp>
        <stp>Bar</stp>
        <stp/>
        <stp>Open</stp>
        <stp>M</stp>
        <stp>-492</stp>
        <stp/>
        <stp/>
        <stp/>
        <stp/>
        <stp/>
        <tr r="I494" s="2"/>
      </tp>
      <tp t="s">
        <v/>
        <stp/>
        <stp>StudyData</stp>
        <stp>XLK</stp>
        <stp>Bar</stp>
        <stp/>
        <stp>Open</stp>
        <stp>M</stp>
        <stp>-393</stp>
        <stp/>
        <stp/>
        <stp/>
        <stp/>
        <stp/>
        <tr r="I395" s="2"/>
      </tp>
      <tp t="s">
        <v/>
        <stp/>
        <stp>StudyData</stp>
        <stp>XLK</stp>
        <stp>Bar</stp>
        <stp/>
        <stp>Open</stp>
        <stp>M</stp>
        <stp>-293</stp>
        <stp/>
        <stp/>
        <stp/>
        <stp/>
        <stp/>
        <tr r="I295" s="2"/>
      </tp>
      <tp>
        <v>21.76</v>
        <stp/>
        <stp>StudyData</stp>
        <stp>XLK</stp>
        <stp>Bar</stp>
        <stp/>
        <stp>Open</stp>
        <stp>M</stp>
        <stp>-193</stp>
        <stp/>
        <stp/>
        <stp/>
        <stp/>
        <stp/>
        <tr r="I195" s="2"/>
      </tp>
      <tp t="s">
        <v/>
        <stp/>
        <stp>StudyData</stp>
        <stp>XLK</stp>
        <stp>Bar</stp>
        <stp/>
        <stp>Open</stp>
        <stp>M</stp>
        <stp>-493</stp>
        <stp/>
        <stp/>
        <stp/>
        <stp/>
        <stp/>
        <tr r="I495" s="2"/>
      </tp>
      <tp t="s">
        <v/>
        <stp/>
        <stp>StudyData</stp>
        <stp>XLK</stp>
        <stp>Bar</stp>
        <stp/>
        <stp>Open</stp>
        <stp>M</stp>
        <stp>-390</stp>
        <stp/>
        <stp/>
        <stp/>
        <stp/>
        <stp/>
        <tr r="I392" s="2"/>
      </tp>
      <tp t="s">
        <v/>
        <stp/>
        <stp>StudyData</stp>
        <stp>XLK</stp>
        <stp>Bar</stp>
        <stp/>
        <stp>Open</stp>
        <stp>M</stp>
        <stp>-290</stp>
        <stp/>
        <stp/>
        <stp/>
        <stp/>
        <stp/>
        <tr r="I292" s="2"/>
      </tp>
      <tp>
        <v>20.420000000000002</v>
        <stp/>
        <stp>StudyData</stp>
        <stp>XLK</stp>
        <stp>Bar</stp>
        <stp/>
        <stp>Open</stp>
        <stp>M</stp>
        <stp>-190</stp>
        <stp/>
        <stp/>
        <stp/>
        <stp/>
        <stp/>
        <tr r="I192" s="2"/>
      </tp>
      <tp t="s">
        <v/>
        <stp/>
        <stp>StudyData</stp>
        <stp>XLK</stp>
        <stp>Bar</stp>
        <stp/>
        <stp>Open</stp>
        <stp>M</stp>
        <stp>-490</stp>
        <stp/>
        <stp/>
        <stp/>
        <stp/>
        <stp/>
        <tr r="I492" s="2"/>
      </tp>
      <tp t="s">
        <v/>
        <stp/>
        <stp>StudyData</stp>
        <stp>XLK</stp>
        <stp>Bar</stp>
        <stp/>
        <stp>Open</stp>
        <stp>M</stp>
        <stp>-391</stp>
        <stp/>
        <stp/>
        <stp/>
        <stp/>
        <stp/>
        <tr r="I393" s="2"/>
      </tp>
      <tp t="s">
        <v/>
        <stp/>
        <stp>StudyData</stp>
        <stp>XLK</stp>
        <stp>Bar</stp>
        <stp/>
        <stp>Open</stp>
        <stp>M</stp>
        <stp>-291</stp>
        <stp/>
        <stp/>
        <stp/>
        <stp/>
        <stp/>
        <tr r="I293" s="2"/>
      </tp>
      <tp>
        <v>21.96</v>
        <stp/>
        <stp>StudyData</stp>
        <stp>XLK</stp>
        <stp>Bar</stp>
        <stp/>
        <stp>Open</stp>
        <stp>M</stp>
        <stp>-191</stp>
        <stp/>
        <stp/>
        <stp/>
        <stp/>
        <stp/>
        <tr r="I193" s="2"/>
      </tp>
      <tp t="s">
        <v/>
        <stp/>
        <stp>StudyData</stp>
        <stp>XLK</stp>
        <stp>Bar</stp>
        <stp/>
        <stp>Open</stp>
        <stp>M</stp>
        <stp>-491</stp>
        <stp/>
        <stp/>
        <stp/>
        <stp/>
        <stp/>
        <tr r="I493" s="2"/>
      </tp>
      <tp t="s">
        <v/>
        <stp/>
        <stp>StudyData</stp>
        <stp>XLK</stp>
        <stp>Bar</stp>
        <stp/>
        <stp>Open</stp>
        <stp>M</stp>
        <stp>-396</stp>
        <stp/>
        <stp/>
        <stp/>
        <stp/>
        <stp/>
        <tr r="I398" s="2"/>
      </tp>
      <tp t="s">
        <v/>
        <stp/>
        <stp>StudyData</stp>
        <stp>XLK</stp>
        <stp>Bar</stp>
        <stp/>
        <stp>Open</stp>
        <stp>M</stp>
        <stp>-296</stp>
        <stp/>
        <stp/>
        <stp/>
        <stp/>
        <stp/>
        <tr r="I298" s="2"/>
      </tp>
      <tp>
        <v>21.9</v>
        <stp/>
        <stp>StudyData</stp>
        <stp>XLK</stp>
        <stp>Bar</stp>
        <stp/>
        <stp>Open</stp>
        <stp>M</stp>
        <stp>-196</stp>
        <stp/>
        <stp/>
        <stp/>
        <stp/>
        <stp/>
        <tr r="I198" s="2"/>
      </tp>
      <tp t="s">
        <v/>
        <stp/>
        <stp>StudyData</stp>
        <stp>XLK</stp>
        <stp>Bar</stp>
        <stp/>
        <stp>Open</stp>
        <stp>M</stp>
        <stp>-496</stp>
        <stp/>
        <stp/>
        <stp/>
        <stp/>
        <stp/>
        <tr r="I498" s="2"/>
      </tp>
      <tp t="s">
        <v/>
        <stp/>
        <stp>StudyData</stp>
        <stp>XLK</stp>
        <stp>Bar</stp>
        <stp/>
        <stp>Open</stp>
        <stp>M</stp>
        <stp>-397</stp>
        <stp/>
        <stp/>
        <stp/>
        <stp/>
        <stp/>
        <tr r="I399" s="2"/>
      </tp>
      <tp t="s">
        <v/>
        <stp/>
        <stp>StudyData</stp>
        <stp>XLK</stp>
        <stp>Bar</stp>
        <stp/>
        <stp>Open</stp>
        <stp>M</stp>
        <stp>-297</stp>
        <stp/>
        <stp/>
        <stp/>
        <stp/>
        <stp/>
        <tr r="I299" s="2"/>
      </tp>
      <tp>
        <v>20.38</v>
        <stp/>
        <stp>StudyData</stp>
        <stp>XLK</stp>
        <stp>Bar</stp>
        <stp/>
        <stp>Open</stp>
        <stp>M</stp>
        <stp>-197</stp>
        <stp/>
        <stp/>
        <stp/>
        <stp/>
        <stp/>
        <tr r="I199" s="2"/>
      </tp>
      <tp t="s">
        <v/>
        <stp/>
        <stp>StudyData</stp>
        <stp>XLK</stp>
        <stp>Bar</stp>
        <stp/>
        <stp>Open</stp>
        <stp>M</stp>
        <stp>-497</stp>
        <stp/>
        <stp/>
        <stp/>
        <stp/>
        <stp/>
        <tr r="I499" s="2"/>
      </tp>
      <tp t="s">
        <v/>
        <stp/>
        <stp>StudyData</stp>
        <stp>XLK</stp>
        <stp>Bar</stp>
        <stp/>
        <stp>Open</stp>
        <stp>M</stp>
        <stp>-394</stp>
        <stp/>
        <stp/>
        <stp/>
        <stp/>
        <stp/>
        <tr r="I396" s="2"/>
      </tp>
      <tp t="s">
        <v/>
        <stp/>
        <stp>StudyData</stp>
        <stp>XLK</stp>
        <stp>Bar</stp>
        <stp/>
        <stp>Open</stp>
        <stp>M</stp>
        <stp>-294</stp>
        <stp/>
        <stp/>
        <stp/>
        <stp/>
        <stp/>
        <tr r="I296" s="2"/>
      </tp>
      <tp>
        <v>21.48</v>
        <stp/>
        <stp>StudyData</stp>
        <stp>XLK</stp>
        <stp>Bar</stp>
        <stp/>
        <stp>Open</stp>
        <stp>M</stp>
        <stp>-194</stp>
        <stp/>
        <stp/>
        <stp/>
        <stp/>
        <stp/>
        <tr r="I196" s="2"/>
      </tp>
      <tp t="s">
        <v/>
        <stp/>
        <stp>StudyData</stp>
        <stp>XLK</stp>
        <stp>Bar</stp>
        <stp/>
        <stp>Open</stp>
        <stp>M</stp>
        <stp>-494</stp>
        <stp/>
        <stp/>
        <stp/>
        <stp/>
        <stp/>
        <tr r="I496" s="2"/>
      </tp>
      <tp t="s">
        <v/>
        <stp/>
        <stp>StudyData</stp>
        <stp>XLK</stp>
        <stp>Bar</stp>
        <stp/>
        <stp>Open</stp>
        <stp>M</stp>
        <stp>-395</stp>
        <stp/>
        <stp/>
        <stp/>
        <stp/>
        <stp/>
        <tr r="I397" s="2"/>
      </tp>
      <tp t="s">
        <v/>
        <stp/>
        <stp>StudyData</stp>
        <stp>XLK</stp>
        <stp>Bar</stp>
        <stp/>
        <stp>Open</stp>
        <stp>M</stp>
        <stp>-295</stp>
        <stp/>
        <stp/>
        <stp/>
        <stp/>
        <stp/>
        <tr r="I297" s="2"/>
      </tp>
      <tp>
        <v>21</v>
        <stp/>
        <stp>StudyData</stp>
        <stp>XLK</stp>
        <stp>Bar</stp>
        <stp/>
        <stp>Open</stp>
        <stp>M</stp>
        <stp>-195</stp>
        <stp/>
        <stp/>
        <stp/>
        <stp/>
        <stp/>
        <tr r="I197" s="2"/>
      </tp>
      <tp t="s">
        <v/>
        <stp/>
        <stp>StudyData</stp>
        <stp>XLK</stp>
        <stp>Bar</stp>
        <stp/>
        <stp>Open</stp>
        <stp>M</stp>
        <stp>-495</stp>
        <stp/>
        <stp/>
        <stp/>
        <stp/>
        <stp/>
        <tr r="I497" s="2"/>
      </tp>
      <tp t="s">
        <v/>
        <stp/>
        <stp>StudyData</stp>
        <stp>XLK</stp>
        <stp>Bar</stp>
        <stp/>
        <stp>Open</stp>
        <stp>M</stp>
        <stp>-398</stp>
        <stp/>
        <stp/>
        <stp/>
        <stp/>
        <stp/>
        <tr r="I400" s="2"/>
      </tp>
      <tp t="s">
        <v/>
        <stp/>
        <stp>StudyData</stp>
        <stp>XLK</stp>
        <stp>Bar</stp>
        <stp/>
        <stp>Open</stp>
        <stp>M</stp>
        <stp>-298</stp>
        <stp/>
        <stp/>
        <stp/>
        <stp/>
        <stp/>
        <tr r="I300" s="2"/>
      </tp>
      <tp>
        <v>20.85</v>
        <stp/>
        <stp>StudyData</stp>
        <stp>XLK</stp>
        <stp>Bar</stp>
        <stp/>
        <stp>Open</stp>
        <stp>M</stp>
        <stp>-198</stp>
        <stp/>
        <stp/>
        <stp/>
        <stp/>
        <stp/>
        <tr r="I200" s="2"/>
      </tp>
      <tp t="s">
        <v/>
        <stp/>
        <stp>StudyData</stp>
        <stp>XLK</stp>
        <stp>Bar</stp>
        <stp/>
        <stp>Open</stp>
        <stp>M</stp>
        <stp>-498</stp>
        <stp/>
        <stp/>
        <stp/>
        <stp/>
        <stp/>
        <tr r="I500" s="2"/>
      </tp>
      <tp t="s">
        <v/>
        <stp/>
        <stp>StudyData</stp>
        <stp>XLK</stp>
        <stp>Bar</stp>
        <stp/>
        <stp>Open</stp>
        <stp>M</stp>
        <stp>-399</stp>
        <stp/>
        <stp/>
        <stp/>
        <stp/>
        <stp/>
        <tr r="I401" s="2"/>
      </tp>
      <tp t="s">
        <v/>
        <stp/>
        <stp>StudyData</stp>
        <stp>XLK</stp>
        <stp>Bar</stp>
        <stp/>
        <stp>Open</stp>
        <stp>M</stp>
        <stp>-299</stp>
        <stp/>
        <stp/>
        <stp/>
        <stp/>
        <stp/>
        <tr r="I301" s="2"/>
      </tp>
      <tp>
        <v>20.86</v>
        <stp/>
        <stp>StudyData</stp>
        <stp>XLK</stp>
        <stp>Bar</stp>
        <stp/>
        <stp>Open</stp>
        <stp>M</stp>
        <stp>-199</stp>
        <stp/>
        <stp/>
        <stp/>
        <stp/>
        <stp/>
        <tr r="I201" s="2"/>
      </tp>
      <tp t="s">
        <v/>
        <stp/>
        <stp>StudyData</stp>
        <stp>XLK</stp>
        <stp>Bar</stp>
        <stp/>
        <stp>Open</stp>
        <stp>M</stp>
        <stp>-499</stp>
        <stp/>
        <stp/>
        <stp/>
        <stp/>
        <stp/>
        <tr r="I501" s="2"/>
      </tp>
      <tp>
        <v>1508951</v>
        <stp/>
        <stp>ContractData</stp>
        <stp>XLK</stp>
        <stp>T_CVol</stp>
        <stp/>
        <stp>T</stp>
        <tr r="P5" s="3"/>
      </tp>
      <tp>
        <v>48.76</v>
        <stp/>
        <stp>StudyData</stp>
        <stp>Close(XLRE) When Barix(XLRE,reference:=StartOfSession)=9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K13" s="4"/>
      </tp>
      <tp>
        <v>48.66</v>
        <stp/>
        <stp>StudyData</stp>
        <stp>Close(XLRE) When Barix(XLRE,reference:=StartOfSession)=8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K12" s="4"/>
      </tp>
      <tp>
        <v>48.92</v>
        <stp/>
        <stp>StudyData</stp>
        <stp>Close(XLRE) When Barix(XLRE,reference:=StartOfSession)=1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K5" s="4"/>
      </tp>
      <tp>
        <v>48.86</v>
        <stp/>
        <stp>StudyData</stp>
        <stp>Close(XLRE) When Barix(XLRE,reference:=StartOfSession)=0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K4" s="4"/>
      </tp>
      <tp>
        <v>48.95</v>
        <stp/>
        <stp>StudyData</stp>
        <stp>Close(XLRE) When Barix(XLRE,reference:=StartOfSession)=3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K7" s="4"/>
      </tp>
      <tp>
        <v>48.87</v>
        <stp/>
        <stp>StudyData</stp>
        <stp>Close(XLRE) When Barix(XLRE,reference:=StartOfSession)=2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K6" s="4"/>
      </tp>
      <tp>
        <v>48.72</v>
        <stp/>
        <stp>StudyData</stp>
        <stp>Close(XLRE) When Barix(XLRE,reference:=StartOfSession)=5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K9" s="4"/>
      </tp>
      <tp>
        <v>48.78</v>
        <stp/>
        <stp>StudyData</stp>
        <stp>Close(XLRE) When Barix(XLRE,reference:=StartOfSession)=4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K8" s="4"/>
      </tp>
      <tp>
        <v>48.66</v>
        <stp/>
        <stp>StudyData</stp>
        <stp>Close(XLRE) When Barix(XLRE,reference:=StartOfSession)=7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K11" s="4"/>
      </tp>
      <tp>
        <v>48.68</v>
        <stp/>
        <stp>StudyData</stp>
        <stp>Close(XLRE) When Barix(XLRE,reference:=StartOfSession)=6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K10" s="4"/>
      </tp>
      <tp>
        <v>2351169</v>
        <stp/>
        <stp>ContractData</stp>
        <stp>XLI</stp>
        <stp>T_CVol</stp>
        <stp/>
        <stp>T</stp>
        <tr r="P14" s="3"/>
      </tp>
      <tp>
        <v>439.5</v>
        <stp/>
        <stp>ContractData</stp>
        <stp>SPY</stp>
        <stp>HIgh</stp>
        <stp/>
        <stp>T</stp>
        <tr r="M8" s="3"/>
      </tp>
      <tp t="s">
        <v/>
        <stp/>
        <stp>StudyData</stp>
        <stp>XLK</stp>
        <stp>Bar</stp>
        <stp/>
        <stp>Open</stp>
        <stp>M</stp>
        <stp>-322</stp>
        <stp/>
        <stp/>
        <stp/>
        <stp/>
        <stp/>
        <tr r="I324" s="2"/>
      </tp>
      <tp>
        <v>18.420000000000002</v>
        <stp/>
        <stp>StudyData</stp>
        <stp>XLK</stp>
        <stp>Bar</stp>
        <stp/>
        <stp>Open</stp>
        <stp>M</stp>
        <stp>-222</stp>
        <stp/>
        <stp/>
        <stp/>
        <stp/>
        <stp/>
        <tr r="I224" s="2"/>
      </tp>
      <tp>
        <v>27.29</v>
        <stp/>
        <stp>StudyData</stp>
        <stp>XLK</stp>
        <stp>Bar</stp>
        <stp/>
        <stp>Open</stp>
        <stp>M</stp>
        <stp>-122</stp>
        <stp/>
        <stp/>
        <stp/>
        <stp/>
        <stp/>
        <tr r="I124" s="2"/>
      </tp>
      <tp t="s">
        <v/>
        <stp/>
        <stp>StudyData</stp>
        <stp>XLK</stp>
        <stp>Bar</stp>
        <stp/>
        <stp>Open</stp>
        <stp>M</stp>
        <stp>-522</stp>
        <stp/>
        <stp/>
        <stp/>
        <stp/>
        <stp/>
        <tr r="I524" s="2"/>
      </tp>
      <tp t="s">
        <v/>
        <stp/>
        <stp>StudyData</stp>
        <stp>XLK</stp>
        <stp>Bar</stp>
        <stp/>
        <stp>Open</stp>
        <stp>M</stp>
        <stp>-422</stp>
        <stp/>
        <stp/>
        <stp/>
        <stp/>
        <stp/>
        <tr r="I424" s="2"/>
      </tp>
      <tp t="s">
        <v/>
        <stp/>
        <stp>StudyData</stp>
        <stp>XLK</stp>
        <stp>Bar</stp>
        <stp/>
        <stp>Open</stp>
        <stp>M</stp>
        <stp>-323</stp>
        <stp/>
        <stp/>
        <stp/>
        <stp/>
        <stp/>
        <tr r="I325" s="2"/>
      </tp>
      <tp>
        <v>18.649999999999999</v>
        <stp/>
        <stp>StudyData</stp>
        <stp>XLK</stp>
        <stp>Bar</stp>
        <stp/>
        <stp>Open</stp>
        <stp>M</stp>
        <stp>-223</stp>
        <stp/>
        <stp/>
        <stp/>
        <stp/>
        <stp/>
        <tr r="I225" s="2"/>
      </tp>
      <tp>
        <v>25.89</v>
        <stp/>
        <stp>StudyData</stp>
        <stp>XLK</stp>
        <stp>Bar</stp>
        <stp/>
        <stp>Open</stp>
        <stp>M</stp>
        <stp>-123</stp>
        <stp/>
        <stp/>
        <stp/>
        <stp/>
        <stp/>
        <tr r="I125" s="2"/>
      </tp>
      <tp t="s">
        <v/>
        <stp/>
        <stp>StudyData</stp>
        <stp>XLK</stp>
        <stp>Bar</stp>
        <stp/>
        <stp>Open</stp>
        <stp>M</stp>
        <stp>-523</stp>
        <stp/>
        <stp/>
        <stp/>
        <stp/>
        <stp/>
        <tr r="I525" s="2"/>
      </tp>
      <tp t="s">
        <v/>
        <stp/>
        <stp>StudyData</stp>
        <stp>XLK</stp>
        <stp>Bar</stp>
        <stp/>
        <stp>Open</stp>
        <stp>M</stp>
        <stp>-423</stp>
        <stp/>
        <stp/>
        <stp/>
        <stp/>
        <stp/>
        <tr r="I425" s="2"/>
      </tp>
      <tp t="s">
        <v/>
        <stp/>
        <stp>StudyData</stp>
        <stp>XLK</stp>
        <stp>Bar</stp>
        <stp/>
        <stp>Open</stp>
        <stp>M</stp>
        <stp>-320</stp>
        <stp/>
        <stp/>
        <stp/>
        <stp/>
        <stp/>
        <tr r="I322" s="2"/>
      </tp>
      <tp>
        <v>20</v>
        <stp/>
        <stp>StudyData</stp>
        <stp>XLK</stp>
        <stp>Bar</stp>
        <stp/>
        <stp>Open</stp>
        <stp>M</stp>
        <stp>-220</stp>
        <stp/>
        <stp/>
        <stp/>
        <stp/>
        <stp/>
        <tr r="I222" s="2"/>
      </tp>
      <tp>
        <v>30.15</v>
        <stp/>
        <stp>StudyData</stp>
        <stp>XLK</stp>
        <stp>Bar</stp>
        <stp/>
        <stp>Open</stp>
        <stp>M</stp>
        <stp>-120</stp>
        <stp/>
        <stp/>
        <stp/>
        <stp/>
        <stp/>
        <tr r="I122" s="2"/>
      </tp>
      <tp t="s">
        <v/>
        <stp/>
        <stp>StudyData</stp>
        <stp>XLK</stp>
        <stp>Bar</stp>
        <stp/>
        <stp>Open</stp>
        <stp>M</stp>
        <stp>-520</stp>
        <stp/>
        <stp/>
        <stp/>
        <stp/>
        <stp/>
        <tr r="I522" s="2"/>
      </tp>
      <tp t="s">
        <v/>
        <stp/>
        <stp>StudyData</stp>
        <stp>XLK</stp>
        <stp>Bar</stp>
        <stp/>
        <stp>Open</stp>
        <stp>M</stp>
        <stp>-420</stp>
        <stp/>
        <stp/>
        <stp/>
        <stp/>
        <stp/>
        <tr r="I422" s="2"/>
      </tp>
      <tp t="s">
        <v/>
        <stp/>
        <stp>StudyData</stp>
        <stp>XLK</stp>
        <stp>Bar</stp>
        <stp/>
        <stp>Open</stp>
        <stp>M</stp>
        <stp>-321</stp>
        <stp/>
        <stp/>
        <stp/>
        <stp/>
        <stp/>
        <tr r="I323" s="2"/>
      </tp>
      <tp>
        <v>19.78</v>
        <stp/>
        <stp>StudyData</stp>
        <stp>XLK</stp>
        <stp>Bar</stp>
        <stp/>
        <stp>Open</stp>
        <stp>M</stp>
        <stp>-221</stp>
        <stp/>
        <stp/>
        <stp/>
        <stp/>
        <stp/>
        <tr r="I223" s="2"/>
      </tp>
      <tp>
        <v>29.1</v>
        <stp/>
        <stp>StudyData</stp>
        <stp>XLK</stp>
        <stp>Bar</stp>
        <stp/>
        <stp>Open</stp>
        <stp>M</stp>
        <stp>-121</stp>
        <stp/>
        <stp/>
        <stp/>
        <stp/>
        <stp/>
        <tr r="I123" s="2"/>
      </tp>
      <tp t="s">
        <v/>
        <stp/>
        <stp>StudyData</stp>
        <stp>XLK</stp>
        <stp>Bar</stp>
        <stp/>
        <stp>Open</stp>
        <stp>M</stp>
        <stp>-521</stp>
        <stp/>
        <stp/>
        <stp/>
        <stp/>
        <stp/>
        <tr r="I523" s="2"/>
      </tp>
      <tp t="s">
        <v/>
        <stp/>
        <stp>StudyData</stp>
        <stp>XLK</stp>
        <stp>Bar</stp>
        <stp/>
        <stp>Open</stp>
        <stp>M</stp>
        <stp>-421</stp>
        <stp/>
        <stp/>
        <stp/>
        <stp/>
        <stp/>
        <tr r="I423" s="2"/>
      </tp>
      <tp t="s">
        <v/>
        <stp/>
        <stp>StudyData</stp>
        <stp>XLK</stp>
        <stp>Bar</stp>
        <stp/>
        <stp>Open</stp>
        <stp>M</stp>
        <stp>-326</stp>
        <stp/>
        <stp/>
        <stp/>
        <stp/>
        <stp/>
        <tr r="I328" s="2"/>
      </tp>
      <tp>
        <v>17</v>
        <stp/>
        <stp>StudyData</stp>
        <stp>XLK</stp>
        <stp>Bar</stp>
        <stp/>
        <stp>Open</stp>
        <stp>M</stp>
        <stp>-226</stp>
        <stp/>
        <stp/>
        <stp/>
        <stp/>
        <stp/>
        <tr r="I228" s="2"/>
      </tp>
      <tp>
        <v>23.41</v>
        <stp/>
        <stp>StudyData</stp>
        <stp>XLK</stp>
        <stp>Bar</stp>
        <stp/>
        <stp>Open</stp>
        <stp>M</stp>
        <stp>-126</stp>
        <stp/>
        <stp/>
        <stp/>
        <stp/>
        <stp/>
        <tr r="I128" s="2"/>
      </tp>
      <tp t="s">
        <v/>
        <stp/>
        <stp>StudyData</stp>
        <stp>XLK</stp>
        <stp>Bar</stp>
        <stp/>
        <stp>Open</stp>
        <stp>M</stp>
        <stp>-526</stp>
        <stp/>
        <stp/>
        <stp/>
        <stp/>
        <stp/>
        <tr r="I528" s="2"/>
      </tp>
      <tp t="s">
        <v/>
        <stp/>
        <stp>StudyData</stp>
        <stp>XLK</stp>
        <stp>Bar</stp>
        <stp/>
        <stp>Open</stp>
        <stp>M</stp>
        <stp>-426</stp>
        <stp/>
        <stp/>
        <stp/>
        <stp/>
        <stp/>
        <tr r="I428" s="2"/>
      </tp>
      <tp t="s">
        <v/>
        <stp/>
        <stp>StudyData</stp>
        <stp>XLK</stp>
        <stp>Bar</stp>
        <stp/>
        <stp>Open</stp>
        <stp>M</stp>
        <stp>-327</stp>
        <stp/>
        <stp/>
        <stp/>
        <stp/>
        <stp/>
        <tr r="I329" s="2"/>
      </tp>
      <tp>
        <v>15.57</v>
        <stp/>
        <stp>StudyData</stp>
        <stp>XLK</stp>
        <stp>Bar</stp>
        <stp/>
        <stp>Open</stp>
        <stp>M</stp>
        <stp>-227</stp>
        <stp/>
        <stp/>
        <stp/>
        <stp/>
        <stp/>
        <tr r="I229" s="2"/>
      </tp>
      <tp>
        <v>24.49</v>
        <stp/>
        <stp>StudyData</stp>
        <stp>XLK</stp>
        <stp>Bar</stp>
        <stp/>
        <stp>Open</stp>
        <stp>M</stp>
        <stp>-127</stp>
        <stp/>
        <stp/>
        <stp/>
        <stp/>
        <stp/>
        <tr r="I129" s="2"/>
      </tp>
      <tp t="s">
        <v/>
        <stp/>
        <stp>StudyData</stp>
        <stp>XLK</stp>
        <stp>Bar</stp>
        <stp/>
        <stp>Open</stp>
        <stp>M</stp>
        <stp>-527</stp>
        <stp/>
        <stp/>
        <stp/>
        <stp/>
        <stp/>
        <tr r="I529" s="2"/>
      </tp>
      <tp t="s">
        <v/>
        <stp/>
        <stp>StudyData</stp>
        <stp>XLK</stp>
        <stp>Bar</stp>
        <stp/>
        <stp>Open</stp>
        <stp>M</stp>
        <stp>-427</stp>
        <stp/>
        <stp/>
        <stp/>
        <stp/>
        <stp/>
        <tr r="I429" s="2"/>
      </tp>
      <tp t="s">
        <v/>
        <stp/>
        <stp>StudyData</stp>
        <stp>XLK</stp>
        <stp>Bar</stp>
        <stp/>
        <stp>Open</stp>
        <stp>M</stp>
        <stp>-324</stp>
        <stp/>
        <stp/>
        <stp/>
        <stp/>
        <stp/>
        <tr r="I326" s="2"/>
      </tp>
      <tp>
        <v>17.57</v>
        <stp/>
        <stp>StudyData</stp>
        <stp>XLK</stp>
        <stp>Bar</stp>
        <stp/>
        <stp>Open</stp>
        <stp>M</stp>
        <stp>-224</stp>
        <stp/>
        <stp/>
        <stp/>
        <stp/>
        <stp/>
        <tr r="I226" s="2"/>
      </tp>
      <tp>
        <v>25.55</v>
        <stp/>
        <stp>StudyData</stp>
        <stp>XLK</stp>
        <stp>Bar</stp>
        <stp/>
        <stp>Open</stp>
        <stp>M</stp>
        <stp>-124</stp>
        <stp/>
        <stp/>
        <stp/>
        <stp/>
        <stp/>
        <tr r="I126" s="2"/>
      </tp>
      <tp t="s">
        <v/>
        <stp/>
        <stp>StudyData</stp>
        <stp>XLK</stp>
        <stp>Bar</stp>
        <stp/>
        <stp>Open</stp>
        <stp>M</stp>
        <stp>-524</stp>
        <stp/>
        <stp/>
        <stp/>
        <stp/>
        <stp/>
        <tr r="I526" s="2"/>
      </tp>
      <tp t="s">
        <v/>
        <stp/>
        <stp>StudyData</stp>
        <stp>XLK</stp>
        <stp>Bar</stp>
        <stp/>
        <stp>Open</stp>
        <stp>M</stp>
        <stp>-424</stp>
        <stp/>
        <stp/>
        <stp/>
        <stp/>
        <stp/>
        <tr r="I426" s="2"/>
      </tp>
      <tp t="s">
        <v/>
        <stp/>
        <stp>StudyData</stp>
        <stp>XLK</stp>
        <stp>Bar</stp>
        <stp/>
        <stp>Open</stp>
        <stp>M</stp>
        <stp>-325</stp>
        <stp/>
        <stp/>
        <stp/>
        <stp/>
        <stp/>
        <tr r="I327" s="2"/>
      </tp>
      <tp>
        <v>16.91</v>
        <stp/>
        <stp>StudyData</stp>
        <stp>XLK</stp>
        <stp>Bar</stp>
        <stp/>
        <stp>Open</stp>
        <stp>M</stp>
        <stp>-225</stp>
        <stp/>
        <stp/>
        <stp/>
        <stp/>
        <stp/>
        <tr r="I227" s="2"/>
      </tp>
      <tp>
        <v>25.4</v>
        <stp/>
        <stp>StudyData</stp>
        <stp>XLK</stp>
        <stp>Bar</stp>
        <stp/>
        <stp>Open</stp>
        <stp>M</stp>
        <stp>-125</stp>
        <stp/>
        <stp/>
        <stp/>
        <stp/>
        <stp/>
        <tr r="I127" s="2"/>
      </tp>
      <tp t="s">
        <v/>
        <stp/>
        <stp>StudyData</stp>
        <stp>XLK</stp>
        <stp>Bar</stp>
        <stp/>
        <stp>Open</stp>
        <stp>M</stp>
        <stp>-525</stp>
        <stp/>
        <stp/>
        <stp/>
        <stp/>
        <stp/>
        <tr r="I527" s="2"/>
      </tp>
      <tp t="s">
        <v/>
        <stp/>
        <stp>StudyData</stp>
        <stp>XLK</stp>
        <stp>Bar</stp>
        <stp/>
        <stp>Open</stp>
        <stp>M</stp>
        <stp>-425</stp>
        <stp/>
        <stp/>
        <stp/>
        <stp/>
        <stp/>
        <tr r="I427" s="2"/>
      </tp>
      <tp t="s">
        <v/>
        <stp/>
        <stp>StudyData</stp>
        <stp>XLK</stp>
        <stp>Bar</stp>
        <stp/>
        <stp>Open</stp>
        <stp>M</stp>
        <stp>-328</stp>
        <stp/>
        <stp/>
        <stp/>
        <stp/>
        <stp/>
        <tr r="I330" s="2"/>
      </tp>
      <tp>
        <v>14.35</v>
        <stp/>
        <stp>StudyData</stp>
        <stp>XLK</stp>
        <stp>Bar</stp>
        <stp/>
        <stp>Open</stp>
        <stp>M</stp>
        <stp>-228</stp>
        <stp/>
        <stp/>
        <stp/>
        <stp/>
        <stp/>
        <tr r="I230" s="2"/>
      </tp>
      <tp>
        <v>26.13</v>
        <stp/>
        <stp>StudyData</stp>
        <stp>XLK</stp>
        <stp>Bar</stp>
        <stp/>
        <stp>Open</stp>
        <stp>M</stp>
        <stp>-128</stp>
        <stp/>
        <stp/>
        <stp/>
        <stp/>
        <stp/>
        <tr r="I130" s="2"/>
      </tp>
      <tp t="s">
        <v/>
        <stp/>
        <stp>StudyData</stp>
        <stp>XLK</stp>
        <stp>Bar</stp>
        <stp/>
        <stp>Open</stp>
        <stp>M</stp>
        <stp>-528</stp>
        <stp/>
        <stp/>
        <stp/>
        <stp/>
        <stp/>
        <tr r="I530" s="2"/>
      </tp>
      <tp t="s">
        <v/>
        <stp/>
        <stp>StudyData</stp>
        <stp>XLK</stp>
        <stp>Bar</stp>
        <stp/>
        <stp>Open</stp>
        <stp>M</stp>
        <stp>-428</stp>
        <stp/>
        <stp/>
        <stp/>
        <stp/>
        <stp/>
        <tr r="I430" s="2"/>
      </tp>
      <tp t="s">
        <v/>
        <stp/>
        <stp>StudyData</stp>
        <stp>XLK</stp>
        <stp>Bar</stp>
        <stp/>
        <stp>Open</stp>
        <stp>M</stp>
        <stp>-329</stp>
        <stp/>
        <stp/>
        <stp/>
        <stp/>
        <stp/>
        <tr r="I331" s="2"/>
      </tp>
      <tp>
        <v>14.55</v>
        <stp/>
        <stp>StudyData</stp>
        <stp>XLK</stp>
        <stp>Bar</stp>
        <stp/>
        <stp>Open</stp>
        <stp>M</stp>
        <stp>-229</stp>
        <stp/>
        <stp/>
        <stp/>
        <stp/>
        <stp/>
        <tr r="I231" s="2"/>
      </tp>
      <tp>
        <v>25.73</v>
        <stp/>
        <stp>StudyData</stp>
        <stp>XLK</stp>
        <stp>Bar</stp>
        <stp/>
        <stp>Open</stp>
        <stp>M</stp>
        <stp>-129</stp>
        <stp/>
        <stp/>
        <stp/>
        <stp/>
        <stp/>
        <tr r="I131" s="2"/>
      </tp>
      <tp t="s">
        <v/>
        <stp/>
        <stp>StudyData</stp>
        <stp>XLK</stp>
        <stp>Bar</stp>
        <stp/>
        <stp>Open</stp>
        <stp>M</stp>
        <stp>-529</stp>
        <stp/>
        <stp/>
        <stp/>
        <stp/>
        <stp/>
        <tr r="I531" s="2"/>
      </tp>
      <tp t="s">
        <v/>
        <stp/>
        <stp>StudyData</stp>
        <stp>XLK</stp>
        <stp>Bar</stp>
        <stp/>
        <stp>Open</stp>
        <stp>M</stp>
        <stp>-429</stp>
        <stp/>
        <stp/>
        <stp/>
        <stp/>
        <stp/>
        <tr r="I431" s="2"/>
      </tp>
      <tp>
        <v>10216222</v>
        <stp/>
        <stp>ContractData</stp>
        <stp>XLF</stp>
        <stp>T_CVol</stp>
        <stp/>
        <stp>T</stp>
        <tr r="P12" s="3"/>
      </tp>
      <tp t="s">
        <v/>
        <stp/>
        <stp>StudyData</stp>
        <stp>XLK</stp>
        <stp>Bar</stp>
        <stp/>
        <stp>Open</stp>
        <stp>M</stp>
        <stp>-332</stp>
        <stp/>
        <stp/>
        <stp/>
        <stp/>
        <stp/>
        <tr r="I334" s="2"/>
      </tp>
      <tp>
        <v>17.600000000000001</v>
        <stp/>
        <stp>StudyData</stp>
        <stp>XLK</stp>
        <stp>Bar</stp>
        <stp/>
        <stp>Open</stp>
        <stp>M</stp>
        <stp>-232</stp>
        <stp/>
        <stp/>
        <stp/>
        <stp/>
        <stp/>
        <tr r="I234" s="2"/>
      </tp>
      <tp>
        <v>26.18</v>
        <stp/>
        <stp>StudyData</stp>
        <stp>XLK</stp>
        <stp>Bar</stp>
        <stp/>
        <stp>Open</stp>
        <stp>M</stp>
        <stp>-132</stp>
        <stp/>
        <stp/>
        <stp/>
        <stp/>
        <stp/>
        <tr r="I134" s="2"/>
      </tp>
      <tp t="s">
        <v/>
        <stp/>
        <stp>StudyData</stp>
        <stp>XLK</stp>
        <stp>Bar</stp>
        <stp/>
        <stp>Open</stp>
        <stp>M</stp>
        <stp>-532</stp>
        <stp/>
        <stp/>
        <stp/>
        <stp/>
        <stp/>
        <tr r="I534" s="2"/>
      </tp>
      <tp t="s">
        <v/>
        <stp/>
        <stp>StudyData</stp>
        <stp>XLK</stp>
        <stp>Bar</stp>
        <stp/>
        <stp>Open</stp>
        <stp>M</stp>
        <stp>-432</stp>
        <stp/>
        <stp/>
        <stp/>
        <stp/>
        <stp/>
        <tr r="I434" s="2"/>
      </tp>
      <tp t="s">
        <v/>
        <stp/>
        <stp>StudyData</stp>
        <stp>XLK</stp>
        <stp>Bar</stp>
        <stp/>
        <stp>Open</stp>
        <stp>M</stp>
        <stp>-333</stp>
        <stp/>
        <stp/>
        <stp/>
        <stp/>
        <stp/>
        <tr r="I335" s="2"/>
      </tp>
      <tp>
        <v>14.6</v>
        <stp/>
        <stp>StudyData</stp>
        <stp>XLK</stp>
        <stp>Bar</stp>
        <stp/>
        <stp>Open</stp>
        <stp>M</stp>
        <stp>-233</stp>
        <stp/>
        <stp/>
        <stp/>
        <stp/>
        <stp/>
        <tr r="I235" s="2"/>
      </tp>
      <tp>
        <v>26.61</v>
        <stp/>
        <stp>StudyData</stp>
        <stp>XLK</stp>
        <stp>Bar</stp>
        <stp/>
        <stp>Open</stp>
        <stp>M</stp>
        <stp>-133</stp>
        <stp/>
        <stp/>
        <stp/>
        <stp/>
        <stp/>
        <tr r="I135" s="2"/>
      </tp>
      <tp t="s">
        <v/>
        <stp/>
        <stp>StudyData</stp>
        <stp>XLK</stp>
        <stp>Bar</stp>
        <stp/>
        <stp>Open</stp>
        <stp>M</stp>
        <stp>-533</stp>
        <stp/>
        <stp/>
        <stp/>
        <stp/>
        <stp/>
        <tr r="I535" s="2"/>
      </tp>
      <tp t="s">
        <v/>
        <stp/>
        <stp>StudyData</stp>
        <stp>XLK</stp>
        <stp>Bar</stp>
        <stp/>
        <stp>Open</stp>
        <stp>M</stp>
        <stp>-433</stp>
        <stp/>
        <stp/>
        <stp/>
        <stp/>
        <stp/>
        <tr r="I435" s="2"/>
      </tp>
      <tp t="s">
        <v/>
        <stp/>
        <stp>StudyData</stp>
        <stp>XLK</stp>
        <stp>Bar</stp>
        <stp/>
        <stp>Open</stp>
        <stp>M</stp>
        <stp>-330</stp>
        <stp/>
        <stp/>
        <stp/>
        <stp/>
        <stp/>
        <tr r="I332" s="2"/>
      </tp>
      <tp>
        <v>14.43</v>
        <stp/>
        <stp>StudyData</stp>
        <stp>XLK</stp>
        <stp>Bar</stp>
        <stp/>
        <stp>Open</stp>
        <stp>M</stp>
        <stp>-230</stp>
        <stp/>
        <stp/>
        <stp/>
        <stp/>
        <stp/>
        <tr r="I232" s="2"/>
      </tp>
      <tp>
        <v>26.39</v>
        <stp/>
        <stp>StudyData</stp>
        <stp>XLK</stp>
        <stp>Bar</stp>
        <stp/>
        <stp>Open</stp>
        <stp>M</stp>
        <stp>-130</stp>
        <stp/>
        <stp/>
        <stp/>
        <stp/>
        <stp/>
        <tr r="I132" s="2"/>
      </tp>
      <tp t="s">
        <v/>
        <stp/>
        <stp>StudyData</stp>
        <stp>XLK</stp>
        <stp>Bar</stp>
        <stp/>
        <stp>Open</stp>
        <stp>M</stp>
        <stp>-530</stp>
        <stp/>
        <stp/>
        <stp/>
        <stp/>
        <stp/>
        <tr r="I532" s="2"/>
      </tp>
      <tp t="s">
        <v/>
        <stp/>
        <stp>StudyData</stp>
        <stp>XLK</stp>
        <stp>Bar</stp>
        <stp/>
        <stp>Open</stp>
        <stp>M</stp>
        <stp>-430</stp>
        <stp/>
        <stp/>
        <stp/>
        <stp/>
        <stp/>
        <tr r="I432" s="2"/>
      </tp>
      <tp t="s">
        <v/>
        <stp/>
        <stp>StudyData</stp>
        <stp>XLK</stp>
        <stp>Bar</stp>
        <stp/>
        <stp>Open</stp>
        <stp>M</stp>
        <stp>-331</stp>
        <stp/>
        <stp/>
        <stp/>
        <stp/>
        <stp/>
        <tr r="I333" s="2"/>
      </tp>
      <tp>
        <v>14.9</v>
        <stp/>
        <stp>StudyData</stp>
        <stp>XLK</stp>
        <stp>Bar</stp>
        <stp/>
        <stp>Open</stp>
        <stp>M</stp>
        <stp>-231</stp>
        <stp/>
        <stp/>
        <stp/>
        <stp/>
        <stp/>
        <tr r="I233" s="2"/>
      </tp>
      <tp>
        <v>26.86</v>
        <stp/>
        <stp>StudyData</stp>
        <stp>XLK</stp>
        <stp>Bar</stp>
        <stp/>
        <stp>Open</stp>
        <stp>M</stp>
        <stp>-131</stp>
        <stp/>
        <stp/>
        <stp/>
        <stp/>
        <stp/>
        <tr r="I133" s="2"/>
      </tp>
      <tp t="s">
        <v/>
        <stp/>
        <stp>StudyData</stp>
        <stp>XLK</stp>
        <stp>Bar</stp>
        <stp/>
        <stp>Open</stp>
        <stp>M</stp>
        <stp>-531</stp>
        <stp/>
        <stp/>
        <stp/>
        <stp/>
        <stp/>
        <tr r="I533" s="2"/>
      </tp>
      <tp t="s">
        <v/>
        <stp/>
        <stp>StudyData</stp>
        <stp>XLK</stp>
        <stp>Bar</stp>
        <stp/>
        <stp>Open</stp>
        <stp>M</stp>
        <stp>-431</stp>
        <stp/>
        <stp/>
        <stp/>
        <stp/>
        <stp/>
        <tr r="I433" s="2"/>
      </tp>
      <tp t="s">
        <v/>
        <stp/>
        <stp>StudyData</stp>
        <stp>XLK</stp>
        <stp>Bar</stp>
        <stp/>
        <stp>Open</stp>
        <stp>M</stp>
        <stp>-336</stp>
        <stp/>
        <stp/>
        <stp/>
        <stp/>
        <stp/>
        <tr r="I338" s="2"/>
      </tp>
      <tp>
        <v>14.17</v>
        <stp/>
        <stp>StudyData</stp>
        <stp>XLK</stp>
        <stp>Bar</stp>
        <stp/>
        <stp>Open</stp>
        <stp>M</stp>
        <stp>-236</stp>
        <stp/>
        <stp/>
        <stp/>
        <stp/>
        <stp/>
        <tr r="I238" s="2"/>
      </tp>
      <tp>
        <v>24.3</v>
        <stp/>
        <stp>StudyData</stp>
        <stp>XLK</stp>
        <stp>Bar</stp>
        <stp/>
        <stp>Open</stp>
        <stp>M</stp>
        <stp>-136</stp>
        <stp/>
        <stp/>
        <stp/>
        <stp/>
        <stp/>
        <tr r="I138" s="2"/>
      </tp>
      <tp t="s">
        <v/>
        <stp/>
        <stp>StudyData</stp>
        <stp>XLK</stp>
        <stp>Bar</stp>
        <stp/>
        <stp>Open</stp>
        <stp>M</stp>
        <stp>-536</stp>
        <stp/>
        <stp/>
        <stp/>
        <stp/>
        <stp/>
        <tr r="I538" s="2"/>
      </tp>
      <tp t="s">
        <v/>
        <stp/>
        <stp>StudyData</stp>
        <stp>XLK</stp>
        <stp>Bar</stp>
        <stp/>
        <stp>Open</stp>
        <stp>M</stp>
        <stp>-436</stp>
        <stp/>
        <stp/>
        <stp/>
        <stp/>
        <stp/>
        <tr r="I438" s="2"/>
      </tp>
      <tp t="s">
        <v/>
        <stp/>
        <stp>StudyData</stp>
        <stp>XLK</stp>
        <stp>Bar</stp>
        <stp/>
        <stp>Open</stp>
        <stp>M</stp>
        <stp>-337</stp>
        <stp/>
        <stp/>
        <stp/>
        <stp/>
        <stp/>
        <tr r="I339" s="2"/>
      </tp>
      <tp>
        <v>15.78</v>
        <stp/>
        <stp>StudyData</stp>
        <stp>XLK</stp>
        <stp>Bar</stp>
        <stp/>
        <stp>Open</stp>
        <stp>M</stp>
        <stp>-237</stp>
        <stp/>
        <stp/>
        <stp/>
        <stp/>
        <stp/>
        <tr r="I239" s="2"/>
      </tp>
      <tp>
        <v>24.47</v>
        <stp/>
        <stp>StudyData</stp>
        <stp>XLK</stp>
        <stp>Bar</stp>
        <stp/>
        <stp>Open</stp>
        <stp>M</stp>
        <stp>-137</stp>
        <stp/>
        <stp/>
        <stp/>
        <stp/>
        <stp/>
        <tr r="I139" s="2"/>
      </tp>
      <tp t="s">
        <v/>
        <stp/>
        <stp>StudyData</stp>
        <stp>XLK</stp>
        <stp>Bar</stp>
        <stp/>
        <stp>Open</stp>
        <stp>M</stp>
        <stp>-537</stp>
        <stp/>
        <stp/>
        <stp/>
        <stp/>
        <stp/>
        <tr r="I539" s="2"/>
      </tp>
      <tp t="s">
        <v/>
        <stp/>
        <stp>StudyData</stp>
        <stp>XLK</stp>
        <stp>Bar</stp>
        <stp/>
        <stp>Open</stp>
        <stp>M</stp>
        <stp>-437</stp>
        <stp/>
        <stp/>
        <stp/>
        <stp/>
        <stp/>
        <tr r="I439" s="2"/>
      </tp>
      <tp t="s">
        <v/>
        <stp/>
        <stp>StudyData</stp>
        <stp>XLK</stp>
        <stp>Bar</stp>
        <stp/>
        <stp>Open</stp>
        <stp>M</stp>
        <stp>-334</stp>
        <stp/>
        <stp/>
        <stp/>
        <stp/>
        <stp/>
        <tr r="I336" s="2"/>
      </tp>
      <tp>
        <v>11.94</v>
        <stp/>
        <stp>StudyData</stp>
        <stp>XLK</stp>
        <stp>Bar</stp>
        <stp/>
        <stp>Open</stp>
        <stp>M</stp>
        <stp>-234</stp>
        <stp/>
        <stp/>
        <stp/>
        <stp/>
        <stp/>
        <tr r="I236" s="2"/>
      </tp>
      <tp>
        <v>26.18</v>
        <stp/>
        <stp>StudyData</stp>
        <stp>XLK</stp>
        <stp>Bar</stp>
        <stp/>
        <stp>Open</stp>
        <stp>M</stp>
        <stp>-134</stp>
        <stp/>
        <stp/>
        <stp/>
        <stp/>
        <stp/>
        <tr r="I136" s="2"/>
      </tp>
      <tp t="s">
        <v/>
        <stp/>
        <stp>StudyData</stp>
        <stp>XLK</stp>
        <stp>Bar</stp>
        <stp/>
        <stp>Open</stp>
        <stp>M</stp>
        <stp>-534</stp>
        <stp/>
        <stp/>
        <stp/>
        <stp/>
        <stp/>
        <tr r="I536" s="2"/>
      </tp>
      <tp t="s">
        <v/>
        <stp/>
        <stp>StudyData</stp>
        <stp>XLK</stp>
        <stp>Bar</stp>
        <stp/>
        <stp>Open</stp>
        <stp>M</stp>
        <stp>-434</stp>
        <stp/>
        <stp/>
        <stp/>
        <stp/>
        <stp/>
        <tr r="I436" s="2"/>
      </tp>
      <tp t="s">
        <v/>
        <stp/>
        <stp>StudyData</stp>
        <stp>XLK</stp>
        <stp>Bar</stp>
        <stp/>
        <stp>Open</stp>
        <stp>M</stp>
        <stp>-335</stp>
        <stp/>
        <stp/>
        <stp/>
        <stp/>
        <stp/>
        <tr r="I337" s="2"/>
      </tp>
      <tp>
        <v>13.85</v>
        <stp/>
        <stp>StudyData</stp>
        <stp>XLK</stp>
        <stp>Bar</stp>
        <stp/>
        <stp>Open</stp>
        <stp>M</stp>
        <stp>-235</stp>
        <stp/>
        <stp/>
        <stp/>
        <stp/>
        <stp/>
        <tr r="I237" s="2"/>
      </tp>
      <tp>
        <v>25.38</v>
        <stp/>
        <stp>StudyData</stp>
        <stp>XLK</stp>
        <stp>Bar</stp>
        <stp/>
        <stp>Open</stp>
        <stp>M</stp>
        <stp>-135</stp>
        <stp/>
        <stp/>
        <stp/>
        <stp/>
        <stp/>
        <tr r="I137" s="2"/>
      </tp>
      <tp t="s">
        <v/>
        <stp/>
        <stp>StudyData</stp>
        <stp>XLK</stp>
        <stp>Bar</stp>
        <stp/>
        <stp>Open</stp>
        <stp>M</stp>
        <stp>-535</stp>
        <stp/>
        <stp/>
        <stp/>
        <stp/>
        <stp/>
        <tr r="I537" s="2"/>
      </tp>
      <tp t="s">
        <v/>
        <stp/>
        <stp>StudyData</stp>
        <stp>XLK</stp>
        <stp>Bar</stp>
        <stp/>
        <stp>Open</stp>
        <stp>M</stp>
        <stp>-435</stp>
        <stp/>
        <stp/>
        <stp/>
        <stp/>
        <stp/>
        <tr r="I437" s="2"/>
      </tp>
      <tp t="s">
        <v/>
        <stp/>
        <stp>StudyData</stp>
        <stp>XLK</stp>
        <stp>Bar</stp>
        <stp/>
        <stp>Open</stp>
        <stp>M</stp>
        <stp>-338</stp>
        <stp/>
        <stp/>
        <stp/>
        <stp/>
        <stp/>
        <tr r="I340" s="2"/>
      </tp>
      <tp>
        <v>18.27</v>
        <stp/>
        <stp>StudyData</stp>
        <stp>XLK</stp>
        <stp>Bar</stp>
        <stp/>
        <stp>Open</stp>
        <stp>M</stp>
        <stp>-238</stp>
        <stp/>
        <stp/>
        <stp/>
        <stp/>
        <stp/>
        <tr r="I240" s="2"/>
      </tp>
      <tp>
        <v>23.18</v>
        <stp/>
        <stp>StudyData</stp>
        <stp>XLK</stp>
        <stp>Bar</stp>
        <stp/>
        <stp>Open</stp>
        <stp>M</stp>
        <stp>-138</stp>
        <stp/>
        <stp/>
        <stp/>
        <stp/>
        <stp/>
        <tr r="I140" s="2"/>
      </tp>
      <tp t="s">
        <v/>
        <stp/>
        <stp>StudyData</stp>
        <stp>XLK</stp>
        <stp>Bar</stp>
        <stp/>
        <stp>Open</stp>
        <stp>M</stp>
        <stp>-538</stp>
        <stp/>
        <stp/>
        <stp/>
        <stp/>
        <stp/>
        <tr r="I540" s="2"/>
      </tp>
      <tp t="s">
        <v/>
        <stp/>
        <stp>StudyData</stp>
        <stp>XLK</stp>
        <stp>Bar</stp>
        <stp/>
        <stp>Open</stp>
        <stp>M</stp>
        <stp>-438</stp>
        <stp/>
        <stp/>
        <stp/>
        <stp/>
        <stp/>
        <tr r="I440" s="2"/>
      </tp>
      <tp t="s">
        <v/>
        <stp/>
        <stp>StudyData</stp>
        <stp>XLK</stp>
        <stp>Bar</stp>
        <stp/>
        <stp>Open</stp>
        <stp>M</stp>
        <stp>-339</stp>
        <stp/>
        <stp/>
        <stp/>
        <stp/>
        <stp/>
        <tr r="I341" s="2"/>
      </tp>
      <tp>
        <v>18.95</v>
        <stp/>
        <stp>StudyData</stp>
        <stp>XLK</stp>
        <stp>Bar</stp>
        <stp/>
        <stp>Open</stp>
        <stp>M</stp>
        <stp>-239</stp>
        <stp/>
        <stp/>
        <stp/>
        <stp/>
        <stp/>
        <tr r="I241" s="2"/>
      </tp>
      <tp>
        <v>20.97</v>
        <stp/>
        <stp>StudyData</stp>
        <stp>XLK</stp>
        <stp>Bar</stp>
        <stp/>
        <stp>Open</stp>
        <stp>M</stp>
        <stp>-139</stp>
        <stp/>
        <stp/>
        <stp/>
        <stp/>
        <stp/>
        <tr r="I141" s="2"/>
      </tp>
      <tp t="s">
        <v/>
        <stp/>
        <stp>StudyData</stp>
        <stp>XLK</stp>
        <stp>Bar</stp>
        <stp/>
        <stp>Open</stp>
        <stp>M</stp>
        <stp>-539</stp>
        <stp/>
        <stp/>
        <stp/>
        <stp/>
        <stp/>
        <tr r="I541" s="2"/>
      </tp>
      <tp t="s">
        <v/>
        <stp/>
        <stp>StudyData</stp>
        <stp>XLK</stp>
        <stp>Bar</stp>
        <stp/>
        <stp>Open</stp>
        <stp>M</stp>
        <stp>-439</stp>
        <stp/>
        <stp/>
        <stp/>
        <stp/>
        <stp/>
        <tr r="I441" s="2"/>
      </tp>
      <tp>
        <v>8089406</v>
        <stp/>
        <stp>ContractData</stp>
        <stp>XLE</stp>
        <stp>T_CVol</stp>
        <stp/>
        <stp>T</stp>
        <tr r="P6" s="3"/>
      </tp>
      <tp t="s">
        <v/>
        <stp/>
        <stp>StudyData</stp>
        <stp>XLK</stp>
        <stp>Bar</stp>
        <stp/>
        <stp>Open</stp>
        <stp>M</stp>
        <stp>-302</stp>
        <stp/>
        <stp/>
        <stp/>
        <stp/>
        <stp/>
        <tr r="I304" s="2"/>
      </tp>
      <tp>
        <v>20.2</v>
        <stp/>
        <stp>StudyData</stp>
        <stp>XLK</stp>
        <stp>Bar</stp>
        <stp/>
        <stp>Open</stp>
        <stp>M</stp>
        <stp>-202</stp>
        <stp/>
        <stp/>
        <stp/>
        <stp/>
        <stp/>
        <tr r="I204" s="2"/>
      </tp>
      <tp>
        <v>32.07</v>
        <stp/>
        <stp>StudyData</stp>
        <stp>XLK</stp>
        <stp>Bar</stp>
        <stp/>
        <stp>Open</stp>
        <stp>M</stp>
        <stp>-102</stp>
        <stp/>
        <stp/>
        <stp/>
        <stp/>
        <stp/>
        <tr r="I104" s="2"/>
      </tp>
      <tp t="s">
        <v/>
        <stp/>
        <stp>StudyData</stp>
        <stp>XLK</stp>
        <stp>Bar</stp>
        <stp/>
        <stp>Open</stp>
        <stp>M</stp>
        <stp>-502</stp>
        <stp/>
        <stp/>
        <stp/>
        <stp/>
        <stp/>
        <tr r="I504" s="2"/>
      </tp>
      <tp t="s">
        <v/>
        <stp/>
        <stp>StudyData</stp>
        <stp>XLK</stp>
        <stp>Bar</stp>
        <stp/>
        <stp>Open</stp>
        <stp>M</stp>
        <stp>-402</stp>
        <stp/>
        <stp/>
        <stp/>
        <stp/>
        <stp/>
        <tr r="I404" s="2"/>
      </tp>
      <tp t="s">
        <v/>
        <stp/>
        <stp>StudyData</stp>
        <stp>XLK</stp>
        <stp>Bar</stp>
        <stp/>
        <stp>Open</stp>
        <stp>M</stp>
        <stp>-303</stp>
        <stp/>
        <stp/>
        <stp/>
        <stp/>
        <stp/>
        <tr r="I305" s="2"/>
      </tp>
      <tp>
        <v>18.96</v>
        <stp/>
        <stp>StudyData</stp>
        <stp>XLK</stp>
        <stp>Bar</stp>
        <stp/>
        <stp>Open</stp>
        <stp>M</stp>
        <stp>-203</stp>
        <stp/>
        <stp/>
        <stp/>
        <stp/>
        <stp/>
        <tr r="I205" s="2"/>
      </tp>
      <tp>
        <v>31.5</v>
        <stp/>
        <stp>StudyData</stp>
        <stp>XLK</stp>
        <stp>Bar</stp>
        <stp/>
        <stp>Open</stp>
        <stp>M</stp>
        <stp>-103</stp>
        <stp/>
        <stp/>
        <stp/>
        <stp/>
        <stp/>
        <tr r="I105" s="2"/>
      </tp>
      <tp t="s">
        <v/>
        <stp/>
        <stp>StudyData</stp>
        <stp>XLK</stp>
        <stp>Bar</stp>
        <stp/>
        <stp>Open</stp>
        <stp>M</stp>
        <stp>-503</stp>
        <stp/>
        <stp/>
        <stp/>
        <stp/>
        <stp/>
        <tr r="I505" s="2"/>
      </tp>
      <tp t="s">
        <v/>
        <stp/>
        <stp>StudyData</stp>
        <stp>XLK</stp>
        <stp>Bar</stp>
        <stp/>
        <stp>Open</stp>
        <stp>M</stp>
        <stp>-403</stp>
        <stp/>
        <stp/>
        <stp/>
        <stp/>
        <stp/>
        <tr r="I405" s="2"/>
      </tp>
      <tp t="s">
        <v/>
        <stp/>
        <stp>StudyData</stp>
        <stp>XLK</stp>
        <stp>Bar</stp>
        <stp/>
        <stp>Open</stp>
        <stp>M</stp>
        <stp>-300</stp>
        <stp/>
        <stp/>
        <stp/>
        <stp/>
        <stp/>
        <tr r="I302" s="2"/>
      </tp>
      <tp>
        <v>21.13</v>
        <stp/>
        <stp>StudyData</stp>
        <stp>XLK</stp>
        <stp>Bar</stp>
        <stp/>
        <stp>Open</stp>
        <stp>M</stp>
        <stp>-200</stp>
        <stp/>
        <stp/>
        <stp/>
        <stp/>
        <stp/>
        <tr r="I202" s="2"/>
      </tp>
      <tp>
        <v>34.76</v>
        <stp/>
        <stp>StudyData</stp>
        <stp>XLK</stp>
        <stp>Bar</stp>
        <stp/>
        <stp>Open</stp>
        <stp>M</stp>
        <stp>-100</stp>
        <stp/>
        <stp/>
        <stp/>
        <stp/>
        <stp/>
        <tr r="I102" s="2"/>
      </tp>
      <tp t="s">
        <v/>
        <stp/>
        <stp>StudyData</stp>
        <stp>XLK</stp>
        <stp>Bar</stp>
        <stp/>
        <stp>Open</stp>
        <stp>M</stp>
        <stp>-500</stp>
        <stp/>
        <stp/>
        <stp/>
        <stp/>
        <stp/>
        <tr r="I502" s="2"/>
      </tp>
      <tp t="s">
        <v/>
        <stp/>
        <stp>StudyData</stp>
        <stp>XLK</stp>
        <stp>Bar</stp>
        <stp/>
        <stp>Open</stp>
        <stp>M</stp>
        <stp>-400</stp>
        <stp/>
        <stp/>
        <stp/>
        <stp/>
        <stp/>
        <tr r="I402" s="2"/>
      </tp>
      <tp t="s">
        <v/>
        <stp/>
        <stp>StudyData</stp>
        <stp>XLK</stp>
        <stp>Bar</stp>
        <stp/>
        <stp>Open</stp>
        <stp>M</stp>
        <stp>-301</stp>
        <stp/>
        <stp/>
        <stp/>
        <stp/>
        <stp/>
        <tr r="I303" s="2"/>
      </tp>
      <tp>
        <v>20.04</v>
        <stp/>
        <stp>StudyData</stp>
        <stp>XLK</stp>
        <stp>Bar</stp>
        <stp/>
        <stp>Open</stp>
        <stp>M</stp>
        <stp>-201</stp>
        <stp/>
        <stp/>
        <stp/>
        <stp/>
        <stp/>
        <tr r="I203" s="2"/>
      </tp>
      <tp>
        <v>33.729999999999997</v>
        <stp/>
        <stp>StudyData</stp>
        <stp>XLK</stp>
        <stp>Bar</stp>
        <stp/>
        <stp>Open</stp>
        <stp>M</stp>
        <stp>-101</stp>
        <stp/>
        <stp/>
        <stp/>
        <stp/>
        <stp/>
        <tr r="I103" s="2"/>
      </tp>
      <tp t="s">
        <v/>
        <stp/>
        <stp>StudyData</stp>
        <stp>XLK</stp>
        <stp>Bar</stp>
        <stp/>
        <stp>Open</stp>
        <stp>M</stp>
        <stp>-501</stp>
        <stp/>
        <stp/>
        <stp/>
        <stp/>
        <stp/>
        <tr r="I503" s="2"/>
      </tp>
      <tp t="s">
        <v/>
        <stp/>
        <stp>StudyData</stp>
        <stp>XLK</stp>
        <stp>Bar</stp>
        <stp/>
        <stp>Open</stp>
        <stp>M</stp>
        <stp>-401</stp>
        <stp/>
        <stp/>
        <stp/>
        <stp/>
        <stp/>
        <tr r="I403" s="2"/>
      </tp>
      <tp t="s">
        <v/>
        <stp/>
        <stp>StudyData</stp>
        <stp>XLK</stp>
        <stp>Bar</stp>
        <stp/>
        <stp>Open</stp>
        <stp>M</stp>
        <stp>-306</stp>
        <stp/>
        <stp/>
        <stp/>
        <stp/>
        <stp/>
        <tr r="I308" s="2"/>
      </tp>
      <tp>
        <v>20</v>
        <stp/>
        <stp>StudyData</stp>
        <stp>XLK</stp>
        <stp>Bar</stp>
        <stp/>
        <stp>Open</stp>
        <stp>M</stp>
        <stp>-206</stp>
        <stp/>
        <stp/>
        <stp/>
        <stp/>
        <stp/>
        <tr r="I208" s="2"/>
      </tp>
      <tp>
        <v>31.7</v>
        <stp/>
        <stp>StudyData</stp>
        <stp>XLK</stp>
        <stp>Bar</stp>
        <stp/>
        <stp>Open</stp>
        <stp>M</stp>
        <stp>-106</stp>
        <stp/>
        <stp/>
        <stp/>
        <stp/>
        <stp/>
        <tr r="I108" s="2"/>
      </tp>
      <tp t="s">
        <v/>
        <stp/>
        <stp>StudyData</stp>
        <stp>XLK</stp>
        <stp>Bar</stp>
        <stp/>
        <stp>Open</stp>
        <stp>M</stp>
        <stp>-506</stp>
        <stp/>
        <stp/>
        <stp/>
        <stp/>
        <stp/>
        <tr r="I508" s="2"/>
      </tp>
      <tp t="s">
        <v/>
        <stp/>
        <stp>StudyData</stp>
        <stp>XLK</stp>
        <stp>Bar</stp>
        <stp/>
        <stp>Open</stp>
        <stp>M</stp>
        <stp>-406</stp>
        <stp/>
        <stp/>
        <stp/>
        <stp/>
        <stp/>
        <tr r="I408" s="2"/>
      </tp>
      <tp t="s">
        <v/>
        <stp/>
        <stp>StudyData</stp>
        <stp>XLK</stp>
        <stp>Bar</stp>
        <stp/>
        <stp>Open</stp>
        <stp>M</stp>
        <stp>-307</stp>
        <stp/>
        <stp/>
        <stp/>
        <stp/>
        <stp/>
        <tr r="I309" s="2"/>
      </tp>
      <tp>
        <v>21.27</v>
        <stp/>
        <stp>StudyData</stp>
        <stp>XLK</stp>
        <stp>Bar</stp>
        <stp/>
        <stp>Open</stp>
        <stp>M</stp>
        <stp>-207</stp>
        <stp/>
        <stp/>
        <stp/>
        <stp/>
        <stp/>
        <tr r="I209" s="2"/>
      </tp>
      <tp>
        <v>30.75</v>
        <stp/>
        <stp>StudyData</stp>
        <stp>XLK</stp>
        <stp>Bar</stp>
        <stp/>
        <stp>Open</stp>
        <stp>M</stp>
        <stp>-107</stp>
        <stp/>
        <stp/>
        <stp/>
        <stp/>
        <stp/>
        <tr r="I109" s="2"/>
      </tp>
      <tp t="s">
        <v/>
        <stp/>
        <stp>StudyData</stp>
        <stp>XLK</stp>
        <stp>Bar</stp>
        <stp/>
        <stp>Open</stp>
        <stp>M</stp>
        <stp>-507</stp>
        <stp/>
        <stp/>
        <stp/>
        <stp/>
        <stp/>
        <tr r="I509" s="2"/>
      </tp>
      <tp t="s">
        <v/>
        <stp/>
        <stp>StudyData</stp>
        <stp>XLK</stp>
        <stp>Bar</stp>
        <stp/>
        <stp>Open</stp>
        <stp>M</stp>
        <stp>-407</stp>
        <stp/>
        <stp/>
        <stp/>
        <stp/>
        <stp/>
        <tr r="I409" s="2"/>
      </tp>
      <tp t="s">
        <v/>
        <stp/>
        <stp>StudyData</stp>
        <stp>XLK</stp>
        <stp>Bar</stp>
        <stp/>
        <stp>Open</stp>
        <stp>M</stp>
        <stp>-304</stp>
        <stp/>
        <stp/>
        <stp/>
        <stp/>
        <stp/>
        <tr r="I306" s="2"/>
      </tp>
      <tp>
        <v>19.5</v>
        <stp/>
        <stp>StudyData</stp>
        <stp>XLK</stp>
        <stp>Bar</stp>
        <stp/>
        <stp>Open</stp>
        <stp>M</stp>
        <stp>-204</stp>
        <stp/>
        <stp/>
        <stp/>
        <stp/>
        <stp/>
        <tr r="I206" s="2"/>
      </tp>
      <tp>
        <v>31.94</v>
        <stp/>
        <stp>StudyData</stp>
        <stp>XLK</stp>
        <stp>Bar</stp>
        <stp/>
        <stp>Open</stp>
        <stp>M</stp>
        <stp>-104</stp>
        <stp/>
        <stp/>
        <stp/>
        <stp/>
        <stp/>
        <tr r="I106" s="2"/>
      </tp>
      <tp t="s">
        <v/>
        <stp/>
        <stp>StudyData</stp>
        <stp>XLK</stp>
        <stp>Bar</stp>
        <stp/>
        <stp>Open</stp>
        <stp>M</stp>
        <stp>-504</stp>
        <stp/>
        <stp/>
        <stp/>
        <stp/>
        <stp/>
        <tr r="I506" s="2"/>
      </tp>
      <tp t="s">
        <v/>
        <stp/>
        <stp>StudyData</stp>
        <stp>XLK</stp>
        <stp>Bar</stp>
        <stp/>
        <stp>Open</stp>
        <stp>M</stp>
        <stp>-404</stp>
        <stp/>
        <stp/>
        <stp/>
        <stp/>
        <stp/>
        <tr r="I406" s="2"/>
      </tp>
      <tp t="s">
        <v/>
        <stp/>
        <stp>StudyData</stp>
        <stp>XLK</stp>
        <stp>Bar</stp>
        <stp/>
        <stp>Open</stp>
        <stp>M</stp>
        <stp>-305</stp>
        <stp/>
        <stp/>
        <stp/>
        <stp/>
        <stp/>
        <tr r="I307" s="2"/>
      </tp>
      <tp>
        <v>20.100000000000001</v>
        <stp/>
        <stp>StudyData</stp>
        <stp>XLK</stp>
        <stp>Bar</stp>
        <stp/>
        <stp>Open</stp>
        <stp>M</stp>
        <stp>-205</stp>
        <stp/>
        <stp/>
        <stp/>
        <stp/>
        <stp/>
        <tr r="I207" s="2"/>
      </tp>
      <tp>
        <v>30.78</v>
        <stp/>
        <stp>StudyData</stp>
        <stp>XLK</stp>
        <stp>Bar</stp>
        <stp/>
        <stp>Open</stp>
        <stp>M</stp>
        <stp>-105</stp>
        <stp/>
        <stp/>
        <stp/>
        <stp/>
        <stp/>
        <tr r="I107" s="2"/>
      </tp>
      <tp t="s">
        <v/>
        <stp/>
        <stp>StudyData</stp>
        <stp>XLK</stp>
        <stp>Bar</stp>
        <stp/>
        <stp>Open</stp>
        <stp>M</stp>
        <stp>-505</stp>
        <stp/>
        <stp/>
        <stp/>
        <stp/>
        <stp/>
        <tr r="I507" s="2"/>
      </tp>
      <tp t="s">
        <v/>
        <stp/>
        <stp>StudyData</stp>
        <stp>XLK</stp>
        <stp>Bar</stp>
        <stp/>
        <stp>Open</stp>
        <stp>M</stp>
        <stp>-405</stp>
        <stp/>
        <stp/>
        <stp/>
        <stp/>
        <stp/>
        <tr r="I407" s="2"/>
      </tp>
      <tp t="s">
        <v/>
        <stp/>
        <stp>StudyData</stp>
        <stp>XLK</stp>
        <stp>Bar</stp>
        <stp/>
        <stp>Open</stp>
        <stp>M</stp>
        <stp>-308</stp>
        <stp/>
        <stp/>
        <stp/>
        <stp/>
        <stp/>
        <tr r="I310" s="2"/>
      </tp>
      <tp>
        <v>21.1</v>
        <stp/>
        <stp>StudyData</stp>
        <stp>XLK</stp>
        <stp>Bar</stp>
        <stp/>
        <stp>Open</stp>
        <stp>M</stp>
        <stp>-208</stp>
        <stp/>
        <stp/>
        <stp/>
        <stp/>
        <stp/>
        <tr r="I210" s="2"/>
      </tp>
      <tp>
        <v>30.3</v>
        <stp/>
        <stp>StudyData</stp>
        <stp>XLK</stp>
        <stp>Bar</stp>
        <stp/>
        <stp>Open</stp>
        <stp>M</stp>
        <stp>-108</stp>
        <stp/>
        <stp/>
        <stp/>
        <stp/>
        <stp/>
        <tr r="I110" s="2"/>
      </tp>
      <tp t="s">
        <v/>
        <stp/>
        <stp>StudyData</stp>
        <stp>XLK</stp>
        <stp>Bar</stp>
        <stp/>
        <stp>Open</stp>
        <stp>M</stp>
        <stp>-508</stp>
        <stp/>
        <stp/>
        <stp/>
        <stp/>
        <stp/>
        <tr r="I510" s="2"/>
      </tp>
      <tp t="s">
        <v/>
        <stp/>
        <stp>StudyData</stp>
        <stp>XLK</stp>
        <stp>Bar</stp>
        <stp/>
        <stp>Open</stp>
        <stp>M</stp>
        <stp>-408</stp>
        <stp/>
        <stp/>
        <stp/>
        <stp/>
        <stp/>
        <tr r="I410" s="2"/>
      </tp>
      <tp t="s">
        <v/>
        <stp/>
        <stp>StudyData</stp>
        <stp>XLK</stp>
        <stp>Bar</stp>
        <stp/>
        <stp>Open</stp>
        <stp>M</stp>
        <stp>-309</stp>
        <stp/>
        <stp/>
        <stp/>
        <stp/>
        <stp/>
        <tr r="I311" s="2"/>
      </tp>
      <tp>
        <v>20.05</v>
        <stp/>
        <stp>StudyData</stp>
        <stp>XLK</stp>
        <stp>Bar</stp>
        <stp/>
        <stp>Open</stp>
        <stp>M</stp>
        <stp>-209</stp>
        <stp/>
        <stp/>
        <stp/>
        <stp/>
        <stp/>
        <tr r="I211" s="2"/>
      </tp>
      <tp>
        <v>29.49</v>
        <stp/>
        <stp>StudyData</stp>
        <stp>XLK</stp>
        <stp>Bar</stp>
        <stp/>
        <stp>Open</stp>
        <stp>M</stp>
        <stp>-109</stp>
        <stp/>
        <stp/>
        <stp/>
        <stp/>
        <stp/>
        <tr r="I111" s="2"/>
      </tp>
      <tp t="s">
        <v/>
        <stp/>
        <stp>StudyData</stp>
        <stp>XLK</stp>
        <stp>Bar</stp>
        <stp/>
        <stp>Open</stp>
        <stp>M</stp>
        <stp>-509</stp>
        <stp/>
        <stp/>
        <stp/>
        <stp/>
        <stp/>
        <tr r="I511" s="2"/>
      </tp>
      <tp t="s">
        <v/>
        <stp/>
        <stp>StudyData</stp>
        <stp>XLK</stp>
        <stp>Bar</stp>
        <stp/>
        <stp>Open</stp>
        <stp>M</stp>
        <stp>-409</stp>
        <stp/>
        <stp/>
        <stp/>
        <stp/>
        <stp/>
        <tr r="I411" s="2"/>
      </tp>
      <tp>
        <v>99.66</v>
        <stp/>
        <stp>ContractData</stp>
        <stp>XLI</stp>
        <stp>OPen</stp>
        <stp/>
        <stp>T</stp>
        <tr r="L14" s="3"/>
      </tp>
      <tp>
        <v>145.92000000000002</v>
        <stp/>
        <stp>ContractData</stp>
        <stp>XLK</stp>
        <stp>OPen</stp>
        <stp/>
        <stp>T</stp>
        <tr r="L5" s="3"/>
      </tp>
      <tp>
        <v>80.510000000000005</v>
        <stp/>
        <stp>ContractData</stp>
        <stp>XLE</stp>
        <stp>OPen</stp>
        <stp/>
        <stp>T</stp>
        <tr r="L6" s="3"/>
      </tp>
      <tp>
        <v>36.660000000000004</v>
        <stp/>
        <stp>ContractData</stp>
        <stp>XLF</stp>
        <stp>OPen</stp>
        <stp/>
        <stp>T</stp>
        <tr r="L12" s="3"/>
      </tp>
      <tp>
        <v>66.44</v>
        <stp/>
        <stp>ContractData</stp>
        <stp>XLC</stp>
        <stp>OPen</stp>
        <stp/>
        <stp>T</stp>
        <tr r="L9" s="3"/>
      </tp>
      <tp>
        <v>89</v>
        <stp/>
        <stp>ContractData</stp>
        <stp>XLB</stp>
        <stp>OPen</stp>
        <stp/>
        <stp>T</stp>
        <tr r="L10" s="3"/>
      </tp>
      <tp>
        <v>177.81</v>
        <stp/>
        <stp>ContractData</stp>
        <stp>XLY</stp>
        <stp>OPen</stp>
        <stp/>
        <stp>T</stp>
        <tr r="L7" s="3"/>
      </tp>
      <tp>
        <v>76.180000000000007</v>
        <stp/>
        <stp>ContractData</stp>
        <stp>XLU</stp>
        <stp>OPen</stp>
        <stp/>
        <stp>T</stp>
        <tr r="L13" s="3"/>
      </tp>
      <tp>
        <v>138.5</v>
        <stp/>
        <stp>ContractData</stp>
        <stp>XLV</stp>
        <stp>OPen</stp>
        <stp/>
        <stp>T</stp>
        <tr r="L16" s="3"/>
      </tp>
      <tp>
        <v>78.66</v>
        <stp/>
        <stp>ContractData</stp>
        <stp>XLP</stp>
        <stp>OPen</stp>
        <stp/>
        <stp>T</stp>
        <tr r="L15" s="3"/>
      </tp>
      <tp t="s">
        <v/>
        <stp/>
        <stp>StudyData</stp>
        <stp>XLK</stp>
        <stp>Bar</stp>
        <stp/>
        <stp>Open</stp>
        <stp>M</stp>
        <stp>-312</stp>
        <stp/>
        <stp/>
        <stp/>
        <stp/>
        <stp/>
        <tr r="I314" s="2"/>
      </tp>
      <tp>
        <v>19.309999999999999</v>
        <stp/>
        <stp>StudyData</stp>
        <stp>XLK</stp>
        <stp>Bar</stp>
        <stp/>
        <stp>Open</stp>
        <stp>M</stp>
        <stp>-212</stp>
        <stp/>
        <stp/>
        <stp/>
        <stp/>
        <stp/>
        <tr r="I214" s="2"/>
      </tp>
      <tp>
        <v>29.35</v>
        <stp/>
        <stp>StudyData</stp>
        <stp>XLK</stp>
        <stp>Bar</stp>
        <stp/>
        <stp>Open</stp>
        <stp>M</stp>
        <stp>-112</stp>
        <stp/>
        <stp/>
        <stp/>
        <stp/>
        <stp/>
        <tr r="I114" s="2"/>
      </tp>
      <tp t="s">
        <v/>
        <stp/>
        <stp>StudyData</stp>
        <stp>XLK</stp>
        <stp>Bar</stp>
        <stp/>
        <stp>Open</stp>
        <stp>M</stp>
        <stp>-512</stp>
        <stp/>
        <stp/>
        <stp/>
        <stp/>
        <stp/>
        <tr r="I514" s="2"/>
      </tp>
      <tp t="s">
        <v/>
        <stp/>
        <stp>StudyData</stp>
        <stp>XLK</stp>
        <stp>Bar</stp>
        <stp/>
        <stp>Open</stp>
        <stp>M</stp>
        <stp>-412</stp>
        <stp/>
        <stp/>
        <stp/>
        <stp/>
        <stp/>
        <tr r="I414" s="2"/>
      </tp>
      <tp t="s">
        <v/>
        <stp/>
        <stp>StudyData</stp>
        <stp>XLK</stp>
        <stp>Bar</stp>
        <stp/>
        <stp>Open</stp>
        <stp>M</stp>
        <stp>-313</stp>
        <stp/>
        <stp/>
        <stp/>
        <stp/>
        <stp/>
        <tr r="I315" s="2"/>
      </tp>
      <tp>
        <v>20.65</v>
        <stp/>
        <stp>StudyData</stp>
        <stp>XLK</stp>
        <stp>Bar</stp>
        <stp/>
        <stp>Open</stp>
        <stp>M</stp>
        <stp>-213</stp>
        <stp/>
        <stp/>
        <stp/>
        <stp/>
        <stp/>
        <tr r="I215" s="2"/>
      </tp>
      <tp>
        <v>29.02</v>
        <stp/>
        <stp>StudyData</stp>
        <stp>XLK</stp>
        <stp>Bar</stp>
        <stp/>
        <stp>Open</stp>
        <stp>M</stp>
        <stp>-113</stp>
        <stp/>
        <stp/>
        <stp/>
        <stp/>
        <stp/>
        <tr r="I115" s="2"/>
      </tp>
      <tp t="s">
        <v/>
        <stp/>
        <stp>StudyData</stp>
        <stp>XLK</stp>
        <stp>Bar</stp>
        <stp/>
        <stp>Open</stp>
        <stp>M</stp>
        <stp>-513</stp>
        <stp/>
        <stp/>
        <stp/>
        <stp/>
        <stp/>
        <tr r="I515" s="2"/>
      </tp>
      <tp t="s">
        <v/>
        <stp/>
        <stp>StudyData</stp>
        <stp>XLK</stp>
        <stp>Bar</stp>
        <stp/>
        <stp>Open</stp>
        <stp>M</stp>
        <stp>-413</stp>
        <stp/>
        <stp/>
        <stp/>
        <stp/>
        <stp/>
        <tr r="I415" s="2"/>
      </tp>
      <tp t="s">
        <v/>
        <stp/>
        <stp>StudyData</stp>
        <stp>XLK</stp>
        <stp>Bar</stp>
        <stp/>
        <stp>Open</stp>
        <stp>M</stp>
        <stp>-310</stp>
        <stp/>
        <stp/>
        <stp/>
        <stp/>
        <stp/>
        <tr r="I312" s="2"/>
      </tp>
      <tp>
        <v>19.23</v>
        <stp/>
        <stp>StudyData</stp>
        <stp>XLK</stp>
        <stp>Bar</stp>
        <stp/>
        <stp>Open</stp>
        <stp>M</stp>
        <stp>-210</stp>
        <stp/>
        <stp/>
        <stp/>
        <stp/>
        <stp/>
        <tr r="I212" s="2"/>
      </tp>
      <tp>
        <v>29.65</v>
        <stp/>
        <stp>StudyData</stp>
        <stp>XLK</stp>
        <stp>Bar</stp>
        <stp/>
        <stp>Open</stp>
        <stp>M</stp>
        <stp>-110</stp>
        <stp/>
        <stp/>
        <stp/>
        <stp/>
        <stp/>
        <tr r="I112" s="2"/>
      </tp>
      <tp t="s">
        <v/>
        <stp/>
        <stp>StudyData</stp>
        <stp>XLK</stp>
        <stp>Bar</stp>
        <stp/>
        <stp>Open</stp>
        <stp>M</stp>
        <stp>-510</stp>
        <stp/>
        <stp/>
        <stp/>
        <stp/>
        <stp/>
        <tr r="I512" s="2"/>
      </tp>
      <tp t="s">
        <v/>
        <stp/>
        <stp>StudyData</stp>
        <stp>XLK</stp>
        <stp>Bar</stp>
        <stp/>
        <stp>Open</stp>
        <stp>M</stp>
        <stp>-410</stp>
        <stp/>
        <stp/>
        <stp/>
        <stp/>
        <stp/>
        <tr r="I412" s="2"/>
      </tp>
      <tp t="s">
        <v/>
        <stp/>
        <stp>StudyData</stp>
        <stp>XLK</stp>
        <stp>Bar</stp>
        <stp/>
        <stp>Open</stp>
        <stp>M</stp>
        <stp>-311</stp>
        <stp/>
        <stp/>
        <stp/>
        <stp/>
        <stp/>
        <tr r="I313" s="2"/>
      </tp>
      <tp>
        <v>18.57</v>
        <stp/>
        <stp>StudyData</stp>
        <stp>XLK</stp>
        <stp>Bar</stp>
        <stp/>
        <stp>Open</stp>
        <stp>M</stp>
        <stp>-211</stp>
        <stp/>
        <stp/>
        <stp/>
        <stp/>
        <stp/>
        <tr r="I213" s="2"/>
      </tp>
      <tp>
        <v>29.62</v>
        <stp/>
        <stp>StudyData</stp>
        <stp>XLK</stp>
        <stp>Bar</stp>
        <stp/>
        <stp>Open</stp>
        <stp>M</stp>
        <stp>-111</stp>
        <stp/>
        <stp/>
        <stp/>
        <stp/>
        <stp/>
        <tr r="I113" s="2"/>
      </tp>
      <tp t="s">
        <v/>
        <stp/>
        <stp>StudyData</stp>
        <stp>XLK</stp>
        <stp>Bar</stp>
        <stp/>
        <stp>Open</stp>
        <stp>M</stp>
        <stp>-511</stp>
        <stp/>
        <stp/>
        <stp/>
        <stp/>
        <stp/>
        <tr r="I513" s="2"/>
      </tp>
      <tp t="s">
        <v/>
        <stp/>
        <stp>StudyData</stp>
        <stp>XLK</stp>
        <stp>Bar</stp>
        <stp/>
        <stp>Open</stp>
        <stp>M</stp>
        <stp>-411</stp>
        <stp/>
        <stp/>
        <stp/>
        <stp/>
        <stp/>
        <tr r="I413" s="2"/>
      </tp>
      <tp t="s">
        <v/>
        <stp/>
        <stp>StudyData</stp>
        <stp>XLK</stp>
        <stp>Bar</stp>
        <stp/>
        <stp>Open</stp>
        <stp>M</stp>
        <stp>-316</stp>
        <stp/>
        <stp/>
        <stp/>
        <stp/>
        <stp/>
        <tr r="I318" s="2"/>
      </tp>
      <tp>
        <v>20.28</v>
        <stp/>
        <stp>StudyData</stp>
        <stp>XLK</stp>
        <stp>Bar</stp>
        <stp/>
        <stp>Open</stp>
        <stp>M</stp>
        <stp>-216</stp>
        <stp/>
        <stp/>
        <stp/>
        <stp/>
        <stp/>
        <tr r="I218" s="2"/>
      </tp>
      <tp>
        <v>29.43</v>
        <stp/>
        <stp>StudyData</stp>
        <stp>XLK</stp>
        <stp>Bar</stp>
        <stp/>
        <stp>Open</stp>
        <stp>M</stp>
        <stp>-116</stp>
        <stp/>
        <stp/>
        <stp/>
        <stp/>
        <stp/>
        <tr r="I118" s="2"/>
      </tp>
      <tp t="s">
        <v/>
        <stp/>
        <stp>StudyData</stp>
        <stp>XLK</stp>
        <stp>Bar</stp>
        <stp/>
        <stp>Open</stp>
        <stp>M</stp>
        <stp>-516</stp>
        <stp/>
        <stp/>
        <stp/>
        <stp/>
        <stp/>
        <tr r="I518" s="2"/>
      </tp>
      <tp t="s">
        <v/>
        <stp/>
        <stp>StudyData</stp>
        <stp>XLK</stp>
        <stp>Bar</stp>
        <stp/>
        <stp>Open</stp>
        <stp>M</stp>
        <stp>-416</stp>
        <stp/>
        <stp/>
        <stp/>
        <stp/>
        <stp/>
        <tr r="I418" s="2"/>
      </tp>
      <tp t="s">
        <v/>
        <stp/>
        <stp>StudyData</stp>
        <stp>XLK</stp>
        <stp>Bar</stp>
        <stp/>
        <stp>Open</stp>
        <stp>M</stp>
        <stp>-317</stp>
        <stp/>
        <stp/>
        <stp/>
        <stp/>
        <stp/>
        <tr r="I319" s="2"/>
      </tp>
      <tp>
        <v>20.74</v>
        <stp/>
        <stp>StudyData</stp>
        <stp>XLK</stp>
        <stp>Bar</stp>
        <stp/>
        <stp>Open</stp>
        <stp>M</stp>
        <stp>-217</stp>
        <stp/>
        <stp/>
        <stp/>
        <stp/>
        <stp/>
        <tr r="I219" s="2"/>
      </tp>
      <tp>
        <v>28.79</v>
        <stp/>
        <stp>StudyData</stp>
        <stp>XLK</stp>
        <stp>Bar</stp>
        <stp/>
        <stp>Open</stp>
        <stp>M</stp>
        <stp>-117</stp>
        <stp/>
        <stp/>
        <stp/>
        <stp/>
        <stp/>
        <tr r="I119" s="2"/>
      </tp>
      <tp t="s">
        <v/>
        <stp/>
        <stp>StudyData</stp>
        <stp>XLK</stp>
        <stp>Bar</stp>
        <stp/>
        <stp>Open</stp>
        <stp>M</stp>
        <stp>-517</stp>
        <stp/>
        <stp/>
        <stp/>
        <stp/>
        <stp/>
        <tr r="I519" s="2"/>
      </tp>
      <tp t="s">
        <v/>
        <stp/>
        <stp>StudyData</stp>
        <stp>XLK</stp>
        <stp>Bar</stp>
        <stp/>
        <stp>Open</stp>
        <stp>M</stp>
        <stp>-417</stp>
        <stp/>
        <stp/>
        <stp/>
        <stp/>
        <stp/>
        <tr r="I419" s="2"/>
      </tp>
      <tp t="s">
        <v/>
        <stp/>
        <stp>StudyData</stp>
        <stp>XLK</stp>
        <stp>Bar</stp>
        <stp/>
        <stp>Open</stp>
        <stp>M</stp>
        <stp>-314</stp>
        <stp/>
        <stp/>
        <stp/>
        <stp/>
        <stp/>
        <tr r="I316" s="2"/>
      </tp>
      <tp>
        <v>19.91</v>
        <stp/>
        <stp>StudyData</stp>
        <stp>XLK</stp>
        <stp>Bar</stp>
        <stp/>
        <stp>Open</stp>
        <stp>M</stp>
        <stp>-214</stp>
        <stp/>
        <stp/>
        <stp/>
        <stp/>
        <stp/>
        <tr r="I216" s="2"/>
      </tp>
      <tp>
        <v>30.95</v>
        <stp/>
        <stp>StudyData</stp>
        <stp>XLK</stp>
        <stp>Bar</stp>
        <stp/>
        <stp>Open</stp>
        <stp>M</stp>
        <stp>-114</stp>
        <stp/>
        <stp/>
        <stp/>
        <stp/>
        <stp/>
        <tr r="I116" s="2"/>
      </tp>
      <tp t="s">
        <v/>
        <stp/>
        <stp>StudyData</stp>
        <stp>XLK</stp>
        <stp>Bar</stp>
        <stp/>
        <stp>Open</stp>
        <stp>M</stp>
        <stp>-514</stp>
        <stp/>
        <stp/>
        <stp/>
        <stp/>
        <stp/>
        <tr r="I516" s="2"/>
      </tp>
      <tp t="s">
        <v/>
        <stp/>
        <stp>StudyData</stp>
        <stp>XLK</stp>
        <stp>Bar</stp>
        <stp/>
        <stp>Open</stp>
        <stp>M</stp>
        <stp>-414</stp>
        <stp/>
        <stp/>
        <stp/>
        <stp/>
        <stp/>
        <tr r="I416" s="2"/>
      </tp>
      <tp t="s">
        <v/>
        <stp/>
        <stp>StudyData</stp>
        <stp>XLK</stp>
        <stp>Bar</stp>
        <stp/>
        <stp>Open</stp>
        <stp>M</stp>
        <stp>-315</stp>
        <stp/>
        <stp/>
        <stp/>
        <stp/>
        <stp/>
        <tr r="I317" s="2"/>
      </tp>
      <tp>
        <v>19.52</v>
        <stp/>
        <stp>StudyData</stp>
        <stp>XLK</stp>
        <stp>Bar</stp>
        <stp/>
        <stp>Open</stp>
        <stp>M</stp>
        <stp>-215</stp>
        <stp/>
        <stp/>
        <stp/>
        <stp/>
        <stp/>
        <tr r="I217" s="2"/>
      </tp>
      <tp>
        <v>30.46</v>
        <stp/>
        <stp>StudyData</stp>
        <stp>XLK</stp>
        <stp>Bar</stp>
        <stp/>
        <stp>Open</stp>
        <stp>M</stp>
        <stp>-115</stp>
        <stp/>
        <stp/>
        <stp/>
        <stp/>
        <stp/>
        <tr r="I117" s="2"/>
      </tp>
      <tp t="s">
        <v/>
        <stp/>
        <stp>StudyData</stp>
        <stp>XLK</stp>
        <stp>Bar</stp>
        <stp/>
        <stp>Open</stp>
        <stp>M</stp>
        <stp>-515</stp>
        <stp/>
        <stp/>
        <stp/>
        <stp/>
        <stp/>
        <tr r="I517" s="2"/>
      </tp>
      <tp t="s">
        <v/>
        <stp/>
        <stp>StudyData</stp>
        <stp>XLK</stp>
        <stp>Bar</stp>
        <stp/>
        <stp>Open</stp>
        <stp>M</stp>
        <stp>-415</stp>
        <stp/>
        <stp/>
        <stp/>
        <stp/>
        <stp/>
        <tr r="I417" s="2"/>
      </tp>
      <tp t="s">
        <v/>
        <stp/>
        <stp>StudyData</stp>
        <stp>XLK</stp>
        <stp>Bar</stp>
        <stp/>
        <stp>Open</stp>
        <stp>M</stp>
        <stp>-318</stp>
        <stp/>
        <stp/>
        <stp/>
        <stp/>
        <stp/>
        <tr r="I320" s="2"/>
      </tp>
      <tp>
        <v>21.35</v>
        <stp/>
        <stp>StudyData</stp>
        <stp>XLK</stp>
        <stp>Bar</stp>
        <stp/>
        <stp>Open</stp>
        <stp>M</stp>
        <stp>-218</stp>
        <stp/>
        <stp/>
        <stp/>
        <stp/>
        <stp/>
        <tr r="I220" s="2"/>
      </tp>
      <tp>
        <v>27.47</v>
        <stp/>
        <stp>StudyData</stp>
        <stp>XLK</stp>
        <stp>Bar</stp>
        <stp/>
        <stp>Open</stp>
        <stp>M</stp>
        <stp>-118</stp>
        <stp/>
        <stp/>
        <stp/>
        <stp/>
        <stp/>
        <tr r="I120" s="2"/>
      </tp>
      <tp t="s">
        <v/>
        <stp/>
        <stp>StudyData</stp>
        <stp>XLK</stp>
        <stp>Bar</stp>
        <stp/>
        <stp>Open</stp>
        <stp>M</stp>
        <stp>-518</stp>
        <stp/>
        <stp/>
        <stp/>
        <stp/>
        <stp/>
        <tr r="I520" s="2"/>
      </tp>
      <tp t="s">
        <v/>
        <stp/>
        <stp>StudyData</stp>
        <stp>XLK</stp>
        <stp>Bar</stp>
        <stp/>
        <stp>Open</stp>
        <stp>M</stp>
        <stp>-418</stp>
        <stp/>
        <stp/>
        <stp/>
        <stp/>
        <stp/>
        <tr r="I420" s="2"/>
      </tp>
      <tp t="s">
        <v/>
        <stp/>
        <stp>StudyData</stp>
        <stp>XLK</stp>
        <stp>Bar</stp>
        <stp/>
        <stp>Open</stp>
        <stp>M</stp>
        <stp>-319</stp>
        <stp/>
        <stp/>
        <stp/>
        <stp/>
        <stp/>
        <tr r="I321" s="2"/>
      </tp>
      <tp>
        <v>20.46</v>
        <stp/>
        <stp>StudyData</stp>
        <stp>XLK</stp>
        <stp>Bar</stp>
        <stp/>
        <stp>Open</stp>
        <stp>M</stp>
        <stp>-219</stp>
        <stp/>
        <stp/>
        <stp/>
        <stp/>
        <stp/>
        <tr r="I221" s="2"/>
      </tp>
      <tp>
        <v>29.8</v>
        <stp/>
        <stp>StudyData</stp>
        <stp>XLK</stp>
        <stp>Bar</stp>
        <stp/>
        <stp>Open</stp>
        <stp>M</stp>
        <stp>-119</stp>
        <stp/>
        <stp/>
        <stp/>
        <stp/>
        <stp/>
        <tr r="I121" s="2"/>
      </tp>
      <tp t="s">
        <v/>
        <stp/>
        <stp>StudyData</stp>
        <stp>XLK</stp>
        <stp>Bar</stp>
        <stp/>
        <stp>Open</stp>
        <stp>M</stp>
        <stp>-519</stp>
        <stp/>
        <stp/>
        <stp/>
        <stp/>
        <stp/>
        <tr r="I521" s="2"/>
      </tp>
      <tp t="s">
        <v/>
        <stp/>
        <stp>StudyData</stp>
        <stp>XLK</stp>
        <stp>Bar</stp>
        <stp/>
        <stp>Open</stp>
        <stp>M</stp>
        <stp>-419</stp>
        <stp/>
        <stp/>
        <stp/>
        <stp/>
        <stp/>
        <tr r="I421" s="2"/>
      </tp>
      <tp>
        <v>793636</v>
        <stp/>
        <stp>ContractData</stp>
        <stp>XLC</stp>
        <stp>T_CVol</stp>
        <stp/>
        <stp>T</stp>
        <tr r="P9" s="3"/>
      </tp>
      <tp>
        <v>8.2034454470890597E-2</v>
        <stp/>
        <stp>StudyData</stp>
        <stp>XLRE</stp>
        <stp>PCB</stp>
        <stp>BaseType=Index,Price=1000,Index=1,Date=01/03/2012</stp>
        <stp>Close</stp>
        <stp>W</stp>
        <stp/>
        <stp>all</stp>
        <stp/>
        <stp/>
        <stp/>
        <stp>T</stp>
        <tr r="V13" s="3"/>
      </tp>
      <tp>
        <v>148.04</v>
        <stp/>
        <stp>ContractData</stp>
        <stp>XLK</stp>
        <stp>HIgh</stp>
        <stp/>
        <stp>T</stp>
        <tr r="M5" s="3"/>
      </tp>
      <tp>
        <v>100.60000000000001</v>
        <stp/>
        <stp>ContractData</stp>
        <stp>XLI</stp>
        <stp>HIgh</stp>
        <stp/>
        <stp>T</stp>
        <tr r="M14" s="3"/>
      </tp>
      <tp>
        <v>37.15</v>
        <stp/>
        <stp>ContractData</stp>
        <stp>XLF</stp>
        <stp>HIgh</stp>
        <stp/>
        <stp>T</stp>
        <tr r="M12" s="3"/>
      </tp>
      <tp>
        <v>81.25</v>
        <stp/>
        <stp>ContractData</stp>
        <stp>XLE</stp>
        <stp>HIgh</stp>
        <stp/>
        <stp>T</stp>
        <tr r="M6" s="3"/>
      </tp>
      <tp>
        <v>66.75</v>
        <stp/>
        <stp>ContractData</stp>
        <stp>XLC</stp>
        <stp>HIgh</stp>
        <stp/>
        <stp>T</stp>
        <tr r="M9" s="3"/>
      </tp>
      <tp>
        <v>89.570000000000007</v>
        <stp/>
        <stp>ContractData</stp>
        <stp>XLB</stp>
        <stp>HIgh</stp>
        <stp/>
        <stp>T</stp>
        <tr r="M10" s="3"/>
      </tp>
      <tp>
        <v>179.74</v>
        <stp/>
        <stp>ContractData</stp>
        <stp>XLY</stp>
        <stp>HIgh</stp>
        <stp/>
        <stp>T</stp>
        <tr r="M7" s="3"/>
      </tp>
      <tp>
        <v>138.82</v>
        <stp/>
        <stp>ContractData</stp>
        <stp>XLV</stp>
        <stp>HIgh</stp>
        <stp/>
        <stp>T</stp>
        <tr r="M16" s="3"/>
      </tp>
      <tp>
        <v>76.61</v>
        <stp/>
        <stp>ContractData</stp>
        <stp>XLU</stp>
        <stp>HIgh</stp>
        <stp/>
        <stp>T</stp>
        <tr r="M13" s="3"/>
      </tp>
      <tp>
        <v>78.95</v>
        <stp/>
        <stp>ContractData</stp>
        <stp>XLP</stp>
        <stp>HIgh</stp>
        <stp/>
        <stp>T</stp>
        <tr r="M15" s="3"/>
      </tp>
      <tp t="s">
        <v/>
        <stp/>
        <stp>StudyData</stp>
        <stp>XLK</stp>
        <stp>Bar</stp>
        <stp/>
        <stp>Open</stp>
        <stp>M</stp>
        <stp>-362</stp>
        <stp/>
        <stp/>
        <stp/>
        <stp/>
        <stp/>
        <tr r="I364" s="2"/>
      </tp>
      <tp>
        <v>50.25</v>
        <stp/>
        <stp>StudyData</stp>
        <stp>XLK</stp>
        <stp>Bar</stp>
        <stp/>
        <stp>Open</stp>
        <stp>M</stp>
        <stp>-262</stp>
        <stp/>
        <stp/>
        <stp/>
        <stp/>
        <stp/>
        <tr r="I264" s="2"/>
      </tp>
      <tp>
        <v>19.68</v>
        <stp/>
        <stp>StudyData</stp>
        <stp>XLK</stp>
        <stp>Bar</stp>
        <stp/>
        <stp>Open</stp>
        <stp>M</stp>
        <stp>-162</stp>
        <stp/>
        <stp/>
        <stp/>
        <stp/>
        <stp/>
        <tr r="I164" s="2"/>
      </tp>
      <tp t="s">
        <v/>
        <stp/>
        <stp>StudyData</stp>
        <stp>XLK</stp>
        <stp>Bar</stp>
        <stp/>
        <stp>Open</stp>
        <stp>M</stp>
        <stp>-562</stp>
        <stp/>
        <stp/>
        <stp/>
        <stp/>
        <stp/>
        <tr r="I564" s="2"/>
      </tp>
      <tp t="s">
        <v/>
        <stp/>
        <stp>StudyData</stp>
        <stp>XLK</stp>
        <stp>Bar</stp>
        <stp/>
        <stp>Open</stp>
        <stp>M</stp>
        <stp>-462</stp>
        <stp/>
        <stp/>
        <stp/>
        <stp/>
        <stp/>
        <tr r="I464" s="2"/>
      </tp>
      <tp t="s">
        <v/>
        <stp/>
        <stp>StudyData</stp>
        <stp>XLK</stp>
        <stp>Bar</stp>
        <stp/>
        <stp>Open</stp>
        <stp>M</stp>
        <stp>-363</stp>
        <stp/>
        <stp/>
        <stp/>
        <stp/>
        <stp/>
        <tr r="I365" s="2"/>
      </tp>
      <tp>
        <v>55.81</v>
        <stp/>
        <stp>StudyData</stp>
        <stp>XLK</stp>
        <stp>Bar</stp>
        <stp/>
        <stp>Open</stp>
        <stp>M</stp>
        <stp>-263</stp>
        <stp/>
        <stp/>
        <stp/>
        <stp/>
        <stp/>
        <tr r="I265" s="2"/>
      </tp>
      <tp>
        <v>23.27</v>
        <stp/>
        <stp>StudyData</stp>
        <stp>XLK</stp>
        <stp>Bar</stp>
        <stp/>
        <stp>Open</stp>
        <stp>M</stp>
        <stp>-163</stp>
        <stp/>
        <stp/>
        <stp/>
        <stp/>
        <stp/>
        <tr r="I165" s="2"/>
      </tp>
      <tp t="s">
        <v/>
        <stp/>
        <stp>StudyData</stp>
        <stp>XLK</stp>
        <stp>Bar</stp>
        <stp/>
        <stp>Open</stp>
        <stp>M</stp>
        <stp>-563</stp>
        <stp/>
        <stp/>
        <stp/>
        <stp/>
        <stp/>
        <tr r="I565" s="2"/>
      </tp>
      <tp t="s">
        <v/>
        <stp/>
        <stp>StudyData</stp>
        <stp>XLK</stp>
        <stp>Bar</stp>
        <stp/>
        <stp>Open</stp>
        <stp>M</stp>
        <stp>-463</stp>
        <stp/>
        <stp/>
        <stp/>
        <stp/>
        <stp/>
        <tr r="I465" s="2"/>
      </tp>
      <tp t="s">
        <v/>
        <stp/>
        <stp>StudyData</stp>
        <stp>XLK</stp>
        <stp>Bar</stp>
        <stp/>
        <stp>Open</stp>
        <stp>M</stp>
        <stp>-360</stp>
        <stp/>
        <stp/>
        <stp/>
        <stp/>
        <stp/>
        <tr r="I362" s="2"/>
      </tp>
      <tp>
        <v>51.25</v>
        <stp/>
        <stp>StudyData</stp>
        <stp>XLK</stp>
        <stp>Bar</stp>
        <stp/>
        <stp>Open</stp>
        <stp>M</stp>
        <stp>-260</stp>
        <stp/>
        <stp/>
        <stp/>
        <stp/>
        <stp/>
        <tr r="I262" s="2"/>
      </tp>
      <tp>
        <v>14.97</v>
        <stp/>
        <stp>StudyData</stp>
        <stp>XLK</stp>
        <stp>Bar</stp>
        <stp/>
        <stp>Open</stp>
        <stp>M</stp>
        <stp>-160</stp>
        <stp/>
        <stp/>
        <stp/>
        <stp/>
        <stp/>
        <tr r="I162" s="2"/>
      </tp>
      <tp t="s">
        <v/>
        <stp/>
        <stp>StudyData</stp>
        <stp>XLK</stp>
        <stp>Bar</stp>
        <stp/>
        <stp>Open</stp>
        <stp>M</stp>
        <stp>-560</stp>
        <stp/>
        <stp/>
        <stp/>
        <stp/>
        <stp/>
        <tr r="I562" s="2"/>
      </tp>
      <tp t="s">
        <v/>
        <stp/>
        <stp>StudyData</stp>
        <stp>XLK</stp>
        <stp>Bar</stp>
        <stp/>
        <stp>Open</stp>
        <stp>M</stp>
        <stp>-460</stp>
        <stp/>
        <stp/>
        <stp/>
        <stp/>
        <stp/>
        <tr r="I462" s="2"/>
      </tp>
      <tp t="s">
        <v/>
        <stp/>
        <stp>StudyData</stp>
        <stp>XLK</stp>
        <stp>Bar</stp>
        <stp/>
        <stp>Open</stp>
        <stp>M</stp>
        <stp>-361</stp>
        <stp/>
        <stp/>
        <stp/>
        <stp/>
        <stp/>
        <tr r="I363" s="2"/>
      </tp>
      <tp>
        <v>54.06</v>
        <stp/>
        <stp>StudyData</stp>
        <stp>XLK</stp>
        <stp>Bar</stp>
        <stp/>
        <stp>Open</stp>
        <stp>M</stp>
        <stp>-261</stp>
        <stp/>
        <stp/>
        <stp/>
        <stp/>
        <stp/>
        <tr r="I263" s="2"/>
      </tp>
      <tp>
        <v>16.690000000000001</v>
        <stp/>
        <stp>StudyData</stp>
        <stp>XLK</stp>
        <stp>Bar</stp>
        <stp/>
        <stp>Open</stp>
        <stp>M</stp>
        <stp>-161</stp>
        <stp/>
        <stp/>
        <stp/>
        <stp/>
        <stp/>
        <tr r="I163" s="2"/>
      </tp>
      <tp t="s">
        <v/>
        <stp/>
        <stp>StudyData</stp>
        <stp>XLK</stp>
        <stp>Bar</stp>
        <stp/>
        <stp>Open</stp>
        <stp>M</stp>
        <stp>-561</stp>
        <stp/>
        <stp/>
        <stp/>
        <stp/>
        <stp/>
        <tr r="I563" s="2"/>
      </tp>
      <tp t="s">
        <v/>
        <stp/>
        <stp>StudyData</stp>
        <stp>XLK</stp>
        <stp>Bar</stp>
        <stp/>
        <stp>Open</stp>
        <stp>M</stp>
        <stp>-461</stp>
        <stp/>
        <stp/>
        <stp/>
        <stp/>
        <stp/>
        <tr r="I463" s="2"/>
      </tp>
      <tp t="s">
        <v/>
        <stp/>
        <stp>StudyData</stp>
        <stp>XLK</stp>
        <stp>Bar</stp>
        <stp/>
        <stp>Open</stp>
        <stp>M</stp>
        <stp>-366</stp>
        <stp/>
        <stp/>
        <stp/>
        <stp/>
        <stp/>
        <tr r="I368" s="2"/>
      </tp>
      <tp>
        <v>50.5</v>
        <stp/>
        <stp>StudyData</stp>
        <stp>XLK</stp>
        <stp>Bar</stp>
        <stp/>
        <stp>Open</stp>
        <stp>M</stp>
        <stp>-266</stp>
        <stp/>
        <stp/>
        <stp/>
        <stp/>
        <stp/>
        <tr r="I268" s="2"/>
      </tp>
      <tp>
        <v>25.28</v>
        <stp/>
        <stp>StudyData</stp>
        <stp>XLK</stp>
        <stp>Bar</stp>
        <stp/>
        <stp>Open</stp>
        <stp>M</stp>
        <stp>-166</stp>
        <stp/>
        <stp/>
        <stp/>
        <stp/>
        <stp/>
        <tr r="I168" s="2"/>
      </tp>
      <tp t="s">
        <v/>
        <stp/>
        <stp>StudyData</stp>
        <stp>XLK</stp>
        <stp>Bar</stp>
        <stp/>
        <stp>Open</stp>
        <stp>M</stp>
        <stp>-566</stp>
        <stp/>
        <stp/>
        <stp/>
        <stp/>
        <stp/>
        <tr r="I568" s="2"/>
      </tp>
      <tp t="s">
        <v/>
        <stp/>
        <stp>StudyData</stp>
        <stp>XLK</stp>
        <stp>Bar</stp>
        <stp/>
        <stp>Open</stp>
        <stp>M</stp>
        <stp>-466</stp>
        <stp/>
        <stp/>
        <stp/>
        <stp/>
        <stp/>
        <tr r="I468" s="2"/>
      </tp>
      <tp t="s">
        <v/>
        <stp/>
        <stp>StudyData</stp>
        <stp>XLK</stp>
        <stp>Bar</stp>
        <stp/>
        <stp>Open</stp>
        <stp>M</stp>
        <stp>-367</stp>
        <stp/>
        <stp/>
        <stp/>
        <stp/>
        <stp/>
        <tr r="I369" s="2"/>
      </tp>
      <tp>
        <v>55.63</v>
        <stp/>
        <stp>StudyData</stp>
        <stp>XLK</stp>
        <stp>Bar</stp>
        <stp/>
        <stp>Open</stp>
        <stp>M</stp>
        <stp>-267</stp>
        <stp/>
        <stp/>
        <stp/>
        <stp/>
        <stp/>
        <tr r="I269" s="2"/>
      </tp>
      <tp>
        <v>24.17</v>
        <stp/>
        <stp>StudyData</stp>
        <stp>XLK</stp>
        <stp>Bar</stp>
        <stp/>
        <stp>Open</stp>
        <stp>M</stp>
        <stp>-167</stp>
        <stp/>
        <stp/>
        <stp/>
        <stp/>
        <stp/>
        <tr r="I169" s="2"/>
      </tp>
      <tp t="s">
        <v/>
        <stp/>
        <stp>StudyData</stp>
        <stp>XLK</stp>
        <stp>Bar</stp>
        <stp/>
        <stp>Open</stp>
        <stp>M</stp>
        <stp>-567</stp>
        <stp/>
        <stp/>
        <stp/>
        <stp/>
        <stp/>
        <tr r="I569" s="2"/>
      </tp>
      <tp t="s">
        <v/>
        <stp/>
        <stp>StudyData</stp>
        <stp>XLK</stp>
        <stp>Bar</stp>
        <stp/>
        <stp>Open</stp>
        <stp>M</stp>
        <stp>-467</stp>
        <stp/>
        <stp/>
        <stp/>
        <stp/>
        <stp/>
        <tr r="I469" s="2"/>
      </tp>
      <tp t="s">
        <v/>
        <stp/>
        <stp>StudyData</stp>
        <stp>XLK</stp>
        <stp>Bar</stp>
        <stp/>
        <stp>Open</stp>
        <stp>M</stp>
        <stp>-364</stp>
        <stp/>
        <stp/>
        <stp/>
        <stp/>
        <stp/>
        <tr r="I366" s="2"/>
      </tp>
      <tp>
        <v>59.81</v>
        <stp/>
        <stp>StudyData</stp>
        <stp>XLK</stp>
        <stp>Bar</stp>
        <stp/>
        <stp>Open</stp>
        <stp>M</stp>
        <stp>-264</stp>
        <stp/>
        <stp/>
        <stp/>
        <stp/>
        <stp/>
        <tr r="I266" s="2"/>
      </tp>
      <tp>
        <v>22.48</v>
        <stp/>
        <stp>StudyData</stp>
        <stp>XLK</stp>
        <stp>Bar</stp>
        <stp/>
        <stp>Open</stp>
        <stp>M</stp>
        <stp>-164</stp>
        <stp/>
        <stp/>
        <stp/>
        <stp/>
        <stp/>
        <tr r="I166" s="2"/>
      </tp>
      <tp t="s">
        <v/>
        <stp/>
        <stp>StudyData</stp>
        <stp>XLK</stp>
        <stp>Bar</stp>
        <stp/>
        <stp>Open</stp>
        <stp>M</stp>
        <stp>-564</stp>
        <stp/>
        <stp/>
        <stp/>
        <stp/>
        <stp/>
        <tr r="I566" s="2"/>
      </tp>
      <tp t="s">
        <v/>
        <stp/>
        <stp>StudyData</stp>
        <stp>XLK</stp>
        <stp>Bar</stp>
        <stp/>
        <stp>Open</stp>
        <stp>M</stp>
        <stp>-464</stp>
        <stp/>
        <stp/>
        <stp/>
        <stp/>
        <stp/>
        <tr r="I466" s="2"/>
      </tp>
      <tp t="s">
        <v/>
        <stp/>
        <stp>StudyData</stp>
        <stp>XLK</stp>
        <stp>Bar</stp>
        <stp/>
        <stp>Open</stp>
        <stp>M</stp>
        <stp>-365</stp>
        <stp/>
        <stp/>
        <stp/>
        <stp/>
        <stp/>
        <tr r="I367" s="2"/>
      </tp>
      <tp>
        <v>56</v>
        <stp/>
        <stp>StudyData</stp>
        <stp>XLK</stp>
        <stp>Bar</stp>
        <stp/>
        <stp>Open</stp>
        <stp>M</stp>
        <stp>-265</stp>
        <stp/>
        <stp/>
        <stp/>
        <stp/>
        <stp/>
        <tr r="I267" s="2"/>
      </tp>
      <tp>
        <v>22.64</v>
        <stp/>
        <stp>StudyData</stp>
        <stp>XLK</stp>
        <stp>Bar</stp>
        <stp/>
        <stp>Open</stp>
        <stp>M</stp>
        <stp>-165</stp>
        <stp/>
        <stp/>
        <stp/>
        <stp/>
        <stp/>
        <tr r="I167" s="2"/>
      </tp>
      <tp t="s">
        <v/>
        <stp/>
        <stp>StudyData</stp>
        <stp>XLK</stp>
        <stp>Bar</stp>
        <stp/>
        <stp>Open</stp>
        <stp>M</stp>
        <stp>-565</stp>
        <stp/>
        <stp/>
        <stp/>
        <stp/>
        <stp/>
        <tr r="I567" s="2"/>
      </tp>
      <tp t="s">
        <v/>
        <stp/>
        <stp>StudyData</stp>
        <stp>XLK</stp>
        <stp>Bar</stp>
        <stp/>
        <stp>Open</stp>
        <stp>M</stp>
        <stp>-465</stp>
        <stp/>
        <stp/>
        <stp/>
        <stp/>
        <stp/>
        <tr r="I467" s="2"/>
      </tp>
      <tp t="s">
        <v/>
        <stp/>
        <stp>StudyData</stp>
        <stp>XLK</stp>
        <stp>Bar</stp>
        <stp/>
        <stp>Open</stp>
        <stp>M</stp>
        <stp>-368</stp>
        <stp/>
        <stp/>
        <stp/>
        <stp/>
        <stp/>
        <tr r="I370" s="2"/>
      </tp>
      <tp>
        <v>46.5</v>
        <stp/>
        <stp>StudyData</stp>
        <stp>XLK</stp>
        <stp>Bar</stp>
        <stp/>
        <stp>Open</stp>
        <stp>M</stp>
        <stp>-268</stp>
        <stp/>
        <stp/>
        <stp/>
        <stp/>
        <stp/>
        <tr r="I270" s="2"/>
      </tp>
      <tp>
        <v>22.92</v>
        <stp/>
        <stp>StudyData</stp>
        <stp>XLK</stp>
        <stp>Bar</stp>
        <stp/>
        <stp>Open</stp>
        <stp>M</stp>
        <stp>-168</stp>
        <stp/>
        <stp/>
        <stp/>
        <stp/>
        <stp/>
        <tr r="I170" s="2"/>
      </tp>
      <tp t="s">
        <v/>
        <stp/>
        <stp>StudyData</stp>
        <stp>XLK</stp>
        <stp>Bar</stp>
        <stp/>
        <stp>Open</stp>
        <stp>M</stp>
        <stp>-568</stp>
        <stp/>
        <stp/>
        <stp/>
        <stp/>
        <stp/>
        <tr r="I570" s="2"/>
      </tp>
      <tp t="s">
        <v/>
        <stp/>
        <stp>StudyData</stp>
        <stp>XLK</stp>
        <stp>Bar</stp>
        <stp/>
        <stp>Open</stp>
        <stp>M</stp>
        <stp>-468</stp>
        <stp/>
        <stp/>
        <stp/>
        <stp/>
        <stp/>
        <tr r="I470" s="2"/>
      </tp>
      <tp t="s">
        <v/>
        <stp/>
        <stp>StudyData</stp>
        <stp>XLK</stp>
        <stp>Bar</stp>
        <stp/>
        <stp>Open</stp>
        <stp>M</stp>
        <stp>-369</stp>
        <stp/>
        <stp/>
        <stp/>
        <stp/>
        <stp/>
        <tr r="I371" s="2"/>
      </tp>
      <tp>
        <v>42.63</v>
        <stp/>
        <stp>StudyData</stp>
        <stp>XLK</stp>
        <stp>Bar</stp>
        <stp/>
        <stp>Open</stp>
        <stp>M</stp>
        <stp>-269</stp>
        <stp/>
        <stp/>
        <stp/>
        <stp/>
        <stp/>
        <tr r="I271" s="2"/>
      </tp>
      <tp>
        <v>22.18</v>
        <stp/>
        <stp>StudyData</stp>
        <stp>XLK</stp>
        <stp>Bar</stp>
        <stp/>
        <stp>Open</stp>
        <stp>M</stp>
        <stp>-169</stp>
        <stp/>
        <stp/>
        <stp/>
        <stp/>
        <stp/>
        <tr r="I171" s="2"/>
      </tp>
      <tp t="s">
        <v/>
        <stp/>
        <stp>StudyData</stp>
        <stp>XLK</stp>
        <stp>Bar</stp>
        <stp/>
        <stp>Open</stp>
        <stp>M</stp>
        <stp>-569</stp>
        <stp/>
        <stp/>
        <stp/>
        <stp/>
        <stp/>
        <tr r="I571" s="2"/>
      </tp>
      <tp t="s">
        <v/>
        <stp/>
        <stp>StudyData</stp>
        <stp>XLK</stp>
        <stp>Bar</stp>
        <stp/>
        <stp>Open</stp>
        <stp>M</stp>
        <stp>-469</stp>
        <stp/>
        <stp/>
        <stp/>
        <stp/>
        <stp/>
        <tr r="I471" s="2"/>
      </tp>
      <tp>
        <v>1679520</v>
        <stp/>
        <stp>ContractData</stp>
        <stp>XLB</stp>
        <stp>T_CVol</stp>
        <stp/>
        <stp>T</stp>
        <tr r="P10" s="3"/>
      </tp>
      <tp t="s">
        <v/>
        <stp/>
        <stp>StudyData</stp>
        <stp>XLK</stp>
        <stp>Bar</stp>
        <stp/>
        <stp>Open</stp>
        <stp>M</stp>
        <stp>-372</stp>
        <stp/>
        <stp/>
        <stp/>
        <stp/>
        <stp/>
        <tr r="I374" s="2"/>
      </tp>
      <tp>
        <v>39.81</v>
        <stp/>
        <stp>StudyData</stp>
        <stp>XLK</stp>
        <stp>Bar</stp>
        <stp/>
        <stp>Open</stp>
        <stp>M</stp>
        <stp>-272</stp>
        <stp/>
        <stp/>
        <stp/>
        <stp/>
        <stp/>
        <tr r="I274" s="2"/>
      </tp>
      <tp>
        <v>26.34</v>
        <stp/>
        <stp>StudyData</stp>
        <stp>XLK</stp>
        <stp>Bar</stp>
        <stp/>
        <stp>Open</stp>
        <stp>M</stp>
        <stp>-172</stp>
        <stp/>
        <stp/>
        <stp/>
        <stp/>
        <stp/>
        <tr r="I174" s="2"/>
      </tp>
      <tp t="s">
        <v/>
        <stp/>
        <stp>StudyData</stp>
        <stp>XLK</stp>
        <stp>Bar</stp>
        <stp/>
        <stp>Open</stp>
        <stp>M</stp>
        <stp>-572</stp>
        <stp/>
        <stp/>
        <stp/>
        <stp/>
        <stp/>
        <tr r="I574" s="2"/>
      </tp>
      <tp t="s">
        <v/>
        <stp/>
        <stp>StudyData</stp>
        <stp>XLK</stp>
        <stp>Bar</stp>
        <stp/>
        <stp>Open</stp>
        <stp>M</stp>
        <stp>-472</stp>
        <stp/>
        <stp/>
        <stp/>
        <stp/>
        <stp/>
        <tr r="I474" s="2"/>
      </tp>
      <tp t="s">
        <v/>
        <stp/>
        <stp>StudyData</stp>
        <stp>XLK</stp>
        <stp>Bar</stp>
        <stp/>
        <stp>Open</stp>
        <stp>M</stp>
        <stp>-373</stp>
        <stp/>
        <stp/>
        <stp/>
        <stp/>
        <stp/>
        <tr r="I375" s="2"/>
      </tp>
      <tp>
        <v>40.659999999999997</v>
        <stp/>
        <stp>StudyData</stp>
        <stp>XLK</stp>
        <stp>Bar</stp>
        <stp/>
        <stp>Open</stp>
        <stp>M</stp>
        <stp>-273</stp>
        <stp/>
        <stp/>
        <stp/>
        <stp/>
        <stp/>
        <tr r="I275" s="2"/>
      </tp>
      <tp>
        <v>28.6</v>
        <stp/>
        <stp>StudyData</stp>
        <stp>XLK</stp>
        <stp>Bar</stp>
        <stp/>
        <stp>Open</stp>
        <stp>M</stp>
        <stp>-173</stp>
        <stp/>
        <stp/>
        <stp/>
        <stp/>
        <stp/>
        <tr r="I175" s="2"/>
      </tp>
      <tp t="s">
        <v/>
        <stp/>
        <stp>StudyData</stp>
        <stp>XLK</stp>
        <stp>Bar</stp>
        <stp/>
        <stp>Open</stp>
        <stp>M</stp>
        <stp>-573</stp>
        <stp/>
        <stp/>
        <stp/>
        <stp/>
        <stp/>
        <tr r="I575" s="2"/>
      </tp>
      <tp t="s">
        <v/>
        <stp/>
        <stp>StudyData</stp>
        <stp>XLK</stp>
        <stp>Bar</stp>
        <stp/>
        <stp>Open</stp>
        <stp>M</stp>
        <stp>-473</stp>
        <stp/>
        <stp/>
        <stp/>
        <stp/>
        <stp/>
        <tr r="I475" s="2"/>
      </tp>
      <tp t="s">
        <v/>
        <stp/>
        <stp>StudyData</stp>
        <stp>XLK</stp>
        <stp>Bar</stp>
        <stp/>
        <stp>Open</stp>
        <stp>M</stp>
        <stp>-370</stp>
        <stp/>
        <stp/>
        <stp/>
        <stp/>
        <stp/>
        <tr r="I372" s="2"/>
      </tp>
      <tp>
        <v>41.06</v>
        <stp/>
        <stp>StudyData</stp>
        <stp>XLK</stp>
        <stp>Bar</stp>
        <stp/>
        <stp>Open</stp>
        <stp>M</stp>
        <stp>-270</stp>
        <stp/>
        <stp/>
        <stp/>
        <stp/>
        <stp/>
        <tr r="I272" s="2"/>
      </tp>
      <tp>
        <v>23.58</v>
        <stp/>
        <stp>StudyData</stp>
        <stp>XLK</stp>
        <stp>Bar</stp>
        <stp/>
        <stp>Open</stp>
        <stp>M</stp>
        <stp>-170</stp>
        <stp/>
        <stp/>
        <stp/>
        <stp/>
        <stp/>
        <tr r="I172" s="2"/>
      </tp>
      <tp t="s">
        <v/>
        <stp/>
        <stp>StudyData</stp>
        <stp>XLK</stp>
        <stp>Bar</stp>
        <stp/>
        <stp>Open</stp>
        <stp>M</stp>
        <stp>-570</stp>
        <stp/>
        <stp/>
        <stp/>
        <stp/>
        <stp/>
        <tr r="I572" s="2"/>
      </tp>
      <tp t="s">
        <v/>
        <stp/>
        <stp>StudyData</stp>
        <stp>XLK</stp>
        <stp>Bar</stp>
        <stp/>
        <stp>Open</stp>
        <stp>M</stp>
        <stp>-470</stp>
        <stp/>
        <stp/>
        <stp/>
        <stp/>
        <stp/>
        <tr r="I472" s="2"/>
      </tp>
      <tp t="s">
        <v/>
        <stp/>
        <stp>StudyData</stp>
        <stp>XLK</stp>
        <stp>Bar</stp>
        <stp/>
        <stp>Open</stp>
        <stp>M</stp>
        <stp>-371</stp>
        <stp/>
        <stp/>
        <stp/>
        <stp/>
        <stp/>
        <tr r="I373" s="2"/>
      </tp>
      <tp>
        <v>41.72</v>
        <stp/>
        <stp>StudyData</stp>
        <stp>XLK</stp>
        <stp>Bar</stp>
        <stp/>
        <stp>Open</stp>
        <stp>M</stp>
        <stp>-271</stp>
        <stp/>
        <stp/>
        <stp/>
        <stp/>
        <stp/>
        <tr r="I273" s="2"/>
      </tp>
      <tp>
        <v>26.65</v>
        <stp/>
        <stp>StudyData</stp>
        <stp>XLK</stp>
        <stp>Bar</stp>
        <stp/>
        <stp>Open</stp>
        <stp>M</stp>
        <stp>-171</stp>
        <stp/>
        <stp/>
        <stp/>
        <stp/>
        <stp/>
        <tr r="I173" s="2"/>
      </tp>
      <tp t="s">
        <v/>
        <stp/>
        <stp>StudyData</stp>
        <stp>XLK</stp>
        <stp>Bar</stp>
        <stp/>
        <stp>Open</stp>
        <stp>M</stp>
        <stp>-571</stp>
        <stp/>
        <stp/>
        <stp/>
        <stp/>
        <stp/>
        <tr r="I573" s="2"/>
      </tp>
      <tp t="s">
        <v/>
        <stp/>
        <stp>StudyData</stp>
        <stp>XLK</stp>
        <stp>Bar</stp>
        <stp/>
        <stp>Open</stp>
        <stp>M</stp>
        <stp>-471</stp>
        <stp/>
        <stp/>
        <stp/>
        <stp/>
        <stp/>
        <tr r="I473" s="2"/>
      </tp>
      <tp t="s">
        <v/>
        <stp/>
        <stp>StudyData</stp>
        <stp>XLK</stp>
        <stp>Bar</stp>
        <stp/>
        <stp>Open</stp>
        <stp>M</stp>
        <stp>-376</stp>
        <stp/>
        <stp/>
        <stp/>
        <stp/>
        <stp/>
        <tr r="I378" s="2"/>
      </tp>
      <tp>
        <v>37.5</v>
        <stp/>
        <stp>StudyData</stp>
        <stp>XLK</stp>
        <stp>Bar</stp>
        <stp/>
        <stp>Open</stp>
        <stp>M</stp>
        <stp>-276</stp>
        <stp/>
        <stp/>
        <stp/>
        <stp/>
        <stp/>
        <tr r="I278" s="2"/>
      </tp>
      <tp>
        <v>25.57</v>
        <stp/>
        <stp>StudyData</stp>
        <stp>XLK</stp>
        <stp>Bar</stp>
        <stp/>
        <stp>Open</stp>
        <stp>M</stp>
        <stp>-176</stp>
        <stp/>
        <stp/>
        <stp/>
        <stp/>
        <stp/>
        <tr r="I178" s="2"/>
      </tp>
      <tp t="s">
        <v/>
        <stp/>
        <stp>StudyData</stp>
        <stp>XLK</stp>
        <stp>Bar</stp>
        <stp/>
        <stp>Open</stp>
        <stp>M</stp>
        <stp>-576</stp>
        <stp/>
        <stp/>
        <stp/>
        <stp/>
        <stp/>
        <tr r="I578" s="2"/>
      </tp>
      <tp t="s">
        <v/>
        <stp/>
        <stp>StudyData</stp>
        <stp>XLK</stp>
        <stp>Bar</stp>
        <stp/>
        <stp>Open</stp>
        <stp>M</stp>
        <stp>-476</stp>
        <stp/>
        <stp/>
        <stp/>
        <stp/>
        <stp/>
        <tr r="I478" s="2"/>
      </tp>
      <tp t="s">
        <v/>
        <stp/>
        <stp>StudyData</stp>
        <stp>XLK</stp>
        <stp>Bar</stp>
        <stp/>
        <stp>Open</stp>
        <stp>M</stp>
        <stp>-377</stp>
        <stp/>
        <stp/>
        <stp/>
        <stp/>
        <stp/>
        <tr r="I379" s="2"/>
      </tp>
      <tp>
        <v>33.630000000000003</v>
        <stp/>
        <stp>StudyData</stp>
        <stp>XLK</stp>
        <stp>Bar</stp>
        <stp/>
        <stp>Open</stp>
        <stp>M</stp>
        <stp>-277</stp>
        <stp/>
        <stp/>
        <stp/>
        <stp/>
        <stp/>
        <tr r="I279" s="2"/>
      </tp>
      <tp>
        <v>25.68</v>
        <stp/>
        <stp>StudyData</stp>
        <stp>XLK</stp>
        <stp>Bar</stp>
        <stp/>
        <stp>Open</stp>
        <stp>M</stp>
        <stp>-177</stp>
        <stp/>
        <stp/>
        <stp/>
        <stp/>
        <stp/>
        <tr r="I179" s="2"/>
      </tp>
      <tp t="s">
        <v/>
        <stp/>
        <stp>StudyData</stp>
        <stp>XLK</stp>
        <stp>Bar</stp>
        <stp/>
        <stp>Open</stp>
        <stp>M</stp>
        <stp>-577</stp>
        <stp/>
        <stp/>
        <stp/>
        <stp/>
        <stp/>
        <tr r="I579" s="2"/>
      </tp>
      <tp t="s">
        <v/>
        <stp/>
        <stp>StudyData</stp>
        <stp>XLK</stp>
        <stp>Bar</stp>
        <stp/>
        <stp>Open</stp>
        <stp>M</stp>
        <stp>-477</stp>
        <stp/>
        <stp/>
        <stp/>
        <stp/>
        <stp/>
        <tr r="I479" s="2"/>
      </tp>
      <tp t="s">
        <v/>
        <stp/>
        <stp>StudyData</stp>
        <stp>XLK</stp>
        <stp>Bar</stp>
        <stp/>
        <stp>Open</stp>
        <stp>M</stp>
        <stp>-374</stp>
        <stp/>
        <stp/>
        <stp/>
        <stp/>
        <stp/>
        <tr r="I376" s="2"/>
      </tp>
      <tp>
        <v>36.97</v>
        <stp/>
        <stp>StudyData</stp>
        <stp>XLK</stp>
        <stp>Bar</stp>
        <stp/>
        <stp>Open</stp>
        <stp>M</stp>
        <stp>-274</stp>
        <stp/>
        <stp/>
        <stp/>
        <stp/>
        <stp/>
        <tr r="I276" s="2"/>
      </tp>
      <tp>
        <v>27.17</v>
        <stp/>
        <stp>StudyData</stp>
        <stp>XLK</stp>
        <stp>Bar</stp>
        <stp/>
        <stp>Open</stp>
        <stp>M</stp>
        <stp>-174</stp>
        <stp/>
        <stp/>
        <stp/>
        <stp/>
        <stp/>
        <tr r="I176" s="2"/>
      </tp>
      <tp t="s">
        <v/>
        <stp/>
        <stp>StudyData</stp>
        <stp>XLK</stp>
        <stp>Bar</stp>
        <stp/>
        <stp>Open</stp>
        <stp>M</stp>
        <stp>-574</stp>
        <stp/>
        <stp/>
        <stp/>
        <stp/>
        <stp/>
        <tr r="I576" s="2"/>
      </tp>
      <tp t="s">
        <v/>
        <stp/>
        <stp>StudyData</stp>
        <stp>XLK</stp>
        <stp>Bar</stp>
        <stp/>
        <stp>Open</stp>
        <stp>M</stp>
        <stp>-474</stp>
        <stp/>
        <stp/>
        <stp/>
        <stp/>
        <stp/>
        <tr r="I476" s="2"/>
      </tp>
      <tp t="s">
        <v/>
        <stp/>
        <stp>StudyData</stp>
        <stp>XLK</stp>
        <stp>Bar</stp>
        <stp/>
        <stp>Open</stp>
        <stp>M</stp>
        <stp>-375</stp>
        <stp/>
        <stp/>
        <stp/>
        <stp/>
        <stp/>
        <tr r="I377" s="2"/>
      </tp>
      <tp>
        <v>37</v>
        <stp/>
        <stp>StudyData</stp>
        <stp>XLK</stp>
        <stp>Bar</stp>
        <stp/>
        <stp>Open</stp>
        <stp>M</stp>
        <stp>-275</stp>
        <stp/>
        <stp/>
        <stp/>
        <stp/>
        <stp/>
        <tr r="I277" s="2"/>
      </tp>
      <tp>
        <v>26.08</v>
        <stp/>
        <stp>StudyData</stp>
        <stp>XLK</stp>
        <stp>Bar</stp>
        <stp/>
        <stp>Open</stp>
        <stp>M</stp>
        <stp>-175</stp>
        <stp/>
        <stp/>
        <stp/>
        <stp/>
        <stp/>
        <tr r="I177" s="2"/>
      </tp>
      <tp t="s">
        <v/>
        <stp/>
        <stp>StudyData</stp>
        <stp>XLK</stp>
        <stp>Bar</stp>
        <stp/>
        <stp>Open</stp>
        <stp>M</stp>
        <stp>-575</stp>
        <stp/>
        <stp/>
        <stp/>
        <stp/>
        <stp/>
        <tr r="I577" s="2"/>
      </tp>
      <tp t="s">
        <v/>
        <stp/>
        <stp>StudyData</stp>
        <stp>XLK</stp>
        <stp>Bar</stp>
        <stp/>
        <stp>Open</stp>
        <stp>M</stp>
        <stp>-475</stp>
        <stp/>
        <stp/>
        <stp/>
        <stp/>
        <stp/>
        <tr r="I477" s="2"/>
      </tp>
      <tp t="s">
        <v/>
        <stp/>
        <stp>StudyData</stp>
        <stp>XLK</stp>
        <stp>Bar</stp>
        <stp/>
        <stp>Open</stp>
        <stp>M</stp>
        <stp>-378</stp>
        <stp/>
        <stp/>
        <stp/>
        <stp/>
        <stp/>
        <tr r="I380" s="2"/>
      </tp>
      <tp>
        <v>38.159999999999997</v>
        <stp/>
        <stp>StudyData</stp>
        <stp>XLK</stp>
        <stp>Bar</stp>
        <stp/>
        <stp>Open</stp>
        <stp>M</stp>
        <stp>-278</stp>
        <stp/>
        <stp/>
        <stp/>
        <stp/>
        <stp/>
        <tr r="I280" s="2"/>
      </tp>
      <tp>
        <v>25.77</v>
        <stp/>
        <stp>StudyData</stp>
        <stp>XLK</stp>
        <stp>Bar</stp>
        <stp/>
        <stp>Open</stp>
        <stp>M</stp>
        <stp>-178</stp>
        <stp/>
        <stp/>
        <stp/>
        <stp/>
        <stp/>
        <tr r="I180" s="2"/>
      </tp>
      <tp t="s">
        <v/>
        <stp/>
        <stp>StudyData</stp>
        <stp>XLK</stp>
        <stp>Bar</stp>
        <stp/>
        <stp>Open</stp>
        <stp>M</stp>
        <stp>-578</stp>
        <stp/>
        <stp/>
        <stp/>
        <stp/>
        <stp/>
        <tr r="I580" s="2"/>
      </tp>
      <tp t="s">
        <v/>
        <stp/>
        <stp>StudyData</stp>
        <stp>XLK</stp>
        <stp>Bar</stp>
        <stp/>
        <stp>Open</stp>
        <stp>M</stp>
        <stp>-478</stp>
        <stp/>
        <stp/>
        <stp/>
        <stp/>
        <stp/>
        <tr r="I480" s="2"/>
      </tp>
      <tp t="s">
        <v/>
        <stp/>
        <stp>StudyData</stp>
        <stp>XLK</stp>
        <stp>Bar</stp>
        <stp/>
        <stp>Open</stp>
        <stp>M</stp>
        <stp>-379</stp>
        <stp/>
        <stp/>
        <stp/>
        <stp/>
        <stp/>
        <tr r="I381" s="2"/>
      </tp>
      <tp>
        <v>32.630000000000003</v>
        <stp/>
        <stp>StudyData</stp>
        <stp>XLK</stp>
        <stp>Bar</stp>
        <stp/>
        <stp>Open</stp>
        <stp>M</stp>
        <stp>-279</stp>
        <stp/>
        <stp/>
        <stp/>
        <stp/>
        <stp/>
        <tr r="I281" s="2"/>
      </tp>
      <tp>
        <v>24.49</v>
        <stp/>
        <stp>StudyData</stp>
        <stp>XLK</stp>
        <stp>Bar</stp>
        <stp/>
        <stp>Open</stp>
        <stp>M</stp>
        <stp>-179</stp>
        <stp/>
        <stp/>
        <stp/>
        <stp/>
        <stp/>
        <tr r="I181" s="2"/>
      </tp>
      <tp t="s">
        <v/>
        <stp/>
        <stp>StudyData</stp>
        <stp>XLK</stp>
        <stp>Bar</stp>
        <stp/>
        <stp>Open</stp>
        <stp>M</stp>
        <stp>-579</stp>
        <stp/>
        <stp/>
        <stp/>
        <stp/>
        <stp/>
        <tr r="I581" s="2"/>
      </tp>
      <tp t="s">
        <v/>
        <stp/>
        <stp>StudyData</stp>
        <stp>XLK</stp>
        <stp>Bar</stp>
        <stp/>
        <stp>Open</stp>
        <stp>M</stp>
        <stp>-479</stp>
        <stp/>
        <stp/>
        <stp/>
        <stp/>
        <stp/>
        <tr r="I481" s="2"/>
      </tp>
      <tp t="s">
        <v/>
        <stp/>
        <stp>StudyData</stp>
        <stp>XLK</stp>
        <stp>Bar</stp>
        <stp/>
        <stp>Open</stp>
        <stp>M</stp>
        <stp>-342</stp>
        <stp/>
        <stp/>
        <stp/>
        <stp/>
        <stp/>
        <tr r="I344" s="2"/>
      </tp>
      <tp>
        <v>23.55</v>
        <stp/>
        <stp>StudyData</stp>
        <stp>XLK</stp>
        <stp>Bar</stp>
        <stp/>
        <stp>Open</stp>
        <stp>M</stp>
        <stp>-242</stp>
        <stp/>
        <stp/>
        <stp/>
        <stp/>
        <stp/>
        <tr r="I244" s="2"/>
      </tp>
      <tp>
        <v>21.54</v>
        <stp/>
        <stp>StudyData</stp>
        <stp>XLK</stp>
        <stp>Bar</stp>
        <stp/>
        <stp>Open</stp>
        <stp>M</stp>
        <stp>-142</stp>
        <stp/>
        <stp/>
        <stp/>
        <stp/>
        <stp/>
        <tr r="I144" s="2"/>
      </tp>
      <tp t="s">
        <v/>
        <stp/>
        <stp>StudyData</stp>
        <stp>XLK</stp>
        <stp>Bar</stp>
        <stp/>
        <stp>Open</stp>
        <stp>M</stp>
        <stp>-542</stp>
        <stp/>
        <stp/>
        <stp/>
        <stp/>
        <stp/>
        <tr r="I544" s="2"/>
      </tp>
      <tp t="s">
        <v/>
        <stp/>
        <stp>StudyData</stp>
        <stp>XLK</stp>
        <stp>Bar</stp>
        <stp/>
        <stp>Open</stp>
        <stp>M</stp>
        <stp>-442</stp>
        <stp/>
        <stp/>
        <stp/>
        <stp/>
        <stp/>
        <tr r="I444" s="2"/>
      </tp>
      <tp t="s">
        <v/>
        <stp/>
        <stp>StudyData</stp>
        <stp>XLK</stp>
        <stp>Bar</stp>
        <stp/>
        <stp>Open</stp>
        <stp>M</stp>
        <stp>-343</stp>
        <stp/>
        <stp/>
        <stp/>
        <stp/>
        <stp/>
        <tr r="I345" s="2"/>
      </tp>
      <tp>
        <v>24.4</v>
        <stp/>
        <stp>StudyData</stp>
        <stp>XLK</stp>
        <stp>Bar</stp>
        <stp/>
        <stp>Open</stp>
        <stp>M</stp>
        <stp>-243</stp>
        <stp/>
        <stp/>
        <stp/>
        <stp/>
        <stp/>
        <tr r="I245" s="2"/>
      </tp>
      <tp>
        <v>23.46</v>
        <stp/>
        <stp>StudyData</stp>
        <stp>XLK</stp>
        <stp>Bar</stp>
        <stp/>
        <stp>Open</stp>
        <stp>M</stp>
        <stp>-143</stp>
        <stp/>
        <stp/>
        <stp/>
        <stp/>
        <stp/>
        <tr r="I145" s="2"/>
      </tp>
      <tp t="s">
        <v/>
        <stp/>
        <stp>StudyData</stp>
        <stp>XLK</stp>
        <stp>Bar</stp>
        <stp/>
        <stp>Open</stp>
        <stp>M</stp>
        <stp>-543</stp>
        <stp/>
        <stp/>
        <stp/>
        <stp/>
        <stp/>
        <tr r="I545" s="2"/>
      </tp>
      <tp t="s">
        <v/>
        <stp/>
        <stp>StudyData</stp>
        <stp>XLK</stp>
        <stp>Bar</stp>
        <stp/>
        <stp>Open</stp>
        <stp>M</stp>
        <stp>-443</stp>
        <stp/>
        <stp/>
        <stp/>
        <stp/>
        <stp/>
        <tr r="I445" s="2"/>
      </tp>
      <tp t="s">
        <v/>
        <stp/>
        <stp>StudyData</stp>
        <stp>XLK</stp>
        <stp>Bar</stp>
        <stp/>
        <stp>Open</stp>
        <stp>M</stp>
        <stp>-340</stp>
        <stp/>
        <stp/>
        <stp/>
        <stp/>
        <stp/>
        <tr r="I342" s="2"/>
      </tp>
      <tp>
        <v>21.52</v>
        <stp/>
        <stp>StudyData</stp>
        <stp>XLK</stp>
        <stp>Bar</stp>
        <stp/>
        <stp>Open</stp>
        <stp>M</stp>
        <stp>-240</stp>
        <stp/>
        <stp/>
        <stp/>
        <stp/>
        <stp/>
        <tr r="I242" s="2"/>
      </tp>
      <tp>
        <v>22.18</v>
        <stp/>
        <stp>StudyData</stp>
        <stp>XLK</stp>
        <stp>Bar</stp>
        <stp/>
        <stp>Open</stp>
        <stp>M</stp>
        <stp>-140</stp>
        <stp/>
        <stp/>
        <stp/>
        <stp/>
        <stp/>
        <tr r="I142" s="2"/>
      </tp>
      <tp t="s">
        <v/>
        <stp/>
        <stp>StudyData</stp>
        <stp>XLK</stp>
        <stp>Bar</stp>
        <stp/>
        <stp>Open</stp>
        <stp>M</stp>
        <stp>-540</stp>
        <stp/>
        <stp/>
        <stp/>
        <stp/>
        <stp/>
        <tr r="I542" s="2"/>
      </tp>
      <tp t="s">
        <v/>
        <stp/>
        <stp>StudyData</stp>
        <stp>XLK</stp>
        <stp>Bar</stp>
        <stp/>
        <stp>Open</stp>
        <stp>M</stp>
        <stp>-440</stp>
        <stp/>
        <stp/>
        <stp/>
        <stp/>
        <stp/>
        <tr r="I442" s="2"/>
      </tp>
      <tp t="s">
        <v/>
        <stp/>
        <stp>StudyData</stp>
        <stp>XLK</stp>
        <stp>Bar</stp>
        <stp/>
        <stp>Open</stp>
        <stp>M</stp>
        <stp>-341</stp>
        <stp/>
        <stp/>
        <stp/>
        <stp/>
        <stp/>
        <tr r="I343" s="2"/>
      </tp>
      <tp>
        <v>20.92</v>
        <stp/>
        <stp>StudyData</stp>
        <stp>XLK</stp>
        <stp>Bar</stp>
        <stp/>
        <stp>Open</stp>
        <stp>M</stp>
        <stp>-241</stp>
        <stp/>
        <stp/>
        <stp/>
        <stp/>
        <stp/>
        <tr r="I243" s="2"/>
      </tp>
      <tp>
        <v>20.41</v>
        <stp/>
        <stp>StudyData</stp>
        <stp>XLK</stp>
        <stp>Bar</stp>
        <stp/>
        <stp>Open</stp>
        <stp>M</stp>
        <stp>-141</stp>
        <stp/>
        <stp/>
        <stp/>
        <stp/>
        <stp/>
        <tr r="I143" s="2"/>
      </tp>
      <tp t="s">
        <v/>
        <stp/>
        <stp>StudyData</stp>
        <stp>XLK</stp>
        <stp>Bar</stp>
        <stp/>
        <stp>Open</stp>
        <stp>M</stp>
        <stp>-541</stp>
        <stp/>
        <stp/>
        <stp/>
        <stp/>
        <stp/>
        <tr r="I543" s="2"/>
      </tp>
      <tp t="s">
        <v/>
        <stp/>
        <stp>StudyData</stp>
        <stp>XLK</stp>
        <stp>Bar</stp>
        <stp/>
        <stp>Open</stp>
        <stp>M</stp>
        <stp>-441</stp>
        <stp/>
        <stp/>
        <stp/>
        <stp/>
        <stp/>
        <tr r="I443" s="2"/>
      </tp>
      <tp t="s">
        <v/>
        <stp/>
        <stp>StudyData</stp>
        <stp>XLK</stp>
        <stp>Bar</stp>
        <stp/>
        <stp>Open</stp>
        <stp>M</stp>
        <stp>-346</stp>
        <stp/>
        <stp/>
        <stp/>
        <stp/>
        <stp/>
        <tr r="I348" s="2"/>
      </tp>
      <tp>
        <v>19.149999999999999</v>
        <stp/>
        <stp>StudyData</stp>
        <stp>XLK</stp>
        <stp>Bar</stp>
        <stp/>
        <stp>Open</stp>
        <stp>M</stp>
        <stp>-246</stp>
        <stp/>
        <stp/>
        <stp/>
        <stp/>
        <stp/>
        <tr r="I248" s="2"/>
      </tp>
      <tp>
        <v>21.06</v>
        <stp/>
        <stp>StudyData</stp>
        <stp>XLK</stp>
        <stp>Bar</stp>
        <stp/>
        <stp>Open</stp>
        <stp>M</stp>
        <stp>-146</stp>
        <stp/>
        <stp/>
        <stp/>
        <stp/>
        <stp/>
        <tr r="I148" s="2"/>
      </tp>
      <tp t="s">
        <v/>
        <stp/>
        <stp>StudyData</stp>
        <stp>XLK</stp>
        <stp>Bar</stp>
        <stp/>
        <stp>Open</stp>
        <stp>M</stp>
        <stp>-546</stp>
        <stp/>
        <stp/>
        <stp/>
        <stp/>
        <stp/>
        <tr r="I548" s="2"/>
      </tp>
      <tp t="s">
        <v/>
        <stp/>
        <stp>StudyData</stp>
        <stp>XLK</stp>
        <stp>Bar</stp>
        <stp/>
        <stp>Open</stp>
        <stp>M</stp>
        <stp>-446</stp>
        <stp/>
        <stp/>
        <stp/>
        <stp/>
        <stp/>
        <tr r="I448" s="2"/>
      </tp>
      <tp t="s">
        <v/>
        <stp/>
        <stp>StudyData</stp>
        <stp>XLK</stp>
        <stp>Bar</stp>
        <stp/>
        <stp>Open</stp>
        <stp>M</stp>
        <stp>-347</stp>
        <stp/>
        <stp/>
        <stp/>
        <stp/>
        <stp/>
        <tr r="I349" s="2"/>
      </tp>
      <tp>
        <v>22.51</v>
        <stp/>
        <stp>StudyData</stp>
        <stp>XLK</stp>
        <stp>Bar</stp>
        <stp/>
        <stp>Open</stp>
        <stp>M</stp>
        <stp>-247</stp>
        <stp/>
        <stp/>
        <stp/>
        <stp/>
        <stp/>
        <tr r="I249" s="2"/>
      </tp>
      <tp>
        <v>23.14</v>
        <stp/>
        <stp>StudyData</stp>
        <stp>XLK</stp>
        <stp>Bar</stp>
        <stp/>
        <stp>Open</stp>
        <stp>M</stp>
        <stp>-147</stp>
        <stp/>
        <stp/>
        <stp/>
        <stp/>
        <stp/>
        <tr r="I149" s="2"/>
      </tp>
      <tp t="s">
        <v/>
        <stp/>
        <stp>StudyData</stp>
        <stp>XLK</stp>
        <stp>Bar</stp>
        <stp/>
        <stp>Open</stp>
        <stp>M</stp>
        <stp>-547</stp>
        <stp/>
        <stp/>
        <stp/>
        <stp/>
        <stp/>
        <tr r="I549" s="2"/>
      </tp>
      <tp t="s">
        <v/>
        <stp/>
        <stp>StudyData</stp>
        <stp>XLK</stp>
        <stp>Bar</stp>
        <stp/>
        <stp>Open</stp>
        <stp>M</stp>
        <stp>-447</stp>
        <stp/>
        <stp/>
        <stp/>
        <stp/>
        <stp/>
        <tr r="I449" s="2"/>
      </tp>
      <tp t="s">
        <v/>
        <stp/>
        <stp>StudyData</stp>
        <stp>XLK</stp>
        <stp>Bar</stp>
        <stp/>
        <stp>Open</stp>
        <stp>M</stp>
        <stp>-344</stp>
        <stp/>
        <stp/>
        <stp/>
        <stp/>
        <stp/>
        <tr r="I346" s="2"/>
      </tp>
      <tp>
        <v>24.25</v>
        <stp/>
        <stp>StudyData</stp>
        <stp>XLK</stp>
        <stp>Bar</stp>
        <stp/>
        <stp>Open</stp>
        <stp>M</stp>
        <stp>-244</stp>
        <stp/>
        <stp/>
        <stp/>
        <stp/>
        <stp/>
        <tr r="I246" s="2"/>
      </tp>
      <tp>
        <v>23.16</v>
        <stp/>
        <stp>StudyData</stp>
        <stp>XLK</stp>
        <stp>Bar</stp>
        <stp/>
        <stp>Open</stp>
        <stp>M</stp>
        <stp>-144</stp>
        <stp/>
        <stp/>
        <stp/>
        <stp/>
        <stp/>
        <tr r="I146" s="2"/>
      </tp>
      <tp t="s">
        <v/>
        <stp/>
        <stp>StudyData</stp>
        <stp>XLK</stp>
        <stp>Bar</stp>
        <stp/>
        <stp>Open</stp>
        <stp>M</stp>
        <stp>-544</stp>
        <stp/>
        <stp/>
        <stp/>
        <stp/>
        <stp/>
        <tr r="I546" s="2"/>
      </tp>
      <tp t="s">
        <v/>
        <stp/>
        <stp>StudyData</stp>
        <stp>XLK</stp>
        <stp>Bar</stp>
        <stp/>
        <stp>Open</stp>
        <stp>M</stp>
        <stp>-444</stp>
        <stp/>
        <stp/>
        <stp/>
        <stp/>
        <stp/>
        <tr r="I446" s="2"/>
      </tp>
      <tp t="s">
        <v/>
        <stp/>
        <stp>StudyData</stp>
        <stp>XLK</stp>
        <stp>Bar</stp>
        <stp/>
        <stp>Open</stp>
        <stp>M</stp>
        <stp>-345</stp>
        <stp/>
        <stp/>
        <stp/>
        <stp/>
        <stp/>
        <tr r="I347" s="2"/>
      </tp>
      <tp>
        <v>21.5</v>
        <stp/>
        <stp>StudyData</stp>
        <stp>XLK</stp>
        <stp>Bar</stp>
        <stp/>
        <stp>Open</stp>
        <stp>M</stp>
        <stp>-245</stp>
        <stp/>
        <stp/>
        <stp/>
        <stp/>
        <stp/>
        <tr r="I247" s="2"/>
      </tp>
      <tp>
        <v>21.8</v>
        <stp/>
        <stp>StudyData</stp>
        <stp>XLK</stp>
        <stp>Bar</stp>
        <stp/>
        <stp>Open</stp>
        <stp>M</stp>
        <stp>-145</stp>
        <stp/>
        <stp/>
        <stp/>
        <stp/>
        <stp/>
        <tr r="I147" s="2"/>
      </tp>
      <tp t="s">
        <v/>
        <stp/>
        <stp>StudyData</stp>
        <stp>XLK</stp>
        <stp>Bar</stp>
        <stp/>
        <stp>Open</stp>
        <stp>M</stp>
        <stp>-545</stp>
        <stp/>
        <stp/>
        <stp/>
        <stp/>
        <stp/>
        <tr r="I547" s="2"/>
      </tp>
      <tp t="s">
        <v/>
        <stp/>
        <stp>StudyData</stp>
        <stp>XLK</stp>
        <stp>Bar</stp>
        <stp/>
        <stp>Open</stp>
        <stp>M</stp>
        <stp>-445</stp>
        <stp/>
        <stp/>
        <stp/>
        <stp/>
        <stp/>
        <tr r="I447" s="2"/>
      </tp>
      <tp t="s">
        <v/>
        <stp/>
        <stp>StudyData</stp>
        <stp>XLK</stp>
        <stp>Bar</stp>
        <stp/>
        <stp>Open</stp>
        <stp>M</stp>
        <stp>-348</stp>
        <stp/>
        <stp/>
        <stp/>
        <stp/>
        <stp/>
        <tr r="I350" s="2"/>
      </tp>
      <tp>
        <v>26.7</v>
        <stp/>
        <stp>StudyData</stp>
        <stp>XLK</stp>
        <stp>Bar</stp>
        <stp/>
        <stp>Open</stp>
        <stp>M</stp>
        <stp>-248</stp>
        <stp/>
        <stp/>
        <stp/>
        <stp/>
        <stp/>
        <tr r="I250" s="2"/>
      </tp>
      <tp>
        <v>21.92</v>
        <stp/>
        <stp>StudyData</stp>
        <stp>XLK</stp>
        <stp>Bar</stp>
        <stp/>
        <stp>Open</stp>
        <stp>M</stp>
        <stp>-148</stp>
        <stp/>
        <stp/>
        <stp/>
        <stp/>
        <stp/>
        <tr r="I150" s="2"/>
      </tp>
      <tp t="s">
        <v/>
        <stp/>
        <stp>StudyData</stp>
        <stp>XLK</stp>
        <stp>Bar</stp>
        <stp/>
        <stp>Open</stp>
        <stp>M</stp>
        <stp>-548</stp>
        <stp/>
        <stp/>
        <stp/>
        <stp/>
        <stp/>
        <tr r="I550" s="2"/>
      </tp>
      <tp t="s">
        <v/>
        <stp/>
        <stp>StudyData</stp>
        <stp>XLK</stp>
        <stp>Bar</stp>
        <stp/>
        <stp>Open</stp>
        <stp>M</stp>
        <stp>-448</stp>
        <stp/>
        <stp/>
        <stp/>
        <stp/>
        <stp/>
        <tr r="I450" s="2"/>
      </tp>
      <tp t="s">
        <v/>
        <stp/>
        <stp>StudyData</stp>
        <stp>XLK</stp>
        <stp>Bar</stp>
        <stp/>
        <stp>Open</stp>
        <stp>M</stp>
        <stp>-349</stp>
        <stp/>
        <stp/>
        <stp/>
        <stp/>
        <stp/>
        <tr r="I351" s="2"/>
      </tp>
      <tp>
        <v>27.9</v>
        <stp/>
        <stp>StudyData</stp>
        <stp>XLK</stp>
        <stp>Bar</stp>
        <stp/>
        <stp>Open</stp>
        <stp>M</stp>
        <stp>-249</stp>
        <stp/>
        <stp/>
        <stp/>
        <stp/>
        <stp/>
        <tr r="I251" s="2"/>
      </tp>
      <tp>
        <v>20.68</v>
        <stp/>
        <stp>StudyData</stp>
        <stp>XLK</stp>
        <stp>Bar</stp>
        <stp/>
        <stp>Open</stp>
        <stp>M</stp>
        <stp>-149</stp>
        <stp/>
        <stp/>
        <stp/>
        <stp/>
        <stp/>
        <tr r="I151" s="2"/>
      </tp>
      <tp t="s">
        <v/>
        <stp/>
        <stp>StudyData</stp>
        <stp>XLK</stp>
        <stp>Bar</stp>
        <stp/>
        <stp>Open</stp>
        <stp>M</stp>
        <stp>-549</stp>
        <stp/>
        <stp/>
        <stp/>
        <stp/>
        <stp/>
        <tr r="I551" s="2"/>
      </tp>
      <tp t="s">
        <v/>
        <stp/>
        <stp>StudyData</stp>
        <stp>XLK</stp>
        <stp>Bar</stp>
        <stp/>
        <stp>Open</stp>
        <stp>M</stp>
        <stp>-449</stp>
        <stp/>
        <stp/>
        <stp/>
        <stp/>
        <stp/>
        <tr r="I451" s="2"/>
      </tp>
      <tp>
        <v>-8.1322851721333689E-2</v>
        <stp/>
        <stp>ContractData</stp>
        <stp>XLF</stp>
        <stp>PerCentNetLastTrade</stp>
        <stp/>
        <stp>T</stp>
        <tr r="F12" s="3"/>
        <tr r="G12" s="3"/>
        <tr r="E8" s="1"/>
      </tp>
      <tp>
        <v>0.90169067000626169</v>
        <stp/>
        <stp>ContractData</stp>
        <stp>XLE</stp>
        <stp>PerCentNetLastTrade</stp>
        <stp/>
        <stp>T</stp>
        <tr r="G6" s="3"/>
        <tr r="F6" s="3"/>
        <tr r="E7" s="1"/>
      </tp>
      <tp>
        <v>0.28580024067388687</v>
        <stp/>
        <stp>ContractData</stp>
        <stp>XLC</stp>
        <stp>PerCentNetLastTrade</stp>
        <stp/>
        <stp>T</stp>
        <tr r="F9" s="3"/>
        <tr r="G9" s="3"/>
        <tr r="E6" s="1"/>
      </tp>
      <tp>
        <v>0.16842578037278239</v>
        <stp/>
        <stp>ContractData</stp>
        <stp>XLB</stp>
        <stp>PerCentNetLastTrade</stp>
        <stp/>
        <stp>T</stp>
        <tr r="G10" s="3"/>
        <tr r="F10" s="3"/>
        <tr r="E5" s="1"/>
      </tp>
      <tp>
        <v>0.95471903982542283</v>
        <stp/>
        <stp>ContractData</stp>
        <stp>XLK</stp>
        <stp>PerCentNetLastTrade</stp>
        <stp/>
        <stp>T</stp>
        <tr r="F5" s="3"/>
        <tr r="G5" s="3"/>
        <tr r="E10" s="1"/>
      </tp>
      <tp>
        <v>-0.16009605763458074</v>
        <stp/>
        <stp>ContractData</stp>
        <stp>XLI</stp>
        <stp>PerCentNetLastTrade</stp>
        <stp/>
        <stp>T</stp>
        <tr r="F14" s="3"/>
        <tr r="G14" s="3"/>
        <tr r="E9" s="1"/>
      </tp>
      <tp>
        <v>-0.64195037507212926</v>
        <stp/>
        <stp>ContractData</stp>
        <stp>XLV</stp>
        <stp>PerCentNetLastTrade</stp>
        <stp/>
        <stp>T</stp>
        <tr r="G16" s="3"/>
        <tr r="F16" s="3"/>
        <tr r="E14" s="1"/>
      </tp>
      <tp>
        <v>-0.15770797739518991</v>
        <stp/>
        <stp>ContractData</stp>
        <stp>XLU</stp>
        <stp>PerCentNetLastTrade</stp>
        <stp/>
        <stp>T</stp>
        <tr r="G13" s="3"/>
        <tr r="F13" s="3"/>
        <tr r="E13" s="1"/>
      </tp>
      <tp>
        <v>-0.20294266869609334</v>
        <stp/>
        <stp>ContractData</stp>
        <stp>XLP</stp>
        <stp>PerCentNetLastTrade</stp>
        <stp/>
        <stp>T</stp>
        <tr r="G15" s="3"/>
        <tr r="F15" s="3"/>
        <tr r="E11" s="1"/>
      </tp>
      <tp>
        <v>0.72309417040358748</v>
        <stp/>
        <stp>ContractData</stp>
        <stp>XLY</stp>
        <stp>PerCentNetLastTrade</stp>
        <stp/>
        <stp>T</stp>
        <tr r="F7" s="3"/>
        <tr r="G7" s="3"/>
        <tr r="E15" s="1"/>
      </tp>
      <tp>
        <v>0.33349322734644465</v>
        <stp/>
        <stp>ContractData</stp>
        <stp>SPY</stp>
        <stp>PerCentNetLastTrade</stp>
        <stp/>
        <stp>T</stp>
        <tr r="F8" s="3"/>
        <tr r="G8" s="3"/>
        <tr r="E4" s="1"/>
      </tp>
      <tp>
        <v>48.76</v>
        <stp/>
        <stp>ContractData</stp>
        <stp>XLRE</stp>
        <stp>Y_CLose</stp>
        <stp/>
        <stp>T</stp>
        <tr r="O11" s="3"/>
      </tp>
      <tp t="s">
        <v/>
        <stp/>
        <stp>StudyData</stp>
        <stp>XLK</stp>
        <stp>Bar</stp>
        <stp/>
        <stp>Open</stp>
        <stp>M</stp>
        <stp>-352</stp>
        <stp/>
        <stp/>
        <stp/>
        <stp/>
        <stp/>
        <tr r="I354" s="2"/>
      </tp>
      <tp>
        <v>24.95</v>
        <stp/>
        <stp>StudyData</stp>
        <stp>XLK</stp>
        <stp>Bar</stp>
        <stp/>
        <stp>Open</stp>
        <stp>M</stp>
        <stp>-252</stp>
        <stp/>
        <stp/>
        <stp/>
        <stp/>
        <stp/>
        <tr r="I254" s="2"/>
      </tp>
      <tp>
        <v>19.96</v>
        <stp/>
        <stp>StudyData</stp>
        <stp>XLK</stp>
        <stp>Bar</stp>
        <stp/>
        <stp>Open</stp>
        <stp>M</stp>
        <stp>-152</stp>
        <stp/>
        <stp/>
        <stp/>
        <stp/>
        <stp/>
        <tr r="I154" s="2"/>
      </tp>
      <tp t="s">
        <v/>
        <stp/>
        <stp>StudyData</stp>
        <stp>XLK</stp>
        <stp>Bar</stp>
        <stp/>
        <stp>Open</stp>
        <stp>M</stp>
        <stp>-552</stp>
        <stp/>
        <stp/>
        <stp/>
        <stp/>
        <stp/>
        <tr r="I554" s="2"/>
      </tp>
      <tp t="s">
        <v/>
        <stp/>
        <stp>StudyData</stp>
        <stp>XLK</stp>
        <stp>Bar</stp>
        <stp/>
        <stp>Open</stp>
        <stp>M</stp>
        <stp>-452</stp>
        <stp/>
        <stp/>
        <stp/>
        <stp/>
        <stp/>
        <tr r="I454" s="2"/>
      </tp>
      <tp t="s">
        <v/>
        <stp/>
        <stp>StudyData</stp>
        <stp>XLK</stp>
        <stp>Bar</stp>
        <stp/>
        <stp>Open</stp>
        <stp>M</stp>
        <stp>-353</stp>
        <stp/>
        <stp/>
        <stp/>
        <stp/>
        <stp/>
        <tr r="I355" s="2"/>
      </tp>
      <tp>
        <v>27.65</v>
        <stp/>
        <stp>StudyData</stp>
        <stp>XLK</stp>
        <stp>Bar</stp>
        <stp/>
        <stp>Open</stp>
        <stp>M</stp>
        <stp>-253</stp>
        <stp/>
        <stp/>
        <stp/>
        <stp/>
        <stp/>
        <tr r="I255" s="2"/>
      </tp>
      <tp>
        <v>18.309999999999999</v>
        <stp/>
        <stp>StudyData</stp>
        <stp>XLK</stp>
        <stp>Bar</stp>
        <stp/>
        <stp>Open</stp>
        <stp>M</stp>
        <stp>-153</stp>
        <stp/>
        <stp/>
        <stp/>
        <stp/>
        <stp/>
        <tr r="I155" s="2"/>
      </tp>
      <tp t="s">
        <v/>
        <stp/>
        <stp>StudyData</stp>
        <stp>XLK</stp>
        <stp>Bar</stp>
        <stp/>
        <stp>Open</stp>
        <stp>M</stp>
        <stp>-553</stp>
        <stp/>
        <stp/>
        <stp/>
        <stp/>
        <stp/>
        <tr r="I555" s="2"/>
      </tp>
      <tp t="s">
        <v/>
        <stp/>
        <stp>StudyData</stp>
        <stp>XLK</stp>
        <stp>Bar</stp>
        <stp/>
        <stp>Open</stp>
        <stp>M</stp>
        <stp>-453</stp>
        <stp/>
        <stp/>
        <stp/>
        <stp/>
        <stp/>
        <tr r="I455" s="2"/>
      </tp>
      <tp t="s">
        <v/>
        <stp/>
        <stp>StudyData</stp>
        <stp>XLK</stp>
        <stp>Bar</stp>
        <stp/>
        <stp>Open</stp>
        <stp>M</stp>
        <stp>-350</stp>
        <stp/>
        <stp/>
        <stp/>
        <stp/>
        <stp/>
        <tr r="I352" s="2"/>
      </tp>
      <tp>
        <v>27.9</v>
        <stp/>
        <stp>StudyData</stp>
        <stp>XLK</stp>
        <stp>Bar</stp>
        <stp/>
        <stp>Open</stp>
        <stp>M</stp>
        <stp>-250</stp>
        <stp/>
        <stp/>
        <stp/>
        <stp/>
        <stp/>
        <tr r="I252" s="2"/>
      </tp>
      <tp>
        <v>20.75</v>
        <stp/>
        <stp>StudyData</stp>
        <stp>XLK</stp>
        <stp>Bar</stp>
        <stp/>
        <stp>Open</stp>
        <stp>M</stp>
        <stp>-150</stp>
        <stp/>
        <stp/>
        <stp/>
        <stp/>
        <stp/>
        <tr r="I152" s="2"/>
      </tp>
      <tp t="s">
        <v/>
        <stp/>
        <stp>StudyData</stp>
        <stp>XLK</stp>
        <stp>Bar</stp>
        <stp/>
        <stp>Open</stp>
        <stp>M</stp>
        <stp>-550</stp>
        <stp/>
        <stp/>
        <stp/>
        <stp/>
        <stp/>
        <tr r="I552" s="2"/>
      </tp>
      <tp t="s">
        <v/>
        <stp/>
        <stp>StudyData</stp>
        <stp>XLK</stp>
        <stp>Bar</stp>
        <stp/>
        <stp>Open</stp>
        <stp>M</stp>
        <stp>-450</stp>
        <stp/>
        <stp/>
        <stp/>
        <stp/>
        <stp/>
        <tr r="I452" s="2"/>
      </tp>
      <tp t="s">
        <v/>
        <stp/>
        <stp>StudyData</stp>
        <stp>XLK</stp>
        <stp>Bar</stp>
        <stp/>
        <stp>Open</stp>
        <stp>M</stp>
        <stp>-351</stp>
        <stp/>
        <stp/>
        <stp/>
        <stp/>
        <stp/>
        <tr r="I353" s="2"/>
      </tp>
      <tp>
        <v>28.8</v>
        <stp/>
        <stp>StudyData</stp>
        <stp>XLK</stp>
        <stp>Bar</stp>
        <stp/>
        <stp>Open</stp>
        <stp>M</stp>
        <stp>-251</stp>
        <stp/>
        <stp/>
        <stp/>
        <stp/>
        <stp/>
        <tr r="I253" s="2"/>
      </tp>
      <tp>
        <v>19.98</v>
        <stp/>
        <stp>StudyData</stp>
        <stp>XLK</stp>
        <stp>Bar</stp>
        <stp/>
        <stp>Open</stp>
        <stp>M</stp>
        <stp>-151</stp>
        <stp/>
        <stp/>
        <stp/>
        <stp/>
        <stp/>
        <tr r="I153" s="2"/>
      </tp>
      <tp t="s">
        <v/>
        <stp/>
        <stp>StudyData</stp>
        <stp>XLK</stp>
        <stp>Bar</stp>
        <stp/>
        <stp>Open</stp>
        <stp>M</stp>
        <stp>-551</stp>
        <stp/>
        <stp/>
        <stp/>
        <stp/>
        <stp/>
        <tr r="I553" s="2"/>
      </tp>
      <tp t="s">
        <v/>
        <stp/>
        <stp>StudyData</stp>
        <stp>XLK</stp>
        <stp>Bar</stp>
        <stp/>
        <stp>Open</stp>
        <stp>M</stp>
        <stp>-451</stp>
        <stp/>
        <stp/>
        <stp/>
        <stp/>
        <stp/>
        <tr r="I453" s="2"/>
      </tp>
      <tp t="s">
        <v/>
        <stp/>
        <stp>StudyData</stp>
        <stp>XLK</stp>
        <stp>Bar</stp>
        <stp/>
        <stp>Open</stp>
        <stp>M</stp>
        <stp>-356</stp>
        <stp/>
        <stp/>
        <stp/>
        <stp/>
        <stp/>
        <tr r="I358" s="2"/>
      </tp>
      <tp>
        <v>35.75</v>
        <stp/>
        <stp>StudyData</stp>
        <stp>XLK</stp>
        <stp>Bar</stp>
        <stp/>
        <stp>Open</stp>
        <stp>M</stp>
        <stp>-256</stp>
        <stp/>
        <stp/>
        <stp/>
        <stp/>
        <stp/>
        <tr r="I258" s="2"/>
      </tp>
      <tp>
        <v>15.44</v>
        <stp/>
        <stp>StudyData</stp>
        <stp>XLK</stp>
        <stp>Bar</stp>
        <stp/>
        <stp>Open</stp>
        <stp>M</stp>
        <stp>-156</stp>
        <stp/>
        <stp/>
        <stp/>
        <stp/>
        <stp/>
        <tr r="I158" s="2"/>
      </tp>
      <tp t="s">
        <v/>
        <stp/>
        <stp>StudyData</stp>
        <stp>XLK</stp>
        <stp>Bar</stp>
        <stp/>
        <stp>Open</stp>
        <stp>M</stp>
        <stp>-556</stp>
        <stp/>
        <stp/>
        <stp/>
        <stp/>
        <stp/>
        <tr r="I558" s="2"/>
      </tp>
      <tp t="s">
        <v/>
        <stp/>
        <stp>StudyData</stp>
        <stp>XLK</stp>
        <stp>Bar</stp>
        <stp/>
        <stp>Open</stp>
        <stp>M</stp>
        <stp>-456</stp>
        <stp/>
        <stp/>
        <stp/>
        <stp/>
        <stp/>
        <tr r="I458" s="2"/>
      </tp>
      <tp t="s">
        <v/>
        <stp/>
        <stp>StudyData</stp>
        <stp>XLK</stp>
        <stp>Bar</stp>
        <stp/>
        <stp>Open</stp>
        <stp>M</stp>
        <stp>-357</stp>
        <stp/>
        <stp/>
        <stp/>
        <stp/>
        <stp/>
        <tr r="I359" s="2"/>
      </tp>
      <tp>
        <v>43.25</v>
        <stp/>
        <stp>StudyData</stp>
        <stp>XLK</stp>
        <stp>Bar</stp>
        <stp/>
        <stp>Open</stp>
        <stp>M</stp>
        <stp>-257</stp>
        <stp/>
        <stp/>
        <stp/>
        <stp/>
        <stp/>
        <tr r="I259" s="2"/>
      </tp>
      <tp>
        <v>13.94</v>
        <stp/>
        <stp>StudyData</stp>
        <stp>XLK</stp>
        <stp>Bar</stp>
        <stp/>
        <stp>Open</stp>
        <stp>M</stp>
        <stp>-157</stp>
        <stp/>
        <stp/>
        <stp/>
        <stp/>
        <stp/>
        <tr r="I159" s="2"/>
      </tp>
      <tp t="s">
        <v/>
        <stp/>
        <stp>StudyData</stp>
        <stp>XLK</stp>
        <stp>Bar</stp>
        <stp/>
        <stp>Open</stp>
        <stp>M</stp>
        <stp>-557</stp>
        <stp/>
        <stp/>
        <stp/>
        <stp/>
        <stp/>
        <tr r="I559" s="2"/>
      </tp>
      <tp t="s">
        <v/>
        <stp/>
        <stp>StudyData</stp>
        <stp>XLK</stp>
        <stp>Bar</stp>
        <stp/>
        <stp>Open</stp>
        <stp>M</stp>
        <stp>-457</stp>
        <stp/>
        <stp/>
        <stp/>
        <stp/>
        <stp/>
        <tr r="I459" s="2"/>
      </tp>
      <tp t="s">
        <v/>
        <stp/>
        <stp>StudyData</stp>
        <stp>XLK</stp>
        <stp>Bar</stp>
        <stp/>
        <stp>Open</stp>
        <stp>M</stp>
        <stp>-354</stp>
        <stp/>
        <stp/>
        <stp/>
        <stp/>
        <stp/>
        <tr r="I356" s="2"/>
      </tp>
      <tp>
        <v>37.42</v>
        <stp/>
        <stp>StudyData</stp>
        <stp>XLK</stp>
        <stp>Bar</stp>
        <stp/>
        <stp>Open</stp>
        <stp>M</stp>
        <stp>-254</stp>
        <stp/>
        <stp/>
        <stp/>
        <stp/>
        <stp/>
        <tr r="I256" s="2"/>
      </tp>
      <tp>
        <v>17.87</v>
        <stp/>
        <stp>StudyData</stp>
        <stp>XLK</stp>
        <stp>Bar</stp>
        <stp/>
        <stp>Open</stp>
        <stp>M</stp>
        <stp>-154</stp>
        <stp/>
        <stp/>
        <stp/>
        <stp/>
        <stp/>
        <tr r="I156" s="2"/>
      </tp>
      <tp t="s">
        <v/>
        <stp/>
        <stp>StudyData</stp>
        <stp>XLK</stp>
        <stp>Bar</stp>
        <stp/>
        <stp>Open</stp>
        <stp>M</stp>
        <stp>-554</stp>
        <stp/>
        <stp/>
        <stp/>
        <stp/>
        <stp/>
        <tr r="I556" s="2"/>
      </tp>
      <tp t="s">
        <v/>
        <stp/>
        <stp>StudyData</stp>
        <stp>XLK</stp>
        <stp>Bar</stp>
        <stp/>
        <stp>Open</stp>
        <stp>M</stp>
        <stp>-454</stp>
        <stp/>
        <stp/>
        <stp/>
        <stp/>
        <stp/>
        <tr r="I456" s="2"/>
      </tp>
      <tp t="s">
        <v/>
        <stp/>
        <stp>StudyData</stp>
        <stp>XLK</stp>
        <stp>Bar</stp>
        <stp/>
        <stp>Open</stp>
        <stp>M</stp>
        <stp>-355</stp>
        <stp/>
        <stp/>
        <stp/>
        <stp/>
        <stp/>
        <tr r="I357" s="2"/>
      </tp>
      <tp>
        <v>31.44</v>
        <stp/>
        <stp>StudyData</stp>
        <stp>XLK</stp>
        <stp>Bar</stp>
        <stp/>
        <stp>Open</stp>
        <stp>M</stp>
        <stp>-255</stp>
        <stp/>
        <stp/>
        <stp/>
        <stp/>
        <stp/>
        <tr r="I257" s="2"/>
      </tp>
      <tp>
        <v>17.3</v>
        <stp/>
        <stp>StudyData</stp>
        <stp>XLK</stp>
        <stp>Bar</stp>
        <stp/>
        <stp>Open</stp>
        <stp>M</stp>
        <stp>-155</stp>
        <stp/>
        <stp/>
        <stp/>
        <stp/>
        <stp/>
        <tr r="I157" s="2"/>
      </tp>
      <tp t="s">
        <v/>
        <stp/>
        <stp>StudyData</stp>
        <stp>XLK</stp>
        <stp>Bar</stp>
        <stp/>
        <stp>Open</stp>
        <stp>M</stp>
        <stp>-555</stp>
        <stp/>
        <stp/>
        <stp/>
        <stp/>
        <stp/>
        <tr r="I557" s="2"/>
      </tp>
      <tp t="s">
        <v/>
        <stp/>
        <stp>StudyData</stp>
        <stp>XLK</stp>
        <stp>Bar</stp>
        <stp/>
        <stp>Open</stp>
        <stp>M</stp>
        <stp>-455</stp>
        <stp/>
        <stp/>
        <stp/>
        <stp/>
        <stp/>
        <tr r="I457" s="2"/>
      </tp>
      <tp t="s">
        <v/>
        <stp/>
        <stp>StudyData</stp>
        <stp>XLK</stp>
        <stp>Bar</stp>
        <stp/>
        <stp>Open</stp>
        <stp>M</stp>
        <stp>-358</stp>
        <stp/>
        <stp/>
        <stp/>
        <stp/>
        <stp/>
        <tr r="I360" s="2"/>
      </tp>
      <tp>
        <v>47.06</v>
        <stp/>
        <stp>StudyData</stp>
        <stp>XLK</stp>
        <stp>Bar</stp>
        <stp/>
        <stp>Open</stp>
        <stp>M</stp>
        <stp>-258</stp>
        <stp/>
        <stp/>
        <stp/>
        <stp/>
        <stp/>
        <tr r="I260" s="2"/>
      </tp>
      <tp>
        <v>14.6</v>
        <stp/>
        <stp>StudyData</stp>
        <stp>XLK</stp>
        <stp>Bar</stp>
        <stp/>
        <stp>Open</stp>
        <stp>M</stp>
        <stp>-158</stp>
        <stp/>
        <stp/>
        <stp/>
        <stp/>
        <stp/>
        <tr r="I160" s="2"/>
      </tp>
      <tp t="s">
        <v/>
        <stp/>
        <stp>StudyData</stp>
        <stp>XLK</stp>
        <stp>Bar</stp>
        <stp/>
        <stp>Open</stp>
        <stp>M</stp>
        <stp>-558</stp>
        <stp/>
        <stp/>
        <stp/>
        <stp/>
        <stp/>
        <tr r="I560" s="2"/>
      </tp>
      <tp t="s">
        <v/>
        <stp/>
        <stp>StudyData</stp>
        <stp>XLK</stp>
        <stp>Bar</stp>
        <stp/>
        <stp>Open</stp>
        <stp>M</stp>
        <stp>-458</stp>
        <stp/>
        <stp/>
        <stp/>
        <stp/>
        <stp/>
        <tr r="I460" s="2"/>
      </tp>
      <tp t="s">
        <v/>
        <stp/>
        <stp>StudyData</stp>
        <stp>XLK</stp>
        <stp>Bar</stp>
        <stp/>
        <stp>Open</stp>
        <stp>M</stp>
        <stp>-359</stp>
        <stp/>
        <stp/>
        <stp/>
        <stp/>
        <stp/>
        <tr r="I361" s="2"/>
      </tp>
      <tp>
        <v>57.03</v>
        <stp/>
        <stp>StudyData</stp>
        <stp>XLK</stp>
        <stp>Bar</stp>
        <stp/>
        <stp>Open</stp>
        <stp>M</stp>
        <stp>-259</stp>
        <stp/>
        <stp/>
        <stp/>
        <stp/>
        <stp/>
        <tr r="I261" s="2"/>
      </tp>
      <tp>
        <v>15.5</v>
        <stp/>
        <stp>StudyData</stp>
        <stp>XLK</stp>
        <stp>Bar</stp>
        <stp/>
        <stp>Open</stp>
        <stp>M</stp>
        <stp>-159</stp>
        <stp/>
        <stp/>
        <stp/>
        <stp/>
        <stp/>
        <tr r="I161" s="2"/>
      </tp>
      <tp t="s">
        <v/>
        <stp/>
        <stp>StudyData</stp>
        <stp>XLK</stp>
        <stp>Bar</stp>
        <stp/>
        <stp>Open</stp>
        <stp>M</stp>
        <stp>-559</stp>
        <stp/>
        <stp/>
        <stp/>
        <stp/>
        <stp/>
        <tr r="I561" s="2"/>
      </tp>
      <tp t="s">
        <v/>
        <stp/>
        <stp>StudyData</stp>
        <stp>XLK</stp>
        <stp>Bar</stp>
        <stp/>
        <stp>Open</stp>
        <stp>M</stp>
        <stp>-459</stp>
        <stp/>
        <stp/>
        <stp/>
        <stp/>
        <stp/>
        <tr r="I461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Data!$S$37</c:f>
          <c:strCache>
            <c:ptCount val="1"/>
            <c:pt idx="0">
              <c:v>Technology Sector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704715601824939"/>
          <c:y val="0.14362296922575135"/>
          <c:w val="0.6396639010727686"/>
          <c:h val="0.72520743922058362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Data!$L$25:$L$36</c:f>
              <c:strCache>
                <c:ptCount val="12"/>
                <c:pt idx="0">
                  <c:v>January,  67%</c:v>
                </c:pt>
                <c:pt idx="1">
                  <c:v>February,  43%</c:v>
                </c:pt>
                <c:pt idx="2">
                  <c:v>March,  57%</c:v>
                </c:pt>
                <c:pt idx="3">
                  <c:v>April,  43%</c:v>
                </c:pt>
                <c:pt idx="4">
                  <c:v>May,  67%</c:v>
                </c:pt>
                <c:pt idx="5">
                  <c:v>June,  38%</c:v>
                </c:pt>
                <c:pt idx="6">
                  <c:v>July,  62%</c:v>
                </c:pt>
                <c:pt idx="7">
                  <c:v>August,  67%</c:v>
                </c:pt>
                <c:pt idx="8">
                  <c:v>September,  48%</c:v>
                </c:pt>
                <c:pt idx="9">
                  <c:v>October,  76%</c:v>
                </c:pt>
                <c:pt idx="10">
                  <c:v>November,  62%</c:v>
                </c:pt>
                <c:pt idx="11">
                  <c:v>December,  38%</c:v>
                </c:pt>
              </c:strCache>
            </c:strRef>
          </c:cat>
          <c:val>
            <c:numRef>
              <c:f>Data!$M$25:$M$36</c:f>
              <c:numCache>
                <c:formatCode>0%</c:formatCode>
                <c:ptCount val="12"/>
                <c:pt idx="0">
                  <c:v>0.66666666666666663</c:v>
                </c:pt>
                <c:pt idx="1">
                  <c:v>0.42857142857142855</c:v>
                </c:pt>
                <c:pt idx="2">
                  <c:v>0.5714285714285714</c:v>
                </c:pt>
                <c:pt idx="3">
                  <c:v>0.42857142857142855</c:v>
                </c:pt>
                <c:pt idx="4">
                  <c:v>0.66666666666666663</c:v>
                </c:pt>
                <c:pt idx="5">
                  <c:v>0.38095238095238093</c:v>
                </c:pt>
                <c:pt idx="6">
                  <c:v>0.61904761904761907</c:v>
                </c:pt>
                <c:pt idx="7">
                  <c:v>0.66666666666666663</c:v>
                </c:pt>
                <c:pt idx="8">
                  <c:v>0.47619047619047616</c:v>
                </c:pt>
                <c:pt idx="9">
                  <c:v>0.76190476190476186</c:v>
                </c:pt>
                <c:pt idx="10">
                  <c:v>0.61904761904761907</c:v>
                </c:pt>
                <c:pt idx="11">
                  <c:v>0.38095238095238093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F-417C-AA27-74AE2EAE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294879"/>
        <c:axId val="2065300287"/>
      </c:radarChart>
      <c:catAx>
        <c:axId val="206529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300287"/>
        <c:crosses val="autoZero"/>
        <c:auto val="1"/>
        <c:lblAlgn val="ctr"/>
        <c:lblOffset val="100"/>
        <c:noMultiLvlLbl val="0"/>
      </c:catAx>
      <c:valAx>
        <c:axId val="206530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29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Data!$V$37</c:f>
          <c:strCache>
            <c:ptCount val="1"/>
            <c:pt idx="0">
              <c:v>Technology Sector, October Perfomance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40733498916661"/>
          <c:y val="0.15654642447672382"/>
          <c:w val="0.60129718684493294"/>
          <c:h val="0.67235471919800638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Data!$L$38:$L$58</c:f>
              <c:strCache>
                <c:ptCount val="21"/>
                <c:pt idx="0">
                  <c:v>Oct-2021, 8.18%</c:v>
                </c:pt>
                <c:pt idx="1">
                  <c:v>Oct-2020, -5.00%</c:v>
                </c:pt>
                <c:pt idx="2">
                  <c:v>Oct-2019, 3.90%</c:v>
                </c:pt>
                <c:pt idx="3">
                  <c:v>Oct-2018, -8.00%</c:v>
                </c:pt>
                <c:pt idx="4">
                  <c:v>Oct-2017, 6.51%</c:v>
                </c:pt>
                <c:pt idx="5">
                  <c:v>Oct-2016, -.75%</c:v>
                </c:pt>
                <c:pt idx="6">
                  <c:v>Oct-2015, 10.51%</c:v>
                </c:pt>
                <c:pt idx="7">
                  <c:v>Oct-2014, 1.60%</c:v>
                </c:pt>
                <c:pt idx="8">
                  <c:v>Oct-2013, 5.02%</c:v>
                </c:pt>
                <c:pt idx="9">
                  <c:v>Oct-2012, -6.33%</c:v>
                </c:pt>
                <c:pt idx="10">
                  <c:v>Oct-2011, 10.21%</c:v>
                </c:pt>
                <c:pt idx="11">
                  <c:v>Oct-2010, 5.78%</c:v>
                </c:pt>
                <c:pt idx="12">
                  <c:v>Oct-2009, -1.25%</c:v>
                </c:pt>
                <c:pt idx="13">
                  <c:v>Oct-2008, -16.12%</c:v>
                </c:pt>
                <c:pt idx="14">
                  <c:v>Oct-2007, 5.30%</c:v>
                </c:pt>
                <c:pt idx="15">
                  <c:v>Oct-2006, 4.05%</c:v>
                </c:pt>
                <c:pt idx="16">
                  <c:v>Oct-2005, -2.30%</c:v>
                </c:pt>
                <c:pt idx="17">
                  <c:v>Oct-2004, 4.39%</c:v>
                </c:pt>
                <c:pt idx="18">
                  <c:v>Oct-2003, 7.33%</c:v>
                </c:pt>
                <c:pt idx="19">
                  <c:v>Oct-2002, 24.77%</c:v>
                </c:pt>
                <c:pt idx="20">
                  <c:v>Oct-2001, 10.91%</c:v>
                </c:pt>
              </c:strCache>
            </c:strRef>
          </c:cat>
          <c:val>
            <c:numRef>
              <c:f>Data!$N$3:$N$23</c:f>
              <c:numCache>
                <c:formatCode>0.00%</c:formatCode>
                <c:ptCount val="21"/>
                <c:pt idx="0">
                  <c:v>8.1770693811947556E-2</c:v>
                </c:pt>
                <c:pt idx="1">
                  <c:v>-5.0042844901456753E-2</c:v>
                </c:pt>
                <c:pt idx="2">
                  <c:v>3.899168011921024E-2</c:v>
                </c:pt>
                <c:pt idx="3">
                  <c:v>-8.0047789725209095E-2</c:v>
                </c:pt>
                <c:pt idx="4">
                  <c:v>6.5143824027072778E-2</c:v>
                </c:pt>
                <c:pt idx="5">
                  <c:v>-7.5345332775219633E-3</c:v>
                </c:pt>
                <c:pt idx="6">
                  <c:v>0.10506329113924047</c:v>
                </c:pt>
                <c:pt idx="7">
                  <c:v>1.604010025062658E-2</c:v>
                </c:pt>
                <c:pt idx="8">
                  <c:v>5.0249687890137312E-2</c:v>
                </c:pt>
                <c:pt idx="9">
                  <c:v>-6.3270603504218023E-2</c:v>
                </c:pt>
                <c:pt idx="10">
                  <c:v>0.10211864406779661</c:v>
                </c:pt>
                <c:pt idx="11">
                  <c:v>5.7775847089487485E-2</c:v>
                </c:pt>
                <c:pt idx="12">
                  <c:v>-1.2458073790129446E-2</c:v>
                </c:pt>
                <c:pt idx="13">
                  <c:v>-0.1612090680100757</c:v>
                </c:pt>
                <c:pt idx="14">
                  <c:v>5.3021876158694838E-2</c:v>
                </c:pt>
                <c:pt idx="15">
                  <c:v>4.0454545454545479E-2</c:v>
                </c:pt>
                <c:pt idx="16">
                  <c:v>-2.2966507177033343E-2</c:v>
                </c:pt>
                <c:pt idx="17">
                  <c:v>4.3933054393305429E-2</c:v>
                </c:pt>
                <c:pt idx="18">
                  <c:v>7.3304157549234125E-2</c:v>
                </c:pt>
                <c:pt idx="19">
                  <c:v>0.24767540152155534</c:v>
                </c:pt>
                <c:pt idx="20">
                  <c:v>0.10909090909090917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3-4C52-A194-8754698D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294879"/>
        <c:axId val="2065300287"/>
      </c:radarChart>
      <c:catAx>
        <c:axId val="206529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300287"/>
        <c:crosses val="autoZero"/>
        <c:auto val="1"/>
        <c:lblAlgn val="ctr"/>
        <c:lblOffset val="100"/>
        <c:noMultiLvlLbl val="0"/>
      </c:catAx>
      <c:valAx>
        <c:axId val="206530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29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Data!$AA$37</c:f>
          <c:strCache>
            <c:ptCount val="1"/>
            <c:pt idx="0">
              <c:v>S&amp;P 500 (Red Line) &amp; Technology Sector, October Perfomance</c:v>
            </c:pt>
          </c:strCache>
        </c:strRef>
      </c:tx>
      <c:layout>
        <c:manualLayout>
          <c:xMode val="edge"/>
          <c:yMode val="edge"/>
          <c:x val="0.12262129804662884"/>
          <c:y val="1.4414414414414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38876402264462"/>
          <c:y val="0.15895788702087915"/>
          <c:w val="0.60784722325588314"/>
          <c:h val="0.6687892932302380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Data!$L$38:$L$58</c:f>
              <c:strCache>
                <c:ptCount val="21"/>
                <c:pt idx="0">
                  <c:v>Oct-2021, 8.18%</c:v>
                </c:pt>
                <c:pt idx="1">
                  <c:v>Oct-2020, -5.00%</c:v>
                </c:pt>
                <c:pt idx="2">
                  <c:v>Oct-2019, 3.90%</c:v>
                </c:pt>
                <c:pt idx="3">
                  <c:v>Oct-2018, -8.00%</c:v>
                </c:pt>
                <c:pt idx="4">
                  <c:v>Oct-2017, 6.51%</c:v>
                </c:pt>
                <c:pt idx="5">
                  <c:v>Oct-2016, -.75%</c:v>
                </c:pt>
                <c:pt idx="6">
                  <c:v>Oct-2015, 10.51%</c:v>
                </c:pt>
                <c:pt idx="7">
                  <c:v>Oct-2014, 1.60%</c:v>
                </c:pt>
                <c:pt idx="8">
                  <c:v>Oct-2013, 5.02%</c:v>
                </c:pt>
                <c:pt idx="9">
                  <c:v>Oct-2012, -6.33%</c:v>
                </c:pt>
                <c:pt idx="10">
                  <c:v>Oct-2011, 10.21%</c:v>
                </c:pt>
                <c:pt idx="11">
                  <c:v>Oct-2010, 5.78%</c:v>
                </c:pt>
                <c:pt idx="12">
                  <c:v>Oct-2009, -1.25%</c:v>
                </c:pt>
                <c:pt idx="13">
                  <c:v>Oct-2008, -16.12%</c:v>
                </c:pt>
                <c:pt idx="14">
                  <c:v>Oct-2007, 5.30%</c:v>
                </c:pt>
                <c:pt idx="15">
                  <c:v>Oct-2006, 4.05%</c:v>
                </c:pt>
                <c:pt idx="16">
                  <c:v>Oct-2005, -2.30%</c:v>
                </c:pt>
                <c:pt idx="17">
                  <c:v>Oct-2004, 4.39%</c:v>
                </c:pt>
                <c:pt idx="18">
                  <c:v>Oct-2003, 7.33%</c:v>
                </c:pt>
                <c:pt idx="19">
                  <c:v>Oct-2002, 24.77%</c:v>
                </c:pt>
                <c:pt idx="20">
                  <c:v>Oct-2001, 10.91%</c:v>
                </c:pt>
              </c:strCache>
            </c:strRef>
          </c:cat>
          <c:val>
            <c:numRef>
              <c:f>Data!$N$3:$N$23</c:f>
              <c:numCache>
                <c:formatCode>0.00%</c:formatCode>
                <c:ptCount val="21"/>
                <c:pt idx="0">
                  <c:v>8.1770693811947556E-2</c:v>
                </c:pt>
                <c:pt idx="1">
                  <c:v>-5.0042844901456753E-2</c:v>
                </c:pt>
                <c:pt idx="2">
                  <c:v>3.899168011921024E-2</c:v>
                </c:pt>
                <c:pt idx="3">
                  <c:v>-8.0047789725209095E-2</c:v>
                </c:pt>
                <c:pt idx="4">
                  <c:v>6.5143824027072778E-2</c:v>
                </c:pt>
                <c:pt idx="5">
                  <c:v>-7.5345332775219633E-3</c:v>
                </c:pt>
                <c:pt idx="6">
                  <c:v>0.10506329113924047</c:v>
                </c:pt>
                <c:pt idx="7">
                  <c:v>1.604010025062658E-2</c:v>
                </c:pt>
                <c:pt idx="8">
                  <c:v>5.0249687890137312E-2</c:v>
                </c:pt>
                <c:pt idx="9">
                  <c:v>-6.3270603504218023E-2</c:v>
                </c:pt>
                <c:pt idx="10">
                  <c:v>0.10211864406779661</c:v>
                </c:pt>
                <c:pt idx="11">
                  <c:v>5.7775847089487485E-2</c:v>
                </c:pt>
                <c:pt idx="12">
                  <c:v>-1.2458073790129446E-2</c:v>
                </c:pt>
                <c:pt idx="13">
                  <c:v>-0.1612090680100757</c:v>
                </c:pt>
                <c:pt idx="14">
                  <c:v>5.3021876158694838E-2</c:v>
                </c:pt>
                <c:pt idx="15">
                  <c:v>4.0454545454545479E-2</c:v>
                </c:pt>
                <c:pt idx="16">
                  <c:v>-2.2966507177033343E-2</c:v>
                </c:pt>
                <c:pt idx="17">
                  <c:v>4.3933054393305429E-2</c:v>
                </c:pt>
                <c:pt idx="18">
                  <c:v>7.3304157549234125E-2</c:v>
                </c:pt>
                <c:pt idx="19">
                  <c:v>0.24767540152155534</c:v>
                </c:pt>
                <c:pt idx="20">
                  <c:v>0.10909090909090917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A-4BE2-8259-5819125C6683}"/>
            </c:ext>
          </c:extLst>
        </c:ser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gradFill flip="none" rotWithShape="1">
                <a:gsLst>
                  <a:gs pos="0">
                    <a:schemeClr val="accent5">
                      <a:lumMod val="0"/>
                      <a:lumOff val="100000"/>
                    </a:schemeClr>
                  </a:gs>
                  <a:gs pos="35000">
                    <a:schemeClr val="accent5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27432" tIns="19050" rIns="27432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Data!$L$38:$L$58</c:f>
              <c:strCache>
                <c:ptCount val="21"/>
                <c:pt idx="0">
                  <c:v>Oct-2021, 8.18%</c:v>
                </c:pt>
                <c:pt idx="1">
                  <c:v>Oct-2020, -5.00%</c:v>
                </c:pt>
                <c:pt idx="2">
                  <c:v>Oct-2019, 3.90%</c:v>
                </c:pt>
                <c:pt idx="3">
                  <c:v>Oct-2018, -8.00%</c:v>
                </c:pt>
                <c:pt idx="4">
                  <c:v>Oct-2017, 6.51%</c:v>
                </c:pt>
                <c:pt idx="5">
                  <c:v>Oct-2016, -.75%</c:v>
                </c:pt>
                <c:pt idx="6">
                  <c:v>Oct-2015, 10.51%</c:v>
                </c:pt>
                <c:pt idx="7">
                  <c:v>Oct-2014, 1.60%</c:v>
                </c:pt>
                <c:pt idx="8">
                  <c:v>Oct-2013, 5.02%</c:v>
                </c:pt>
                <c:pt idx="9">
                  <c:v>Oct-2012, -6.33%</c:v>
                </c:pt>
                <c:pt idx="10">
                  <c:v>Oct-2011, 10.21%</c:v>
                </c:pt>
                <c:pt idx="11">
                  <c:v>Oct-2010, 5.78%</c:v>
                </c:pt>
                <c:pt idx="12">
                  <c:v>Oct-2009, -1.25%</c:v>
                </c:pt>
                <c:pt idx="13">
                  <c:v>Oct-2008, -16.12%</c:v>
                </c:pt>
                <c:pt idx="14">
                  <c:v>Oct-2007, 5.30%</c:v>
                </c:pt>
                <c:pt idx="15">
                  <c:v>Oct-2006, 4.05%</c:v>
                </c:pt>
                <c:pt idx="16">
                  <c:v>Oct-2005, -2.30%</c:v>
                </c:pt>
                <c:pt idx="17">
                  <c:v>Oct-2004, 4.39%</c:v>
                </c:pt>
                <c:pt idx="18">
                  <c:v>Oct-2003, 7.33%</c:v>
                </c:pt>
                <c:pt idx="19">
                  <c:v>Oct-2002, 24.77%</c:v>
                </c:pt>
                <c:pt idx="20">
                  <c:v>Oct-2001, 10.91%</c:v>
                </c:pt>
              </c:strCache>
            </c:strRef>
          </c:cat>
          <c:val>
            <c:numRef>
              <c:f>Data!$M$3:$M$23</c:f>
              <c:numCache>
                <c:formatCode>0.00%</c:formatCode>
                <c:ptCount val="21"/>
                <c:pt idx="0">
                  <c:v>7.0163582979913347E-2</c:v>
                </c:pt>
                <c:pt idx="1">
                  <c:v>-2.4933560273522549E-2</c:v>
                </c:pt>
                <c:pt idx="2">
                  <c:v>2.2104660174545952E-2</c:v>
                </c:pt>
                <c:pt idx="3">
                  <c:v>-6.9104292790313812E-2</c:v>
                </c:pt>
                <c:pt idx="4">
                  <c:v>2.3564064801178154E-2</c:v>
                </c:pt>
                <c:pt idx="5">
                  <c:v>-1.7337031900138695E-2</c:v>
                </c:pt>
                <c:pt idx="6">
                  <c:v>8.5059750560976949E-2</c:v>
                </c:pt>
                <c:pt idx="7">
                  <c:v>2.3550908537204273E-2</c:v>
                </c:pt>
                <c:pt idx="8">
                  <c:v>4.6306767454318207E-2</c:v>
                </c:pt>
                <c:pt idx="9">
                  <c:v>-1.8198235743557719E-2</c:v>
                </c:pt>
                <c:pt idx="10">
                  <c:v>0.10914714980114887</c:v>
                </c:pt>
                <c:pt idx="11">
                  <c:v>3.8202050293524921E-2</c:v>
                </c:pt>
                <c:pt idx="12">
                  <c:v>-1.9225305426650262E-2</c:v>
                </c:pt>
                <c:pt idx="13">
                  <c:v>-0.16518665402189842</c:v>
                </c:pt>
                <c:pt idx="14">
                  <c:v>1.3566653558788786E-2</c:v>
                </c:pt>
                <c:pt idx="15">
                  <c:v>3.1516694115885459E-2</c:v>
                </c:pt>
                <c:pt idx="16">
                  <c:v>-2.365084525357616E-2</c:v>
                </c:pt>
                <c:pt idx="17">
                  <c:v>1.2884753042233335E-2</c:v>
                </c:pt>
                <c:pt idx="18">
                  <c:v>5.3526763381690788E-2</c:v>
                </c:pt>
                <c:pt idx="19">
                  <c:v>8.2283897787015392E-2</c:v>
                </c:pt>
                <c:pt idx="20">
                  <c:v>1.3021830716200684E-2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DA-4BE2-8259-5819125C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294879"/>
        <c:axId val="2065300287"/>
      </c:radarChart>
      <c:catAx>
        <c:axId val="206529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300287"/>
        <c:crosses val="autoZero"/>
        <c:auto val="1"/>
        <c:lblAlgn val="ctr"/>
        <c:lblOffset val="100"/>
        <c:noMultiLvlLbl val="0"/>
      </c:catAx>
      <c:valAx>
        <c:axId val="206530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29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85726</xdr:rowOff>
    </xdr:from>
    <xdr:to>
      <xdr:col>3</xdr:col>
      <xdr:colOff>250480</xdr:colOff>
      <xdr:row>2</xdr:row>
      <xdr:rowOff>160485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02812851"/>
          <a:ext cx="1222030" cy="28430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</xdr:row>
      <xdr:rowOff>19048</xdr:rowOff>
    </xdr:from>
    <xdr:to>
      <xdr:col>8</xdr:col>
      <xdr:colOff>571500</xdr:colOff>
      <xdr:row>43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18</xdr:row>
      <xdr:rowOff>28575</xdr:rowOff>
    </xdr:from>
    <xdr:to>
      <xdr:col>16</xdr:col>
      <xdr:colOff>361950</xdr:colOff>
      <xdr:row>43</xdr:row>
      <xdr:rowOff>47625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114300</xdr:colOff>
      <xdr:row>18</xdr:row>
      <xdr:rowOff>57150</xdr:rowOff>
    </xdr:from>
    <xdr:to>
      <xdr:col>23</xdr:col>
      <xdr:colOff>714375</xdr:colOff>
      <xdr:row>43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66677</xdr:colOff>
      <xdr:row>18</xdr:row>
      <xdr:rowOff>76201</xdr:rowOff>
    </xdr:from>
    <xdr:to>
      <xdr:col>1</xdr:col>
      <xdr:colOff>677692</xdr:colOff>
      <xdr:row>19</xdr:row>
      <xdr:rowOff>7974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2" y="3962401"/>
          <a:ext cx="611015" cy="14132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85726</xdr:colOff>
      <xdr:row>18</xdr:row>
      <xdr:rowOff>76201</xdr:rowOff>
    </xdr:from>
    <xdr:to>
      <xdr:col>9</xdr:col>
      <xdr:colOff>696741</xdr:colOff>
      <xdr:row>19</xdr:row>
      <xdr:rowOff>7974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1" y="3962401"/>
          <a:ext cx="611015" cy="141323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66676</xdr:colOff>
      <xdr:row>18</xdr:row>
      <xdr:rowOff>57151</xdr:rowOff>
    </xdr:from>
    <xdr:to>
      <xdr:col>17</xdr:col>
      <xdr:colOff>677691</xdr:colOff>
      <xdr:row>18</xdr:row>
      <xdr:rowOff>198474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3451" y="3943351"/>
          <a:ext cx="611015" cy="141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5"/>
  <sheetViews>
    <sheetView showRowColHeaders="0" tabSelected="1" zoomScaleNormal="100" workbookViewId="0">
      <selection activeCell="C18" sqref="C18"/>
    </sheetView>
  </sheetViews>
  <sheetFormatPr defaultRowHeight="16.5" x14ac:dyDescent="0.3"/>
  <cols>
    <col min="1" max="1" width="1.21875" style="1" customWidth="1"/>
    <col min="2" max="22" width="8.88671875" style="1"/>
    <col min="23" max="23" width="9.44140625" style="1" bestFit="1" customWidth="1"/>
    <col min="24" max="16384" width="8.88671875" style="1"/>
  </cols>
  <sheetData>
    <row r="2" spans="2:24" ht="16.5" customHeight="1" x14ac:dyDescent="0.3">
      <c r="B2" s="41"/>
      <c r="C2" s="42"/>
      <c r="D2" s="42"/>
      <c r="E2" s="42"/>
      <c r="F2" s="49" t="s">
        <v>73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5">
        <f>RTD("cqg.rtd", ,"SystemInfo", "Linetime")</f>
        <v>44669.39366898148</v>
      </c>
      <c r="V2" s="45"/>
      <c r="W2" s="45"/>
      <c r="X2" s="46"/>
    </row>
    <row r="3" spans="2:24" ht="16.5" customHeight="1" x14ac:dyDescent="0.3">
      <c r="B3" s="43"/>
      <c r="C3" s="44"/>
      <c r="D3" s="44"/>
      <c r="E3" s="44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R3" s="51"/>
      <c r="S3" s="51"/>
      <c r="T3" s="51"/>
      <c r="U3" s="47"/>
      <c r="V3" s="47"/>
      <c r="W3" s="47"/>
      <c r="X3" s="48"/>
    </row>
    <row r="4" spans="2:24" ht="16.5" customHeight="1" x14ac:dyDescent="0.3">
      <c r="B4" s="7" t="s">
        <v>40</v>
      </c>
      <c r="C4" s="8" t="s">
        <v>41</v>
      </c>
      <c r="D4" s="8" t="s">
        <v>42</v>
      </c>
      <c r="E4" s="8" t="s">
        <v>43</v>
      </c>
      <c r="F4" s="8" t="s">
        <v>44</v>
      </c>
      <c r="G4" s="8" t="s">
        <v>44</v>
      </c>
      <c r="H4" s="53" t="s">
        <v>45</v>
      </c>
      <c r="I4" s="54"/>
      <c r="J4" s="54"/>
      <c r="K4" s="55"/>
      <c r="L4" s="8" t="s">
        <v>46</v>
      </c>
      <c r="M4" s="8" t="s">
        <v>47</v>
      </c>
      <c r="N4" s="8" t="s">
        <v>48</v>
      </c>
      <c r="O4" s="8" t="s">
        <v>49</v>
      </c>
      <c r="P4" s="9" t="s">
        <v>50</v>
      </c>
      <c r="R4" s="56" t="s">
        <v>58</v>
      </c>
      <c r="S4" s="54"/>
      <c r="T4" s="54"/>
      <c r="U4" s="55"/>
      <c r="V4" s="25" t="s">
        <v>56</v>
      </c>
      <c r="W4" s="26">
        <f>U2</f>
        <v>44669.39366898148</v>
      </c>
      <c r="X4" s="27">
        <v>2021</v>
      </c>
    </row>
    <row r="5" spans="2:24" ht="17.25" x14ac:dyDescent="0.3">
      <c r="B5" s="10" t="str">
        <f>Sheet1!$G4</f>
        <v>XLK</v>
      </c>
      <c r="C5" s="4">
        <f>RTD("cqg.rtd", ,"ContractData",B5, "LastTrade",, "T")</f>
        <v>148.04</v>
      </c>
      <c r="D5" s="4">
        <f>RTD("cqg.rtd", ,"ContractData", B5, "NetLastTradeToday",, "T")</f>
        <v>1.4000000000000001</v>
      </c>
      <c r="E5" s="4"/>
      <c r="F5" s="2">
        <f>IFERROR(RTD("cqg.rtd", ,"ContractData", B5, "PerCentNetLastTrade",, "T")/100,"")</f>
        <v>9.5471903982542287E-3</v>
      </c>
      <c r="G5" s="2">
        <f>IFERROR(RTD("cqg.rtd", ,"ContractData", B5, "PerCentNetLastTrade",, "T")/100,"")</f>
        <v>9.5471903982542287E-3</v>
      </c>
      <c r="H5" s="52" t="str">
        <f>LEFT(RTD("cqg.rtd",,"ContractData",B5,"LongDescription",,"T"),LEN(RTD("cqg.rtd",,"ContractData",B5,"LongDescription",,"T"))-4)</f>
        <v xml:space="preserve">Technology Sector SPDR </v>
      </c>
      <c r="I5" s="52"/>
      <c r="J5" s="52"/>
      <c r="K5" s="52"/>
      <c r="L5" s="4">
        <f>RTD("cqg.rtd", ,"ContractData", B5, "OPen",, "T")</f>
        <v>145.92000000000002</v>
      </c>
      <c r="M5" s="4">
        <f>RTD("cqg.rtd", ,"ContractData", B5, "HIgh",, "T")</f>
        <v>148.04</v>
      </c>
      <c r="N5" s="4">
        <f>RTD("cqg.rtd", ,"ContractData", B5, "LOw",, "T")</f>
        <v>145.89000000000001</v>
      </c>
      <c r="O5" s="3">
        <f>RTD("cqg.rtd", ,"ContractData", B5, "Y_CLose",, "T")</f>
        <v>146.64000000000001</v>
      </c>
      <c r="P5" s="11">
        <f>RTD("cqg.rtd", ,"ContractData", B5, "T_CVol",, "T")</f>
        <v>1508951</v>
      </c>
      <c r="Q5" s="5" t="s">
        <v>7</v>
      </c>
      <c r="R5" s="37" t="s">
        <v>29</v>
      </c>
      <c r="S5" s="38"/>
      <c r="T5" s="38"/>
      <c r="U5" s="38"/>
      <c r="V5" s="6">
        <f>IFERROR( RTD("cqg.rtd",,"StudyData",Q5, "PCB","BaseType=Index,Price=1000,Index=1,Date=01/03/2012", "Close", "W",,"all",,,,"T")/100,"")</f>
        <v>2.858002406738835E-3</v>
      </c>
      <c r="W5" s="6">
        <f>IFERROR( RTD("cqg.rtd",,"StudyData",Q5, "PCB","BaseType=Index,Price=1000,Index=1,Date=01/03/2012", "Close", "M","0","all",,,,"T")/100,"")</f>
        <v>-3.067752253562081E-2</v>
      </c>
      <c r="X5" s="28">
        <f xml:space="preserve"> IFERROR(RTD("cqg.rtd",,"StudyData",Q5, "PCB","BaseType=Date,Price=1000,Index=1,Date=12/31/2020", "Close", "A","0","all",,,,"T")/100,"")</f>
        <v>-1.2003556609365772E-2</v>
      </c>
    </row>
    <row r="6" spans="2:24" ht="17.25" x14ac:dyDescent="0.3">
      <c r="B6" s="10" t="str">
        <f>Sheet1!$G5</f>
        <v>XLE</v>
      </c>
      <c r="C6" s="4">
        <f>RTD("cqg.rtd", ,"ContractData",B6, "LastTrade",, "T")</f>
        <v>80.570000000000007</v>
      </c>
      <c r="D6" s="4">
        <f>RTD("cqg.rtd", ,"ContractData", B6, "NetLastTradeToday",, "T")</f>
        <v>0.72</v>
      </c>
      <c r="E6" s="4"/>
      <c r="F6" s="2">
        <f>IFERROR(RTD("cqg.rtd", ,"ContractData", B6, "PerCentNetLastTrade",, "T")/100,"")</f>
        <v>9.0169067000626171E-3</v>
      </c>
      <c r="G6" s="2">
        <f>IFERROR(RTD("cqg.rtd", ,"ContractData", B6, "PerCentNetLastTrade",, "T")/100,"")</f>
        <v>9.0169067000626171E-3</v>
      </c>
      <c r="H6" s="52" t="str">
        <f>LEFT(RTD("cqg.rtd",,"ContractData",B6,"LongDescription",,"T"),LEN(RTD("cqg.rtd",,"ContractData",B6,"LongDescription",,"T"))-4)</f>
        <v xml:space="preserve">Energy Select Sector </v>
      </c>
      <c r="I6" s="52"/>
      <c r="J6" s="52"/>
      <c r="K6" s="52"/>
      <c r="L6" s="4">
        <f>RTD("cqg.rtd", ,"ContractData", B6, "OPen",, "T")</f>
        <v>80.510000000000005</v>
      </c>
      <c r="M6" s="4">
        <f>RTD("cqg.rtd", ,"ContractData", B6, "HIgh",, "T")</f>
        <v>81.25</v>
      </c>
      <c r="N6" s="4">
        <f>RTD("cqg.rtd", ,"ContractData", B6, "LOw",, "T")</f>
        <v>80.010000000000005</v>
      </c>
      <c r="O6" s="3">
        <f>RTD("cqg.rtd", ,"ContractData", B6, "Y_CLose",, "T")</f>
        <v>79.850000000000009</v>
      </c>
      <c r="P6" s="11">
        <f>RTD("cqg.rtd", ,"ContractData", B6, "T_CVol",, "T")</f>
        <v>8089406</v>
      </c>
      <c r="Q6" s="5" t="s">
        <v>15</v>
      </c>
      <c r="R6" s="37" t="s">
        <v>37</v>
      </c>
      <c r="S6" s="38"/>
      <c r="T6" s="38"/>
      <c r="U6" s="38"/>
      <c r="V6" s="6">
        <f>IFERROR( RTD("cqg.rtd",,"StudyData",Q6, "PCB","BaseType=Index,Price=1000,Index=1,Date=01/03/2012", "Close", "W",,"all",,,,"T")/100,"")</f>
        <v>7.230941704035829E-3</v>
      </c>
      <c r="W6" s="6">
        <f>IFERROR( RTD("cqg.rtd",,"StudyData",Q6, "PCB","BaseType=Index,Price=1000,Index=1,Date=01/03/2012", "Close", "M","0","all",,,,"T")/100,"")</f>
        <v>-2.8702702702702716E-2</v>
      </c>
      <c r="X6" s="28">
        <f xml:space="preserve"> IFERROR(RTD("cqg.rtd",,"StudyData",Q6, "PCB","BaseType=Date,Price=1000,Index=1,Date=12/31/2020", "Close", "A","0","all",,,,"T")/100,"")</f>
        <v>0.11761413111083466</v>
      </c>
    </row>
    <row r="7" spans="2:24" ht="17.25" x14ac:dyDescent="0.3">
      <c r="B7" s="10" t="str">
        <f>Sheet1!$G6</f>
        <v>XLY</v>
      </c>
      <c r="C7" s="4">
        <f>RTD("cqg.rtd", ,"ContractData",B7, "LastTrade",, "T")</f>
        <v>179.69</v>
      </c>
      <c r="D7" s="4">
        <f>RTD("cqg.rtd", ,"ContractData", B7, "NetLastTradeToday",, "T")</f>
        <v>1.29</v>
      </c>
      <c r="E7" s="4"/>
      <c r="F7" s="2">
        <f>IFERROR(RTD("cqg.rtd", ,"ContractData", B7, "PerCentNetLastTrade",, "T")/100,"")</f>
        <v>7.230941704035875E-3</v>
      </c>
      <c r="G7" s="2">
        <f>IFERROR(RTD("cqg.rtd", ,"ContractData", B7, "PerCentNetLastTrade",, "T")/100,"")</f>
        <v>7.230941704035875E-3</v>
      </c>
      <c r="H7" s="52" t="str">
        <f>LEFT(RTD("cqg.rtd",,"ContractData",B7,"LongDescription",,"T"),LEN(RTD("cqg.rtd",,"ContractData",B7,"LongDescription",,"T"))-4)</f>
        <v>Consumer Discretionary Select Sector</v>
      </c>
      <c r="I7" s="52"/>
      <c r="J7" s="52"/>
      <c r="K7" s="52"/>
      <c r="L7" s="4">
        <f>RTD("cqg.rtd", ,"ContractData", B7, "OPen",, "T")</f>
        <v>177.81</v>
      </c>
      <c r="M7" s="4">
        <f>RTD("cqg.rtd", ,"ContractData", B7, "HIgh",, "T")</f>
        <v>179.74</v>
      </c>
      <c r="N7" s="4">
        <f>RTD("cqg.rtd", ,"ContractData", B7, "LOw",, "T")</f>
        <v>177.34</v>
      </c>
      <c r="O7" s="3">
        <f>RTD("cqg.rtd", ,"ContractData", B7, "Y_CLose",, "T")</f>
        <v>178.4</v>
      </c>
      <c r="P7" s="11">
        <f>RTD("cqg.rtd", ,"ContractData", B7, "T_CVol",, "T")</f>
        <v>2537316</v>
      </c>
      <c r="Q7" s="5" t="s">
        <v>12</v>
      </c>
      <c r="R7" s="37" t="s">
        <v>33</v>
      </c>
      <c r="S7" s="38"/>
      <c r="T7" s="38"/>
      <c r="U7" s="38"/>
      <c r="V7" s="6">
        <f>IFERROR( RTD("cqg.rtd",,"StudyData",Q7, "PCB","BaseType=Index,Price=1000,Index=1,Date=01/03/2012", "Close", "W",,"all",,,,"T")/100,"")</f>
        <v>-2.0294266869608901E-3</v>
      </c>
      <c r="W7" s="6">
        <f>IFERROR( RTD("cqg.rtd",,"StudyData",Q7, "PCB","BaseType=Index,Price=1000,Index=1,Date=01/03/2012", "Close", "M","0","all",,,,"T")/100,"")</f>
        <v>3.6763736987745509E-2</v>
      </c>
      <c r="X7" s="28">
        <f xml:space="preserve"> IFERROR(RTD("cqg.rtd",,"StudyData",Q7, "PCB","BaseType=Date,Price=1000,Index=1,Date=12/31/2020", "Close", "A","0","all",,,,"T")/100,"")</f>
        <v>0.16649369903632327</v>
      </c>
    </row>
    <row r="8" spans="2:24" ht="17.25" x14ac:dyDescent="0.3">
      <c r="B8" s="10" t="str">
        <f>Sheet1!$G7</f>
        <v>SPY</v>
      </c>
      <c r="C8" s="4">
        <f>RTD("cqg.rtd", ,"ContractData",B8, "LastTrade",, "T")</f>
        <v>439.24</v>
      </c>
      <c r="D8" s="4">
        <f>RTD("cqg.rtd", ,"ContractData", B8, "NetLastTradeToday",, "T")</f>
        <v>1.46</v>
      </c>
      <c r="E8" s="4"/>
      <c r="F8" s="2">
        <f>IFERROR(RTD("cqg.rtd", ,"ContractData", B8, "PerCentNetLastTrade",, "T")/100,"")</f>
        <v>3.3349322734644465E-3</v>
      </c>
      <c r="G8" s="2">
        <f>IFERROR(RTD("cqg.rtd", ,"ContractData", B8, "PerCentNetLastTrade",, "T")/100,"")</f>
        <v>3.3349322734644465E-3</v>
      </c>
      <c r="H8" s="52" t="str">
        <f>LEFT(RTD("cqg.rtd",,"ContractData",B8,"LongDescription",,"T"),LEN(RTD("cqg.rtd",,"ContractData",B8,"LongDescription",,"T"))-4)</f>
        <v>SPDR S&amp;P</v>
      </c>
      <c r="I8" s="52"/>
      <c r="J8" s="52"/>
      <c r="K8" s="52"/>
      <c r="L8" s="4">
        <f>RTD("cqg.rtd", ,"ContractData", B8, "OPen",, "T")</f>
        <v>436.81</v>
      </c>
      <c r="M8" s="4">
        <f>RTD("cqg.rtd", ,"ContractData", B8, "HIgh",, "T")</f>
        <v>439.5</v>
      </c>
      <c r="N8" s="4">
        <f>RTD("cqg.rtd", ,"ContractData", B8, "LOw",, "T")</f>
        <v>436.73</v>
      </c>
      <c r="O8" s="3">
        <f>RTD("cqg.rtd", ,"ContractData", B8, "Y_CLose",, "T")</f>
        <v>437.79</v>
      </c>
      <c r="P8" s="11">
        <f>RTD("cqg.rtd", ,"ContractData", B8, "T_CVol",, "T")</f>
        <v>13190429</v>
      </c>
      <c r="Q8" s="5" t="s">
        <v>8</v>
      </c>
      <c r="R8" s="37" t="s">
        <v>30</v>
      </c>
      <c r="S8" s="38"/>
      <c r="T8" s="38"/>
      <c r="U8" s="38"/>
      <c r="V8" s="6">
        <f>IFERROR( RTD("cqg.rtd",,"StudyData",Q8, "PCB","BaseType=Index,Price=1000,Index=1,Date=01/03/2012", "Close", "W",,"all",,,,"T")/100,"")</f>
        <v>9.0169067000626033E-3</v>
      </c>
      <c r="W8" s="6">
        <f>IFERROR( RTD("cqg.rtd",,"StudyData",Q8, "PCB","BaseType=Index,Price=1000,Index=1,Date=01/03/2012", "Close", "M","0","all",,,,"T")/100,"")</f>
        <v>5.4029304029304157E-2</v>
      </c>
      <c r="X8" s="28">
        <f xml:space="preserve"> IFERROR(RTD("cqg.rtd",,"StudyData",Q8, "PCB","BaseType=Date,Price=1000,Index=1,Date=12/31/2020", "Close", "A","0","all",,,,"T")/100,"")</f>
        <v>1.1258575197889185</v>
      </c>
    </row>
    <row r="9" spans="2:24" ht="17.25" x14ac:dyDescent="0.3">
      <c r="B9" s="10" t="str">
        <f>Sheet1!$G8</f>
        <v>XLC</v>
      </c>
      <c r="C9" s="4">
        <f>RTD("cqg.rtd", ,"ContractData",B9, "LastTrade",, "T")</f>
        <v>66.67</v>
      </c>
      <c r="D9" s="4">
        <f>RTD("cqg.rtd", ,"ContractData", B9, "NetLastTradeToday",, "T")</f>
        <v>0.19</v>
      </c>
      <c r="E9" s="4"/>
      <c r="F9" s="2">
        <f>IFERROR(RTD("cqg.rtd", ,"ContractData", B9, "PerCentNetLastTrade",, "T")/100,"")</f>
        <v>2.8580024067388688E-3</v>
      </c>
      <c r="G9" s="2">
        <f>IFERROR(RTD("cqg.rtd", ,"ContractData", B9, "PerCentNetLastTrade",, "T")/100,"")</f>
        <v>2.8580024067388688E-3</v>
      </c>
      <c r="H9" s="52" t="str">
        <f>LEFT(RTD("cqg.rtd",,"ContractData",B9,"LongDescription",,"T"),LEN(RTD("cqg.rtd",,"ContractData",B9,"LongDescription",,"T"))-4)</f>
        <v xml:space="preserve">Communication Services Select Sector </v>
      </c>
      <c r="I9" s="52"/>
      <c r="J9" s="52"/>
      <c r="K9" s="52"/>
      <c r="L9" s="4">
        <f>RTD("cqg.rtd", ,"ContractData", B9, "OPen",, "T")</f>
        <v>66.44</v>
      </c>
      <c r="M9" s="4">
        <f>RTD("cqg.rtd", ,"ContractData", B9, "HIgh",, "T")</f>
        <v>66.75</v>
      </c>
      <c r="N9" s="4">
        <f>RTD("cqg.rtd", ,"ContractData", B9, "LOw",, "T")</f>
        <v>66.22</v>
      </c>
      <c r="O9" s="3">
        <f>RTD("cqg.rtd", ,"ContractData", B9, "Y_CLose",, "T")</f>
        <v>66.48</v>
      </c>
      <c r="P9" s="11">
        <f>RTD("cqg.rtd", ,"ContractData", B9, "T_CVol",, "T")</f>
        <v>793636</v>
      </c>
      <c r="Q9" s="5" t="s">
        <v>9</v>
      </c>
      <c r="R9" s="37" t="s">
        <v>31</v>
      </c>
      <c r="S9" s="38"/>
      <c r="T9" s="38"/>
      <c r="U9" s="38"/>
      <c r="V9" s="6">
        <f>IFERROR( RTD("cqg.rtd",,"StudyData",Q9, "PCB","BaseType=Index,Price=1000,Index=1,Date=01/03/2012", "Close", "W",,"all",,,,"T")/100,"")</f>
        <v>-8.1322851721336788E-4</v>
      </c>
      <c r="W9" s="6">
        <f>IFERROR( RTD("cqg.rtd",,"StudyData",Q9, "PCB","BaseType=Index,Price=1000,Index=1,Date=01/03/2012", "Close", "M","0","all",,,,"T")/100,"")</f>
        <v>-3.8100208768267245E-2</v>
      </c>
      <c r="X9" s="28">
        <f xml:space="preserve"> IFERROR(RTD("cqg.rtd",,"StudyData",Q9, "PCB","BaseType=Date,Price=1000,Index=1,Date=12/31/2020", "Close", "A","0","all",,,,"T")/100,"")</f>
        <v>0.25033921302578016</v>
      </c>
    </row>
    <row r="10" spans="2:24" ht="17.25" x14ac:dyDescent="0.3">
      <c r="B10" s="10" t="str">
        <f>Sheet1!$G9</f>
        <v>XLB</v>
      </c>
      <c r="C10" s="4">
        <f>RTD("cqg.rtd", ,"ContractData",B10, "LastTrade",, "T")</f>
        <v>89.210000000000008</v>
      </c>
      <c r="D10" s="4">
        <f>RTD("cqg.rtd", ,"ContractData", B10, "NetLastTradeToday",, "T")</f>
        <v>0.15</v>
      </c>
      <c r="E10" s="4"/>
      <c r="F10" s="2">
        <f>IFERROR(RTD("cqg.rtd", ,"ContractData", B10, "PerCentNetLastTrade",, "T")/100,"")</f>
        <v>1.6842578037278239E-3</v>
      </c>
      <c r="G10" s="2">
        <f>IFERROR(RTD("cqg.rtd", ,"ContractData", B10, "PerCentNetLastTrade",, "T")/100,"")</f>
        <v>1.6842578037278239E-3</v>
      </c>
      <c r="H10" s="52" t="str">
        <f>LEFT(RTD("cqg.rtd",,"ContractData",B10,"LongDescription",,"T"),LEN(RTD("cqg.rtd",,"ContractData",B10,"LongDescription",,"T"))-4)</f>
        <v xml:space="preserve">Materials Select Sector </v>
      </c>
      <c r="I10" s="52"/>
      <c r="J10" s="52"/>
      <c r="K10" s="52"/>
      <c r="L10" s="4">
        <f>RTD("cqg.rtd", ,"ContractData", B10, "OPen",, "T")</f>
        <v>89</v>
      </c>
      <c r="M10" s="4">
        <f>RTD("cqg.rtd", ,"ContractData", B10, "HIgh",, "T")</f>
        <v>89.570000000000007</v>
      </c>
      <c r="N10" s="4">
        <f>RTD("cqg.rtd", ,"ContractData", B10, "LOw",, "T")</f>
        <v>88.94</v>
      </c>
      <c r="O10" s="3">
        <f>RTD("cqg.rtd", ,"ContractData", B10, "Y_CLose",, "T")</f>
        <v>89.06</v>
      </c>
      <c r="P10" s="11">
        <f>RTD("cqg.rtd", ,"ContractData", B10, "T_CVol",, "T")</f>
        <v>1679520</v>
      </c>
      <c r="Q10" s="5" t="s">
        <v>14</v>
      </c>
      <c r="R10" s="37" t="s">
        <v>36</v>
      </c>
      <c r="S10" s="38"/>
      <c r="T10" s="38"/>
      <c r="U10" s="38"/>
      <c r="V10" s="6">
        <f>IFERROR( RTD("cqg.rtd",,"StudyData",Q10, "PCB","BaseType=Index,Price=1000,Index=1,Date=01/03/2012", "Close", "W",,"all",,,,"T")/100,"")</f>
        <v>-6.4195037507213991E-3</v>
      </c>
      <c r="W10" s="6">
        <f>IFERROR( RTD("cqg.rtd",,"StudyData",Q10, "PCB","BaseType=Index,Price=1000,Index=1,Date=01/03/2012", "Close", "M","0","all",,,,"T")/100,"")</f>
        <v>5.5478502080443162E-3</v>
      </c>
      <c r="X10" s="28">
        <f xml:space="preserve"> IFERROR(RTD("cqg.rtd",,"StudyData",Q10, "PCB","BaseType=Date,Price=1000,Index=1,Date=12/31/2020", "Close", "A","0","all",,,,"T")/100,"")</f>
        <v>0.21429830747531739</v>
      </c>
    </row>
    <row r="11" spans="2:24" ht="17.25" x14ac:dyDescent="0.3">
      <c r="B11" s="10" t="str">
        <f>Sheet1!$G10</f>
        <v>XLRE</v>
      </c>
      <c r="C11" s="4">
        <f>RTD("cqg.rtd", ,"ContractData",B11, "LastTrade",, "T")</f>
        <v>48.800000000000004</v>
      </c>
      <c r="D11" s="4">
        <f>RTD("cqg.rtd", ,"ContractData", B11, "NetLastTradeToday",, "T")</f>
        <v>0.04</v>
      </c>
      <c r="E11" s="4"/>
      <c r="F11" s="2">
        <f>IFERROR(RTD("cqg.rtd", ,"ContractData", B11, "PerCentNetLastTrade",, "T")/100,"")</f>
        <v>8.2034454470877774E-4</v>
      </c>
      <c r="G11" s="2">
        <f>IFERROR(RTD("cqg.rtd", ,"ContractData", B11, "PerCentNetLastTrade",, "T")/100,"")</f>
        <v>8.2034454470877774E-4</v>
      </c>
      <c r="H11" s="52" t="str">
        <f>LEFT(RTD("cqg.rtd",,"ContractData",B11,"LongDescription",,"T"),LEN(RTD("cqg.rtd",,"ContractData",B11,"LongDescription",,"T"))-4)</f>
        <v xml:space="preserve">Real Estate Select Sector </v>
      </c>
      <c r="I11" s="52"/>
      <c r="J11" s="52"/>
      <c r="K11" s="52"/>
      <c r="L11" s="4">
        <f>RTD("cqg.rtd", ,"ContractData", B11, "OPen",, "T")</f>
        <v>48.67</v>
      </c>
      <c r="M11" s="4">
        <f>RTD("cqg.rtd", ,"ContractData", B11, "HIgh",, "T")</f>
        <v>48.97</v>
      </c>
      <c r="N11" s="4">
        <f>RTD("cqg.rtd", ,"ContractData", B11, "LOw",, "T")</f>
        <v>48.65</v>
      </c>
      <c r="O11" s="3">
        <f>RTD("cqg.rtd", ,"ContractData", B11, "Y_CLose",, "T")</f>
        <v>48.76</v>
      </c>
      <c r="P11" s="11">
        <f>RTD("cqg.rtd", ,"ContractData", B11, "T_CVol",, "T")</f>
        <v>1110081</v>
      </c>
      <c r="Q11" s="5" t="s">
        <v>10</v>
      </c>
      <c r="R11" s="37" t="s">
        <v>32</v>
      </c>
      <c r="S11" s="38"/>
      <c r="T11" s="38"/>
      <c r="U11" s="38"/>
      <c r="V11" s="6">
        <f>IFERROR( RTD("cqg.rtd",,"StudyData",Q11, "PCB","BaseType=Index,Price=1000,Index=1,Date=01/03/2012", "Close", "W",,"all",,,,"T")/100,"")</f>
        <v>-1.6009605763457734E-3</v>
      </c>
      <c r="W11" s="6">
        <f>IFERROR( RTD("cqg.rtd",,"StudyData",Q11, "PCB","BaseType=Index,Price=1000,Index=1,Date=01/03/2012", "Close", "M","0","all",,,,"T")/100,"")</f>
        <v>-3.1073994950475848E-2</v>
      </c>
      <c r="X11" s="28">
        <f xml:space="preserve"> IFERROR(RTD("cqg.rtd",,"StudyData",Q11, "PCB","BaseType=Date,Price=1000,Index=1,Date=12/31/2020", "Close", "A","0","all",,,,"T")/100,"")</f>
        <v>0.12682100508187469</v>
      </c>
    </row>
    <row r="12" spans="2:24" ht="17.25" x14ac:dyDescent="0.3">
      <c r="B12" s="10" t="str">
        <f>Sheet1!$G11</f>
        <v>XLF</v>
      </c>
      <c r="C12" s="4">
        <f>RTD("cqg.rtd", ,"ContractData",B12, "LastTrade",, "T")</f>
        <v>36.86</v>
      </c>
      <c r="D12" s="4">
        <f>RTD("cqg.rtd", ,"ContractData", B12, "NetLastTradeToday",, "T")</f>
        <v>-0.03</v>
      </c>
      <c r="E12" s="4"/>
      <c r="F12" s="2">
        <f>IFERROR(RTD("cqg.rtd", ,"ContractData", B12, "PerCentNetLastTrade",, "T")/100,"")</f>
        <v>-8.1322851721333687E-4</v>
      </c>
      <c r="G12" s="2">
        <f>IFERROR(RTD("cqg.rtd", ,"ContractData", B12, "PerCentNetLastTrade",, "T")/100,"")</f>
        <v>-8.1322851721333687E-4</v>
      </c>
      <c r="H12" s="52" t="str">
        <f>LEFT(RTD("cqg.rtd",,"ContractData",B12,"LongDescription",,"T"),LEN(RTD("cqg.rtd",,"ContractData",B12,"LongDescription",,"T"))-4)</f>
        <v xml:space="preserve">Financial Select Sector </v>
      </c>
      <c r="I12" s="52"/>
      <c r="J12" s="52"/>
      <c r="K12" s="52"/>
      <c r="L12" s="4">
        <f>RTD("cqg.rtd", ,"ContractData", B12, "OPen",, "T")</f>
        <v>36.660000000000004</v>
      </c>
      <c r="M12" s="4">
        <f>RTD("cqg.rtd", ,"ContractData", B12, "HIgh",, "T")</f>
        <v>37.15</v>
      </c>
      <c r="N12" s="4">
        <f>RTD("cqg.rtd", ,"ContractData", B12, "LOw",, "T")</f>
        <v>36.65</v>
      </c>
      <c r="O12" s="3">
        <f>RTD("cqg.rtd", ,"ContractData", B12, "Y_CLose",, "T")</f>
        <v>36.89</v>
      </c>
      <c r="P12" s="11">
        <f>RTD("cqg.rtd", ,"ContractData", B12, "T_CVol",, "T")</f>
        <v>10216222</v>
      </c>
      <c r="Q12" s="5" t="s">
        <v>6</v>
      </c>
      <c r="R12" s="37" t="s">
        <v>28</v>
      </c>
      <c r="S12" s="38"/>
      <c r="T12" s="38"/>
      <c r="U12" s="38"/>
      <c r="V12" s="6">
        <f>IFERROR( RTD("cqg.rtd",,"StudyData",Q12, "PCB","BaseType=Index,Price=1000,Index=1,Date=01/03/2012", "Close", "W",,"all",,,,"T")/100,"")</f>
        <v>1.6842578037278876E-3</v>
      </c>
      <c r="W12" s="6">
        <f>IFERROR( RTD("cqg.rtd",,"StudyData",Q12, "PCB","BaseType=Index,Price=1000,Index=1,Date=01/03/2012", "Close", "M","0","all",,,,"T")/100,"")</f>
        <v>1.2024957458876939E-2</v>
      </c>
      <c r="X12" s="28">
        <f xml:space="preserve"> IFERROR(RTD("cqg.rtd",,"StudyData",Q12, "PCB","BaseType=Date,Price=1000,Index=1,Date=12/31/2020", "Close", "A","0","all",,,,"T")/100,"")</f>
        <v>0.23235253488050847</v>
      </c>
    </row>
    <row r="13" spans="2:24" ht="17.25" x14ac:dyDescent="0.3">
      <c r="B13" s="10" t="str">
        <f>Sheet1!$G12</f>
        <v>XLU</v>
      </c>
      <c r="C13" s="4">
        <f>RTD("cqg.rtd", ,"ContractData",B13, "LastTrade",, "T")</f>
        <v>75.97</v>
      </c>
      <c r="D13" s="4">
        <f>RTD("cqg.rtd", ,"ContractData", B13, "NetLastTradeToday",, "T")</f>
        <v>-0.12</v>
      </c>
      <c r="E13" s="4"/>
      <c r="F13" s="2">
        <f>IFERROR(RTD("cqg.rtd", ,"ContractData", B13, "PerCentNetLastTrade",, "T")/100,"")</f>
        <v>-1.577079773951899E-3</v>
      </c>
      <c r="G13" s="2">
        <f>IFERROR(RTD("cqg.rtd", ,"ContractData", B13, "PerCentNetLastTrade",, "T")/100,"")</f>
        <v>-1.577079773951899E-3</v>
      </c>
      <c r="H13" s="52" t="str">
        <f>LEFT(RTD("cqg.rtd",,"ContractData",B13,"LongDescription",,"T"),LEN(RTD("cqg.rtd",,"ContractData",B13,"LongDescription",,"T"))-4)</f>
        <v xml:space="preserve">Utilities Select Sector </v>
      </c>
      <c r="I13" s="52"/>
      <c r="J13" s="52"/>
      <c r="K13" s="52"/>
      <c r="L13" s="4">
        <f>RTD("cqg.rtd", ,"ContractData", B13, "OPen",, "T")</f>
        <v>76.180000000000007</v>
      </c>
      <c r="M13" s="4">
        <f>RTD("cqg.rtd", ,"ContractData", B13, "HIgh",, "T")</f>
        <v>76.61</v>
      </c>
      <c r="N13" s="4">
        <f>RTD("cqg.rtd", ,"ContractData", B13, "LOw",, "T")</f>
        <v>75.850000000000009</v>
      </c>
      <c r="O13" s="3">
        <f>RTD("cqg.rtd", ,"ContractData", B13, "Y_CLose",, "T")</f>
        <v>76.09</v>
      </c>
      <c r="P13" s="11">
        <f>RTD("cqg.rtd", ,"ContractData", B13, "T_CVol",, "T")</f>
        <v>3270159</v>
      </c>
      <c r="Q13" s="5" t="s">
        <v>13</v>
      </c>
      <c r="R13" s="37" t="s">
        <v>34</v>
      </c>
      <c r="S13" s="38"/>
      <c r="T13" s="38"/>
      <c r="U13" s="38"/>
      <c r="V13" s="6">
        <f>IFERROR( RTD("cqg.rtd",,"StudyData",Q13, "PCB","BaseType=Index,Price=1000,Index=1,Date=01/03/2012", "Close", "W",,"all",,,,"T")/100,"")</f>
        <v>8.20344544708906E-4</v>
      </c>
      <c r="W13" s="6">
        <f>IFERROR( RTD("cqg.rtd",,"StudyData",Q13, "PCB","BaseType=Index,Price=1000,Index=1,Date=01/03/2012", "Close", "M","0","all",,,,"T")/100,"")</f>
        <v>9.933774834437168E-3</v>
      </c>
      <c r="X13" s="28">
        <f xml:space="preserve"> IFERROR(RTD("cqg.rtd",,"StudyData",Q13, "PCB","BaseType=Date,Price=1000,Index=1,Date=12/31/2020", "Close", "A","0","all",,,,"T")/100,"")</f>
        <v>0.33479212253829327</v>
      </c>
    </row>
    <row r="14" spans="2:24" ht="17.25" x14ac:dyDescent="0.3">
      <c r="B14" s="10" t="str">
        <f>Sheet1!$G13</f>
        <v>XLI</v>
      </c>
      <c r="C14" s="4">
        <f>RTD("cqg.rtd", ,"ContractData",B14, "LastTrade",, "T")</f>
        <v>99.78</v>
      </c>
      <c r="D14" s="4">
        <f>RTD("cqg.rtd", ,"ContractData", B14, "NetLastTradeToday",, "T")</f>
        <v>-0.16</v>
      </c>
      <c r="E14" s="4"/>
      <c r="F14" s="2">
        <f>IFERROR(RTD("cqg.rtd", ,"ContractData", B14, "PerCentNetLastTrade",, "T")/100,"")</f>
        <v>-1.6009605763458072E-3</v>
      </c>
      <c r="G14" s="2">
        <f>IFERROR(RTD("cqg.rtd", ,"ContractData", B14, "PerCentNetLastTrade",, "T")/100,"")</f>
        <v>-1.6009605763458072E-3</v>
      </c>
      <c r="H14" s="52" t="str">
        <f>LEFT(RTD("cqg.rtd",,"ContractData",B14,"LongDescription",,"T"),LEN(RTD("cqg.rtd",,"ContractData",B14,"LongDescription",,"T"))-4)</f>
        <v xml:space="preserve">Industrial Select Sector </v>
      </c>
      <c r="I14" s="52"/>
      <c r="J14" s="52"/>
      <c r="K14" s="52"/>
      <c r="L14" s="4">
        <f>RTD("cqg.rtd", ,"ContractData", B14, "OPen",, "T")</f>
        <v>99.66</v>
      </c>
      <c r="M14" s="4">
        <f>RTD("cqg.rtd", ,"ContractData", B14, "HIgh",, "T")</f>
        <v>100.60000000000001</v>
      </c>
      <c r="N14" s="4">
        <f>RTD("cqg.rtd", ,"ContractData", B14, "LOw",, "T")</f>
        <v>99.54</v>
      </c>
      <c r="O14" s="3">
        <f>RTD("cqg.rtd", ,"ContractData", B14, "Y_CLose",, "T")</f>
        <v>99.94</v>
      </c>
      <c r="P14" s="11">
        <f>RTD("cqg.rtd", ,"ContractData", B14, "T_CVol",, "T")</f>
        <v>2351169</v>
      </c>
      <c r="Q14" s="5" t="s">
        <v>11</v>
      </c>
      <c r="R14" s="37" t="s">
        <v>38</v>
      </c>
      <c r="S14" s="38"/>
      <c r="T14" s="38"/>
      <c r="U14" s="38"/>
      <c r="V14" s="6">
        <f>IFERROR( RTD("cqg.rtd",,"StudyData",Q14, "PCB","BaseType=Index,Price=1000,Index=1,Date=01/03/2012", "Close", "W",,"all",,,,"T")/100,"")</f>
        <v>9.5471903982540726E-3</v>
      </c>
      <c r="W14" s="6">
        <f>IFERROR( RTD("cqg.rtd",,"StudyData",Q14, "PCB","BaseType=Index,Price=1000,Index=1,Date=01/03/2012", "Close", "M","0","all",,,,"T")/100,"")</f>
        <v>-6.8520732397911122E-2</v>
      </c>
      <c r="X14" s="28">
        <f xml:space="preserve"> IFERROR(RTD("cqg.rtd",,"StudyData",Q14, "PCB","BaseType=Date,Price=1000,Index=1,Date=12/31/2020", "Close", "A","0","all",,,,"T")/100,"")</f>
        <v>0.13859406245193032</v>
      </c>
    </row>
    <row r="15" spans="2:24" ht="17.25" x14ac:dyDescent="0.3">
      <c r="B15" s="10" t="str">
        <f>Sheet1!$G14</f>
        <v>XLP</v>
      </c>
      <c r="C15" s="4">
        <f>RTD("cqg.rtd", ,"ContractData",B15, "LastTrade",, "T")</f>
        <v>78.680000000000007</v>
      </c>
      <c r="D15" s="4">
        <f>RTD("cqg.rtd", ,"ContractData", B15, "NetLastTradeToday",, "T")</f>
        <v>-0.16</v>
      </c>
      <c r="E15" s="4"/>
      <c r="F15" s="2">
        <f>IFERROR(RTD("cqg.rtd", ,"ContractData", B15, "PerCentNetLastTrade",, "T")/100,"")</f>
        <v>-2.0294266869609334E-3</v>
      </c>
      <c r="G15" s="2">
        <f>IFERROR(RTD("cqg.rtd", ,"ContractData", B15, "PerCentNetLastTrade",, "T")/100,"")</f>
        <v>-2.0294266869609334E-3</v>
      </c>
      <c r="H15" s="52" t="str">
        <f>LEFT(RTD("cqg.rtd",,"ContractData",B15,"LongDescription",,"T"),LEN(RTD("cqg.rtd",,"ContractData",B15,"LongDescription",,"T"))-4)</f>
        <v xml:space="preserve">Consumer Staples Select Sector </v>
      </c>
      <c r="I15" s="52"/>
      <c r="J15" s="52"/>
      <c r="K15" s="52"/>
      <c r="L15" s="4">
        <f>RTD("cqg.rtd", ,"ContractData", B15, "OPen",, "T")</f>
        <v>78.66</v>
      </c>
      <c r="M15" s="4">
        <f>RTD("cqg.rtd", ,"ContractData", B15, "HIgh",, "T")</f>
        <v>78.95</v>
      </c>
      <c r="N15" s="4">
        <f>RTD("cqg.rtd", ,"ContractData", B15, "LOw",, "T")</f>
        <v>78.540000000000006</v>
      </c>
      <c r="O15" s="3">
        <f>RTD("cqg.rtd", ,"ContractData", B15, "Y_CLose",, "T")</f>
        <v>78.84</v>
      </c>
      <c r="P15" s="11">
        <f>RTD("cqg.rtd", ,"ContractData", B15, "T_CVol",, "T")</f>
        <v>2843385</v>
      </c>
      <c r="Q15" s="5" t="s">
        <v>5</v>
      </c>
      <c r="R15" s="37" t="s">
        <v>35</v>
      </c>
      <c r="S15" s="38"/>
      <c r="T15" s="38"/>
      <c r="U15" s="38"/>
      <c r="V15" s="6">
        <f>IFERROR( RTD("cqg.rtd",,"StudyData",Q15, "PCB","BaseType=Index,Price=1000,Index=1,Date=01/03/2012", "Close", "W",,"all",,,,"T")/100,"")</f>
        <v>-1.5770797739519588E-3</v>
      </c>
      <c r="W15" s="6">
        <f>IFERROR( RTD("cqg.rtd",,"StudyData",Q15, "PCB","BaseType=Index,Price=1000,Index=1,Date=01/03/2012", "Close", "M","0","all",,,,"T")/100,"")</f>
        <v>2.0279344614558031E-2</v>
      </c>
      <c r="X15" s="28">
        <f xml:space="preserve"> IFERROR(RTD("cqg.rtd",,"StudyData",Q15, "PCB","BaseType=Date,Price=1000,Index=1,Date=12/31/2020", "Close", "A","0","all",,,,"T")/100,"")</f>
        <v>0.21164274322169052</v>
      </c>
    </row>
    <row r="16" spans="2:24" ht="17.25" x14ac:dyDescent="0.3">
      <c r="B16" s="12" t="str">
        <f>Sheet1!$G15</f>
        <v>XLV</v>
      </c>
      <c r="C16" s="13">
        <f>RTD("cqg.rtd", ,"ContractData",B16, "LastTrade",, "T")</f>
        <v>137.75</v>
      </c>
      <c r="D16" s="13">
        <f>RTD("cqg.rtd", ,"ContractData", B16, "NetLastTradeToday",, "T")</f>
        <v>-0.89</v>
      </c>
      <c r="E16" s="13"/>
      <c r="F16" s="14">
        <f>IFERROR(RTD("cqg.rtd", ,"ContractData", B16, "PerCentNetLastTrade",, "T")/100,"")</f>
        <v>-6.4195037507212924E-3</v>
      </c>
      <c r="G16" s="14">
        <f>IFERROR(RTD("cqg.rtd", ,"ContractData", B16, "PerCentNetLastTrade",, "T")/100,"")</f>
        <v>-6.4195037507212924E-3</v>
      </c>
      <c r="H16" s="57" t="str">
        <f>LEFT(RTD("cqg.rtd",,"ContractData",B16,"LongDescription",,"T"),LEN(RTD("cqg.rtd",,"ContractData",B16,"LongDescription",,"T"))-4)</f>
        <v xml:space="preserve">Health Care Select Sector </v>
      </c>
      <c r="I16" s="57"/>
      <c r="J16" s="57"/>
      <c r="K16" s="57"/>
      <c r="L16" s="13">
        <f>RTD("cqg.rtd", ,"ContractData", B16, "OPen",, "T")</f>
        <v>138.5</v>
      </c>
      <c r="M16" s="13">
        <f>RTD("cqg.rtd", ,"ContractData", B16, "HIgh",, "T")</f>
        <v>138.82</v>
      </c>
      <c r="N16" s="13">
        <f>RTD("cqg.rtd", ,"ContractData", B16, "LOw",, "T")</f>
        <v>137.4</v>
      </c>
      <c r="O16" s="15">
        <f>RTD("cqg.rtd", ,"ContractData", B16, "Y_CLose",, "T")</f>
        <v>138.64000000000001</v>
      </c>
      <c r="P16" s="16">
        <f>RTD("cqg.rtd", ,"ContractData", B16, "T_CVol",, "T")</f>
        <v>2891603</v>
      </c>
      <c r="Q16" s="5" t="s">
        <v>0</v>
      </c>
      <c r="R16" s="39" t="s">
        <v>57</v>
      </c>
      <c r="S16" s="40"/>
      <c r="T16" s="40"/>
      <c r="U16" s="40"/>
      <c r="V16" s="29">
        <f>IFERROR( RTD("cqg.rtd",,"StudyData",Q16, "PCB","BaseType=Index,Price=1000,Index=1,Date=01/03/2012", "Close", "W",,"all",,,,"T")/100,"")</f>
        <v>3.3120902715913759E-3</v>
      </c>
      <c r="W16" s="29">
        <f>IFERROR( RTD("cqg.rtd",,"StudyData",Q16, "PCB","BaseType=Index,Price=1000,Index=1,Date=01/03/2012", "Close", "M","0","all",,,,"T")/100,"")</f>
        <v>-2.7455495527411163E-2</v>
      </c>
      <c r="X16" s="30">
        <f xml:space="preserve"> IFERROR(RTD("cqg.rtd",,"StudyData",Q16, "PCB","BaseType=Date,Price=1000,Index=1,Date=12/31/2020", "Close", "A","0","all",,,,"T")/100,"")</f>
        <v>0.17481544880710392</v>
      </c>
    </row>
    <row r="17" spans="2:24" x14ac:dyDescent="0.3">
      <c r="P17" s="1" t="str">
        <f>RTD("cqg.rtd", ,"ContractData", "S.XLE", "Y_COI",, "T")</f>
        <v/>
      </c>
      <c r="X17" s="36" t="str">
        <f xml:space="preserve"> IFERROR(RTD("cqg.rtd",,"StudyData",Q17, "PCB","BaseType=Date,Price=1000,Index=1,Date=12/31/2020", "Close", "A","0","all",,,,"T")/100,"")</f>
        <v/>
      </c>
    </row>
    <row r="18" spans="2:24" x14ac:dyDescent="0.3">
      <c r="B18" s="24" t="s">
        <v>51</v>
      </c>
      <c r="C18" s="34" t="s">
        <v>11</v>
      </c>
      <c r="D18" s="24" t="s">
        <v>53</v>
      </c>
      <c r="E18" s="59" t="str">
        <f>IFERROR(Data!Q39,"")</f>
        <v>October,  76%</v>
      </c>
      <c r="F18" s="64"/>
      <c r="G18" s="24" t="s">
        <v>54</v>
      </c>
      <c r="H18" s="59" t="str">
        <f>IFERROR(Data!Q40,"")</f>
        <v>June,  38%</v>
      </c>
      <c r="I18" s="64"/>
      <c r="J18" s="24" t="s">
        <v>52</v>
      </c>
      <c r="K18" s="35" t="s">
        <v>25</v>
      </c>
      <c r="L18" s="24" t="s">
        <v>53</v>
      </c>
      <c r="M18" s="59" t="str">
        <f>IFERROR(Data!Q52,"")</f>
        <v>Oct-2002, 24.77%</v>
      </c>
      <c r="N18" s="64"/>
      <c r="O18" s="24" t="s">
        <v>54</v>
      </c>
      <c r="P18" s="59" t="str">
        <f>IFERROR(Data!Q53,"")</f>
        <v>Oct-2008, -16.12%</v>
      </c>
      <c r="Q18" s="64"/>
      <c r="R18" s="23" t="s">
        <v>61</v>
      </c>
      <c r="S18" s="31" t="s">
        <v>53</v>
      </c>
      <c r="T18" s="58" t="str">
        <f>IFERROR(Data!P82,"")</f>
        <v>Oct-2011, 10.91%</v>
      </c>
      <c r="U18" s="59"/>
      <c r="V18" s="24" t="s">
        <v>54</v>
      </c>
      <c r="W18" s="58" t="str">
        <f>IFERROR(Data!P83,"")</f>
        <v>Oct-2008, -16.52%</v>
      </c>
      <c r="X18" s="60"/>
    </row>
    <row r="19" spans="2:24" x14ac:dyDescent="0.3">
      <c r="B19" s="19"/>
      <c r="C19" s="17"/>
      <c r="D19" s="17"/>
      <c r="E19" s="17"/>
      <c r="F19" s="17"/>
      <c r="G19" s="17"/>
      <c r="H19" s="17"/>
      <c r="I19" s="20"/>
      <c r="J19" s="19"/>
      <c r="K19" s="17"/>
      <c r="L19" s="17"/>
      <c r="M19" s="17"/>
      <c r="N19" s="17"/>
      <c r="O19" s="17"/>
      <c r="P19" s="17"/>
      <c r="Q19" s="20"/>
      <c r="R19" s="19"/>
      <c r="S19" s="17"/>
      <c r="T19" s="17"/>
      <c r="U19" s="17"/>
      <c r="V19" s="17"/>
      <c r="W19" s="17"/>
      <c r="X19" s="20"/>
    </row>
    <row r="20" spans="2:24" x14ac:dyDescent="0.3">
      <c r="B20" s="19"/>
      <c r="C20" s="17"/>
      <c r="D20" s="17"/>
      <c r="E20" s="17"/>
      <c r="F20" s="17"/>
      <c r="G20" s="17"/>
      <c r="H20" s="17"/>
      <c r="I20" s="20"/>
      <c r="J20" s="19"/>
      <c r="K20" s="17"/>
      <c r="L20" s="17"/>
      <c r="M20" s="17"/>
      <c r="N20" s="17"/>
      <c r="O20" s="17"/>
      <c r="P20" s="17"/>
      <c r="Q20" s="20"/>
      <c r="R20" s="19"/>
      <c r="S20" s="17"/>
      <c r="T20" s="17"/>
      <c r="U20" s="17"/>
      <c r="V20" s="17"/>
      <c r="W20" s="17"/>
      <c r="X20" s="20"/>
    </row>
    <row r="21" spans="2:24" ht="17.25" x14ac:dyDescent="0.3">
      <c r="B21" s="65" t="str">
        <f>Data!X39</f>
        <v/>
      </c>
      <c r="C21" s="66"/>
      <c r="D21" s="66"/>
      <c r="E21" s="66"/>
      <c r="F21" s="66"/>
      <c r="G21" s="66"/>
      <c r="H21" s="66"/>
      <c r="I21" s="67"/>
      <c r="J21" s="61" t="str">
        <f>Data!X39</f>
        <v/>
      </c>
      <c r="K21" s="68"/>
      <c r="L21" s="68"/>
      <c r="M21" s="68"/>
      <c r="N21" s="68"/>
      <c r="O21" s="68"/>
      <c r="P21" s="68"/>
      <c r="Q21" s="63"/>
      <c r="R21" s="19"/>
      <c r="S21" s="17"/>
      <c r="T21" s="17"/>
      <c r="U21" s="17"/>
      <c r="V21" s="17"/>
      <c r="W21" s="17"/>
      <c r="X21" s="20"/>
    </row>
    <row r="22" spans="2:24" x14ac:dyDescent="0.3">
      <c r="B22" s="19"/>
      <c r="C22" s="17"/>
      <c r="D22" s="17"/>
      <c r="E22" s="17"/>
      <c r="F22" s="17"/>
      <c r="G22" s="17"/>
      <c r="H22" s="17"/>
      <c r="I22" s="20"/>
      <c r="J22" s="19"/>
      <c r="K22" s="17"/>
      <c r="L22" s="17"/>
      <c r="M22" s="17"/>
      <c r="N22" s="17"/>
      <c r="O22" s="17"/>
      <c r="P22" s="17"/>
      <c r="Q22" s="20"/>
      <c r="R22" s="19"/>
      <c r="S22" s="17"/>
      <c r="T22" s="17"/>
      <c r="U22" s="17"/>
      <c r="V22" s="17"/>
      <c r="W22" s="17"/>
      <c r="X22" s="20"/>
    </row>
    <row r="23" spans="2:24" x14ac:dyDescent="0.3">
      <c r="B23" s="19"/>
      <c r="C23" s="17"/>
      <c r="D23" s="17"/>
      <c r="E23" s="17"/>
      <c r="F23" s="17"/>
      <c r="G23" s="17"/>
      <c r="H23" s="17"/>
      <c r="I23" s="20"/>
      <c r="J23" s="19"/>
      <c r="K23" s="17"/>
      <c r="L23" s="17"/>
      <c r="M23" s="17"/>
      <c r="N23" s="17"/>
      <c r="O23" s="17"/>
      <c r="P23" s="17"/>
      <c r="Q23" s="20"/>
      <c r="R23" s="19"/>
      <c r="S23" s="17"/>
      <c r="T23" s="17"/>
      <c r="U23" s="17"/>
      <c r="V23" s="17"/>
      <c r="W23" s="17"/>
      <c r="X23" s="20"/>
    </row>
    <row r="24" spans="2:24" x14ac:dyDescent="0.3">
      <c r="B24" s="19"/>
      <c r="C24" s="17"/>
      <c r="D24" s="17"/>
      <c r="E24" s="17"/>
      <c r="F24" s="17"/>
      <c r="G24" s="17"/>
      <c r="H24" s="17"/>
      <c r="I24" s="20"/>
      <c r="J24" s="19"/>
      <c r="K24" s="17"/>
      <c r="L24" s="17"/>
      <c r="M24" s="17"/>
      <c r="N24" s="17"/>
      <c r="O24" s="17"/>
      <c r="P24" s="17"/>
      <c r="Q24" s="20"/>
      <c r="R24" s="19"/>
      <c r="S24" s="17"/>
      <c r="T24" s="17"/>
      <c r="U24" s="17"/>
      <c r="V24" s="17"/>
      <c r="W24" s="17"/>
      <c r="X24" s="20"/>
    </row>
    <row r="25" spans="2:24" x14ac:dyDescent="0.3">
      <c r="B25" s="19"/>
      <c r="C25" s="17"/>
      <c r="D25" s="17"/>
      <c r="E25" s="17"/>
      <c r="F25" s="17"/>
      <c r="G25" s="17"/>
      <c r="H25" s="17"/>
      <c r="I25" s="20"/>
      <c r="J25" s="19"/>
      <c r="K25" s="17"/>
      <c r="L25" s="17"/>
      <c r="M25" s="17"/>
      <c r="N25" s="17"/>
      <c r="O25" s="17"/>
      <c r="P25" s="17"/>
      <c r="Q25" s="20"/>
      <c r="R25" s="19"/>
      <c r="S25" s="17"/>
      <c r="T25" s="17"/>
      <c r="U25" s="17"/>
      <c r="V25" s="17"/>
      <c r="W25" s="17"/>
      <c r="X25" s="20"/>
    </row>
    <row r="26" spans="2:24" x14ac:dyDescent="0.3">
      <c r="B26" s="19"/>
      <c r="C26" s="17"/>
      <c r="D26" s="17"/>
      <c r="E26" s="17"/>
      <c r="F26" s="17"/>
      <c r="G26" s="17"/>
      <c r="H26" s="17"/>
      <c r="I26" s="20"/>
      <c r="J26" s="19"/>
      <c r="K26" s="17"/>
      <c r="L26" s="17"/>
      <c r="M26" s="17"/>
      <c r="N26" s="17"/>
      <c r="O26" s="17"/>
      <c r="P26" s="17"/>
      <c r="Q26" s="20"/>
      <c r="R26" s="19"/>
      <c r="S26" s="17"/>
      <c r="T26" s="17"/>
      <c r="U26" s="17"/>
      <c r="V26" s="17"/>
      <c r="W26" s="17"/>
      <c r="X26" s="20"/>
    </row>
    <row r="27" spans="2:24" x14ac:dyDescent="0.3">
      <c r="B27" s="19"/>
      <c r="C27" s="17"/>
      <c r="D27" s="17"/>
      <c r="E27" s="17"/>
      <c r="F27" s="17"/>
      <c r="G27" s="17"/>
      <c r="H27" s="17"/>
      <c r="I27" s="20"/>
      <c r="J27" s="19"/>
      <c r="K27" s="17"/>
      <c r="L27" s="17"/>
      <c r="M27" s="17"/>
      <c r="N27" s="17"/>
      <c r="O27" s="17"/>
      <c r="P27" s="17"/>
      <c r="Q27" s="20"/>
      <c r="R27" s="19"/>
      <c r="S27" s="17"/>
      <c r="T27" s="17"/>
      <c r="U27" s="17"/>
      <c r="V27" s="17"/>
      <c r="W27" s="17"/>
      <c r="X27" s="20"/>
    </row>
    <row r="28" spans="2:24" x14ac:dyDescent="0.3">
      <c r="B28" s="19"/>
      <c r="C28" s="17"/>
      <c r="D28" s="17"/>
      <c r="E28" s="17"/>
      <c r="F28" s="17"/>
      <c r="G28" s="17"/>
      <c r="H28" s="17"/>
      <c r="I28" s="20"/>
      <c r="J28" s="19"/>
      <c r="K28" s="17"/>
      <c r="L28" s="17"/>
      <c r="M28" s="17"/>
      <c r="N28" s="17"/>
      <c r="O28" s="17"/>
      <c r="P28" s="17"/>
      <c r="Q28" s="20"/>
      <c r="R28" s="19"/>
      <c r="S28" s="17"/>
      <c r="T28" s="17"/>
      <c r="U28" s="17"/>
      <c r="V28" s="17"/>
      <c r="W28" s="17"/>
      <c r="X28" s="20"/>
    </row>
    <row r="29" spans="2:24" x14ac:dyDescent="0.3">
      <c r="B29" s="19"/>
      <c r="C29" s="17"/>
      <c r="D29" s="17"/>
      <c r="E29" s="17"/>
      <c r="F29" s="17"/>
      <c r="G29" s="17"/>
      <c r="H29" s="17"/>
      <c r="I29" s="20"/>
      <c r="J29" s="19"/>
      <c r="K29" s="17"/>
      <c r="L29" s="17"/>
      <c r="M29" s="17"/>
      <c r="N29" s="17"/>
      <c r="O29" s="17"/>
      <c r="P29" s="17"/>
      <c r="Q29" s="20"/>
      <c r="R29" s="19"/>
      <c r="S29" s="17"/>
      <c r="T29" s="17"/>
      <c r="U29" s="17"/>
      <c r="V29" s="17"/>
      <c r="W29" s="17"/>
      <c r="X29" s="20"/>
    </row>
    <row r="30" spans="2:24" x14ac:dyDescent="0.3">
      <c r="B30" s="19"/>
      <c r="C30" s="17"/>
      <c r="D30" s="17"/>
      <c r="E30" s="17"/>
      <c r="F30" s="17"/>
      <c r="G30" s="17"/>
      <c r="H30" s="17"/>
      <c r="I30" s="20"/>
      <c r="J30" s="19"/>
      <c r="K30" s="17"/>
      <c r="L30" s="17"/>
      <c r="M30" s="17"/>
      <c r="N30" s="17"/>
      <c r="O30" s="17"/>
      <c r="P30" s="17"/>
      <c r="Q30" s="20"/>
      <c r="R30" s="19"/>
      <c r="S30" s="17"/>
      <c r="T30" s="17"/>
      <c r="U30" s="17"/>
      <c r="V30" s="17"/>
      <c r="W30" s="17"/>
      <c r="X30" s="20"/>
    </row>
    <row r="31" spans="2:24" x14ac:dyDescent="0.3">
      <c r="B31" s="19"/>
      <c r="C31" s="17"/>
      <c r="D31" s="17"/>
      <c r="E31" s="17"/>
      <c r="F31" s="17"/>
      <c r="G31" s="17"/>
      <c r="H31" s="17"/>
      <c r="I31" s="20"/>
      <c r="J31" s="19"/>
      <c r="K31" s="17"/>
      <c r="L31" s="17"/>
      <c r="M31" s="17"/>
      <c r="N31" s="17"/>
      <c r="O31" s="17"/>
      <c r="P31" s="17"/>
      <c r="Q31" s="20"/>
      <c r="R31" s="19"/>
      <c r="S31" s="17"/>
      <c r="T31" s="17"/>
      <c r="U31" s="17"/>
      <c r="V31" s="17"/>
      <c r="W31" s="17"/>
      <c r="X31" s="20"/>
    </row>
    <row r="32" spans="2:24" x14ac:dyDescent="0.3">
      <c r="B32" s="19"/>
      <c r="C32" s="17"/>
      <c r="D32" s="17"/>
      <c r="E32" s="17"/>
      <c r="F32" s="17"/>
      <c r="G32" s="17"/>
      <c r="H32" s="17"/>
      <c r="I32" s="20"/>
      <c r="J32" s="19"/>
      <c r="K32" s="17"/>
      <c r="L32" s="17"/>
      <c r="M32" s="17"/>
      <c r="N32" s="17"/>
      <c r="O32" s="17"/>
      <c r="P32" s="17"/>
      <c r="Q32" s="20"/>
      <c r="R32" s="19"/>
      <c r="S32" s="17"/>
      <c r="T32" s="17"/>
      <c r="U32" s="17"/>
      <c r="V32" s="17"/>
      <c r="W32" s="17"/>
      <c r="X32" s="20"/>
    </row>
    <row r="33" spans="2:24" x14ac:dyDescent="0.3">
      <c r="B33" s="19"/>
      <c r="C33" s="17"/>
      <c r="D33" s="17"/>
      <c r="E33" s="17"/>
      <c r="F33" s="17"/>
      <c r="G33" s="17"/>
      <c r="H33" s="17"/>
      <c r="I33" s="20"/>
      <c r="J33" s="19"/>
      <c r="K33" s="17"/>
      <c r="L33" s="17"/>
      <c r="M33" s="17"/>
      <c r="N33" s="17"/>
      <c r="O33" s="17"/>
      <c r="P33" s="17"/>
      <c r="Q33" s="20"/>
      <c r="R33" s="19"/>
      <c r="S33" s="17"/>
      <c r="T33" s="17"/>
      <c r="U33" s="17"/>
      <c r="V33" s="17"/>
      <c r="W33" s="17"/>
      <c r="X33" s="20"/>
    </row>
    <row r="34" spans="2:24" x14ac:dyDescent="0.3">
      <c r="B34" s="19"/>
      <c r="C34" s="17"/>
      <c r="D34" s="17"/>
      <c r="E34" s="17"/>
      <c r="F34" s="17"/>
      <c r="G34" s="17"/>
      <c r="H34" s="17"/>
      <c r="I34" s="20"/>
      <c r="J34" s="19"/>
      <c r="K34" s="17"/>
      <c r="L34" s="17"/>
      <c r="M34" s="17"/>
      <c r="N34" s="17"/>
      <c r="O34" s="17"/>
      <c r="P34" s="17"/>
      <c r="Q34" s="20"/>
      <c r="R34" s="19"/>
      <c r="S34" s="17"/>
      <c r="T34" s="17"/>
      <c r="U34" s="17"/>
      <c r="V34" s="17"/>
      <c r="W34" s="17"/>
      <c r="X34" s="20"/>
    </row>
    <row r="35" spans="2:24" x14ac:dyDescent="0.3">
      <c r="B35" s="19"/>
      <c r="C35" s="17"/>
      <c r="D35" s="17"/>
      <c r="E35" s="17"/>
      <c r="F35" s="17"/>
      <c r="G35" s="17"/>
      <c r="H35" s="17"/>
      <c r="I35" s="20"/>
      <c r="J35" s="19"/>
      <c r="K35" s="17"/>
      <c r="L35" s="17"/>
      <c r="M35" s="17"/>
      <c r="N35" s="17"/>
      <c r="O35" s="17"/>
      <c r="P35" s="17"/>
      <c r="Q35" s="20"/>
      <c r="R35" s="19"/>
      <c r="S35" s="17"/>
      <c r="T35" s="17"/>
      <c r="U35" s="17"/>
      <c r="V35" s="17"/>
      <c r="W35" s="17"/>
      <c r="X35" s="20"/>
    </row>
    <row r="36" spans="2:24" x14ac:dyDescent="0.3">
      <c r="B36" s="19"/>
      <c r="C36" s="17"/>
      <c r="D36" s="17"/>
      <c r="E36" s="17"/>
      <c r="F36" s="17"/>
      <c r="G36" s="17"/>
      <c r="H36" s="17"/>
      <c r="I36" s="20"/>
      <c r="J36" s="19"/>
      <c r="K36" s="17"/>
      <c r="L36" s="17"/>
      <c r="M36" s="17"/>
      <c r="N36" s="17"/>
      <c r="O36" s="17"/>
      <c r="P36" s="17"/>
      <c r="Q36" s="20"/>
      <c r="R36" s="19"/>
      <c r="S36" s="17"/>
      <c r="T36" s="17"/>
      <c r="U36" s="17"/>
      <c r="V36" s="17"/>
      <c r="W36" s="17"/>
      <c r="X36" s="20"/>
    </row>
    <row r="37" spans="2:24" x14ac:dyDescent="0.3">
      <c r="B37" s="19"/>
      <c r="C37" s="17"/>
      <c r="D37" s="17"/>
      <c r="E37" s="17"/>
      <c r="F37" s="17"/>
      <c r="G37" s="17"/>
      <c r="H37" s="17"/>
      <c r="I37" s="20"/>
      <c r="J37" s="19"/>
      <c r="K37" s="17"/>
      <c r="L37" s="17"/>
      <c r="M37" s="17"/>
      <c r="N37" s="17"/>
      <c r="O37" s="17"/>
      <c r="P37" s="17"/>
      <c r="Q37" s="20"/>
      <c r="R37" s="19"/>
      <c r="S37" s="17"/>
      <c r="T37" s="17"/>
      <c r="U37" s="17"/>
      <c r="V37" s="17"/>
      <c r="W37" s="17"/>
      <c r="X37" s="20"/>
    </row>
    <row r="38" spans="2:24" x14ac:dyDescent="0.3">
      <c r="B38" s="19"/>
      <c r="C38" s="17"/>
      <c r="D38" s="17"/>
      <c r="E38" s="17"/>
      <c r="F38" s="17"/>
      <c r="G38" s="17"/>
      <c r="H38" s="17"/>
      <c r="I38" s="20"/>
      <c r="J38" s="19"/>
      <c r="K38" s="17"/>
      <c r="L38" s="17"/>
      <c r="M38" s="17"/>
      <c r="N38" s="17"/>
      <c r="O38" s="17"/>
      <c r="P38" s="17"/>
      <c r="Q38" s="20"/>
      <c r="R38" s="19"/>
      <c r="S38" s="17"/>
      <c r="T38" s="17"/>
      <c r="U38" s="17"/>
      <c r="V38" s="17"/>
      <c r="W38" s="17"/>
      <c r="X38" s="20"/>
    </row>
    <row r="39" spans="2:24" x14ac:dyDescent="0.3">
      <c r="B39" s="19"/>
      <c r="C39" s="17"/>
      <c r="D39" s="17"/>
      <c r="E39" s="17"/>
      <c r="F39" s="17"/>
      <c r="G39" s="17"/>
      <c r="H39" s="17"/>
      <c r="I39" s="20"/>
      <c r="J39" s="19"/>
      <c r="K39" s="17"/>
      <c r="L39" s="17"/>
      <c r="M39" s="17"/>
      <c r="N39" s="17"/>
      <c r="O39" s="17"/>
      <c r="P39" s="17"/>
      <c r="Q39" s="20"/>
      <c r="R39" s="19"/>
      <c r="S39" s="17"/>
      <c r="T39" s="17"/>
      <c r="U39" s="17"/>
      <c r="V39" s="17"/>
      <c r="W39" s="17"/>
      <c r="X39" s="20"/>
    </row>
    <row r="40" spans="2:24" x14ac:dyDescent="0.3">
      <c r="B40" s="19"/>
      <c r="C40" s="17"/>
      <c r="D40" s="17"/>
      <c r="E40" s="17"/>
      <c r="F40" s="17"/>
      <c r="G40" s="17"/>
      <c r="H40" s="17"/>
      <c r="I40" s="20"/>
      <c r="J40" s="19"/>
      <c r="K40" s="17"/>
      <c r="L40" s="17"/>
      <c r="M40" s="17"/>
      <c r="N40" s="17"/>
      <c r="O40" s="17"/>
      <c r="P40" s="17"/>
      <c r="Q40" s="20"/>
      <c r="R40" s="19"/>
      <c r="S40" s="17"/>
      <c r="T40" s="17"/>
      <c r="U40" s="17"/>
      <c r="V40" s="17"/>
      <c r="W40" s="17"/>
      <c r="X40" s="20"/>
    </row>
    <row r="41" spans="2:24" ht="17.25" x14ac:dyDescent="0.3">
      <c r="B41" s="61"/>
      <c r="C41" s="62"/>
      <c r="D41" s="62"/>
      <c r="E41" s="62"/>
      <c r="F41" s="62"/>
      <c r="G41" s="62"/>
      <c r="H41" s="62"/>
      <c r="I41" s="63"/>
      <c r="J41" s="19"/>
      <c r="K41" s="17"/>
      <c r="L41" s="17"/>
      <c r="M41" s="17"/>
      <c r="N41" s="17"/>
      <c r="O41" s="17"/>
      <c r="P41" s="17"/>
      <c r="Q41" s="20"/>
      <c r="R41" s="19"/>
      <c r="S41" s="17"/>
      <c r="T41" s="17"/>
      <c r="U41" s="17"/>
      <c r="V41" s="17"/>
      <c r="W41" s="17"/>
      <c r="X41" s="20"/>
    </row>
    <row r="42" spans="2:24" x14ac:dyDescent="0.3">
      <c r="B42" s="19"/>
      <c r="C42" s="17"/>
      <c r="D42" s="17"/>
      <c r="E42" s="17"/>
      <c r="F42" s="17"/>
      <c r="G42" s="17"/>
      <c r="H42" s="17"/>
      <c r="I42" s="20"/>
      <c r="J42" s="19"/>
      <c r="K42" s="17"/>
      <c r="L42" s="17"/>
      <c r="M42" s="17"/>
      <c r="N42" s="17"/>
      <c r="O42" s="17"/>
      <c r="P42" s="17"/>
      <c r="Q42" s="20"/>
      <c r="R42" s="19"/>
      <c r="S42" s="17"/>
      <c r="T42" s="17"/>
      <c r="U42" s="17"/>
      <c r="V42" s="17"/>
      <c r="W42" s="17"/>
      <c r="X42" s="20"/>
    </row>
    <row r="43" spans="2:24" ht="17.25" x14ac:dyDescent="0.3">
      <c r="B43" s="61" t="s">
        <v>55</v>
      </c>
      <c r="C43" s="62"/>
      <c r="D43" s="62"/>
      <c r="E43" s="62"/>
      <c r="F43" s="62"/>
      <c r="G43" s="62"/>
      <c r="H43" s="62"/>
      <c r="I43" s="63"/>
      <c r="J43" s="61" t="str">
        <f>"The net percentage change for this sector for "&amp;K18&amp;" of each year."</f>
        <v>The net percentage change for this sector for October of each year.</v>
      </c>
      <c r="K43" s="62"/>
      <c r="L43" s="62"/>
      <c r="M43" s="62"/>
      <c r="N43" s="62"/>
      <c r="O43" s="62"/>
      <c r="P43" s="62"/>
      <c r="Q43" s="63"/>
      <c r="R43" s="19"/>
      <c r="S43" s="17"/>
      <c r="T43" s="17"/>
      <c r="U43" s="17"/>
      <c r="V43" s="17"/>
      <c r="W43" s="17"/>
      <c r="X43" s="20"/>
    </row>
    <row r="44" spans="2:24" x14ac:dyDescent="0.3">
      <c r="B44" s="21"/>
      <c r="C44" s="18"/>
      <c r="D44" s="18"/>
      <c r="E44" s="18"/>
      <c r="F44" s="18"/>
      <c r="G44" s="18"/>
      <c r="H44" s="18"/>
      <c r="I44" s="22"/>
      <c r="J44" s="21"/>
      <c r="K44" s="18"/>
      <c r="L44" s="18"/>
      <c r="M44" s="18"/>
      <c r="N44" s="18"/>
      <c r="O44" s="18"/>
      <c r="P44" s="18"/>
      <c r="Q44" s="22"/>
      <c r="R44" s="21"/>
      <c r="S44" s="18"/>
      <c r="T44" s="18"/>
      <c r="U44" s="18"/>
      <c r="V44" s="18"/>
      <c r="W44" s="18"/>
      <c r="X44" s="22"/>
    </row>
    <row r="45" spans="2:24" x14ac:dyDescent="0.3">
      <c r="B45" s="31"/>
      <c r="C45" s="32" t="s">
        <v>62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 t="s">
        <v>63</v>
      </c>
      <c r="V45" s="32"/>
      <c r="W45" s="32"/>
      <c r="X45" s="33"/>
    </row>
  </sheetData>
  <sheetProtection algorithmName="SHA-512" hashValue="XRSDMDQVL3ZfGcCdNCIE4yOL9WxY7f+U+Zn3dmVRjCzPrsBsXTwlapEhgOkz9KNqUrL+LOT2B0ZH/0KSHVGjlw==" saltValue="CrfYDYwS1ceLxySgIowo+w==" spinCount="100000" sheet="1" selectLockedCells="1"/>
  <mergeCells count="40">
    <mergeCell ref="T18:U18"/>
    <mergeCell ref="W18:X18"/>
    <mergeCell ref="B43:I43"/>
    <mergeCell ref="J43:Q43"/>
    <mergeCell ref="E18:F18"/>
    <mergeCell ref="H18:I18"/>
    <mergeCell ref="M18:N18"/>
    <mergeCell ref="P18:Q18"/>
    <mergeCell ref="B41:I41"/>
    <mergeCell ref="B21:I21"/>
    <mergeCell ref="J21:Q21"/>
    <mergeCell ref="H13:K13"/>
    <mergeCell ref="H14:K14"/>
    <mergeCell ref="H15:K15"/>
    <mergeCell ref="H16:K16"/>
    <mergeCell ref="H7:K7"/>
    <mergeCell ref="H8:K8"/>
    <mergeCell ref="H9:K9"/>
    <mergeCell ref="H10:K10"/>
    <mergeCell ref="H11:K11"/>
    <mergeCell ref="H12:K12"/>
    <mergeCell ref="B2:E3"/>
    <mergeCell ref="U2:X3"/>
    <mergeCell ref="F2:T3"/>
    <mergeCell ref="H5:K5"/>
    <mergeCell ref="H6:K6"/>
    <mergeCell ref="H4:K4"/>
    <mergeCell ref="R5:U5"/>
    <mergeCell ref="R6:U6"/>
    <mergeCell ref="R4:U4"/>
    <mergeCell ref="R7:U7"/>
    <mergeCell ref="R8:U8"/>
    <mergeCell ref="R9:U9"/>
    <mergeCell ref="R10:U10"/>
    <mergeCell ref="R11:U11"/>
    <mergeCell ref="R12:U12"/>
    <mergeCell ref="R13:U13"/>
    <mergeCell ref="R14:U14"/>
    <mergeCell ref="R15:U15"/>
    <mergeCell ref="R16:U16"/>
  </mergeCells>
  <conditionalFormatting sqref="G5:G16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{A7A61335-2DC2-4254-8A68-3561B318F8B1}</x14:id>
        </ext>
      </extLst>
    </cfRule>
  </conditionalFormatting>
  <conditionalFormatting sqref="V5:V16">
    <cfRule type="colorScale" priority="4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W5:W16">
    <cfRule type="colorScale" priority="3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X5:X16">
    <cfRule type="colorScale" priority="1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A61335-2DC2-4254-8A68-3561B318F8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G5:G16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Data!$R$25:$R$35</xm:f>
          </x14:formula1>
          <xm:sqref>C18</xm:sqref>
        </x14:dataValidation>
        <x14:dataValidation type="list" allowBlank="1" showInputMessage="1" showErrorMessage="1">
          <x14:formula1>
            <xm:f>Data!$O$25:$O$36</xm:f>
          </x14:formula1>
          <xm:sqref>K18</xm:sqref>
        </x14:dataValidation>
      </x14:dataValidation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Sheet3!Q4:Q81</xm:f>
              <xm:sqref>E16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Sheet3!P4:P81</xm:f>
              <xm:sqref>E15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Sheet3!N4:N81</xm:f>
              <xm:sqref>E14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Sheet3!M4:M81</xm:f>
              <xm:sqref>E13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Sheet3!L4:L81</xm:f>
              <xm:sqref>E12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Sheet3!K4:K81</xm:f>
              <xm:sqref>E11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Sheet3!J4:J81</xm:f>
              <xm:sqref>E10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Sheet3!I4:I81</xm:f>
              <xm:sqref>E9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Sheet3!H4:H81</xm:f>
              <xm:sqref>E8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Sheet3!G4:G81</xm:f>
              <xm:sqref>E7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Sheet3!F4:F81</xm:f>
              <xm:sqref>E6</xm:sqref>
            </x14:sparkline>
          </x14:sparklines>
        </x14:sparklineGroup>
        <x14:sparklineGroup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Sheet3!E4:E81</xm:f>
              <xm:sqref>E5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89"/>
  <sheetViews>
    <sheetView workbookViewId="0">
      <selection activeCell="F1" sqref="F1"/>
    </sheetView>
  </sheetViews>
  <sheetFormatPr defaultRowHeight="17.25" x14ac:dyDescent="0.3"/>
  <cols>
    <col min="1" max="1" width="6.88671875" style="69" customWidth="1"/>
    <col min="2" max="2" width="15.5546875" style="80" customWidth="1"/>
    <col min="3" max="3" width="8.21875" style="71" customWidth="1"/>
    <col min="4" max="4" width="7.5546875" style="71" customWidth="1"/>
    <col min="5" max="5" width="8.109375" style="71" customWidth="1"/>
    <col min="6" max="6" width="10.88671875" style="69" customWidth="1"/>
    <col min="7" max="7" width="6.88671875" style="69" customWidth="1"/>
    <col min="8" max="8" width="9.21875" style="81" customWidth="1"/>
    <col min="9" max="9" width="8.21875" style="71" customWidth="1"/>
    <col min="10" max="10" width="7.5546875" style="71" customWidth="1"/>
    <col min="11" max="11" width="8.109375" style="71" customWidth="1"/>
    <col min="12" max="12" width="11.77734375" style="69" customWidth="1"/>
    <col min="13" max="13" width="7.44140625" style="69" customWidth="1"/>
    <col min="14" max="14" width="9.33203125" style="69" customWidth="1"/>
    <col min="15" max="16" width="6.44140625" style="69" customWidth="1"/>
    <col min="17" max="17" width="10.5546875" style="69" customWidth="1"/>
    <col min="18" max="18" width="5.6640625" style="69" customWidth="1"/>
    <col min="19" max="19" width="11.77734375" style="69" customWidth="1"/>
    <col min="20" max="20" width="7.77734375" style="69" customWidth="1"/>
    <col min="21" max="21" width="8.33203125" style="69" customWidth="1"/>
    <col min="22" max="23" width="5.77734375" style="69" customWidth="1"/>
    <col min="24" max="24" width="5.5546875" style="69" customWidth="1"/>
    <col min="25" max="25" width="9.77734375" style="69" customWidth="1"/>
    <col min="26" max="26" width="7.33203125" style="69" customWidth="1"/>
    <col min="27" max="27" width="8.21875" style="69" customWidth="1"/>
    <col min="28" max="30" width="5.77734375" style="69" customWidth="1"/>
    <col min="31" max="31" width="11.77734375" style="69" customWidth="1"/>
    <col min="32" max="32" width="7.109375" style="69" customWidth="1"/>
    <col min="33" max="33" width="7.44140625" style="69" customWidth="1"/>
    <col min="34" max="36" width="5.77734375" style="69" customWidth="1"/>
    <col min="37" max="37" width="11.77734375" style="69" customWidth="1"/>
    <col min="38" max="39" width="7.77734375" style="69" customWidth="1"/>
    <col min="40" max="42" width="5.77734375" style="69" customWidth="1"/>
    <col min="43" max="43" width="11.77734375" style="69" customWidth="1"/>
    <col min="44" max="45" width="7.77734375" style="69" customWidth="1"/>
    <col min="46" max="48" width="5.77734375" style="69" customWidth="1"/>
    <col min="49" max="49" width="11.77734375" style="69" customWidth="1"/>
    <col min="50" max="51" width="7.77734375" style="69" customWidth="1"/>
    <col min="52" max="54" width="5.77734375" style="69" customWidth="1"/>
    <col min="55" max="55" width="8.88671875" style="69" customWidth="1"/>
    <col min="56" max="57" width="7.77734375" style="69" customWidth="1"/>
    <col min="58" max="60" width="5.77734375" style="69" customWidth="1"/>
    <col min="61" max="61" width="8.88671875" style="69" customWidth="1"/>
    <col min="62" max="63" width="7.77734375" style="69" customWidth="1"/>
    <col min="64" max="66" width="5.77734375" style="69" customWidth="1"/>
    <col min="67" max="67" width="8.88671875" style="69" customWidth="1"/>
    <col min="68" max="69" width="7.77734375" style="69" customWidth="1"/>
    <col min="70" max="72" width="5.77734375" style="69" customWidth="1"/>
    <col min="73" max="73" width="10.33203125" style="69" customWidth="1"/>
    <col min="74" max="75" width="7.77734375" style="69" customWidth="1"/>
    <col min="76" max="78" width="5.77734375" style="69" customWidth="1"/>
    <col min="79" max="79" width="10.33203125" style="69" customWidth="1"/>
    <col min="80" max="81" width="7.77734375" style="69" customWidth="1"/>
    <col min="82" max="84" width="5.77734375" style="69" customWidth="1"/>
    <col min="85" max="85" width="10.33203125" style="69" customWidth="1"/>
    <col min="86" max="87" width="7.77734375" style="69" customWidth="1"/>
    <col min="88" max="90" width="5.77734375" style="69" customWidth="1"/>
    <col min="91" max="16384" width="8.88671875" style="69"/>
  </cols>
  <sheetData>
    <row r="1" spans="1:90" x14ac:dyDescent="0.3">
      <c r="A1" s="69" t="s">
        <v>0</v>
      </c>
      <c r="B1" s="80" t="s">
        <v>1</v>
      </c>
      <c r="C1" s="71" t="s">
        <v>2</v>
      </c>
      <c r="D1" s="71" t="s">
        <v>3</v>
      </c>
      <c r="E1" s="71" t="s">
        <v>4</v>
      </c>
      <c r="F1" s="71"/>
      <c r="G1" s="69" t="str">
        <f>'Main Display'!C18</f>
        <v>XLK</v>
      </c>
      <c r="H1" s="81" t="s">
        <v>1</v>
      </c>
      <c r="I1" s="71" t="s">
        <v>2</v>
      </c>
      <c r="J1" s="71" t="s">
        <v>3</v>
      </c>
      <c r="K1" s="71" t="s">
        <v>4</v>
      </c>
      <c r="L1" s="69" t="str">
        <f>'Main Display'!K18</f>
        <v>October</v>
      </c>
      <c r="M1" s="71" t="s">
        <v>0</v>
      </c>
      <c r="N1" s="71" t="str">
        <f>G1</f>
        <v>XLK</v>
      </c>
      <c r="T1" s="82"/>
    </row>
    <row r="2" spans="1:90" x14ac:dyDescent="0.3">
      <c r="A2" s="69">
        <v>0</v>
      </c>
      <c r="B2" s="80">
        <f xml:space="preserve"> TRUNC(RTD("cqg.rtd",,"StudyData", $A$1, "Bar", "", "Time", $E$1,$A2, , "", "","False"))</f>
        <v>44652</v>
      </c>
      <c r="C2" s="71">
        <f xml:space="preserve"> RTD("cqg.rtd",,"StudyData", $A$1, "Bar", "", "Open", $E$1, $A2,,,,,)</f>
        <v>453.31</v>
      </c>
      <c r="D2" s="71">
        <f xml:space="preserve"> RTD("cqg.rtd",,"StudyData", $A$1, "Bar", "", "Close", $E$1, $A2,,,,,)</f>
        <v>439.24</v>
      </c>
      <c r="E2" s="70">
        <f>(D2-D3)/D3</f>
        <v>-2.7455495527411163E-2</v>
      </c>
      <c r="F2" s="83"/>
      <c r="G2" s="69">
        <v>0</v>
      </c>
      <c r="H2" s="81">
        <f xml:space="preserve"> RTD("cqg.rtd",,"StudyData", $G$1, "Bar", "", "Time", $E$1,$A2, , "", "","False")</f>
        <v>44652</v>
      </c>
      <c r="I2" s="71">
        <f xml:space="preserve"> RTD("cqg.rtd",,"StudyData", $G$1, "Bar", "", "Open", $E$1, $A2,,,,,)</f>
        <v>159.09</v>
      </c>
      <c r="J2" s="71">
        <f xml:space="preserve"> RTD("cqg.rtd",,"StudyData", $G$1, "Bar", "", "Close", $E$1, $A2,,,,,)</f>
        <v>148.04</v>
      </c>
      <c r="K2" s="70">
        <f>(J2-J3)/J3</f>
        <v>-6.8520732397911122E-2</v>
      </c>
      <c r="P2" s="69">
        <f>SUM(P3:P23)</f>
        <v>21</v>
      </c>
      <c r="S2" s="69" t="s">
        <v>16</v>
      </c>
      <c r="T2" s="69" t="s">
        <v>0</v>
      </c>
      <c r="W2" s="69">
        <f>SUM(W3:W23)</f>
        <v>21</v>
      </c>
      <c r="Y2" s="69" t="s">
        <v>17</v>
      </c>
      <c r="AC2" s="69">
        <f>SUM(AC3:AC23)</f>
        <v>21</v>
      </c>
      <c r="AE2" s="69" t="s">
        <v>18</v>
      </c>
      <c r="AF2" s="69" t="s">
        <v>0</v>
      </c>
      <c r="AK2" s="69" t="s">
        <v>19</v>
      </c>
      <c r="AL2" s="69" t="s">
        <v>0</v>
      </c>
      <c r="AQ2" s="69" t="s">
        <v>20</v>
      </c>
      <c r="AR2" s="69" t="s">
        <v>0</v>
      </c>
      <c r="AW2" s="69" t="s">
        <v>21</v>
      </c>
      <c r="AX2" s="69" t="s">
        <v>0</v>
      </c>
      <c r="BC2" s="69" t="s">
        <v>22</v>
      </c>
      <c r="BD2" s="69" t="s">
        <v>0</v>
      </c>
      <c r="BI2" s="69" t="s">
        <v>23</v>
      </c>
      <c r="BJ2" s="69" t="s">
        <v>0</v>
      </c>
      <c r="BO2" s="69" t="s">
        <v>24</v>
      </c>
      <c r="BP2" s="69" t="s">
        <v>0</v>
      </c>
      <c r="BU2" s="69" t="s">
        <v>25</v>
      </c>
      <c r="BV2" s="69" t="s">
        <v>0</v>
      </c>
      <c r="CA2" s="69" t="s">
        <v>26</v>
      </c>
      <c r="CB2" s="69" t="s">
        <v>0</v>
      </c>
      <c r="CH2" s="69" t="s">
        <v>0</v>
      </c>
    </row>
    <row r="3" spans="1:90" x14ac:dyDescent="0.3">
      <c r="A3" s="69">
        <f>A2-1</f>
        <v>-1</v>
      </c>
      <c r="B3" s="80">
        <f xml:space="preserve"> TRUNC(RTD("cqg.rtd",,"StudyData", $A$1, "Bar", "", "Time", $E$1,$A3, , "", "","False"))</f>
        <v>44621</v>
      </c>
      <c r="C3" s="71">
        <f xml:space="preserve"> RTD("cqg.rtd",,"StudyData", $A$1, "Bar", "", "Open", $E$1, $A3,,,,,)</f>
        <v>435.04</v>
      </c>
      <c r="D3" s="71">
        <f xml:space="preserve"> RTD("cqg.rtd",,"StudyData", $A$1, "Bar", "", "Close", $E$1, $A3,,,,,)</f>
        <v>451.64</v>
      </c>
      <c r="E3" s="70">
        <f t="shared" ref="E3:E66" si="0">(D3-D4)/D4</f>
        <v>3.4376932414172161E-2</v>
      </c>
      <c r="F3" s="71"/>
      <c r="G3" s="69">
        <f>G2-1</f>
        <v>-1</v>
      </c>
      <c r="H3" s="81">
        <f xml:space="preserve"> RTD("cqg.rtd",,"StudyData", $G$1, "Bar", "", "Time", $E$1,$A3, , "", "","False")</f>
        <v>44621</v>
      </c>
      <c r="I3" s="71">
        <f xml:space="preserve"> RTD("cqg.rtd",,"StudyData", $G$1, "Bar", "", "Open", $E$1, $A3,,,,,)</f>
        <v>153.49</v>
      </c>
      <c r="J3" s="71">
        <f xml:space="preserve"> RTD("cqg.rtd",,"StudyData", $G$1, "Bar", "", "Close", $E$1, $A3,,,,,)</f>
        <v>158.93</v>
      </c>
      <c r="K3" s="70">
        <f t="shared" ref="K3:K66" si="1">(J3-J4)/J4</f>
        <v>3.1544103329655439E-2</v>
      </c>
      <c r="L3" s="84">
        <f>IF($L$1="January",S3,IF($L$1="February",Y3,IF($L$1="March",AE3,IF($L$1="April",AK3,IF($L$1="May",AQ3,IF($L$1="June",AW3,IF($L$1="July",BC3,IF($L$1="August",BI3,IF($L$1="September",BO3,IF($L$1="October",BU3,IF($L$1="November",CA3,IF($L$1="December",CG3))))))))))))</f>
        <v>44470</v>
      </c>
      <c r="M3" s="70">
        <f t="shared" ref="M3:M23" si="2">VLOOKUP(L3,$B$2:$E$300,4,FALSE)</f>
        <v>7.0163582979913347E-2</v>
      </c>
      <c r="N3" s="70">
        <f t="shared" ref="N3:N23" si="3">IFERROR(VLOOKUP(L3,$H$2:$K$300,4,FALSE),NA())</f>
        <v>8.1770693811947556E-2</v>
      </c>
      <c r="O3" s="69">
        <f>IFERROR(IF(N3&gt;M3,1,0),NA())</f>
        <v>1</v>
      </c>
      <c r="P3" s="69">
        <f>IFERROR(IF(OR(O3=1,O3=0),1),0)</f>
        <v>1</v>
      </c>
      <c r="Q3" s="69">
        <f>IFERROR(IF(N3&gt;M3,1,0),0)</f>
        <v>1</v>
      </c>
      <c r="S3" s="82">
        <v>44200</v>
      </c>
      <c r="T3" s="70">
        <f t="shared" ref="T3:T23" si="4">VLOOKUP(S3,$B$2:$E$300,4,FALSE)</f>
        <v>-1.0190435433829042E-2</v>
      </c>
      <c r="U3" s="70">
        <f t="shared" ref="U3:U23" si="5">IFERROR(VLOOKUP(S3,$H$2:$K$300,4,FALSE),NA())</f>
        <v>-8.3833256422089168E-3</v>
      </c>
      <c r="V3" s="85">
        <f>IFERROR(IF(U3&gt;T3,1,0),NA())</f>
        <v>1</v>
      </c>
      <c r="W3" s="69">
        <f>IFERROR(IF(OR(V3=1,V3=0),1),0)</f>
        <v>1</v>
      </c>
      <c r="X3" s="69">
        <f>IFERROR(IF(U3&gt;T3,1,0),0)</f>
        <v>1</v>
      </c>
      <c r="Y3" s="82">
        <v>44228</v>
      </c>
      <c r="Z3" s="70">
        <f t="shared" ref="Z3:Z23" si="6">VLOOKUP(Y3,$B$2:$E$300,4,FALSE)</f>
        <v>2.7805550301294404E-2</v>
      </c>
      <c r="AA3" s="70">
        <f t="shared" ref="AA3:AA23" si="7">IFERROR(VLOOKUP(Y3,$H$2:$K$300,4,FALSE),NA())</f>
        <v>1.3650818273481663E-2</v>
      </c>
      <c r="AB3" s="85">
        <f>IFERROR(IF(AA3&gt;Z3,1,0),NA())</f>
        <v>0</v>
      </c>
      <c r="AC3" s="69">
        <f>IFERROR(IF(OR(AB3=1,AB3=0),1),0)</f>
        <v>1</v>
      </c>
      <c r="AD3" s="69">
        <f>IFERROR(IF(AA3&gt;Z3,1,0),0)</f>
        <v>0</v>
      </c>
      <c r="AE3" s="82">
        <v>44256</v>
      </c>
      <c r="AF3" s="70">
        <f t="shared" ref="AF3:AF23" si="8">VLOOKUP(AE3,$B$2:$E$300,4,FALSE)</f>
        <v>4.1986539068251054E-2</v>
      </c>
      <c r="AG3" s="70">
        <f t="shared" ref="AG3:AG23" si="9">IFERROR(VLOOKUP(AE3,$H$2:$K$300,4,FALSE),NA())</f>
        <v>1.6221593082867889E-2</v>
      </c>
      <c r="AH3" s="85">
        <f>IFERROR(IF(AG3&gt;AF3,1,0),NA())</f>
        <v>0</v>
      </c>
      <c r="AI3" s="69">
        <f>IFERROR(IF(OR(AH3=1,AH3=0),1),0)</f>
        <v>1</v>
      </c>
      <c r="AJ3" s="69">
        <f>IFERROR(IF(AG3&gt;AF3,1,0),0)</f>
        <v>0</v>
      </c>
      <c r="AK3" s="82">
        <v>44287</v>
      </c>
      <c r="AL3" s="70">
        <f t="shared" ref="AL3:AL23" si="10">VLOOKUP(AK3,$B$2:$E$300,4,FALSE)</f>
        <v>5.291045341003716E-2</v>
      </c>
      <c r="AM3" s="70">
        <f t="shared" ref="AM3:AM23" si="11">IFERROR(VLOOKUP(AK3,$H$2:$K$300,4,FALSE),NA())</f>
        <v>5.1878623597620556E-2</v>
      </c>
      <c r="AN3" s="85">
        <f>IFERROR(IF(AM3&gt;AL3,1,0),NA())</f>
        <v>0</v>
      </c>
      <c r="AO3" s="69">
        <f>IFERROR(IF(OR(AN3=1,AN3=0),1),0)</f>
        <v>1</v>
      </c>
      <c r="AP3" s="69">
        <f>IFERROR(IF(AM3&gt;AL3,1,0),0)</f>
        <v>0</v>
      </c>
      <c r="AQ3" s="82">
        <v>44319</v>
      </c>
      <c r="AR3" s="70">
        <f t="shared" ref="AR3:AR23" si="12">VLOOKUP(AQ3,$B$2:$E$300,4,FALSE)</f>
        <v>6.566019650131821E-3</v>
      </c>
      <c r="AS3" s="70">
        <f t="shared" ref="AS3:AS23" si="13">IFERROR(VLOOKUP(AQ3,$H$2:$K$300,4,FALSE),NA())</f>
        <v>-9.3056549749461915E-3</v>
      </c>
      <c r="AT3" s="85">
        <f>IFERROR(IF(AS3&gt;AR3,1,0),NA())</f>
        <v>0</v>
      </c>
      <c r="AU3" s="69">
        <f>IFERROR(IF(OR(AT3=1,AT3=0),1),0)</f>
        <v>1</v>
      </c>
      <c r="AV3" s="69">
        <f>IFERROR(IF(AS3&gt;AR3,1,0),0)</f>
        <v>0</v>
      </c>
      <c r="AW3" s="82">
        <v>44348</v>
      </c>
      <c r="AX3" s="70">
        <f t="shared" ref="AX3:AX23" si="14">VLOOKUP(AW3,$B$2:$E$300,4,FALSE)</f>
        <v>1.9093419674316686E-2</v>
      </c>
      <c r="AY3" s="70">
        <f t="shared" ref="AY3:AY23" si="15">IFERROR(VLOOKUP(AW3,$H$2:$K$300,4,FALSE),NA())</f>
        <v>6.6907514450866984E-2</v>
      </c>
      <c r="AZ3" s="85">
        <f>IFERROR(IF(AY3&gt;AX3,1,0),NA())</f>
        <v>1</v>
      </c>
      <c r="BA3" s="69">
        <f>IFERROR(IF(OR(AZ3=1,AZ3=0),1),0)</f>
        <v>1</v>
      </c>
      <c r="BB3" s="69">
        <f>IFERROR(IF(AY3&gt;AX3,1,0),0)</f>
        <v>1</v>
      </c>
      <c r="BC3" s="82">
        <v>44378</v>
      </c>
      <c r="BD3" s="70">
        <f t="shared" ref="BD3:BD23" si="16">VLOOKUP(BC3,$B$2:$E$300,4,FALSE)</f>
        <v>2.4412465542213681E-2</v>
      </c>
      <c r="BE3" s="70">
        <f t="shared" ref="BE3:BE23" si="17">IFERROR(VLOOKUP(BC3,$H$2:$K$300,4,FALSE),NA())</f>
        <v>3.8873086821075507E-2</v>
      </c>
      <c r="BF3" s="85">
        <f>IFERROR(IF(BE3&gt;BD3,1,0),NA())</f>
        <v>1</v>
      </c>
      <c r="BG3" s="69">
        <f>IFERROR(IF(OR(BF3=1,BF3=0),1),0)</f>
        <v>1</v>
      </c>
      <c r="BH3" s="69">
        <f>IFERROR(IF(BE3&gt;BD3,1,0),0)</f>
        <v>1</v>
      </c>
      <c r="BI3" s="82">
        <v>44410</v>
      </c>
      <c r="BJ3" s="70">
        <f t="shared" ref="BJ3:BJ23" si="18">VLOOKUP(BI3,$B$2:$E$300,4,FALSE)</f>
        <v>2.9759868646097035E-2</v>
      </c>
      <c r="BK3" s="70">
        <f t="shared" ref="BK3:BK23" si="19">IFERROR(VLOOKUP(BI3,$H$2:$K$300,4,FALSE),NA())</f>
        <v>3.55932203389831E-2</v>
      </c>
      <c r="BL3" s="85">
        <f>IFERROR(IF(BK3&gt;BJ3,1,0),NA())</f>
        <v>1</v>
      </c>
      <c r="BM3" s="69">
        <f>IFERROR(IF(OR(BL3=1,BL3=0),1),0)</f>
        <v>1</v>
      </c>
      <c r="BN3" s="69">
        <f>IFERROR(IF(BK3&gt;BJ3,1,0),0)</f>
        <v>1</v>
      </c>
      <c r="BO3" s="82">
        <v>44440</v>
      </c>
      <c r="BP3" s="70">
        <f t="shared" ref="BP3:BP23" si="20">VLOOKUP(BO3,$B$2:$E$300,4,FALSE)</f>
        <v>-4.9650101869076126E-2</v>
      </c>
      <c r="BQ3" s="70">
        <f t="shared" ref="BQ3:BQ23" si="21">IFERROR(VLOOKUP(BO3,$H$2:$K$300,4,FALSE),NA())</f>
        <v>-6.0052876746821221E-2</v>
      </c>
      <c r="BR3" s="85">
        <f>IFERROR(IF(BQ3&gt;BP3,1,0),NA())</f>
        <v>0</v>
      </c>
      <c r="BS3" s="69">
        <f>IFERROR(IF(OR(BR3=1,BR3=0),1),0)</f>
        <v>1</v>
      </c>
      <c r="BT3" s="69">
        <f>IFERROR(IF(BQ3&gt;BP3,1,0),0)</f>
        <v>0</v>
      </c>
      <c r="BU3" s="82">
        <v>44470</v>
      </c>
      <c r="BV3" s="70">
        <f t="shared" ref="BV3:BV23" si="22">VLOOKUP(BU3,$B$2:$E$300,4,FALSE)</f>
        <v>7.0163582979913347E-2</v>
      </c>
      <c r="BW3" s="70">
        <f t="shared" ref="BW3:BW23" si="23">IFERROR(VLOOKUP(BU3,$H$2:$K$300,4,FALSE),NA())</f>
        <v>8.1770693811947556E-2</v>
      </c>
      <c r="BX3" s="85">
        <f>IFERROR(IF(BW3&gt;BV3,1,0),NA())</f>
        <v>1</v>
      </c>
      <c r="BY3" s="69">
        <f>IFERROR(IF(OR(BX3=1,BX3=0),1),0)</f>
        <v>1</v>
      </c>
      <c r="BZ3" s="69">
        <f>IFERROR(IF(BW3&gt;BV3,1,0),0)</f>
        <v>1</v>
      </c>
      <c r="CA3" s="82">
        <v>44501</v>
      </c>
      <c r="CB3" s="70">
        <f t="shared" ref="CB3:CB23" si="24">VLOOKUP(CA3,$B$2:$E$300,4,FALSE)</f>
        <v>-8.0348394120849168E-3</v>
      </c>
      <c r="CC3" s="70">
        <f t="shared" ref="CC3:CC23" si="25">IFERROR(VLOOKUP(CA3,$H$2:$K$300,4,FALSE),NA())</f>
        <v>4.4511855382900992E-2</v>
      </c>
      <c r="CD3" s="85">
        <f>IFERROR(IF(CC3&gt;CB3,1,0),NA())</f>
        <v>1</v>
      </c>
      <c r="CE3" s="69">
        <f>IFERROR(IF(OR(CD3=1,CD3=0),1),0)</f>
        <v>1</v>
      </c>
      <c r="CF3" s="69">
        <f>IFERROR(IF(CC3&gt;CB3,1,0),0)</f>
        <v>1</v>
      </c>
      <c r="CG3" s="82">
        <v>44531</v>
      </c>
      <c r="CH3" s="70">
        <f t="shared" ref="CH3:CH23" si="26">VLOOKUP(CG3,$B$2:$E$300,4,FALSE)</f>
        <v>4.2584950390727842E-2</v>
      </c>
      <c r="CI3" s="70">
        <f t="shared" ref="CI3:CI23" si="27">IFERROR(VLOOKUP(CG3,$H$2:$K$300,4,FALSE),NA())</f>
        <v>3.052394499762924E-2</v>
      </c>
      <c r="CJ3" s="85">
        <f>IFERROR(IF(CI3&gt;CH3,1,0),NA())</f>
        <v>0</v>
      </c>
      <c r="CK3" s="69">
        <f>IFERROR(IF(OR(CJ3=1,CJ3=0),1),0)</f>
        <v>1</v>
      </c>
      <c r="CL3" s="69">
        <f>IFERROR(IF(CI3&gt;CH3,1,0),0)</f>
        <v>0</v>
      </c>
    </row>
    <row r="4" spans="1:90" x14ac:dyDescent="0.3">
      <c r="A4" s="69">
        <f t="shared" ref="A4:A67" si="28">A3-1</f>
        <v>-2</v>
      </c>
      <c r="B4" s="80">
        <f xml:space="preserve"> TRUNC(RTD("cqg.rtd",,"StudyData", $A$1, "Bar", "", "Time", $E$1,$A4, , "", "","False"))</f>
        <v>44593</v>
      </c>
      <c r="C4" s="71">
        <f xml:space="preserve"> RTD("cqg.rtd",,"StudyData", $A$1, "Bar", "", "Open", $E$1, $A4,,,,,)</f>
        <v>450.68</v>
      </c>
      <c r="D4" s="71">
        <f xml:space="preserve"> RTD("cqg.rtd",,"StudyData", $A$1, "Bar", "", "Close", $E$1, $A4,,,,,)</f>
        <v>436.63</v>
      </c>
      <c r="E4" s="70">
        <f t="shared" si="0"/>
        <v>-2.9517014514013978E-2</v>
      </c>
      <c r="F4" s="71"/>
      <c r="G4" s="69">
        <f t="shared" ref="G4:G67" si="29">G3-1</f>
        <v>-2</v>
      </c>
      <c r="H4" s="81">
        <f xml:space="preserve"> RTD("cqg.rtd",,"StudyData", $G$1, "Bar", "", "Time", $E$1,$A4, , "", "","False")</f>
        <v>44593</v>
      </c>
      <c r="I4" s="71">
        <f xml:space="preserve"> RTD("cqg.rtd",,"StudyData", $G$1, "Bar", "", "Open", $E$1, $A4,,,,,)</f>
        <v>162.19</v>
      </c>
      <c r="J4" s="71">
        <f xml:space="preserve"> RTD("cqg.rtd",,"StudyData", $G$1, "Bar", "", "Close", $E$1, $A4,,,,,)</f>
        <v>154.07</v>
      </c>
      <c r="K4" s="70">
        <f t="shared" si="1"/>
        <v>-4.8774464406988981E-2</v>
      </c>
      <c r="L4" s="84">
        <f t="shared" ref="L4:L23" si="30">IF($L$1="January",S4,IF($L$1="February",Y4,IF($L$1="March",AE4,IF($L$1="April",AK4,IF($L$1="May",AQ4,IF($L$1="June",AW4,IF($L$1="July",BC4,IF($L$1="August",BI4,IF($L$1="September",BO4,IF($L$1="October",BU4,IF($L$1="November",CA4,IF($L$1="December",CG4))))))))))))</f>
        <v>44105</v>
      </c>
      <c r="M4" s="70">
        <f t="shared" si="2"/>
        <v>-2.4933560273522549E-2</v>
      </c>
      <c r="N4" s="70">
        <f t="shared" si="3"/>
        <v>-5.0042844901456753E-2</v>
      </c>
      <c r="O4" s="69">
        <f t="shared" ref="O4:O23" si="31">IFERROR(IF(N4&gt;M4,1,0),NA())</f>
        <v>0</v>
      </c>
      <c r="P4" s="69">
        <f t="shared" ref="P4:P23" si="32">IFERROR(IF(OR(O4=1,O4=0),1),0)</f>
        <v>1</v>
      </c>
      <c r="Q4" s="69">
        <f t="shared" ref="Q4:Q23" si="33">IFERROR(IF(N4&gt;M4,1,0),0)</f>
        <v>0</v>
      </c>
      <c r="S4" s="82">
        <v>43832</v>
      </c>
      <c r="T4" s="70">
        <f t="shared" si="4"/>
        <v>-4.0390231777790174E-4</v>
      </c>
      <c r="U4" s="70">
        <f t="shared" si="5"/>
        <v>3.9925820879240716E-2</v>
      </c>
      <c r="V4" s="85">
        <f t="shared" ref="V4:V23" si="34">IFERROR(IF(U4&gt;T4,1,0),NA())</f>
        <v>1</v>
      </c>
      <c r="W4" s="69">
        <f t="shared" ref="W4:W23" si="35">IFERROR(IF(OR(V4=1,V4=0),1),0)</f>
        <v>1</v>
      </c>
      <c r="X4" s="69">
        <f t="shared" ref="X4:X23" si="36">IFERROR(IF(U4&gt;T4,1,0),0)</f>
        <v>1</v>
      </c>
      <c r="Y4" s="82">
        <v>43864</v>
      </c>
      <c r="Z4" s="70">
        <f t="shared" si="6"/>
        <v>-7.9165760109408595E-2</v>
      </c>
      <c r="AA4" s="70">
        <f t="shared" si="7"/>
        <v>-7.3009545788314215E-2</v>
      </c>
      <c r="AB4" s="85">
        <f t="shared" ref="AB4:AB23" si="37">IFERROR(IF(AA4&gt;Z4,1,0),NA())</f>
        <v>1</v>
      </c>
      <c r="AC4" s="69">
        <f t="shared" ref="AC4:AC23" si="38">IFERROR(IF(OR(AB4=1,AB4=0),1),0)</f>
        <v>1</v>
      </c>
      <c r="AD4" s="69">
        <f t="shared" ref="AD4:AD23" si="39">IFERROR(IF(AA4&gt;Z4,1,0),0)</f>
        <v>1</v>
      </c>
      <c r="AE4" s="82">
        <v>43892</v>
      </c>
      <c r="AF4" s="70">
        <f t="shared" si="8"/>
        <v>-0.129987173428745</v>
      </c>
      <c r="AG4" s="70">
        <f t="shared" si="9"/>
        <v>-9.052845988457621E-2</v>
      </c>
      <c r="AH4" s="85">
        <f t="shared" ref="AH4:AH23" si="40">IFERROR(IF(AG4&gt;AF4,1,0),NA())</f>
        <v>1</v>
      </c>
      <c r="AI4" s="69">
        <f t="shared" ref="AI4:AI23" si="41">IFERROR(IF(OR(AH4=1,AH4=0),1),0)</f>
        <v>1</v>
      </c>
      <c r="AJ4" s="69">
        <f t="shared" ref="AJ4:AJ23" si="42">IFERROR(IF(AG4&gt;AF4,1,0),0)</f>
        <v>1</v>
      </c>
      <c r="AK4" s="82">
        <v>43922</v>
      </c>
      <c r="AL4" s="70">
        <f t="shared" si="10"/>
        <v>0.12698351115421927</v>
      </c>
      <c r="AM4" s="70">
        <f t="shared" si="11"/>
        <v>0.13736468831653592</v>
      </c>
      <c r="AN4" s="85">
        <f t="shared" ref="AN4:AN23" si="43">IFERROR(IF(AM4&gt;AL4,1,0),NA())</f>
        <v>1</v>
      </c>
      <c r="AO4" s="69">
        <f t="shared" ref="AO4:AO23" si="44">IFERROR(IF(OR(AN4=1,AN4=0),1),0)</f>
        <v>1</v>
      </c>
      <c r="AP4" s="69">
        <f t="shared" ref="AP4:AP23" si="45">IFERROR(IF(AM4&gt;AL4,1,0),0)</f>
        <v>1</v>
      </c>
      <c r="AQ4" s="82">
        <v>43952</v>
      </c>
      <c r="AR4" s="70">
        <f t="shared" si="12"/>
        <v>4.7645276783255211E-2</v>
      </c>
      <c r="AS4" s="70">
        <f t="shared" si="13"/>
        <v>7.1764577179739664E-2</v>
      </c>
      <c r="AT4" s="85">
        <f t="shared" ref="AT4:AT23" si="46">IFERROR(IF(AS4&gt;AR4,1,0),NA())</f>
        <v>1</v>
      </c>
      <c r="AU4" s="69">
        <f t="shared" ref="AU4:AU23" si="47">IFERROR(IF(OR(AT4=1,AT4=0),1),0)</f>
        <v>1</v>
      </c>
      <c r="AV4" s="69">
        <f t="shared" ref="AV4:AV23" si="48">IFERROR(IF(AS4&gt;AR4,1,0),0)</f>
        <v>1</v>
      </c>
      <c r="AW4" s="82">
        <v>43983</v>
      </c>
      <c r="AX4" s="70">
        <f t="shared" si="14"/>
        <v>1.3275499474237713E-2</v>
      </c>
      <c r="AY4" s="70">
        <f t="shared" si="15"/>
        <v>6.6550984995406723E-2</v>
      </c>
      <c r="AZ4" s="85">
        <f t="shared" ref="AZ4:AZ23" si="49">IFERROR(IF(AY4&gt;AX4,1,0),NA())</f>
        <v>1</v>
      </c>
      <c r="BA4" s="69">
        <f t="shared" ref="BA4:BA23" si="50">IFERROR(IF(OR(AZ4=1,AZ4=0),1),0)</f>
        <v>1</v>
      </c>
      <c r="BB4" s="69">
        <f t="shared" ref="BB4:BB23" si="51">IFERROR(IF(AY4&gt;AX4,1,0),0)</f>
        <v>1</v>
      </c>
      <c r="BC4" s="82">
        <v>44013</v>
      </c>
      <c r="BD4" s="70">
        <f t="shared" si="16"/>
        <v>5.8892203917498921E-2</v>
      </c>
      <c r="BE4" s="70">
        <f t="shared" si="17"/>
        <v>5.6847545219638362E-2</v>
      </c>
      <c r="BF4" s="85">
        <f t="shared" ref="BF4:BF23" si="52">IFERROR(IF(BE4&gt;BD4,1,0),NA())</f>
        <v>0</v>
      </c>
      <c r="BG4" s="69">
        <f t="shared" ref="BG4:BG23" si="53">IFERROR(IF(OR(BF4=1,BF4=0),1),0)</f>
        <v>1</v>
      </c>
      <c r="BH4" s="69">
        <f t="shared" ref="BH4:BH23" si="54">IFERROR(IF(BE4&gt;BD4,1,0),0)</f>
        <v>0</v>
      </c>
      <c r="BI4" s="82">
        <v>44046</v>
      </c>
      <c r="BJ4" s="70">
        <f t="shared" si="18"/>
        <v>6.9796643390910268E-2</v>
      </c>
      <c r="BK4" s="70">
        <f t="shared" si="19"/>
        <v>0.11880829484741455</v>
      </c>
      <c r="BL4" s="85">
        <f t="shared" ref="BL4:BL23" si="55">IFERROR(IF(BK4&gt;BJ4,1,0),NA())</f>
        <v>1</v>
      </c>
      <c r="BM4" s="69">
        <f t="shared" ref="BM4:BM23" si="56">IFERROR(IF(OR(BL4=1,BL4=0),1),0)</f>
        <v>1</v>
      </c>
      <c r="BN4" s="69">
        <f t="shared" ref="BN4:BN23" si="57">IFERROR(IF(BK4&gt;BJ4,1,0),0)</f>
        <v>1</v>
      </c>
      <c r="BO4" s="82">
        <v>44075</v>
      </c>
      <c r="BP4" s="70">
        <f t="shared" si="20"/>
        <v>-4.1281383298502811E-2</v>
      </c>
      <c r="BQ4" s="70">
        <f t="shared" si="21"/>
        <v>-5.5443140428976079E-2</v>
      </c>
      <c r="BR4" s="85">
        <f t="shared" ref="BR4:BR23" si="58">IFERROR(IF(BQ4&gt;BP4,1,0),NA())</f>
        <v>0</v>
      </c>
      <c r="BS4" s="69">
        <f t="shared" ref="BS4:BS23" si="59">IFERROR(IF(OR(BR4=1,BR4=0),1),0)</f>
        <v>1</v>
      </c>
      <c r="BT4" s="69">
        <f t="shared" ref="BT4:BT23" si="60">IFERROR(IF(BQ4&gt;BP4,1,0),0)</f>
        <v>0</v>
      </c>
      <c r="BU4" s="82">
        <v>44105</v>
      </c>
      <c r="BV4" s="70">
        <f t="shared" si="22"/>
        <v>-2.4933560273522549E-2</v>
      </c>
      <c r="BW4" s="70">
        <f t="shared" si="23"/>
        <v>-5.0042844901456753E-2</v>
      </c>
      <c r="BX4" s="85">
        <f t="shared" ref="BX4:BX23" si="61">IFERROR(IF(BW4&gt;BV4,1,0),NA())</f>
        <v>0</v>
      </c>
      <c r="BY4" s="69">
        <f t="shared" ref="BY4:BY23" si="62">IFERROR(IF(OR(BX4=1,BX4=0),1),0)</f>
        <v>1</v>
      </c>
      <c r="BZ4" s="69">
        <f t="shared" ref="BZ4:BZ23" si="63">IFERROR(IF(BW4&gt;BV4,1,0),0)</f>
        <v>0</v>
      </c>
      <c r="CA4" s="82">
        <v>44137</v>
      </c>
      <c r="CB4" s="70">
        <f t="shared" si="24"/>
        <v>0.10877687266491082</v>
      </c>
      <c r="CC4" s="70">
        <f t="shared" si="25"/>
        <v>0.11383727223525171</v>
      </c>
      <c r="CD4" s="85">
        <f t="shared" ref="CD4:CD23" si="64">IFERROR(IF(CC4&gt;CB4,1,0),NA())</f>
        <v>1</v>
      </c>
      <c r="CE4" s="69">
        <f t="shared" ref="CE4:CE23" si="65">IFERROR(IF(OR(CD4=1,CD4=0),1),0)</f>
        <v>1</v>
      </c>
      <c r="CF4" s="69">
        <f t="shared" ref="CF4:CF23" si="66">IFERROR(IF(CC4&gt;CB4,1,0),0)</f>
        <v>1</v>
      </c>
      <c r="CG4" s="82">
        <v>44166</v>
      </c>
      <c r="CH4" s="70">
        <f t="shared" si="26"/>
        <v>3.2646522675799573E-2</v>
      </c>
      <c r="CI4" s="70">
        <f t="shared" si="27"/>
        <v>5.2964042759961173E-2</v>
      </c>
      <c r="CJ4" s="85">
        <f t="shared" ref="CJ4:CJ23" si="67">IFERROR(IF(CI4&gt;CH4,1,0),NA())</f>
        <v>1</v>
      </c>
      <c r="CK4" s="69">
        <f t="shared" ref="CK4:CK23" si="68">IFERROR(IF(OR(CJ4=1,CJ4=0),1),0)</f>
        <v>1</v>
      </c>
      <c r="CL4" s="69">
        <f t="shared" ref="CL4:CL23" si="69">IFERROR(IF(CI4&gt;CH4,1,0),0)</f>
        <v>1</v>
      </c>
    </row>
    <row r="5" spans="1:90" x14ac:dyDescent="0.3">
      <c r="A5" s="69">
        <f t="shared" si="28"/>
        <v>-3</v>
      </c>
      <c r="B5" s="80">
        <f xml:space="preserve"> TRUNC(RTD("cqg.rtd",,"StudyData", $A$1, "Bar", "", "Time", $E$1,$A5, , "", "","False"))</f>
        <v>44564</v>
      </c>
      <c r="C5" s="71">
        <f xml:space="preserve"> RTD("cqg.rtd",,"StudyData", $A$1, "Bar", "", "Open", $E$1, $A5,,,,,)</f>
        <v>476.3</v>
      </c>
      <c r="D5" s="71">
        <f xml:space="preserve"> RTD("cqg.rtd",,"StudyData", $A$1, "Bar", "", "Close", $E$1, $A5,,,,,)</f>
        <v>449.91</v>
      </c>
      <c r="E5" s="70">
        <f t="shared" si="0"/>
        <v>-5.2741283476503191E-2</v>
      </c>
      <c r="F5" s="71"/>
      <c r="G5" s="69">
        <f t="shared" si="29"/>
        <v>-3</v>
      </c>
      <c r="H5" s="81">
        <f xml:space="preserve"> RTD("cqg.rtd",,"StudyData", $G$1, "Bar", "", "Time", $E$1,$A5, , "", "","False")</f>
        <v>44564</v>
      </c>
      <c r="I5" s="71">
        <f xml:space="preserve"> RTD("cqg.rtd",,"StudyData", $G$1, "Bar", "", "Open", $E$1, $A5,,,,,)</f>
        <v>174.1</v>
      </c>
      <c r="J5" s="71">
        <f xml:space="preserve"> RTD("cqg.rtd",,"StudyData", $G$1, "Bar", "", "Close", $E$1, $A5,,,,,)</f>
        <v>161.97</v>
      </c>
      <c r="K5" s="70">
        <f t="shared" si="1"/>
        <v>-6.8441939379996583E-2</v>
      </c>
      <c r="L5" s="84">
        <f t="shared" si="30"/>
        <v>43739</v>
      </c>
      <c r="M5" s="70">
        <f t="shared" si="2"/>
        <v>2.2104660174545952E-2</v>
      </c>
      <c r="N5" s="70">
        <f t="shared" si="3"/>
        <v>3.899168011921024E-2</v>
      </c>
      <c r="O5" s="69">
        <f t="shared" si="31"/>
        <v>1</v>
      </c>
      <c r="P5" s="69">
        <f t="shared" si="32"/>
        <v>1</v>
      </c>
      <c r="Q5" s="69">
        <f t="shared" si="33"/>
        <v>1</v>
      </c>
      <c r="S5" s="82">
        <v>43467</v>
      </c>
      <c r="T5" s="70">
        <f t="shared" si="4"/>
        <v>8.0065620998719667E-2</v>
      </c>
      <c r="U5" s="70">
        <f t="shared" si="5"/>
        <v>6.937721845756703E-2</v>
      </c>
      <c r="V5" s="85">
        <f t="shared" si="34"/>
        <v>0</v>
      </c>
      <c r="W5" s="69">
        <f t="shared" si="35"/>
        <v>1</v>
      </c>
      <c r="X5" s="69">
        <f t="shared" si="36"/>
        <v>0</v>
      </c>
      <c r="Y5" s="82">
        <v>43497</v>
      </c>
      <c r="Z5" s="70">
        <f t="shared" si="6"/>
        <v>3.2415811506686917E-2</v>
      </c>
      <c r="AA5" s="70">
        <f t="shared" si="7"/>
        <v>6.9100784550392244E-2</v>
      </c>
      <c r="AB5" s="85">
        <f t="shared" si="37"/>
        <v>1</v>
      </c>
      <c r="AC5" s="69">
        <f t="shared" si="38"/>
        <v>1</v>
      </c>
      <c r="AD5" s="69">
        <f t="shared" si="39"/>
        <v>1</v>
      </c>
      <c r="AE5" s="82">
        <v>43525</v>
      </c>
      <c r="AF5" s="70">
        <f t="shared" si="8"/>
        <v>1.3635711209989992E-2</v>
      </c>
      <c r="AG5" s="70">
        <f t="shared" si="9"/>
        <v>4.4312729325430435E-2</v>
      </c>
      <c r="AH5" s="85">
        <f t="shared" si="40"/>
        <v>1</v>
      </c>
      <c r="AI5" s="69">
        <f t="shared" si="41"/>
        <v>1</v>
      </c>
      <c r="AJ5" s="69">
        <f t="shared" si="42"/>
        <v>1</v>
      </c>
      <c r="AK5" s="82">
        <v>43556</v>
      </c>
      <c r="AL5" s="70">
        <f t="shared" si="10"/>
        <v>4.0852449730954275E-2</v>
      </c>
      <c r="AM5" s="70">
        <f t="shared" si="11"/>
        <v>6.3648648648648568E-2</v>
      </c>
      <c r="AN5" s="85">
        <f t="shared" si="43"/>
        <v>1</v>
      </c>
      <c r="AO5" s="69">
        <f t="shared" si="44"/>
        <v>1</v>
      </c>
      <c r="AP5" s="69">
        <f t="shared" si="45"/>
        <v>1</v>
      </c>
      <c r="AQ5" s="82">
        <v>43586</v>
      </c>
      <c r="AR5" s="70">
        <f t="shared" si="12"/>
        <v>-6.3771172029113671E-2</v>
      </c>
      <c r="AS5" s="70">
        <f t="shared" si="13"/>
        <v>-8.6647185872188975E-2</v>
      </c>
      <c r="AT5" s="85">
        <f t="shared" si="46"/>
        <v>0</v>
      </c>
      <c r="AU5" s="69">
        <f t="shared" si="47"/>
        <v>1</v>
      </c>
      <c r="AV5" s="69">
        <f t="shared" si="48"/>
        <v>0</v>
      </c>
      <c r="AW5" s="82">
        <v>43619</v>
      </c>
      <c r="AX5" s="70">
        <f t="shared" si="14"/>
        <v>6.4409488865477607E-2</v>
      </c>
      <c r="AY5" s="70">
        <f t="shared" si="15"/>
        <v>8.554736402837676E-2</v>
      </c>
      <c r="AZ5" s="85">
        <f t="shared" si="49"/>
        <v>1</v>
      </c>
      <c r="BA5" s="69">
        <f t="shared" si="50"/>
        <v>1</v>
      </c>
      <c r="BB5" s="69">
        <f t="shared" si="51"/>
        <v>1</v>
      </c>
      <c r="BC5" s="82">
        <v>43647</v>
      </c>
      <c r="BD5" s="70">
        <f t="shared" si="16"/>
        <v>1.5119453924914698E-2</v>
      </c>
      <c r="BE5" s="70">
        <f t="shared" si="17"/>
        <v>3.4982060481804071E-2</v>
      </c>
      <c r="BF5" s="85">
        <f t="shared" si="52"/>
        <v>1</v>
      </c>
      <c r="BG5" s="69">
        <f t="shared" si="53"/>
        <v>1</v>
      </c>
      <c r="BH5" s="69">
        <f t="shared" si="54"/>
        <v>1</v>
      </c>
      <c r="BI5" s="82">
        <v>43678</v>
      </c>
      <c r="BJ5" s="70">
        <f t="shared" si="18"/>
        <v>-1.6743435430185315E-2</v>
      </c>
      <c r="BK5" s="70">
        <f t="shared" si="19"/>
        <v>-1.5352234740621456E-2</v>
      </c>
      <c r="BL5" s="85">
        <f t="shared" si="55"/>
        <v>1</v>
      </c>
      <c r="BM5" s="69">
        <f t="shared" si="56"/>
        <v>1</v>
      </c>
      <c r="BN5" s="69">
        <f t="shared" si="57"/>
        <v>1</v>
      </c>
      <c r="BO5" s="82">
        <v>43711</v>
      </c>
      <c r="BP5" s="70">
        <f t="shared" si="20"/>
        <v>1.4771755855701807E-2</v>
      </c>
      <c r="BQ5" s="70">
        <f t="shared" si="21"/>
        <v>1.257387149503332E-2</v>
      </c>
      <c r="BR5" s="85">
        <f t="shared" si="58"/>
        <v>0</v>
      </c>
      <c r="BS5" s="69">
        <f t="shared" si="59"/>
        <v>1</v>
      </c>
      <c r="BT5" s="69">
        <f t="shared" si="60"/>
        <v>0</v>
      </c>
      <c r="BU5" s="82">
        <v>43739</v>
      </c>
      <c r="BV5" s="70">
        <f t="shared" si="22"/>
        <v>2.2104660174545952E-2</v>
      </c>
      <c r="BW5" s="70">
        <f t="shared" si="23"/>
        <v>3.899168011921024E-2</v>
      </c>
      <c r="BX5" s="85">
        <f t="shared" si="61"/>
        <v>1</v>
      </c>
      <c r="BY5" s="69">
        <f t="shared" si="62"/>
        <v>1</v>
      </c>
      <c r="BZ5" s="69">
        <f t="shared" si="63"/>
        <v>1</v>
      </c>
      <c r="CA5" s="82">
        <v>43770</v>
      </c>
      <c r="CB5" s="70">
        <f t="shared" si="24"/>
        <v>3.6198199980219628E-2</v>
      </c>
      <c r="CC5" s="70">
        <f t="shared" si="25"/>
        <v>5.3663200669295981E-2</v>
      </c>
      <c r="CD5" s="85">
        <f t="shared" si="64"/>
        <v>1</v>
      </c>
      <c r="CE5" s="69">
        <f t="shared" si="65"/>
        <v>1</v>
      </c>
      <c r="CF5" s="69">
        <f t="shared" si="66"/>
        <v>1</v>
      </c>
      <c r="CG5" s="82">
        <v>43801</v>
      </c>
      <c r="CH5" s="70">
        <f t="shared" si="26"/>
        <v>2.4020871114504825E-2</v>
      </c>
      <c r="CI5" s="70">
        <f t="shared" si="27"/>
        <v>3.9813974591651605E-2</v>
      </c>
      <c r="CJ5" s="85">
        <f t="shared" si="67"/>
        <v>1</v>
      </c>
      <c r="CK5" s="69">
        <f t="shared" si="68"/>
        <v>1</v>
      </c>
      <c r="CL5" s="69">
        <f t="shared" si="69"/>
        <v>1</v>
      </c>
    </row>
    <row r="6" spans="1:90" x14ac:dyDescent="0.3">
      <c r="A6" s="69">
        <f t="shared" si="28"/>
        <v>-4</v>
      </c>
      <c r="B6" s="80">
        <f xml:space="preserve"> TRUNC(RTD("cqg.rtd",,"StudyData", $A$1, "Bar", "", "Time", $E$1,$A6, , "", "","False"))</f>
        <v>44531</v>
      </c>
      <c r="C6" s="71">
        <f xml:space="preserve"> RTD("cqg.rtd",,"StudyData", $A$1, "Bar", "", "Open", $E$1, $A6,,,,,)</f>
        <v>461.64</v>
      </c>
      <c r="D6" s="71">
        <f xml:space="preserve"> RTD("cqg.rtd",,"StudyData", $A$1, "Bar", "", "Close", $E$1, $A6,,,,,)</f>
        <v>474.96</v>
      </c>
      <c r="E6" s="70">
        <f t="shared" si="0"/>
        <v>4.2584950390727842E-2</v>
      </c>
      <c r="F6" s="71"/>
      <c r="G6" s="69">
        <f t="shared" si="29"/>
        <v>-4</v>
      </c>
      <c r="H6" s="81">
        <f xml:space="preserve"> RTD("cqg.rtd",,"StudyData", $G$1, "Bar", "", "Time", $E$1,$A6, , "", "","False")</f>
        <v>44531</v>
      </c>
      <c r="I6" s="71">
        <f xml:space="preserve"> RTD("cqg.rtd",,"StudyData", $G$1, "Bar", "", "Open", $E$1, $A6,,,,,)</f>
        <v>170.5</v>
      </c>
      <c r="J6" s="71">
        <f xml:space="preserve"> RTD("cqg.rtd",,"StudyData", $G$1, "Bar", "", "Close", $E$1, $A6,,,,,)</f>
        <v>173.87</v>
      </c>
      <c r="K6" s="70">
        <f t="shared" si="1"/>
        <v>3.052394499762924E-2</v>
      </c>
      <c r="L6" s="84">
        <f t="shared" si="30"/>
        <v>43374</v>
      </c>
      <c r="M6" s="70">
        <f t="shared" si="2"/>
        <v>-6.9104292790313812E-2</v>
      </c>
      <c r="N6" s="70">
        <f t="shared" si="3"/>
        <v>-8.0047789725209095E-2</v>
      </c>
      <c r="O6" s="69">
        <f t="shared" si="31"/>
        <v>0</v>
      </c>
      <c r="P6" s="69">
        <f t="shared" si="32"/>
        <v>1</v>
      </c>
      <c r="Q6" s="69">
        <f t="shared" si="33"/>
        <v>0</v>
      </c>
      <c r="S6" s="82">
        <v>43102</v>
      </c>
      <c r="T6" s="70">
        <f t="shared" si="4"/>
        <v>5.6359139623772626E-2</v>
      </c>
      <c r="U6" s="70">
        <f t="shared" si="5"/>
        <v>7.0367474589523069E-2</v>
      </c>
      <c r="V6" s="85">
        <f t="shared" si="34"/>
        <v>1</v>
      </c>
      <c r="W6" s="69">
        <f t="shared" si="35"/>
        <v>1</v>
      </c>
      <c r="X6" s="69">
        <f t="shared" si="36"/>
        <v>1</v>
      </c>
      <c r="Y6" s="82">
        <v>43132</v>
      </c>
      <c r="Z6" s="70">
        <f t="shared" si="6"/>
        <v>-3.636041149343739E-2</v>
      </c>
      <c r="AA6" s="70">
        <f t="shared" si="7"/>
        <v>-4.090577063550053E-3</v>
      </c>
      <c r="AB6" s="85">
        <f t="shared" si="37"/>
        <v>1</v>
      </c>
      <c r="AC6" s="69">
        <f t="shared" si="38"/>
        <v>1</v>
      </c>
      <c r="AD6" s="69">
        <f t="shared" si="39"/>
        <v>1</v>
      </c>
      <c r="AE6" s="82">
        <v>43160</v>
      </c>
      <c r="AF6" s="70">
        <f t="shared" si="8"/>
        <v>-3.129026320633168E-2</v>
      </c>
      <c r="AG6" s="70">
        <f t="shared" si="9"/>
        <v>-4.0340325656447115E-2</v>
      </c>
      <c r="AH6" s="85">
        <f t="shared" si="40"/>
        <v>0</v>
      </c>
      <c r="AI6" s="69">
        <f t="shared" si="41"/>
        <v>1</v>
      </c>
      <c r="AJ6" s="69">
        <f t="shared" si="42"/>
        <v>0</v>
      </c>
      <c r="AK6" s="82">
        <v>43192</v>
      </c>
      <c r="AL6" s="70">
        <f t="shared" si="10"/>
        <v>5.1681550446513918E-3</v>
      </c>
      <c r="AM6" s="70">
        <f t="shared" si="11"/>
        <v>6.1143381228969795E-4</v>
      </c>
      <c r="AN6" s="85">
        <f t="shared" si="43"/>
        <v>0</v>
      </c>
      <c r="AO6" s="69">
        <f t="shared" si="44"/>
        <v>1</v>
      </c>
      <c r="AP6" s="69">
        <f t="shared" si="45"/>
        <v>0</v>
      </c>
      <c r="AQ6" s="82">
        <v>43221</v>
      </c>
      <c r="AR6" s="70">
        <f t="shared" si="12"/>
        <v>2.4309099844996435E-2</v>
      </c>
      <c r="AS6" s="70">
        <f t="shared" si="13"/>
        <v>6.7827681026581307E-2</v>
      </c>
      <c r="AT6" s="85">
        <f t="shared" si="46"/>
        <v>1</v>
      </c>
      <c r="AU6" s="69">
        <f t="shared" si="47"/>
        <v>1</v>
      </c>
      <c r="AV6" s="69">
        <f t="shared" si="48"/>
        <v>1</v>
      </c>
      <c r="AW6" s="82">
        <v>43252</v>
      </c>
      <c r="AX6" s="70">
        <f t="shared" si="14"/>
        <v>1.254890381634218E-3</v>
      </c>
      <c r="AY6" s="70">
        <f t="shared" si="15"/>
        <v>-6.1516452074392956E-3</v>
      </c>
      <c r="AZ6" s="85">
        <f t="shared" si="49"/>
        <v>0</v>
      </c>
      <c r="BA6" s="69">
        <f t="shared" si="50"/>
        <v>1</v>
      </c>
      <c r="BB6" s="69">
        <f t="shared" si="51"/>
        <v>0</v>
      </c>
      <c r="BC6" s="82">
        <v>43283</v>
      </c>
      <c r="BD6" s="70">
        <f t="shared" si="16"/>
        <v>3.7046593925095885E-2</v>
      </c>
      <c r="BE6" s="70">
        <f t="shared" si="17"/>
        <v>2.0872318986612969E-2</v>
      </c>
      <c r="BF6" s="85">
        <f t="shared" si="52"/>
        <v>0</v>
      </c>
      <c r="BG6" s="69">
        <f t="shared" si="53"/>
        <v>1</v>
      </c>
      <c r="BH6" s="69">
        <f t="shared" si="54"/>
        <v>0</v>
      </c>
      <c r="BI6" s="82">
        <v>43313</v>
      </c>
      <c r="BJ6" s="70">
        <f t="shared" si="18"/>
        <v>3.1919809476415664E-2</v>
      </c>
      <c r="BK6" s="70">
        <f t="shared" si="19"/>
        <v>6.5989847715735933E-2</v>
      </c>
      <c r="BL6" s="85">
        <f t="shared" si="55"/>
        <v>1</v>
      </c>
      <c r="BM6" s="69">
        <f t="shared" si="56"/>
        <v>1</v>
      </c>
      <c r="BN6" s="69">
        <f t="shared" si="57"/>
        <v>1</v>
      </c>
      <c r="BO6" s="82">
        <v>43347</v>
      </c>
      <c r="BP6" s="70">
        <f t="shared" si="20"/>
        <v>1.412283421170559E-3</v>
      </c>
      <c r="BQ6" s="70">
        <f t="shared" si="21"/>
        <v>-3.5714285714285193E-3</v>
      </c>
      <c r="BR6" s="85">
        <f t="shared" si="58"/>
        <v>0</v>
      </c>
      <c r="BS6" s="69">
        <f t="shared" si="59"/>
        <v>1</v>
      </c>
      <c r="BT6" s="69">
        <f t="shared" si="60"/>
        <v>0</v>
      </c>
      <c r="BU6" s="82">
        <v>43374</v>
      </c>
      <c r="BV6" s="70">
        <f t="shared" si="22"/>
        <v>-6.9104292790313812E-2</v>
      </c>
      <c r="BW6" s="70">
        <f t="shared" si="23"/>
        <v>-8.0047789725209095E-2</v>
      </c>
      <c r="BX6" s="85">
        <f t="shared" si="61"/>
        <v>0</v>
      </c>
      <c r="BY6" s="69">
        <f t="shared" si="62"/>
        <v>1</v>
      </c>
      <c r="BZ6" s="69">
        <f t="shared" si="63"/>
        <v>0</v>
      </c>
      <c r="CA6" s="82">
        <v>43405</v>
      </c>
      <c r="CB6" s="70">
        <f t="shared" si="24"/>
        <v>1.8549310867235644E-2</v>
      </c>
      <c r="CC6" s="70">
        <f t="shared" si="25"/>
        <v>-1.9624819624819618E-2</v>
      </c>
      <c r="CD6" s="85">
        <f t="shared" si="64"/>
        <v>0</v>
      </c>
      <c r="CE6" s="69">
        <f t="shared" si="65"/>
        <v>1</v>
      </c>
      <c r="CF6" s="69">
        <f t="shared" si="66"/>
        <v>0</v>
      </c>
      <c r="CG6" s="82">
        <v>43437</v>
      </c>
      <c r="CH6" s="70">
        <f t="shared" si="26"/>
        <v>-9.3343007436967135E-2</v>
      </c>
      <c r="CI6" s="70">
        <f t="shared" si="27"/>
        <v>-8.7724462761259947E-2</v>
      </c>
      <c r="CJ6" s="85">
        <f t="shared" si="67"/>
        <v>1</v>
      </c>
      <c r="CK6" s="69">
        <f t="shared" si="68"/>
        <v>1</v>
      </c>
      <c r="CL6" s="69">
        <f t="shared" si="69"/>
        <v>1</v>
      </c>
    </row>
    <row r="7" spans="1:90" x14ac:dyDescent="0.3">
      <c r="A7" s="69">
        <f t="shared" si="28"/>
        <v>-5</v>
      </c>
      <c r="B7" s="80">
        <f xml:space="preserve"> TRUNC(RTD("cqg.rtd",,"StudyData", $A$1, "Bar", "", "Time", $E$1,$A7, , "", "","False"))</f>
        <v>44501</v>
      </c>
      <c r="C7" s="71">
        <f xml:space="preserve"> RTD("cqg.rtd",,"StudyData", $A$1, "Bar", "", "Open", $E$1, $A7,,,,,)</f>
        <v>460.3</v>
      </c>
      <c r="D7" s="71">
        <f xml:space="preserve"> RTD("cqg.rtd",,"StudyData", $A$1, "Bar", "", "Close", $E$1, $A7,,,,,)</f>
        <v>455.56</v>
      </c>
      <c r="E7" s="70">
        <f t="shared" si="0"/>
        <v>-8.0348394120849168E-3</v>
      </c>
      <c r="F7" s="71"/>
      <c r="G7" s="69">
        <f t="shared" si="29"/>
        <v>-5</v>
      </c>
      <c r="H7" s="81">
        <f xml:space="preserve"> RTD("cqg.rtd",,"StudyData", $G$1, "Bar", "", "Time", $E$1,$A7, , "", "","False")</f>
        <v>44501</v>
      </c>
      <c r="I7" s="71">
        <f xml:space="preserve"> RTD("cqg.rtd",,"StudyData", $G$1, "Bar", "", "Open", $E$1, $A7,,,,,)</f>
        <v>161.53</v>
      </c>
      <c r="J7" s="71">
        <f xml:space="preserve"> RTD("cqg.rtd",,"StudyData", $G$1, "Bar", "", "Close", $E$1, $A7,,,,,)</f>
        <v>168.72</v>
      </c>
      <c r="K7" s="70">
        <f t="shared" si="1"/>
        <v>4.4511855382900992E-2</v>
      </c>
      <c r="L7" s="84">
        <f t="shared" si="30"/>
        <v>43010</v>
      </c>
      <c r="M7" s="70">
        <f t="shared" si="2"/>
        <v>2.3564064801178154E-2</v>
      </c>
      <c r="N7" s="70">
        <f t="shared" si="3"/>
        <v>6.5143824027072778E-2</v>
      </c>
      <c r="O7" s="69">
        <f t="shared" si="31"/>
        <v>1</v>
      </c>
      <c r="P7" s="69">
        <f t="shared" si="32"/>
        <v>1</v>
      </c>
      <c r="Q7" s="69">
        <f t="shared" si="33"/>
        <v>1</v>
      </c>
      <c r="S7" s="82">
        <v>42738</v>
      </c>
      <c r="T7" s="70">
        <f t="shared" si="4"/>
        <v>1.7894689750816446E-2</v>
      </c>
      <c r="U7" s="70">
        <f t="shared" si="5"/>
        <v>3.5566583953680703E-2</v>
      </c>
      <c r="V7" s="85">
        <f t="shared" si="34"/>
        <v>1</v>
      </c>
      <c r="W7" s="69">
        <f t="shared" si="35"/>
        <v>1</v>
      </c>
      <c r="X7" s="69">
        <f t="shared" si="36"/>
        <v>1</v>
      </c>
      <c r="Y7" s="82">
        <v>42767</v>
      </c>
      <c r="Z7" s="70">
        <f t="shared" si="6"/>
        <v>3.9291521997099274E-2</v>
      </c>
      <c r="AA7" s="70">
        <f t="shared" si="7"/>
        <v>4.532747603833872E-2</v>
      </c>
      <c r="AB7" s="85">
        <f t="shared" si="37"/>
        <v>1</v>
      </c>
      <c r="AC7" s="69">
        <f t="shared" si="38"/>
        <v>1</v>
      </c>
      <c r="AD7" s="69">
        <f t="shared" si="39"/>
        <v>1</v>
      </c>
      <c r="AE7" s="82">
        <v>42795</v>
      </c>
      <c r="AF7" s="70">
        <f t="shared" si="8"/>
        <v>-3.0870723559013394E-3</v>
      </c>
      <c r="AG7" s="70">
        <f t="shared" si="9"/>
        <v>1.8338108882521506E-2</v>
      </c>
      <c r="AH7" s="85">
        <f t="shared" si="40"/>
        <v>1</v>
      </c>
      <c r="AI7" s="69">
        <f t="shared" si="41"/>
        <v>1</v>
      </c>
      <c r="AJ7" s="69">
        <f t="shared" si="42"/>
        <v>1</v>
      </c>
      <c r="AK7" s="82">
        <v>42828</v>
      </c>
      <c r="AL7" s="70">
        <f t="shared" si="10"/>
        <v>9.9261898701959918E-3</v>
      </c>
      <c r="AM7" s="70">
        <f t="shared" si="11"/>
        <v>2.007128118551867E-2</v>
      </c>
      <c r="AN7" s="85">
        <f t="shared" si="43"/>
        <v>1</v>
      </c>
      <c r="AO7" s="69">
        <f t="shared" si="44"/>
        <v>1</v>
      </c>
      <c r="AP7" s="69">
        <f t="shared" si="45"/>
        <v>1</v>
      </c>
      <c r="AQ7" s="82">
        <v>42856</v>
      </c>
      <c r="AR7" s="70">
        <f t="shared" si="12"/>
        <v>1.4112903225806389E-2</v>
      </c>
      <c r="AS7" s="70">
        <f t="shared" si="13"/>
        <v>3.9536594336152968E-2</v>
      </c>
      <c r="AT7" s="85">
        <f t="shared" si="46"/>
        <v>1</v>
      </c>
      <c r="AU7" s="69">
        <f t="shared" si="47"/>
        <v>1</v>
      </c>
      <c r="AV7" s="69">
        <f t="shared" si="48"/>
        <v>1</v>
      </c>
      <c r="AW7" s="82">
        <v>42887</v>
      </c>
      <c r="AX7" s="70">
        <f t="shared" si="14"/>
        <v>1.4910536779324621E-3</v>
      </c>
      <c r="AY7" s="70">
        <f t="shared" si="15"/>
        <v>-3.2018397311162253E-2</v>
      </c>
      <c r="AZ7" s="85">
        <f t="shared" si="49"/>
        <v>0</v>
      </c>
      <c r="BA7" s="69">
        <f t="shared" si="50"/>
        <v>1</v>
      </c>
      <c r="BB7" s="69">
        <f t="shared" si="51"/>
        <v>0</v>
      </c>
      <c r="BC7" s="82">
        <v>42919</v>
      </c>
      <c r="BD7" s="70">
        <f t="shared" si="16"/>
        <v>2.0554177005789903E-2</v>
      </c>
      <c r="BE7" s="70">
        <f t="shared" si="17"/>
        <v>4.4590643274853764E-2</v>
      </c>
      <c r="BF7" s="85">
        <f t="shared" si="52"/>
        <v>1</v>
      </c>
      <c r="BG7" s="69">
        <f t="shared" si="53"/>
        <v>1</v>
      </c>
      <c r="BH7" s="69">
        <f t="shared" si="54"/>
        <v>1</v>
      </c>
      <c r="BI7" s="82">
        <v>42948</v>
      </c>
      <c r="BJ7" s="70">
        <f t="shared" si="18"/>
        <v>2.9176966405965021E-3</v>
      </c>
      <c r="BK7" s="70">
        <f t="shared" si="19"/>
        <v>2.9216235129461192E-2</v>
      </c>
      <c r="BL7" s="85">
        <f t="shared" si="55"/>
        <v>1</v>
      </c>
      <c r="BM7" s="69">
        <f t="shared" si="56"/>
        <v>1</v>
      </c>
      <c r="BN7" s="69">
        <f t="shared" si="57"/>
        <v>1</v>
      </c>
      <c r="BO7" s="82">
        <v>42979</v>
      </c>
      <c r="BP7" s="70">
        <f t="shared" si="20"/>
        <v>1.5111721685724597E-2</v>
      </c>
      <c r="BQ7" s="70">
        <f t="shared" si="21"/>
        <v>4.5894951555329449E-3</v>
      </c>
      <c r="BR7" s="85">
        <f t="shared" si="58"/>
        <v>0</v>
      </c>
      <c r="BS7" s="69">
        <f t="shared" si="59"/>
        <v>1</v>
      </c>
      <c r="BT7" s="69">
        <f t="shared" si="60"/>
        <v>0</v>
      </c>
      <c r="BU7" s="82">
        <v>43010</v>
      </c>
      <c r="BV7" s="70">
        <f t="shared" si="22"/>
        <v>2.3564064801178154E-2</v>
      </c>
      <c r="BW7" s="70">
        <f t="shared" si="23"/>
        <v>6.5143824027072778E-2</v>
      </c>
      <c r="BX7" s="85">
        <f t="shared" si="61"/>
        <v>1</v>
      </c>
      <c r="BY7" s="69">
        <f t="shared" si="62"/>
        <v>1</v>
      </c>
      <c r="BZ7" s="69">
        <f t="shared" si="63"/>
        <v>1</v>
      </c>
      <c r="CA7" s="82">
        <v>43040</v>
      </c>
      <c r="CB7" s="70">
        <f t="shared" si="24"/>
        <v>3.0565817616177385E-2</v>
      </c>
      <c r="CC7" s="70">
        <f t="shared" si="25"/>
        <v>1.4138204924543298E-2</v>
      </c>
      <c r="CD7" s="85">
        <f t="shared" si="64"/>
        <v>0</v>
      </c>
      <c r="CE7" s="69">
        <f t="shared" si="65"/>
        <v>1</v>
      </c>
      <c r="CF7" s="69">
        <f t="shared" si="66"/>
        <v>0</v>
      </c>
      <c r="CG7" s="82">
        <v>43070</v>
      </c>
      <c r="CH7" s="70">
        <f t="shared" si="26"/>
        <v>6.9808686464662567E-3</v>
      </c>
      <c r="CI7" s="70">
        <f t="shared" si="27"/>
        <v>1.7230576441102667E-3</v>
      </c>
      <c r="CJ7" s="85">
        <f t="shared" si="67"/>
        <v>0</v>
      </c>
      <c r="CK7" s="69">
        <f t="shared" si="68"/>
        <v>1</v>
      </c>
      <c r="CL7" s="69">
        <f t="shared" si="69"/>
        <v>0</v>
      </c>
    </row>
    <row r="8" spans="1:90" x14ac:dyDescent="0.3">
      <c r="A8" s="69">
        <f t="shared" si="28"/>
        <v>-6</v>
      </c>
      <c r="B8" s="80">
        <f xml:space="preserve"> TRUNC(RTD("cqg.rtd",,"StudyData", $A$1, "Bar", "", "Time", $E$1,$A8, , "", "","False"))</f>
        <v>44470</v>
      </c>
      <c r="C8" s="71">
        <f xml:space="preserve"> RTD("cqg.rtd",,"StudyData", $A$1, "Bar", "", "Open", $E$1, $A8,,,,,)</f>
        <v>430.98</v>
      </c>
      <c r="D8" s="71">
        <f xml:space="preserve"> RTD("cqg.rtd",,"StudyData", $A$1, "Bar", "", "Close", $E$1, $A8,,,,,)</f>
        <v>459.25</v>
      </c>
      <c r="E8" s="70">
        <f t="shared" si="0"/>
        <v>7.0163582979913347E-2</v>
      </c>
      <c r="F8" s="71"/>
      <c r="G8" s="69">
        <f t="shared" si="29"/>
        <v>-6</v>
      </c>
      <c r="H8" s="81">
        <f xml:space="preserve"> RTD("cqg.rtd",,"StudyData", $G$1, "Bar", "", "Time", $E$1,$A8, , "", "","False")</f>
        <v>44470</v>
      </c>
      <c r="I8" s="71">
        <f xml:space="preserve"> RTD("cqg.rtd",,"StudyData", $G$1, "Bar", "", "Open", $E$1, $A8,,,,,)</f>
        <v>149.86000000000001</v>
      </c>
      <c r="J8" s="71">
        <f xml:space="preserve"> RTD("cqg.rtd",,"StudyData", $G$1, "Bar", "", "Close", $E$1, $A8,,,,,)</f>
        <v>161.53</v>
      </c>
      <c r="K8" s="70">
        <f t="shared" si="1"/>
        <v>8.1770693811947556E-2</v>
      </c>
      <c r="L8" s="84">
        <f t="shared" si="30"/>
        <v>42646</v>
      </c>
      <c r="M8" s="70">
        <f t="shared" si="2"/>
        <v>-1.7337031900138695E-2</v>
      </c>
      <c r="N8" s="70">
        <f t="shared" si="3"/>
        <v>-7.5345332775219633E-3</v>
      </c>
      <c r="O8" s="69">
        <f t="shared" si="31"/>
        <v>1</v>
      </c>
      <c r="P8" s="69">
        <f t="shared" si="32"/>
        <v>1</v>
      </c>
      <c r="Q8" s="69">
        <f t="shared" si="33"/>
        <v>1</v>
      </c>
      <c r="S8" s="82">
        <v>42373</v>
      </c>
      <c r="T8" s="70">
        <f t="shared" si="4"/>
        <v>-4.9786628733997182E-2</v>
      </c>
      <c r="U8" s="70">
        <f t="shared" si="5"/>
        <v>-3.712351155731955E-2</v>
      </c>
      <c r="V8" s="85">
        <f t="shared" si="34"/>
        <v>1</v>
      </c>
      <c r="W8" s="69">
        <f t="shared" si="35"/>
        <v>1</v>
      </c>
      <c r="X8" s="69">
        <f t="shared" si="36"/>
        <v>1</v>
      </c>
      <c r="Y8" s="82">
        <v>42401</v>
      </c>
      <c r="Z8" s="70">
        <f t="shared" si="6"/>
        <v>-8.2593433822009392E-4</v>
      </c>
      <c r="AA8" s="70">
        <f t="shared" si="7"/>
        <v>-6.5470417070805798E-3</v>
      </c>
      <c r="AB8" s="85">
        <f t="shared" si="37"/>
        <v>0</v>
      </c>
      <c r="AC8" s="69">
        <f t="shared" si="38"/>
        <v>1</v>
      </c>
      <c r="AD8" s="69">
        <f t="shared" si="39"/>
        <v>0</v>
      </c>
      <c r="AE8" s="82">
        <v>42430</v>
      </c>
      <c r="AF8" s="70">
        <f t="shared" si="8"/>
        <v>6.1789625955776029E-2</v>
      </c>
      <c r="AG8" s="70">
        <f t="shared" si="9"/>
        <v>8.274347083231634E-2</v>
      </c>
      <c r="AH8" s="85">
        <f t="shared" si="40"/>
        <v>1</v>
      </c>
      <c r="AI8" s="69">
        <f t="shared" si="41"/>
        <v>1</v>
      </c>
      <c r="AJ8" s="69">
        <f t="shared" si="42"/>
        <v>1</v>
      </c>
      <c r="AK8" s="82">
        <v>42461</v>
      </c>
      <c r="AL8" s="70">
        <f t="shared" si="10"/>
        <v>3.9412222654729573E-3</v>
      </c>
      <c r="AM8" s="70">
        <f t="shared" si="11"/>
        <v>-5.0270513976555388E-2</v>
      </c>
      <c r="AN8" s="85">
        <f t="shared" si="43"/>
        <v>0</v>
      </c>
      <c r="AO8" s="69">
        <f t="shared" si="44"/>
        <v>1</v>
      </c>
      <c r="AP8" s="69">
        <f t="shared" si="45"/>
        <v>0</v>
      </c>
      <c r="AQ8" s="82">
        <v>42492</v>
      </c>
      <c r="AR8" s="70">
        <f t="shared" si="12"/>
        <v>1.7011583385838174E-2</v>
      </c>
      <c r="AS8" s="70">
        <f t="shared" si="13"/>
        <v>4.8896273439354258E-2</v>
      </c>
      <c r="AT8" s="85">
        <f t="shared" si="46"/>
        <v>1</v>
      </c>
      <c r="AU8" s="69">
        <f t="shared" si="47"/>
        <v>1</v>
      </c>
      <c r="AV8" s="69">
        <f t="shared" si="48"/>
        <v>1</v>
      </c>
      <c r="AW8" s="82">
        <v>42522</v>
      </c>
      <c r="AX8" s="70">
        <f t="shared" si="14"/>
        <v>-1.7632481890964761E-3</v>
      </c>
      <c r="AY8" s="70">
        <f t="shared" si="15"/>
        <v>-1.8556234442181498E-2</v>
      </c>
      <c r="AZ8" s="85">
        <f t="shared" si="49"/>
        <v>0</v>
      </c>
      <c r="BA8" s="69">
        <f t="shared" si="50"/>
        <v>1</v>
      </c>
      <c r="BB8" s="69">
        <f t="shared" si="51"/>
        <v>0</v>
      </c>
      <c r="BC8" s="82">
        <v>42552</v>
      </c>
      <c r="BD8" s="70">
        <f t="shared" si="16"/>
        <v>3.6520742827135175E-2</v>
      </c>
      <c r="BE8" s="70">
        <f t="shared" si="17"/>
        <v>7.101683191145966E-2</v>
      </c>
      <c r="BF8" s="85">
        <f t="shared" si="52"/>
        <v>1</v>
      </c>
      <c r="BG8" s="69">
        <f t="shared" si="53"/>
        <v>1</v>
      </c>
      <c r="BH8" s="69">
        <f t="shared" si="54"/>
        <v>1</v>
      </c>
      <c r="BI8" s="82">
        <v>42583</v>
      </c>
      <c r="BJ8" s="70">
        <f t="shared" si="18"/>
        <v>1.1974944731023898E-3</v>
      </c>
      <c r="BK8" s="70">
        <f t="shared" si="19"/>
        <v>1.1625403659849281E-2</v>
      </c>
      <c r="BL8" s="85">
        <f t="shared" si="55"/>
        <v>1</v>
      </c>
      <c r="BM8" s="69">
        <f t="shared" si="56"/>
        <v>1</v>
      </c>
      <c r="BN8" s="69">
        <f t="shared" si="57"/>
        <v>1</v>
      </c>
      <c r="BO8" s="82">
        <v>42614</v>
      </c>
      <c r="BP8" s="70">
        <f t="shared" si="20"/>
        <v>-4.9682583494340977E-3</v>
      </c>
      <c r="BQ8" s="70">
        <f t="shared" si="21"/>
        <v>1.6812087678229393E-2</v>
      </c>
      <c r="BR8" s="85">
        <f t="shared" si="58"/>
        <v>1</v>
      </c>
      <c r="BS8" s="69">
        <f t="shared" si="59"/>
        <v>1</v>
      </c>
      <c r="BT8" s="69">
        <f t="shared" si="60"/>
        <v>1</v>
      </c>
      <c r="BU8" s="82">
        <v>42646</v>
      </c>
      <c r="BV8" s="70">
        <f t="shared" si="22"/>
        <v>-1.7337031900138695E-2</v>
      </c>
      <c r="BW8" s="70">
        <f t="shared" si="23"/>
        <v>-7.5345332775219633E-3</v>
      </c>
      <c r="BX8" s="85">
        <f t="shared" si="61"/>
        <v>1</v>
      </c>
      <c r="BY8" s="69">
        <f t="shared" si="62"/>
        <v>1</v>
      </c>
      <c r="BZ8" s="69">
        <f t="shared" si="63"/>
        <v>1</v>
      </c>
      <c r="CA8" s="82">
        <v>42675</v>
      </c>
      <c r="CB8" s="70">
        <f t="shared" si="24"/>
        <v>3.683839096683126E-2</v>
      </c>
      <c r="CC8" s="70">
        <f t="shared" si="25"/>
        <v>1.6870518768451769E-3</v>
      </c>
      <c r="CD8" s="85">
        <f t="shared" si="64"/>
        <v>0</v>
      </c>
      <c r="CE8" s="69">
        <f t="shared" si="65"/>
        <v>1</v>
      </c>
      <c r="CF8" s="69">
        <f t="shared" si="66"/>
        <v>0</v>
      </c>
      <c r="CG8" s="82">
        <v>42705</v>
      </c>
      <c r="CH8" s="70">
        <f t="shared" si="26"/>
        <v>1.4293493057446255E-2</v>
      </c>
      <c r="CI8" s="70">
        <f t="shared" si="27"/>
        <v>1.8105263157894725E-2</v>
      </c>
      <c r="CJ8" s="85">
        <f t="shared" si="67"/>
        <v>1</v>
      </c>
      <c r="CK8" s="69">
        <f t="shared" si="68"/>
        <v>1</v>
      </c>
      <c r="CL8" s="69">
        <f t="shared" si="69"/>
        <v>1</v>
      </c>
    </row>
    <row r="9" spans="1:90" x14ac:dyDescent="0.3">
      <c r="A9" s="69">
        <f t="shared" si="28"/>
        <v>-7</v>
      </c>
      <c r="B9" s="80">
        <f xml:space="preserve"> TRUNC(RTD("cqg.rtd",,"StudyData", $A$1, "Bar", "", "Time", $E$1,$A9, , "", "","False"))</f>
        <v>44440</v>
      </c>
      <c r="C9" s="71">
        <f xml:space="preserve"> RTD("cqg.rtd",,"StudyData", $A$1, "Bar", "", "Open", $E$1, $A9,,,,,)</f>
        <v>452.56</v>
      </c>
      <c r="D9" s="71">
        <f xml:space="preserve"> RTD("cqg.rtd",,"StudyData", $A$1, "Bar", "", "Close", $E$1, $A9,,,,,)</f>
        <v>429.14</v>
      </c>
      <c r="E9" s="70">
        <f t="shared" si="0"/>
        <v>-4.9650101869076126E-2</v>
      </c>
      <c r="F9" s="71"/>
      <c r="G9" s="69">
        <f t="shared" si="29"/>
        <v>-7</v>
      </c>
      <c r="H9" s="81">
        <f xml:space="preserve"> RTD("cqg.rtd",,"StudyData", $G$1, "Bar", "", "Time", $E$1,$A9, , "", "","False")</f>
        <v>44440</v>
      </c>
      <c r="I9" s="71">
        <f xml:space="preserve"> RTD("cqg.rtd",,"StudyData", $G$1, "Bar", "", "Open", $E$1, $A9,,,,,)</f>
        <v>159.41</v>
      </c>
      <c r="J9" s="71">
        <f xml:space="preserve"> RTD("cqg.rtd",,"StudyData", $G$1, "Bar", "", "Close", $E$1, $A9,,,,,)</f>
        <v>149.32</v>
      </c>
      <c r="K9" s="70">
        <f t="shared" si="1"/>
        <v>-6.0052876746821221E-2</v>
      </c>
      <c r="L9" s="84">
        <f t="shared" si="30"/>
        <v>42278</v>
      </c>
      <c r="M9" s="70">
        <f t="shared" si="2"/>
        <v>8.5059750560976949E-2</v>
      </c>
      <c r="N9" s="70">
        <f t="shared" si="3"/>
        <v>0.10506329113924047</v>
      </c>
      <c r="O9" s="69">
        <f t="shared" si="31"/>
        <v>1</v>
      </c>
      <c r="P9" s="69">
        <f t="shared" si="32"/>
        <v>1</v>
      </c>
      <c r="Q9" s="69">
        <f t="shared" si="33"/>
        <v>1</v>
      </c>
      <c r="S9" s="82">
        <v>42006</v>
      </c>
      <c r="T9" s="70">
        <f t="shared" si="4"/>
        <v>-2.9629269241996711E-2</v>
      </c>
      <c r="U9" s="70">
        <f t="shared" si="5"/>
        <v>-3.5066505441354361E-2</v>
      </c>
      <c r="V9" s="85">
        <f t="shared" si="34"/>
        <v>0</v>
      </c>
      <c r="W9" s="69">
        <f t="shared" si="35"/>
        <v>1</v>
      </c>
      <c r="X9" s="69">
        <f t="shared" si="36"/>
        <v>0</v>
      </c>
      <c r="Y9" s="82">
        <v>42037</v>
      </c>
      <c r="Z9" s="70">
        <f t="shared" si="6"/>
        <v>5.6204562547004303E-2</v>
      </c>
      <c r="AA9" s="70">
        <f t="shared" si="7"/>
        <v>7.994987468671691E-2</v>
      </c>
      <c r="AB9" s="85">
        <f t="shared" si="37"/>
        <v>1</v>
      </c>
      <c r="AC9" s="69">
        <f t="shared" si="38"/>
        <v>1</v>
      </c>
      <c r="AD9" s="69">
        <f t="shared" si="39"/>
        <v>1</v>
      </c>
      <c r="AE9" s="82">
        <v>42065</v>
      </c>
      <c r="AF9" s="70">
        <f t="shared" si="8"/>
        <v>-2.0079749359156886E-2</v>
      </c>
      <c r="AG9" s="70">
        <f t="shared" si="9"/>
        <v>-3.8291947087491424E-2</v>
      </c>
      <c r="AH9" s="85">
        <f t="shared" si="40"/>
        <v>0</v>
      </c>
      <c r="AI9" s="69">
        <f t="shared" si="41"/>
        <v>1</v>
      </c>
      <c r="AJ9" s="69">
        <f t="shared" si="42"/>
        <v>0</v>
      </c>
      <c r="AK9" s="82">
        <v>42095</v>
      </c>
      <c r="AL9" s="70">
        <f t="shared" si="10"/>
        <v>9.8338419803323217E-3</v>
      </c>
      <c r="AM9" s="70">
        <f t="shared" si="11"/>
        <v>2.7509652509652524E-2</v>
      </c>
      <c r="AN9" s="85">
        <f t="shared" si="43"/>
        <v>1</v>
      </c>
      <c r="AO9" s="69">
        <f t="shared" si="44"/>
        <v>1</v>
      </c>
      <c r="AP9" s="69">
        <f t="shared" si="45"/>
        <v>1</v>
      </c>
      <c r="AQ9" s="82">
        <v>42125</v>
      </c>
      <c r="AR9" s="70">
        <f t="shared" si="12"/>
        <v>1.2856183440468091E-2</v>
      </c>
      <c r="AS9" s="70">
        <f t="shared" si="13"/>
        <v>1.8553311413809281E-2</v>
      </c>
      <c r="AT9" s="85">
        <f t="shared" si="46"/>
        <v>1</v>
      </c>
      <c r="AU9" s="69">
        <f t="shared" si="47"/>
        <v>1</v>
      </c>
      <c r="AV9" s="69">
        <f t="shared" si="48"/>
        <v>1</v>
      </c>
      <c r="AW9" s="82">
        <v>42156</v>
      </c>
      <c r="AX9" s="70">
        <f t="shared" si="14"/>
        <v>-2.5054466230936785E-2</v>
      </c>
      <c r="AY9" s="70">
        <f t="shared" si="15"/>
        <v>-4.5423103527784156E-2</v>
      </c>
      <c r="AZ9" s="85">
        <f t="shared" si="49"/>
        <v>0</v>
      </c>
      <c r="BA9" s="69">
        <f t="shared" si="50"/>
        <v>1</v>
      </c>
      <c r="BB9" s="69">
        <f t="shared" si="51"/>
        <v>0</v>
      </c>
      <c r="BC9" s="82">
        <v>42186</v>
      </c>
      <c r="BD9" s="70">
        <f t="shared" si="16"/>
        <v>2.2589264027204303E-2</v>
      </c>
      <c r="BE9" s="70">
        <f t="shared" si="17"/>
        <v>2.8502415458937193E-2</v>
      </c>
      <c r="BF9" s="85">
        <f t="shared" si="52"/>
        <v>1</v>
      </c>
      <c r="BG9" s="69">
        <f t="shared" si="53"/>
        <v>1</v>
      </c>
      <c r="BH9" s="69">
        <f t="shared" si="54"/>
        <v>1</v>
      </c>
      <c r="BI9" s="82">
        <v>42219</v>
      </c>
      <c r="BJ9" s="70">
        <f t="shared" si="18"/>
        <v>-6.0950118764845664E-2</v>
      </c>
      <c r="BK9" s="70">
        <f t="shared" si="19"/>
        <v>-5.5190230155002386E-2</v>
      </c>
      <c r="BL9" s="85">
        <f t="shared" si="55"/>
        <v>1</v>
      </c>
      <c r="BM9" s="69">
        <f t="shared" si="56"/>
        <v>1</v>
      </c>
      <c r="BN9" s="69">
        <f t="shared" si="57"/>
        <v>1</v>
      </c>
      <c r="BO9" s="82">
        <v>42248</v>
      </c>
      <c r="BP9" s="70">
        <f t="shared" si="20"/>
        <v>-3.0555977133606478E-2</v>
      </c>
      <c r="BQ9" s="70">
        <f t="shared" si="21"/>
        <v>-1.8145662440964379E-2</v>
      </c>
      <c r="BR9" s="85">
        <f t="shared" si="58"/>
        <v>1</v>
      </c>
      <c r="BS9" s="69">
        <f t="shared" si="59"/>
        <v>1</v>
      </c>
      <c r="BT9" s="69">
        <f t="shared" si="60"/>
        <v>1</v>
      </c>
      <c r="BU9" s="82">
        <v>42278</v>
      </c>
      <c r="BV9" s="70">
        <f t="shared" si="22"/>
        <v>8.5059750560976949E-2</v>
      </c>
      <c r="BW9" s="70">
        <f t="shared" si="23"/>
        <v>0.10506329113924047</v>
      </c>
      <c r="BX9" s="85">
        <f t="shared" si="61"/>
        <v>1</v>
      </c>
      <c r="BY9" s="69">
        <f t="shared" si="62"/>
        <v>1</v>
      </c>
      <c r="BZ9" s="69">
        <f t="shared" si="63"/>
        <v>1</v>
      </c>
      <c r="CA9" s="82">
        <v>42310</v>
      </c>
      <c r="CB9" s="70">
        <f t="shared" si="24"/>
        <v>3.6550762275765446E-3</v>
      </c>
      <c r="CC9" s="70">
        <f t="shared" si="25"/>
        <v>7.1019473081329271E-3</v>
      </c>
      <c r="CD9" s="85">
        <f t="shared" si="64"/>
        <v>1</v>
      </c>
      <c r="CE9" s="69">
        <f t="shared" si="65"/>
        <v>1</v>
      </c>
      <c r="CF9" s="69">
        <f t="shared" si="66"/>
        <v>1</v>
      </c>
      <c r="CG9" s="82">
        <v>42339</v>
      </c>
      <c r="CH9" s="70">
        <f t="shared" si="26"/>
        <v>-2.3096458862427491E-2</v>
      </c>
      <c r="CI9" s="70">
        <f t="shared" si="27"/>
        <v>-2.570518653321207E-2</v>
      </c>
      <c r="CJ9" s="85">
        <f t="shared" si="67"/>
        <v>0</v>
      </c>
      <c r="CK9" s="69">
        <f t="shared" si="68"/>
        <v>1</v>
      </c>
      <c r="CL9" s="69">
        <f t="shared" si="69"/>
        <v>0</v>
      </c>
    </row>
    <row r="10" spans="1:90" x14ac:dyDescent="0.3">
      <c r="A10" s="69">
        <f t="shared" si="28"/>
        <v>-8</v>
      </c>
      <c r="B10" s="80">
        <f xml:space="preserve"> TRUNC(RTD("cqg.rtd",,"StudyData", $A$1, "Bar", "", "Time", $E$1,$A10, , "", "","False"))</f>
        <v>44410</v>
      </c>
      <c r="C10" s="71">
        <f xml:space="preserve"> RTD("cqg.rtd",,"StudyData", $A$1, "Bar", "", "Open", $E$1, $A10,,,,,)</f>
        <v>440.34</v>
      </c>
      <c r="D10" s="71">
        <f xml:space="preserve"> RTD("cqg.rtd",,"StudyData", $A$1, "Bar", "", "Close", $E$1, $A10,,,,,)</f>
        <v>451.56</v>
      </c>
      <c r="E10" s="70">
        <f t="shared" si="0"/>
        <v>2.9759868646097035E-2</v>
      </c>
      <c r="F10" s="71"/>
      <c r="G10" s="69">
        <f t="shared" si="29"/>
        <v>-8</v>
      </c>
      <c r="H10" s="81">
        <f xml:space="preserve"> RTD("cqg.rtd",,"StudyData", $G$1, "Bar", "", "Time", $E$1,$A10, , "", "","False")</f>
        <v>44410</v>
      </c>
      <c r="I10" s="71">
        <f xml:space="preserve"> RTD("cqg.rtd",,"StudyData", $G$1, "Bar", "", "Open", $E$1, $A10,,,,,)</f>
        <v>154.09</v>
      </c>
      <c r="J10" s="71">
        <f xml:space="preserve"> RTD("cqg.rtd",,"StudyData", $G$1, "Bar", "", "Close", $E$1, $A10,,,,,)</f>
        <v>158.86000000000001</v>
      </c>
      <c r="K10" s="70">
        <f t="shared" si="1"/>
        <v>3.55932203389831E-2</v>
      </c>
      <c r="L10" s="84">
        <f t="shared" si="30"/>
        <v>41913</v>
      </c>
      <c r="M10" s="70">
        <f t="shared" si="2"/>
        <v>2.3550908537204273E-2</v>
      </c>
      <c r="N10" s="70">
        <f t="shared" si="3"/>
        <v>1.604010025062658E-2</v>
      </c>
      <c r="O10" s="69">
        <f t="shared" si="31"/>
        <v>0</v>
      </c>
      <c r="P10" s="69">
        <f t="shared" si="32"/>
        <v>1</v>
      </c>
      <c r="Q10" s="69">
        <f t="shared" si="33"/>
        <v>0</v>
      </c>
      <c r="S10" s="82">
        <v>41641</v>
      </c>
      <c r="T10" s="70">
        <f t="shared" si="4"/>
        <v>-3.5248253830743356E-2</v>
      </c>
      <c r="U10" s="70">
        <f t="shared" si="5"/>
        <v>-2.5741466144376095E-2</v>
      </c>
      <c r="V10" s="85">
        <f t="shared" si="34"/>
        <v>1</v>
      </c>
      <c r="W10" s="69">
        <f t="shared" si="35"/>
        <v>1</v>
      </c>
      <c r="X10" s="69">
        <f t="shared" si="36"/>
        <v>1</v>
      </c>
      <c r="Y10" s="82">
        <v>41673</v>
      </c>
      <c r="Z10" s="70">
        <f t="shared" si="6"/>
        <v>4.5515770569087358E-2</v>
      </c>
      <c r="AA10" s="70">
        <f t="shared" si="7"/>
        <v>4.3940264215967868E-2</v>
      </c>
      <c r="AB10" s="85">
        <f t="shared" si="37"/>
        <v>0</v>
      </c>
      <c r="AC10" s="69">
        <f t="shared" si="38"/>
        <v>1</v>
      </c>
      <c r="AD10" s="69">
        <f t="shared" si="39"/>
        <v>0</v>
      </c>
      <c r="AE10" s="82">
        <v>41701</v>
      </c>
      <c r="AF10" s="70">
        <f t="shared" si="8"/>
        <v>3.864941757474899E-3</v>
      </c>
      <c r="AG10" s="70">
        <f t="shared" si="9"/>
        <v>0</v>
      </c>
      <c r="AH10" s="85">
        <f t="shared" si="40"/>
        <v>0</v>
      </c>
      <c r="AI10" s="69">
        <f t="shared" si="41"/>
        <v>1</v>
      </c>
      <c r="AJ10" s="69">
        <f t="shared" si="42"/>
        <v>0</v>
      </c>
      <c r="AK10" s="82">
        <v>41730</v>
      </c>
      <c r="AL10" s="70">
        <f t="shared" si="10"/>
        <v>6.9514999197904468E-3</v>
      </c>
      <c r="AM10" s="70">
        <f t="shared" si="11"/>
        <v>2.751031636863863E-3</v>
      </c>
      <c r="AN10" s="85">
        <f t="shared" si="43"/>
        <v>0</v>
      </c>
      <c r="AO10" s="69">
        <f t="shared" si="44"/>
        <v>1</v>
      </c>
      <c r="AP10" s="69">
        <f t="shared" si="45"/>
        <v>0</v>
      </c>
      <c r="AQ10" s="82">
        <v>41760</v>
      </c>
      <c r="AR10" s="70">
        <f t="shared" si="12"/>
        <v>2.3206414954065131E-2</v>
      </c>
      <c r="AS10" s="70">
        <f t="shared" si="13"/>
        <v>3.7585733882030105E-2</v>
      </c>
      <c r="AT10" s="85">
        <f t="shared" si="46"/>
        <v>1</v>
      </c>
      <c r="AU10" s="69">
        <f t="shared" si="47"/>
        <v>1</v>
      </c>
      <c r="AV10" s="69">
        <f t="shared" si="48"/>
        <v>1</v>
      </c>
      <c r="AW10" s="82">
        <v>41792</v>
      </c>
      <c r="AX10" s="70">
        <f t="shared" si="14"/>
        <v>1.5777454847415363E-2</v>
      </c>
      <c r="AY10" s="70">
        <f t="shared" si="15"/>
        <v>1.4013749338974119E-2</v>
      </c>
      <c r="AZ10" s="85">
        <f t="shared" si="49"/>
        <v>0</v>
      </c>
      <c r="BA10" s="69">
        <f t="shared" si="50"/>
        <v>1</v>
      </c>
      <c r="BB10" s="69">
        <f t="shared" si="51"/>
        <v>0</v>
      </c>
      <c r="BC10" s="82">
        <v>41821</v>
      </c>
      <c r="BD10" s="70">
        <f t="shared" si="16"/>
        <v>-1.3437563866748393E-2</v>
      </c>
      <c r="BE10" s="70">
        <f t="shared" si="17"/>
        <v>1.6949152542372843E-2</v>
      </c>
      <c r="BF10" s="85">
        <f t="shared" si="52"/>
        <v>1</v>
      </c>
      <c r="BG10" s="69">
        <f t="shared" si="53"/>
        <v>1</v>
      </c>
      <c r="BH10" s="69">
        <f t="shared" si="54"/>
        <v>1</v>
      </c>
      <c r="BI10" s="82">
        <v>41852</v>
      </c>
      <c r="BJ10" s="70">
        <f t="shared" si="18"/>
        <v>3.9463462634004888E-2</v>
      </c>
      <c r="BK10" s="70">
        <f t="shared" si="19"/>
        <v>3.2820512820512848E-2</v>
      </c>
      <c r="BL10" s="85">
        <f t="shared" si="55"/>
        <v>0</v>
      </c>
      <c r="BM10" s="69">
        <f t="shared" si="56"/>
        <v>1</v>
      </c>
      <c r="BN10" s="69">
        <f t="shared" si="57"/>
        <v>0</v>
      </c>
      <c r="BO10" s="82">
        <v>41884</v>
      </c>
      <c r="BP10" s="70">
        <f t="shared" si="20"/>
        <v>-1.8384734193612664E-2</v>
      </c>
      <c r="BQ10" s="70">
        <f t="shared" si="21"/>
        <v>-9.4339622641510072E-3</v>
      </c>
      <c r="BR10" s="85">
        <f t="shared" si="58"/>
        <v>1</v>
      </c>
      <c r="BS10" s="69">
        <f t="shared" si="59"/>
        <v>1</v>
      </c>
      <c r="BT10" s="69">
        <f t="shared" si="60"/>
        <v>1</v>
      </c>
      <c r="BU10" s="82">
        <v>41913</v>
      </c>
      <c r="BV10" s="70">
        <f t="shared" si="22"/>
        <v>2.3550908537204273E-2</v>
      </c>
      <c r="BW10" s="70">
        <f t="shared" si="23"/>
        <v>1.604010025062658E-2</v>
      </c>
      <c r="BX10" s="85">
        <f t="shared" si="61"/>
        <v>0</v>
      </c>
      <c r="BY10" s="69">
        <f t="shared" si="62"/>
        <v>1</v>
      </c>
      <c r="BZ10" s="69">
        <f t="shared" si="63"/>
        <v>0</v>
      </c>
      <c r="CA10" s="82">
        <v>41946</v>
      </c>
      <c r="CB10" s="70">
        <f t="shared" si="24"/>
        <v>2.7521570961023561E-2</v>
      </c>
      <c r="CC10" s="70">
        <f t="shared" si="25"/>
        <v>4.8100641341884631E-2</v>
      </c>
      <c r="CD10" s="85">
        <f t="shared" si="64"/>
        <v>1</v>
      </c>
      <c r="CE10" s="69">
        <f t="shared" si="65"/>
        <v>1</v>
      </c>
      <c r="CF10" s="69">
        <f t="shared" si="66"/>
        <v>1</v>
      </c>
      <c r="CG10" s="82">
        <v>41974</v>
      </c>
      <c r="CH10" s="70">
        <f t="shared" si="26"/>
        <v>-8.0594565899329944E-3</v>
      </c>
      <c r="CI10" s="70">
        <f t="shared" si="27"/>
        <v>-2.6829842315839032E-2</v>
      </c>
      <c r="CJ10" s="85">
        <f t="shared" si="67"/>
        <v>0</v>
      </c>
      <c r="CK10" s="69">
        <f t="shared" si="68"/>
        <v>1</v>
      </c>
      <c r="CL10" s="69">
        <f t="shared" si="69"/>
        <v>0</v>
      </c>
    </row>
    <row r="11" spans="1:90" x14ac:dyDescent="0.3">
      <c r="A11" s="69">
        <f t="shared" si="28"/>
        <v>-9</v>
      </c>
      <c r="B11" s="80">
        <f xml:space="preserve"> TRUNC(RTD("cqg.rtd",,"StudyData", $A$1, "Bar", "", "Time", $E$1,$A11, , "", "","False"))</f>
        <v>44378</v>
      </c>
      <c r="C11" s="71">
        <f xml:space="preserve"> RTD("cqg.rtd",,"StudyData", $A$1, "Bar", "", "Open", $E$1, $A11,,,,,)</f>
        <v>428.87</v>
      </c>
      <c r="D11" s="71">
        <f xml:space="preserve"> RTD("cqg.rtd",,"StudyData", $A$1, "Bar", "", "Close", $E$1, $A11,,,,,)</f>
        <v>438.51</v>
      </c>
      <c r="E11" s="70">
        <f t="shared" si="0"/>
        <v>2.4412465542213681E-2</v>
      </c>
      <c r="F11" s="71"/>
      <c r="G11" s="69">
        <f t="shared" si="29"/>
        <v>-9</v>
      </c>
      <c r="H11" s="81">
        <f xml:space="preserve"> RTD("cqg.rtd",,"StudyData", $G$1, "Bar", "", "Time", $E$1,$A11, , "", "","False")</f>
        <v>44378</v>
      </c>
      <c r="I11" s="71">
        <f xml:space="preserve"> RTD("cqg.rtd",,"StudyData", $G$1, "Bar", "", "Open", $E$1, $A11,,,,,)</f>
        <v>147.46</v>
      </c>
      <c r="J11" s="71">
        <f xml:space="preserve"> RTD("cqg.rtd",,"StudyData", $G$1, "Bar", "", "Close", $E$1, $A11,,,,,)</f>
        <v>153.4</v>
      </c>
      <c r="K11" s="70">
        <f t="shared" si="1"/>
        <v>3.8873086821075507E-2</v>
      </c>
      <c r="L11" s="84">
        <f t="shared" si="30"/>
        <v>41548</v>
      </c>
      <c r="M11" s="70">
        <f t="shared" si="2"/>
        <v>4.6306767454318207E-2</v>
      </c>
      <c r="N11" s="70">
        <f t="shared" si="3"/>
        <v>5.0249687890137312E-2</v>
      </c>
      <c r="O11" s="69">
        <f t="shared" si="31"/>
        <v>1</v>
      </c>
      <c r="P11" s="69">
        <f t="shared" si="32"/>
        <v>1</v>
      </c>
      <c r="Q11" s="69">
        <f t="shared" si="33"/>
        <v>1</v>
      </c>
      <c r="S11" s="82">
        <v>41276</v>
      </c>
      <c r="T11" s="70">
        <f t="shared" si="4"/>
        <v>5.1190225405519221E-2</v>
      </c>
      <c r="U11" s="70">
        <f t="shared" si="5"/>
        <v>1.906412478336212E-2</v>
      </c>
      <c r="V11" s="85">
        <f t="shared" si="34"/>
        <v>0</v>
      </c>
      <c r="W11" s="69">
        <f t="shared" si="35"/>
        <v>1</v>
      </c>
      <c r="X11" s="69">
        <f t="shared" si="36"/>
        <v>0</v>
      </c>
      <c r="Y11" s="82">
        <v>41306</v>
      </c>
      <c r="Z11" s="70">
        <f t="shared" si="6"/>
        <v>1.275885103540431E-2</v>
      </c>
      <c r="AA11" s="70">
        <f t="shared" si="7"/>
        <v>7.8231292517006949E-3</v>
      </c>
      <c r="AB11" s="85">
        <f t="shared" si="37"/>
        <v>0</v>
      </c>
      <c r="AC11" s="69">
        <f t="shared" si="38"/>
        <v>1</v>
      </c>
      <c r="AD11" s="69">
        <f t="shared" si="39"/>
        <v>0</v>
      </c>
      <c r="AE11" s="82">
        <v>41334</v>
      </c>
      <c r="AF11" s="70">
        <f t="shared" si="8"/>
        <v>3.3375107182903326E-2</v>
      </c>
      <c r="AG11" s="70">
        <f t="shared" si="9"/>
        <v>2.1599730003374978E-2</v>
      </c>
      <c r="AH11" s="85">
        <f t="shared" si="40"/>
        <v>0</v>
      </c>
      <c r="AI11" s="69">
        <f t="shared" si="41"/>
        <v>1</v>
      </c>
      <c r="AJ11" s="69">
        <f t="shared" si="42"/>
        <v>0</v>
      </c>
      <c r="AK11" s="82">
        <v>41365</v>
      </c>
      <c r="AL11" s="70">
        <f t="shared" si="10"/>
        <v>1.921235718388983E-2</v>
      </c>
      <c r="AM11" s="70">
        <f t="shared" si="11"/>
        <v>1.7509084902543812E-2</v>
      </c>
      <c r="AN11" s="85">
        <f t="shared" si="43"/>
        <v>0</v>
      </c>
      <c r="AO11" s="69">
        <f t="shared" si="44"/>
        <v>1</v>
      </c>
      <c r="AP11" s="69">
        <f t="shared" si="45"/>
        <v>0</v>
      </c>
      <c r="AQ11" s="82">
        <v>41395</v>
      </c>
      <c r="AR11" s="70">
        <f t="shared" si="12"/>
        <v>2.3547094188376697E-2</v>
      </c>
      <c r="AS11" s="70">
        <f t="shared" si="13"/>
        <v>2.7922077922077904E-2</v>
      </c>
      <c r="AT11" s="85">
        <f t="shared" si="46"/>
        <v>1</v>
      </c>
      <c r="AU11" s="69">
        <f t="shared" si="47"/>
        <v>1</v>
      </c>
      <c r="AV11" s="69">
        <f t="shared" si="48"/>
        <v>1</v>
      </c>
      <c r="AW11" s="82">
        <v>41428</v>
      </c>
      <c r="AX11" s="70">
        <f t="shared" si="14"/>
        <v>-1.84777288301518E-2</v>
      </c>
      <c r="AY11" s="70">
        <f t="shared" si="15"/>
        <v>-3.4112444725205367E-2</v>
      </c>
      <c r="AZ11" s="85">
        <f t="shared" si="49"/>
        <v>0</v>
      </c>
      <c r="BA11" s="69">
        <f t="shared" si="50"/>
        <v>1</v>
      </c>
      <c r="BB11" s="69">
        <f t="shared" si="51"/>
        <v>0</v>
      </c>
      <c r="BC11" s="82">
        <v>41456</v>
      </c>
      <c r="BD11" s="70">
        <f t="shared" si="16"/>
        <v>5.1676848273282762E-2</v>
      </c>
      <c r="BE11" s="70">
        <f t="shared" si="17"/>
        <v>3.7606278613472932E-2</v>
      </c>
      <c r="BF11" s="85">
        <f t="shared" si="52"/>
        <v>0</v>
      </c>
      <c r="BG11" s="69">
        <f t="shared" si="53"/>
        <v>1</v>
      </c>
      <c r="BH11" s="69">
        <f t="shared" si="54"/>
        <v>0</v>
      </c>
      <c r="BI11" s="82">
        <v>41487</v>
      </c>
      <c r="BJ11" s="70">
        <f t="shared" si="18"/>
        <v>-2.999229446980026E-2</v>
      </c>
      <c r="BK11" s="70">
        <f t="shared" si="19"/>
        <v>-1.0400252127324356E-2</v>
      </c>
      <c r="BL11" s="85">
        <f t="shared" si="55"/>
        <v>1</v>
      </c>
      <c r="BM11" s="69">
        <f t="shared" si="56"/>
        <v>1</v>
      </c>
      <c r="BN11" s="69">
        <f t="shared" si="57"/>
        <v>1</v>
      </c>
      <c r="BO11" s="82">
        <v>41520</v>
      </c>
      <c r="BP11" s="70">
        <f t="shared" si="20"/>
        <v>2.664222425908943E-2</v>
      </c>
      <c r="BQ11" s="70">
        <f t="shared" si="21"/>
        <v>2.0382165605095561E-2</v>
      </c>
      <c r="BR11" s="85">
        <f t="shared" si="58"/>
        <v>0</v>
      </c>
      <c r="BS11" s="69">
        <f t="shared" si="59"/>
        <v>1</v>
      </c>
      <c r="BT11" s="69">
        <f t="shared" si="60"/>
        <v>0</v>
      </c>
      <c r="BU11" s="82">
        <v>41548</v>
      </c>
      <c r="BV11" s="70">
        <f t="shared" si="22"/>
        <v>4.6306767454318207E-2</v>
      </c>
      <c r="BW11" s="70">
        <f t="shared" si="23"/>
        <v>5.0249687890137312E-2</v>
      </c>
      <c r="BX11" s="85">
        <f t="shared" si="61"/>
        <v>1</v>
      </c>
      <c r="BY11" s="69">
        <f t="shared" si="62"/>
        <v>1</v>
      </c>
      <c r="BZ11" s="69">
        <f t="shared" si="63"/>
        <v>1</v>
      </c>
      <c r="CA11" s="82">
        <v>41579</v>
      </c>
      <c r="CB11" s="70">
        <f t="shared" si="24"/>
        <v>2.9637635815461676E-2</v>
      </c>
      <c r="CC11" s="70">
        <f t="shared" si="25"/>
        <v>3.0906389301634449E-2</v>
      </c>
      <c r="CD11" s="85">
        <f t="shared" si="64"/>
        <v>1</v>
      </c>
      <c r="CE11" s="69">
        <f t="shared" si="65"/>
        <v>1</v>
      </c>
      <c r="CF11" s="69">
        <f t="shared" si="66"/>
        <v>1</v>
      </c>
      <c r="CG11" s="82">
        <v>41610</v>
      </c>
      <c r="CH11" s="70">
        <f t="shared" si="26"/>
        <v>2.0386740331491699E-2</v>
      </c>
      <c r="CI11" s="70">
        <f t="shared" si="27"/>
        <v>3.02680887863939E-2</v>
      </c>
      <c r="CJ11" s="85">
        <f t="shared" si="67"/>
        <v>1</v>
      </c>
      <c r="CK11" s="69">
        <f t="shared" si="68"/>
        <v>1</v>
      </c>
      <c r="CL11" s="69">
        <f t="shared" si="69"/>
        <v>1</v>
      </c>
    </row>
    <row r="12" spans="1:90" x14ac:dyDescent="0.3">
      <c r="A12" s="69">
        <f t="shared" si="28"/>
        <v>-10</v>
      </c>
      <c r="B12" s="80">
        <f xml:space="preserve"> TRUNC(RTD("cqg.rtd",,"StudyData", $A$1, "Bar", "", "Time", $E$1,$A12, , "", "","False"))</f>
        <v>44348</v>
      </c>
      <c r="C12" s="71">
        <f xml:space="preserve"> RTD("cqg.rtd",,"StudyData", $A$1, "Bar", "", "Open", $E$1, $A12,,,,,)</f>
        <v>422.57</v>
      </c>
      <c r="D12" s="71">
        <f xml:space="preserve"> RTD("cqg.rtd",,"StudyData", $A$1, "Bar", "", "Close", $E$1, $A12,,,,,)</f>
        <v>428.06</v>
      </c>
      <c r="E12" s="70">
        <f t="shared" si="0"/>
        <v>1.9093419674316686E-2</v>
      </c>
      <c r="F12" s="71"/>
      <c r="G12" s="69">
        <f t="shared" si="29"/>
        <v>-10</v>
      </c>
      <c r="H12" s="81">
        <f xml:space="preserve"> RTD("cqg.rtd",,"StudyData", $G$1, "Bar", "", "Time", $E$1,$A12, , "", "","False")</f>
        <v>44348</v>
      </c>
      <c r="I12" s="71">
        <f xml:space="preserve"> RTD("cqg.rtd",,"StudyData", $G$1, "Bar", "", "Open", $E$1, $A12,,,,,)</f>
        <v>139.02000000000001</v>
      </c>
      <c r="J12" s="71">
        <f xml:space="preserve"> RTD("cqg.rtd",,"StudyData", $G$1, "Bar", "", "Close", $E$1, $A12,,,,,)</f>
        <v>147.66</v>
      </c>
      <c r="K12" s="70">
        <f t="shared" si="1"/>
        <v>6.6907514450866984E-2</v>
      </c>
      <c r="L12" s="84">
        <f t="shared" si="30"/>
        <v>41183</v>
      </c>
      <c r="M12" s="70">
        <f t="shared" si="2"/>
        <v>-1.8198235743557719E-2</v>
      </c>
      <c r="N12" s="70">
        <f t="shared" si="3"/>
        <v>-6.3270603504218023E-2</v>
      </c>
      <c r="O12" s="69">
        <f t="shared" si="31"/>
        <v>0</v>
      </c>
      <c r="P12" s="69">
        <f t="shared" si="32"/>
        <v>1</v>
      </c>
      <c r="Q12" s="69">
        <f t="shared" si="33"/>
        <v>0</v>
      </c>
      <c r="S12" s="82">
        <v>40911</v>
      </c>
      <c r="T12" s="70">
        <f t="shared" si="4"/>
        <v>4.6374501992031816E-2</v>
      </c>
      <c r="U12" s="70">
        <f t="shared" si="5"/>
        <v>6.2082514734774143E-2</v>
      </c>
      <c r="V12" s="85">
        <f t="shared" si="34"/>
        <v>1</v>
      </c>
      <c r="W12" s="69">
        <f t="shared" si="35"/>
        <v>1</v>
      </c>
      <c r="X12" s="69">
        <f t="shared" si="36"/>
        <v>1</v>
      </c>
      <c r="Y12" s="82">
        <v>40940</v>
      </c>
      <c r="Z12" s="70">
        <f t="shared" si="6"/>
        <v>4.3405421870240768E-2</v>
      </c>
      <c r="AA12" s="70">
        <f t="shared" si="7"/>
        <v>7.0662227155012955E-2</v>
      </c>
      <c r="AB12" s="85">
        <f t="shared" si="37"/>
        <v>1</v>
      </c>
      <c r="AC12" s="69">
        <f t="shared" si="38"/>
        <v>1</v>
      </c>
      <c r="AD12" s="69">
        <f t="shared" si="39"/>
        <v>1</v>
      </c>
      <c r="AE12" s="82">
        <v>40969</v>
      </c>
      <c r="AF12" s="70">
        <f t="shared" si="8"/>
        <v>2.7660195591884335E-2</v>
      </c>
      <c r="AG12" s="70">
        <f t="shared" si="9"/>
        <v>4.2156185210780885E-2</v>
      </c>
      <c r="AH12" s="85">
        <f t="shared" si="40"/>
        <v>1</v>
      </c>
      <c r="AI12" s="69">
        <f t="shared" si="41"/>
        <v>1</v>
      </c>
      <c r="AJ12" s="69">
        <f t="shared" si="42"/>
        <v>1</v>
      </c>
      <c r="AK12" s="82">
        <v>41001</v>
      </c>
      <c r="AL12" s="70">
        <f t="shared" si="10"/>
        <v>-6.6756622398977186E-3</v>
      </c>
      <c r="AM12" s="70">
        <f t="shared" si="11"/>
        <v>-1.1273209549071614E-2</v>
      </c>
      <c r="AN12" s="85">
        <f t="shared" si="43"/>
        <v>0</v>
      </c>
      <c r="AO12" s="69">
        <f t="shared" si="44"/>
        <v>1</v>
      </c>
      <c r="AP12" s="69">
        <f t="shared" si="45"/>
        <v>0</v>
      </c>
      <c r="AQ12" s="82">
        <v>41030</v>
      </c>
      <c r="AR12" s="70">
        <f t="shared" si="12"/>
        <v>-6.0055766068492208E-2</v>
      </c>
      <c r="AS12" s="70">
        <f t="shared" si="13"/>
        <v>-6.3380281690140858E-2</v>
      </c>
      <c r="AT12" s="85">
        <f t="shared" si="46"/>
        <v>0</v>
      </c>
      <c r="AU12" s="69">
        <f t="shared" si="47"/>
        <v>1</v>
      </c>
      <c r="AV12" s="69">
        <f t="shared" si="48"/>
        <v>0</v>
      </c>
      <c r="AW12" s="82">
        <v>41061</v>
      </c>
      <c r="AX12" s="70">
        <f t="shared" si="14"/>
        <v>3.5217159808321255E-2</v>
      </c>
      <c r="AY12" s="70">
        <f t="shared" si="15"/>
        <v>2.828499820981021E-2</v>
      </c>
      <c r="AZ12" s="85">
        <f t="shared" si="49"/>
        <v>0</v>
      </c>
      <c r="BA12" s="69">
        <f t="shared" si="50"/>
        <v>1</v>
      </c>
      <c r="BB12" s="69">
        <f t="shared" si="51"/>
        <v>0</v>
      </c>
      <c r="BC12" s="82">
        <v>41092</v>
      </c>
      <c r="BD12" s="70">
        <f t="shared" si="16"/>
        <v>1.1829537105069902E-2</v>
      </c>
      <c r="BE12" s="70">
        <f t="shared" si="17"/>
        <v>1.8802228412256362E-2</v>
      </c>
      <c r="BF12" s="85">
        <f t="shared" si="52"/>
        <v>1</v>
      </c>
      <c r="BG12" s="69">
        <f t="shared" si="53"/>
        <v>1</v>
      </c>
      <c r="BH12" s="69">
        <f t="shared" si="54"/>
        <v>1</v>
      </c>
      <c r="BI12" s="82">
        <v>41122</v>
      </c>
      <c r="BJ12" s="70">
        <f t="shared" si="18"/>
        <v>2.5052646866603648E-2</v>
      </c>
      <c r="BK12" s="70">
        <f t="shared" si="19"/>
        <v>4.2036910457962984E-2</v>
      </c>
      <c r="BL12" s="85">
        <f t="shared" si="55"/>
        <v>1</v>
      </c>
      <c r="BM12" s="69">
        <f t="shared" si="56"/>
        <v>1</v>
      </c>
      <c r="BN12" s="69">
        <f t="shared" si="57"/>
        <v>1</v>
      </c>
      <c r="BO12" s="82">
        <v>41156</v>
      </c>
      <c r="BP12" s="70">
        <f t="shared" si="20"/>
        <v>1.9906489090393897E-2</v>
      </c>
      <c r="BQ12" s="70">
        <f t="shared" si="21"/>
        <v>1.0823220728107638E-2</v>
      </c>
      <c r="BR12" s="85">
        <f t="shared" si="58"/>
        <v>0</v>
      </c>
      <c r="BS12" s="69">
        <f t="shared" si="59"/>
        <v>1</v>
      </c>
      <c r="BT12" s="69">
        <f t="shared" si="60"/>
        <v>0</v>
      </c>
      <c r="BU12" s="82">
        <v>41183</v>
      </c>
      <c r="BV12" s="70">
        <f t="shared" si="22"/>
        <v>-1.8198235743557719E-2</v>
      </c>
      <c r="BW12" s="70">
        <f t="shared" si="23"/>
        <v>-6.3270603504218023E-2</v>
      </c>
      <c r="BX12" s="85">
        <f t="shared" si="61"/>
        <v>0</v>
      </c>
      <c r="BY12" s="69">
        <f t="shared" si="62"/>
        <v>1</v>
      </c>
      <c r="BZ12" s="69">
        <f t="shared" si="63"/>
        <v>0</v>
      </c>
      <c r="CA12" s="82">
        <v>41214</v>
      </c>
      <c r="CB12" s="70">
        <f t="shared" si="24"/>
        <v>5.6597099398656625E-3</v>
      </c>
      <c r="CC12" s="70">
        <f t="shared" si="25"/>
        <v>9.005888465535088E-3</v>
      </c>
      <c r="CD12" s="85">
        <f t="shared" si="64"/>
        <v>1</v>
      </c>
      <c r="CE12" s="69">
        <f t="shared" si="65"/>
        <v>1</v>
      </c>
      <c r="CF12" s="69">
        <f t="shared" si="66"/>
        <v>1</v>
      </c>
      <c r="CG12" s="82">
        <v>41246</v>
      </c>
      <c r="CH12" s="70">
        <f t="shared" si="26"/>
        <v>1.8290538163910721E-3</v>
      </c>
      <c r="CI12" s="70">
        <f t="shared" si="27"/>
        <v>-9.6120837624441326E-3</v>
      </c>
      <c r="CJ12" s="85">
        <f t="shared" si="67"/>
        <v>0</v>
      </c>
      <c r="CK12" s="69">
        <f t="shared" si="68"/>
        <v>1</v>
      </c>
      <c r="CL12" s="69">
        <f t="shared" si="69"/>
        <v>0</v>
      </c>
    </row>
    <row r="13" spans="1:90" x14ac:dyDescent="0.3">
      <c r="A13" s="69">
        <f t="shared" si="28"/>
        <v>-11</v>
      </c>
      <c r="B13" s="80">
        <f xml:space="preserve"> TRUNC(RTD("cqg.rtd",,"StudyData", $A$1, "Bar", "", "Time", $E$1,$A13, , "", "","False"))</f>
        <v>44319</v>
      </c>
      <c r="C13" s="71">
        <f xml:space="preserve"> RTD("cqg.rtd",,"StudyData", $A$1, "Bar", "", "Open", $E$1, $A13,,,,,)</f>
        <v>419.43</v>
      </c>
      <c r="D13" s="71">
        <f xml:space="preserve"> RTD("cqg.rtd",,"StudyData", $A$1, "Bar", "", "Close", $E$1, $A13,,,,,)</f>
        <v>420.04</v>
      </c>
      <c r="E13" s="70">
        <f t="shared" si="0"/>
        <v>6.566019650131821E-3</v>
      </c>
      <c r="F13" s="71"/>
      <c r="G13" s="69">
        <f t="shared" si="29"/>
        <v>-11</v>
      </c>
      <c r="H13" s="81">
        <f xml:space="preserve"> RTD("cqg.rtd",,"StudyData", $G$1, "Bar", "", "Time", $E$1,$A13, , "", "","False")</f>
        <v>44319</v>
      </c>
      <c r="I13" s="71">
        <f xml:space="preserve"> RTD("cqg.rtd",,"StudyData", $G$1, "Bar", "", "Open", $E$1, $A13,,,,,)</f>
        <v>140.44999999999999</v>
      </c>
      <c r="J13" s="71">
        <f xml:space="preserve"> RTD("cqg.rtd",,"StudyData", $G$1, "Bar", "", "Close", $E$1, $A13,,,,,)</f>
        <v>138.4</v>
      </c>
      <c r="K13" s="70">
        <f t="shared" si="1"/>
        <v>-9.3056549749461915E-3</v>
      </c>
      <c r="L13" s="84">
        <f t="shared" si="30"/>
        <v>40819</v>
      </c>
      <c r="M13" s="70">
        <f t="shared" si="2"/>
        <v>0.10914714980114887</v>
      </c>
      <c r="N13" s="70">
        <f t="shared" si="3"/>
        <v>0.10211864406779661</v>
      </c>
      <c r="O13" s="69">
        <f t="shared" si="31"/>
        <v>0</v>
      </c>
      <c r="P13" s="69">
        <f t="shared" si="32"/>
        <v>1</v>
      </c>
      <c r="Q13" s="69">
        <f t="shared" si="33"/>
        <v>0</v>
      </c>
      <c r="S13" s="82">
        <v>40546</v>
      </c>
      <c r="T13" s="70">
        <f t="shared" si="4"/>
        <v>2.3300198807157113E-2</v>
      </c>
      <c r="U13" s="70">
        <f t="shared" si="5"/>
        <v>3.1758634378721604E-2</v>
      </c>
      <c r="V13" s="85">
        <f t="shared" si="34"/>
        <v>1</v>
      </c>
      <c r="W13" s="69">
        <f t="shared" si="35"/>
        <v>1</v>
      </c>
      <c r="X13" s="69">
        <f t="shared" si="36"/>
        <v>1</v>
      </c>
      <c r="Y13" s="82">
        <v>40575</v>
      </c>
      <c r="Z13" s="70">
        <f t="shared" si="6"/>
        <v>3.4737332918868498E-2</v>
      </c>
      <c r="AA13" s="70">
        <f t="shared" si="7"/>
        <v>2.1931512120046185E-2</v>
      </c>
      <c r="AB13" s="85">
        <f t="shared" si="37"/>
        <v>0</v>
      </c>
      <c r="AC13" s="69">
        <f t="shared" si="38"/>
        <v>1</v>
      </c>
      <c r="AD13" s="69">
        <f t="shared" si="39"/>
        <v>0</v>
      </c>
      <c r="AE13" s="82">
        <v>40603</v>
      </c>
      <c r="AF13" s="70">
        <f t="shared" si="8"/>
        <v>-4.2057829515584101E-3</v>
      </c>
      <c r="AG13" s="70">
        <f t="shared" si="9"/>
        <v>-1.8825301204819279E-2</v>
      </c>
      <c r="AH13" s="85">
        <f t="shared" si="40"/>
        <v>0</v>
      </c>
      <c r="AI13" s="69">
        <f t="shared" si="41"/>
        <v>1</v>
      </c>
      <c r="AJ13" s="69">
        <f t="shared" si="42"/>
        <v>0</v>
      </c>
      <c r="AK13" s="82">
        <v>40634</v>
      </c>
      <c r="AL13" s="70">
        <f t="shared" si="10"/>
        <v>2.8961460140282096E-2</v>
      </c>
      <c r="AM13" s="70">
        <f t="shared" si="11"/>
        <v>2.6093630084420557E-2</v>
      </c>
      <c r="AN13" s="85">
        <f t="shared" si="43"/>
        <v>0</v>
      </c>
      <c r="AO13" s="69">
        <f t="shared" si="44"/>
        <v>1</v>
      </c>
      <c r="AP13" s="69">
        <f t="shared" si="45"/>
        <v>0</v>
      </c>
      <c r="AQ13" s="82">
        <v>40665</v>
      </c>
      <c r="AR13" s="70">
        <f t="shared" si="12"/>
        <v>-1.1214542256102038E-2</v>
      </c>
      <c r="AS13" s="70">
        <f t="shared" si="13"/>
        <v>-1.0471204188481586E-2</v>
      </c>
      <c r="AT13" s="85">
        <f t="shared" si="46"/>
        <v>1</v>
      </c>
      <c r="AU13" s="69">
        <f t="shared" si="47"/>
        <v>1</v>
      </c>
      <c r="AV13" s="69">
        <f t="shared" si="48"/>
        <v>1</v>
      </c>
      <c r="AW13" s="82">
        <v>40695</v>
      </c>
      <c r="AX13" s="70">
        <f t="shared" si="14"/>
        <v>-2.1719792438843637E-2</v>
      </c>
      <c r="AY13" s="70">
        <f t="shared" si="15"/>
        <v>-2.8722600151171639E-2</v>
      </c>
      <c r="AZ13" s="85">
        <f t="shared" si="49"/>
        <v>0</v>
      </c>
      <c r="BA13" s="69">
        <f t="shared" si="50"/>
        <v>1</v>
      </c>
      <c r="BB13" s="69">
        <f t="shared" si="51"/>
        <v>0</v>
      </c>
      <c r="BC13" s="82">
        <v>40725</v>
      </c>
      <c r="BD13" s="70">
        <f t="shared" si="16"/>
        <v>-2.0004546487838042E-2</v>
      </c>
      <c r="BE13" s="70">
        <f t="shared" si="17"/>
        <v>4.2801556420233242E-3</v>
      </c>
      <c r="BF13" s="85">
        <f t="shared" si="52"/>
        <v>1</v>
      </c>
      <c r="BG13" s="69">
        <f t="shared" si="53"/>
        <v>1</v>
      </c>
      <c r="BH13" s="69">
        <f t="shared" si="54"/>
        <v>1</v>
      </c>
      <c r="BI13" s="82">
        <v>40756</v>
      </c>
      <c r="BJ13" s="70">
        <f t="shared" si="18"/>
        <v>-5.4975643702157372E-2</v>
      </c>
      <c r="BK13" s="70">
        <f t="shared" si="19"/>
        <v>-5.3080201472297465E-2</v>
      </c>
      <c r="BL13" s="85">
        <f t="shared" si="55"/>
        <v>1</v>
      </c>
      <c r="BM13" s="69">
        <f t="shared" si="56"/>
        <v>1</v>
      </c>
      <c r="BN13" s="69">
        <f t="shared" si="57"/>
        <v>1</v>
      </c>
      <c r="BO13" s="82">
        <v>40787</v>
      </c>
      <c r="BP13" s="70">
        <f t="shared" si="20"/>
        <v>-7.4210440189821578E-2</v>
      </c>
      <c r="BQ13" s="70">
        <f t="shared" si="21"/>
        <v>-3.4369885433715212E-2</v>
      </c>
      <c r="BR13" s="85">
        <f t="shared" si="58"/>
        <v>1</v>
      </c>
      <c r="BS13" s="69">
        <f t="shared" si="59"/>
        <v>1</v>
      </c>
      <c r="BT13" s="69">
        <f t="shared" si="60"/>
        <v>1</v>
      </c>
      <c r="BU13" s="82">
        <v>40819</v>
      </c>
      <c r="BV13" s="70">
        <f t="shared" si="22"/>
        <v>0.10914714980114887</v>
      </c>
      <c r="BW13" s="70">
        <f t="shared" si="23"/>
        <v>0.10211864406779661</v>
      </c>
      <c r="BX13" s="85">
        <f t="shared" si="61"/>
        <v>0</v>
      </c>
      <c r="BY13" s="69">
        <f t="shared" si="62"/>
        <v>1</v>
      </c>
      <c r="BZ13" s="69">
        <f t="shared" si="63"/>
        <v>0</v>
      </c>
      <c r="CA13" s="82">
        <v>40848</v>
      </c>
      <c r="CB13" s="70">
        <f t="shared" si="24"/>
        <v>-4.0637450199203593E-3</v>
      </c>
      <c r="CC13" s="70">
        <f t="shared" si="25"/>
        <v>-1.4994232987312592E-2</v>
      </c>
      <c r="CD13" s="85">
        <f t="shared" si="64"/>
        <v>0</v>
      </c>
      <c r="CE13" s="69">
        <f t="shared" si="65"/>
        <v>1</v>
      </c>
      <c r="CF13" s="69">
        <f t="shared" si="66"/>
        <v>0</v>
      </c>
      <c r="CG13" s="82">
        <v>40878</v>
      </c>
      <c r="CH13" s="70">
        <f t="shared" si="26"/>
        <v>4.0803264261141305E-3</v>
      </c>
      <c r="CI13" s="70">
        <f t="shared" si="27"/>
        <v>-6.6354410616706362E-3</v>
      </c>
      <c r="CJ13" s="85">
        <f t="shared" si="67"/>
        <v>0</v>
      </c>
      <c r="CK13" s="69">
        <f t="shared" si="68"/>
        <v>1</v>
      </c>
      <c r="CL13" s="69">
        <f t="shared" si="69"/>
        <v>0</v>
      </c>
    </row>
    <row r="14" spans="1:90" x14ac:dyDescent="0.3">
      <c r="A14" s="69">
        <f t="shared" si="28"/>
        <v>-12</v>
      </c>
      <c r="B14" s="80">
        <f xml:space="preserve"> TRUNC(RTD("cqg.rtd",,"StudyData", $A$1, "Bar", "", "Time", $E$1,$A14, , "", "","False"))</f>
        <v>44287</v>
      </c>
      <c r="C14" s="71">
        <f xml:space="preserve"> RTD("cqg.rtd",,"StudyData", $A$1, "Bar", "", "Open", $E$1, $A14,,,,,)</f>
        <v>398.4</v>
      </c>
      <c r="D14" s="71">
        <f xml:space="preserve"> RTD("cqg.rtd",,"StudyData", $A$1, "Bar", "", "Close", $E$1, $A14,,,,,)</f>
        <v>417.3</v>
      </c>
      <c r="E14" s="70">
        <f t="shared" si="0"/>
        <v>5.291045341003716E-2</v>
      </c>
      <c r="F14" s="71"/>
      <c r="G14" s="69">
        <f t="shared" si="29"/>
        <v>-12</v>
      </c>
      <c r="H14" s="81">
        <f xml:space="preserve"> RTD("cqg.rtd",,"StudyData", $G$1, "Bar", "", "Time", $E$1,$A14, , "", "","False")</f>
        <v>44287</v>
      </c>
      <c r="I14" s="71">
        <f xml:space="preserve"> RTD("cqg.rtd",,"StudyData", $G$1, "Bar", "", "Open", $E$1, $A14,,,,,)</f>
        <v>134.26</v>
      </c>
      <c r="J14" s="71">
        <f xml:space="preserve"> RTD("cqg.rtd",,"StudyData", $G$1, "Bar", "", "Close", $E$1, $A14,,,,,)</f>
        <v>139.69999999999999</v>
      </c>
      <c r="K14" s="70">
        <f t="shared" si="1"/>
        <v>5.1878623597620556E-2</v>
      </c>
      <c r="L14" s="84">
        <f t="shared" si="30"/>
        <v>40452</v>
      </c>
      <c r="M14" s="70">
        <f t="shared" si="2"/>
        <v>3.8202050293524921E-2</v>
      </c>
      <c r="N14" s="70">
        <f t="shared" si="3"/>
        <v>5.7775847089487485E-2</v>
      </c>
      <c r="O14" s="69">
        <f t="shared" si="31"/>
        <v>1</v>
      </c>
      <c r="P14" s="69">
        <f t="shared" si="32"/>
        <v>1</v>
      </c>
      <c r="Q14" s="69">
        <f t="shared" si="33"/>
        <v>1</v>
      </c>
      <c r="S14" s="82">
        <v>40182</v>
      </c>
      <c r="T14" s="70">
        <f t="shared" si="4"/>
        <v>-3.6342426417803275E-2</v>
      </c>
      <c r="U14" s="70">
        <f t="shared" si="5"/>
        <v>-8.6349760139555184E-2</v>
      </c>
      <c r="V14" s="85">
        <f t="shared" si="34"/>
        <v>0</v>
      </c>
      <c r="W14" s="69">
        <f t="shared" si="35"/>
        <v>1</v>
      </c>
      <c r="X14" s="69">
        <f t="shared" si="36"/>
        <v>0</v>
      </c>
      <c r="Y14" s="82">
        <v>40210</v>
      </c>
      <c r="Z14" s="70">
        <f t="shared" si="6"/>
        <v>3.1194710866933553E-2</v>
      </c>
      <c r="AA14" s="70">
        <f t="shared" si="7"/>
        <v>3.5322195704057376E-2</v>
      </c>
      <c r="AB14" s="85">
        <f t="shared" si="37"/>
        <v>1</v>
      </c>
      <c r="AC14" s="69">
        <f t="shared" si="38"/>
        <v>1</v>
      </c>
      <c r="AD14" s="69">
        <f t="shared" si="39"/>
        <v>1</v>
      </c>
      <c r="AE14" s="82">
        <v>40238</v>
      </c>
      <c r="AF14" s="70">
        <f t="shared" si="8"/>
        <v>5.6528806212750637E-2</v>
      </c>
      <c r="AG14" s="70">
        <f t="shared" si="9"/>
        <v>6.5006915629322273E-2</v>
      </c>
      <c r="AH14" s="85">
        <f t="shared" si="40"/>
        <v>1</v>
      </c>
      <c r="AI14" s="69">
        <f t="shared" si="41"/>
        <v>1</v>
      </c>
      <c r="AJ14" s="69">
        <f t="shared" si="42"/>
        <v>1</v>
      </c>
      <c r="AK14" s="82">
        <v>40269</v>
      </c>
      <c r="AL14" s="70">
        <f t="shared" si="10"/>
        <v>1.5470085470085489E-2</v>
      </c>
      <c r="AM14" s="70">
        <f t="shared" si="11"/>
        <v>1.2121212121212015E-2</v>
      </c>
      <c r="AN14" s="85">
        <f t="shared" si="43"/>
        <v>0</v>
      </c>
      <c r="AO14" s="69">
        <f t="shared" si="44"/>
        <v>1</v>
      </c>
      <c r="AP14" s="69">
        <f t="shared" si="45"/>
        <v>0</v>
      </c>
      <c r="AQ14" s="82">
        <v>40301</v>
      </c>
      <c r="AR14" s="70">
        <f t="shared" si="12"/>
        <v>-7.9538759363689954E-2</v>
      </c>
      <c r="AS14" s="70">
        <f t="shared" si="13"/>
        <v>-7.4422583404619269E-2</v>
      </c>
      <c r="AT14" s="85">
        <f t="shared" si="46"/>
        <v>1</v>
      </c>
      <c r="AU14" s="69">
        <f t="shared" si="47"/>
        <v>1</v>
      </c>
      <c r="AV14" s="69">
        <f t="shared" si="48"/>
        <v>1</v>
      </c>
      <c r="AW14" s="82">
        <v>40330</v>
      </c>
      <c r="AX14" s="70">
        <f t="shared" si="14"/>
        <v>-5.6144842721287495E-2</v>
      </c>
      <c r="AY14" s="70">
        <f t="shared" si="15"/>
        <v>-5.7301293900184937E-2</v>
      </c>
      <c r="AZ14" s="85">
        <f t="shared" si="49"/>
        <v>0</v>
      </c>
      <c r="BA14" s="69">
        <f t="shared" si="50"/>
        <v>1</v>
      </c>
      <c r="BB14" s="69">
        <f t="shared" si="51"/>
        <v>0</v>
      </c>
      <c r="BC14" s="82">
        <v>40360</v>
      </c>
      <c r="BD14" s="70">
        <f t="shared" si="16"/>
        <v>6.8300716915326465E-2</v>
      </c>
      <c r="BE14" s="70">
        <f t="shared" si="17"/>
        <v>7.4509803921568779E-2</v>
      </c>
      <c r="BF14" s="85">
        <f t="shared" si="52"/>
        <v>1</v>
      </c>
      <c r="BG14" s="69">
        <f t="shared" si="53"/>
        <v>1</v>
      </c>
      <c r="BH14" s="69">
        <f t="shared" si="54"/>
        <v>1</v>
      </c>
      <c r="BI14" s="82">
        <v>40392</v>
      </c>
      <c r="BJ14" s="70">
        <f t="shared" si="18"/>
        <v>-4.498050240319211E-2</v>
      </c>
      <c r="BK14" s="70">
        <f t="shared" si="19"/>
        <v>-5.6113138686131402E-2</v>
      </c>
      <c r="BL14" s="85">
        <f t="shared" si="55"/>
        <v>0</v>
      </c>
      <c r="BM14" s="69">
        <f t="shared" si="56"/>
        <v>1</v>
      </c>
      <c r="BN14" s="69">
        <f t="shared" si="57"/>
        <v>0</v>
      </c>
      <c r="BO14" s="82">
        <v>40422</v>
      </c>
      <c r="BP14" s="70">
        <f t="shared" si="20"/>
        <v>8.3752730035134296E-2</v>
      </c>
      <c r="BQ14" s="70">
        <f t="shared" si="21"/>
        <v>0.11261478975350402</v>
      </c>
      <c r="BR14" s="85">
        <f t="shared" si="58"/>
        <v>1</v>
      </c>
      <c r="BS14" s="69">
        <f t="shared" si="59"/>
        <v>1</v>
      </c>
      <c r="BT14" s="69">
        <f t="shared" si="60"/>
        <v>1</v>
      </c>
      <c r="BU14" s="82">
        <v>40452</v>
      </c>
      <c r="BV14" s="70">
        <f t="shared" si="22"/>
        <v>3.8202050293524921E-2</v>
      </c>
      <c r="BW14" s="70">
        <f t="shared" si="23"/>
        <v>5.7775847089487485E-2</v>
      </c>
      <c r="BX14" s="85">
        <f t="shared" si="61"/>
        <v>1</v>
      </c>
      <c r="BY14" s="69">
        <f t="shared" si="62"/>
        <v>1</v>
      </c>
      <c r="BZ14" s="69">
        <f t="shared" si="63"/>
        <v>1</v>
      </c>
      <c r="CA14" s="82">
        <v>40483</v>
      </c>
      <c r="CB14" s="70">
        <f t="shared" si="24"/>
        <v>0</v>
      </c>
      <c r="CC14" s="70">
        <f t="shared" si="25"/>
        <v>-1.6427104722792695E-2</v>
      </c>
      <c r="CD14" s="85">
        <f t="shared" si="64"/>
        <v>0</v>
      </c>
      <c r="CE14" s="69">
        <f t="shared" si="65"/>
        <v>1</v>
      </c>
      <c r="CF14" s="69">
        <f t="shared" si="66"/>
        <v>0</v>
      </c>
      <c r="CG14" s="82">
        <v>40513</v>
      </c>
      <c r="CH14" s="70">
        <f t="shared" si="26"/>
        <v>6.1270993332770744E-2</v>
      </c>
      <c r="CI14" s="70">
        <f t="shared" si="27"/>
        <v>5.1774530271398833E-2</v>
      </c>
      <c r="CJ14" s="85">
        <f t="shared" si="67"/>
        <v>0</v>
      </c>
      <c r="CK14" s="69">
        <f t="shared" si="68"/>
        <v>1</v>
      </c>
      <c r="CL14" s="69">
        <f t="shared" si="69"/>
        <v>0</v>
      </c>
    </row>
    <row r="15" spans="1:90" x14ac:dyDescent="0.3">
      <c r="A15" s="69">
        <f t="shared" si="28"/>
        <v>-13</v>
      </c>
      <c r="B15" s="80">
        <f xml:space="preserve"> TRUNC(RTD("cqg.rtd",,"StudyData", $A$1, "Bar", "", "Time", $E$1,$A15, , "", "","False"))</f>
        <v>44256</v>
      </c>
      <c r="C15" s="71">
        <f xml:space="preserve"> RTD("cqg.rtd",,"StudyData", $A$1, "Bar", "", "Open", $E$1, $A15,,,,,)</f>
        <v>385.59</v>
      </c>
      <c r="D15" s="71">
        <f xml:space="preserve"> RTD("cqg.rtd",,"StudyData", $A$1, "Bar", "", "Close", $E$1, $A15,,,,,)</f>
        <v>396.33</v>
      </c>
      <c r="E15" s="70">
        <f t="shared" si="0"/>
        <v>4.1986539068251054E-2</v>
      </c>
      <c r="F15" s="71"/>
      <c r="G15" s="69">
        <f t="shared" si="29"/>
        <v>-13</v>
      </c>
      <c r="H15" s="81">
        <f xml:space="preserve"> RTD("cqg.rtd",,"StudyData", $G$1, "Bar", "", "Time", $E$1,$A15, , "", "","False")</f>
        <v>44256</v>
      </c>
      <c r="I15" s="71">
        <f xml:space="preserve"> RTD("cqg.rtd",,"StudyData", $G$1, "Bar", "", "Open", $E$1, $A15,,,,,)</f>
        <v>132.91</v>
      </c>
      <c r="J15" s="71">
        <f xml:space="preserve"> RTD("cqg.rtd",,"StudyData", $G$1, "Bar", "", "Close", $E$1, $A15,,,,,)</f>
        <v>132.81</v>
      </c>
      <c r="K15" s="70">
        <f t="shared" si="1"/>
        <v>1.6221593082867889E-2</v>
      </c>
      <c r="L15" s="84">
        <f t="shared" si="30"/>
        <v>40087</v>
      </c>
      <c r="M15" s="70">
        <f t="shared" si="2"/>
        <v>-1.9225305426650262E-2</v>
      </c>
      <c r="N15" s="70">
        <f t="shared" si="3"/>
        <v>-1.2458073790129446E-2</v>
      </c>
      <c r="O15" s="69">
        <f t="shared" si="31"/>
        <v>1</v>
      </c>
      <c r="P15" s="69">
        <f t="shared" si="32"/>
        <v>1</v>
      </c>
      <c r="Q15" s="69">
        <f t="shared" si="33"/>
        <v>1</v>
      </c>
      <c r="S15" s="82">
        <v>39815</v>
      </c>
      <c r="T15" s="70">
        <f t="shared" si="4"/>
        <v>-8.2114361702127631E-2</v>
      </c>
      <c r="U15" s="70">
        <f t="shared" si="5"/>
        <v>-4.7371836469824818E-2</v>
      </c>
      <c r="V15" s="85">
        <f t="shared" si="34"/>
        <v>1</v>
      </c>
      <c r="W15" s="69">
        <f t="shared" si="35"/>
        <v>1</v>
      </c>
      <c r="X15" s="69">
        <f t="shared" si="36"/>
        <v>1</v>
      </c>
      <c r="Y15" s="82">
        <v>39846</v>
      </c>
      <c r="Z15" s="70">
        <f t="shared" si="6"/>
        <v>-0.10744899191114321</v>
      </c>
      <c r="AA15" s="70">
        <f t="shared" si="7"/>
        <v>-3.8147138964577693E-2</v>
      </c>
      <c r="AB15" s="85">
        <f t="shared" si="37"/>
        <v>1</v>
      </c>
      <c r="AC15" s="69">
        <f t="shared" si="38"/>
        <v>1</v>
      </c>
      <c r="AD15" s="69">
        <f t="shared" si="39"/>
        <v>1</v>
      </c>
      <c r="AE15" s="82">
        <v>39874</v>
      </c>
      <c r="AF15" s="70">
        <f t="shared" si="8"/>
        <v>7.5612065467333817E-2</v>
      </c>
      <c r="AG15" s="70">
        <f t="shared" si="9"/>
        <v>0.10623229461756374</v>
      </c>
      <c r="AH15" s="85">
        <f t="shared" si="40"/>
        <v>1</v>
      </c>
      <c r="AI15" s="69">
        <f t="shared" si="41"/>
        <v>1</v>
      </c>
      <c r="AJ15" s="69">
        <f t="shared" si="42"/>
        <v>1</v>
      </c>
      <c r="AK15" s="82">
        <v>39904</v>
      </c>
      <c r="AL15" s="70">
        <f t="shared" si="10"/>
        <v>9.9346076458752597E-2</v>
      </c>
      <c r="AM15" s="70">
        <f t="shared" si="11"/>
        <v>0.1043533930857875</v>
      </c>
      <c r="AN15" s="85">
        <f t="shared" si="43"/>
        <v>1</v>
      </c>
      <c r="AO15" s="69">
        <f t="shared" si="44"/>
        <v>1</v>
      </c>
      <c r="AP15" s="69">
        <f t="shared" si="45"/>
        <v>1</v>
      </c>
      <c r="AQ15" s="82">
        <v>39934</v>
      </c>
      <c r="AR15" s="70">
        <f t="shared" si="12"/>
        <v>5.8453443148021041E-2</v>
      </c>
      <c r="AS15" s="70">
        <f t="shared" si="13"/>
        <v>2.3188405797101366E-2</v>
      </c>
      <c r="AT15" s="85">
        <f t="shared" si="46"/>
        <v>0</v>
      </c>
      <c r="AU15" s="69">
        <f t="shared" si="47"/>
        <v>1</v>
      </c>
      <c r="AV15" s="69">
        <f t="shared" si="48"/>
        <v>0</v>
      </c>
      <c r="AW15" s="82">
        <v>39965</v>
      </c>
      <c r="AX15" s="70">
        <f t="shared" si="14"/>
        <v>-6.2682373284340025E-3</v>
      </c>
      <c r="AY15" s="70">
        <f t="shared" si="15"/>
        <v>3.1728045325779171E-2</v>
      </c>
      <c r="AZ15" s="85">
        <f t="shared" si="49"/>
        <v>1</v>
      </c>
      <c r="BA15" s="69">
        <f t="shared" si="50"/>
        <v>1</v>
      </c>
      <c r="BB15" s="69">
        <f t="shared" si="51"/>
        <v>1</v>
      </c>
      <c r="BC15" s="82">
        <v>39995</v>
      </c>
      <c r="BD15" s="70">
        <f t="shared" si="16"/>
        <v>7.4605764002175085E-2</v>
      </c>
      <c r="BE15" s="70">
        <f t="shared" si="17"/>
        <v>8.1823174080175642E-2</v>
      </c>
      <c r="BF15" s="85">
        <f t="shared" si="52"/>
        <v>1</v>
      </c>
      <c r="BG15" s="69">
        <f t="shared" si="53"/>
        <v>1</v>
      </c>
      <c r="BH15" s="69">
        <f t="shared" si="54"/>
        <v>1</v>
      </c>
      <c r="BI15" s="82">
        <v>40028</v>
      </c>
      <c r="BJ15" s="70">
        <f t="shared" si="18"/>
        <v>3.6939581014067316E-2</v>
      </c>
      <c r="BK15" s="70">
        <f t="shared" si="19"/>
        <v>1.624365482233504E-2</v>
      </c>
      <c r="BL15" s="85">
        <f t="shared" si="55"/>
        <v>0</v>
      </c>
      <c r="BM15" s="69">
        <f t="shared" si="56"/>
        <v>1</v>
      </c>
      <c r="BN15" s="69">
        <f t="shared" si="57"/>
        <v>0</v>
      </c>
      <c r="BO15" s="82">
        <v>40057</v>
      </c>
      <c r="BP15" s="70">
        <f t="shared" si="20"/>
        <v>3.0548506734335446E-2</v>
      </c>
      <c r="BQ15" s="70">
        <f t="shared" si="21"/>
        <v>4.2457542457542533E-2</v>
      </c>
      <c r="BR15" s="85">
        <f t="shared" si="58"/>
        <v>1</v>
      </c>
      <c r="BS15" s="69">
        <f t="shared" si="59"/>
        <v>1</v>
      </c>
      <c r="BT15" s="69">
        <f t="shared" si="60"/>
        <v>1</v>
      </c>
      <c r="BU15" s="82">
        <v>40087</v>
      </c>
      <c r="BV15" s="70">
        <f t="shared" si="22"/>
        <v>-1.9225305426650262E-2</v>
      </c>
      <c r="BW15" s="70">
        <f t="shared" si="23"/>
        <v>-1.2458073790129446E-2</v>
      </c>
      <c r="BX15" s="85">
        <f t="shared" si="61"/>
        <v>1</v>
      </c>
      <c r="BY15" s="69">
        <f t="shared" si="62"/>
        <v>1</v>
      </c>
      <c r="BZ15" s="69">
        <f t="shared" si="63"/>
        <v>1</v>
      </c>
      <c r="CA15" s="82">
        <v>40119</v>
      </c>
      <c r="CB15" s="70">
        <f t="shared" si="24"/>
        <v>6.1606797991502468E-2</v>
      </c>
      <c r="CC15" s="70">
        <f t="shared" si="25"/>
        <v>5.5312954876273683E-2</v>
      </c>
      <c r="CD15" s="85">
        <f t="shared" si="64"/>
        <v>0</v>
      </c>
      <c r="CE15" s="69">
        <f t="shared" si="65"/>
        <v>1</v>
      </c>
      <c r="CF15" s="69">
        <f t="shared" si="66"/>
        <v>0</v>
      </c>
      <c r="CG15" s="82">
        <v>40148</v>
      </c>
      <c r="CH15" s="70">
        <f t="shared" si="26"/>
        <v>1.3643805712206658E-2</v>
      </c>
      <c r="CI15" s="70">
        <f t="shared" si="27"/>
        <v>5.4252873563218375E-2</v>
      </c>
      <c r="CJ15" s="85">
        <f t="shared" si="67"/>
        <v>1</v>
      </c>
      <c r="CK15" s="69">
        <f t="shared" si="68"/>
        <v>1</v>
      </c>
      <c r="CL15" s="69">
        <f t="shared" si="69"/>
        <v>1</v>
      </c>
    </row>
    <row r="16" spans="1:90" x14ac:dyDescent="0.3">
      <c r="A16" s="69">
        <f t="shared" si="28"/>
        <v>-14</v>
      </c>
      <c r="B16" s="80">
        <f xml:space="preserve"> TRUNC(RTD("cqg.rtd",,"StudyData", $A$1, "Bar", "", "Time", $E$1,$A16, , "", "","False"))</f>
        <v>44228</v>
      </c>
      <c r="C16" s="71">
        <f xml:space="preserve"> RTD("cqg.rtd",,"StudyData", $A$1, "Bar", "", "Open", $E$1, $A16,,,,,)</f>
        <v>373.72</v>
      </c>
      <c r="D16" s="71">
        <f xml:space="preserve"> RTD("cqg.rtd",,"StudyData", $A$1, "Bar", "", "Close", $E$1, $A16,,,,,)</f>
        <v>380.36</v>
      </c>
      <c r="E16" s="70">
        <f t="shared" si="0"/>
        <v>2.7805550301294404E-2</v>
      </c>
      <c r="F16" s="71"/>
      <c r="G16" s="69">
        <f t="shared" si="29"/>
        <v>-14</v>
      </c>
      <c r="H16" s="81">
        <f xml:space="preserve"> RTD("cqg.rtd",,"StudyData", $G$1, "Bar", "", "Time", $E$1,$A16, , "", "","False")</f>
        <v>44228</v>
      </c>
      <c r="I16" s="71">
        <f xml:space="preserve"> RTD("cqg.rtd",,"StudyData", $G$1, "Bar", "", "Open", $E$1, $A16,,,,,)</f>
        <v>130.46</v>
      </c>
      <c r="J16" s="71">
        <f xml:space="preserve"> RTD("cqg.rtd",,"StudyData", $G$1, "Bar", "", "Close", $E$1, $A16,,,,,)</f>
        <v>130.69</v>
      </c>
      <c r="K16" s="70">
        <f t="shared" si="1"/>
        <v>1.3650818273481663E-2</v>
      </c>
      <c r="L16" s="84">
        <f t="shared" si="30"/>
        <v>39722</v>
      </c>
      <c r="M16" s="70">
        <f t="shared" si="2"/>
        <v>-0.16518665402189842</v>
      </c>
      <c r="N16" s="70">
        <f t="shared" si="3"/>
        <v>-0.1612090680100757</v>
      </c>
      <c r="O16" s="69">
        <f t="shared" si="31"/>
        <v>1</v>
      </c>
      <c r="P16" s="69">
        <f t="shared" si="32"/>
        <v>1</v>
      </c>
      <c r="Q16" s="69">
        <f t="shared" si="33"/>
        <v>1</v>
      </c>
      <c r="S16" s="82">
        <v>39449</v>
      </c>
      <c r="T16" s="70">
        <f t="shared" si="4"/>
        <v>-6.0460980781068346E-2</v>
      </c>
      <c r="U16" s="70">
        <f t="shared" si="5"/>
        <v>-0.12790697674418605</v>
      </c>
      <c r="V16" s="85">
        <f t="shared" si="34"/>
        <v>0</v>
      </c>
      <c r="W16" s="69">
        <f t="shared" si="35"/>
        <v>1</v>
      </c>
      <c r="X16" s="69">
        <f t="shared" si="36"/>
        <v>0</v>
      </c>
      <c r="Y16" s="82">
        <v>39479</v>
      </c>
      <c r="Z16" s="70">
        <f t="shared" si="6"/>
        <v>-2.5842614835844879E-2</v>
      </c>
      <c r="AA16" s="70">
        <f t="shared" si="7"/>
        <v>-4.7311827956989308E-2</v>
      </c>
      <c r="AB16" s="85">
        <f t="shared" si="37"/>
        <v>0</v>
      </c>
      <c r="AC16" s="69">
        <f t="shared" si="38"/>
        <v>1</v>
      </c>
      <c r="AD16" s="69">
        <f t="shared" si="39"/>
        <v>0</v>
      </c>
      <c r="AE16" s="82">
        <v>39510</v>
      </c>
      <c r="AF16" s="70">
        <f t="shared" si="8"/>
        <v>-1.3824540427439802E-2</v>
      </c>
      <c r="AG16" s="70">
        <f t="shared" si="9"/>
        <v>1.1286681715575621E-2</v>
      </c>
      <c r="AH16" s="85">
        <f t="shared" si="40"/>
        <v>1</v>
      </c>
      <c r="AI16" s="69">
        <f t="shared" si="41"/>
        <v>1</v>
      </c>
      <c r="AJ16" s="69">
        <f t="shared" si="42"/>
        <v>1</v>
      </c>
      <c r="AK16" s="82">
        <v>39539</v>
      </c>
      <c r="AL16" s="70">
        <f t="shared" si="10"/>
        <v>4.7662347503220369E-2</v>
      </c>
      <c r="AM16" s="70">
        <f t="shared" si="11"/>
        <v>6.2500000000000097E-2</v>
      </c>
      <c r="AN16" s="85">
        <f t="shared" si="43"/>
        <v>1</v>
      </c>
      <c r="AO16" s="69">
        <f t="shared" si="44"/>
        <v>1</v>
      </c>
      <c r="AP16" s="69">
        <f t="shared" si="45"/>
        <v>1</v>
      </c>
      <c r="AQ16" s="82">
        <v>39569</v>
      </c>
      <c r="AR16" s="70">
        <f t="shared" si="12"/>
        <v>1.5116447273253317E-2</v>
      </c>
      <c r="AS16" s="70">
        <f t="shared" si="13"/>
        <v>6.51260504201681E-2</v>
      </c>
      <c r="AT16" s="85">
        <f t="shared" si="46"/>
        <v>1</v>
      </c>
      <c r="AU16" s="69">
        <f t="shared" si="47"/>
        <v>1</v>
      </c>
      <c r="AV16" s="69">
        <f t="shared" si="48"/>
        <v>1</v>
      </c>
      <c r="AW16" s="82">
        <v>39601</v>
      </c>
      <c r="AX16" s="70">
        <f t="shared" si="14"/>
        <v>-8.8136800855005276E-2</v>
      </c>
      <c r="AY16" s="70">
        <f t="shared" si="15"/>
        <v>-9.6252465483234753E-2</v>
      </c>
      <c r="AZ16" s="85">
        <f t="shared" si="49"/>
        <v>0</v>
      </c>
      <c r="BA16" s="69">
        <f t="shared" si="50"/>
        <v>1</v>
      </c>
      <c r="BB16" s="69">
        <f t="shared" si="51"/>
        <v>0</v>
      </c>
      <c r="BC16" s="82">
        <v>39630</v>
      </c>
      <c r="BD16" s="70">
        <f t="shared" si="16"/>
        <v>-8.9857790279731647E-3</v>
      </c>
      <c r="BE16" s="70">
        <f t="shared" si="17"/>
        <v>-2.4443474465298941E-2</v>
      </c>
      <c r="BF16" s="85">
        <f t="shared" si="52"/>
        <v>0</v>
      </c>
      <c r="BG16" s="69">
        <f t="shared" si="53"/>
        <v>1</v>
      </c>
      <c r="BH16" s="69">
        <f t="shared" si="54"/>
        <v>0</v>
      </c>
      <c r="BI16" s="82">
        <v>39661</v>
      </c>
      <c r="BJ16" s="70">
        <f t="shared" si="18"/>
        <v>1.5453756997555735E-2</v>
      </c>
      <c r="BK16" s="70">
        <f t="shared" si="19"/>
        <v>1.7897091722595012E-2</v>
      </c>
      <c r="BL16" s="85">
        <f t="shared" si="55"/>
        <v>1</v>
      </c>
      <c r="BM16" s="69">
        <f t="shared" si="56"/>
        <v>1</v>
      </c>
      <c r="BN16" s="69">
        <f t="shared" si="57"/>
        <v>1</v>
      </c>
      <c r="BO16" s="82">
        <v>39693</v>
      </c>
      <c r="BP16" s="70">
        <f t="shared" si="20"/>
        <v>-9.9386598338380289E-2</v>
      </c>
      <c r="BQ16" s="70">
        <f t="shared" si="21"/>
        <v>-0.12747252747252741</v>
      </c>
      <c r="BR16" s="85">
        <f t="shared" si="58"/>
        <v>0</v>
      </c>
      <c r="BS16" s="69">
        <f t="shared" si="59"/>
        <v>1</v>
      </c>
      <c r="BT16" s="69">
        <f t="shared" si="60"/>
        <v>0</v>
      </c>
      <c r="BU16" s="82">
        <v>39722</v>
      </c>
      <c r="BV16" s="70">
        <f t="shared" si="22"/>
        <v>-0.16518665402189842</v>
      </c>
      <c r="BW16" s="70">
        <f t="shared" si="23"/>
        <v>-0.1612090680100757</v>
      </c>
      <c r="BX16" s="85">
        <f t="shared" si="61"/>
        <v>1</v>
      </c>
      <c r="BY16" s="69">
        <f t="shared" si="62"/>
        <v>1</v>
      </c>
      <c r="BZ16" s="69">
        <f t="shared" si="63"/>
        <v>1</v>
      </c>
      <c r="CA16" s="82">
        <v>39755</v>
      </c>
      <c r="CB16" s="70">
        <f t="shared" si="24"/>
        <v>-6.9606526902819321E-2</v>
      </c>
      <c r="CC16" s="70">
        <f t="shared" si="25"/>
        <v>-8.4084084084084007E-2</v>
      </c>
      <c r="CD16" s="85">
        <f t="shared" si="64"/>
        <v>0</v>
      </c>
      <c r="CE16" s="69">
        <f t="shared" si="65"/>
        <v>1</v>
      </c>
      <c r="CF16" s="69">
        <f t="shared" si="66"/>
        <v>0</v>
      </c>
      <c r="CG16" s="82">
        <v>39783</v>
      </c>
      <c r="CH16" s="70">
        <f t="shared" si="26"/>
        <v>1.6650016650015702E-3</v>
      </c>
      <c r="CI16" s="70">
        <f t="shared" si="27"/>
        <v>1.0491803278688533E-2</v>
      </c>
      <c r="CJ16" s="85">
        <f t="shared" si="67"/>
        <v>1</v>
      </c>
      <c r="CK16" s="69">
        <f t="shared" si="68"/>
        <v>1</v>
      </c>
      <c r="CL16" s="69">
        <f t="shared" si="69"/>
        <v>1</v>
      </c>
    </row>
    <row r="17" spans="1:90" x14ac:dyDescent="0.3">
      <c r="A17" s="69">
        <f t="shared" si="28"/>
        <v>-15</v>
      </c>
      <c r="B17" s="80">
        <f xml:space="preserve"> TRUNC(RTD("cqg.rtd",,"StudyData", $A$1, "Bar", "", "Time", $E$1,$A17, , "", "","False"))</f>
        <v>44200</v>
      </c>
      <c r="C17" s="71">
        <f xml:space="preserve"> RTD("cqg.rtd",,"StudyData", $A$1, "Bar", "", "Open", $E$1, $A17,,,,,)</f>
        <v>375.31</v>
      </c>
      <c r="D17" s="71">
        <f xml:space="preserve"> RTD("cqg.rtd",,"StudyData", $A$1, "Bar", "", "Close", $E$1, $A17,,,,,)</f>
        <v>370.07</v>
      </c>
      <c r="E17" s="70">
        <f t="shared" si="0"/>
        <v>-1.0190435433829042E-2</v>
      </c>
      <c r="F17" s="71"/>
      <c r="G17" s="69">
        <f t="shared" si="29"/>
        <v>-15</v>
      </c>
      <c r="H17" s="81">
        <f xml:space="preserve"> RTD("cqg.rtd",,"StudyData", $G$1, "Bar", "", "Time", $E$1,$A17, , "", "","False")</f>
        <v>44200</v>
      </c>
      <c r="I17" s="71">
        <f xml:space="preserve"> RTD("cqg.rtd",,"StudyData", $G$1, "Bar", "", "Open", $E$1, $A17,,,,,)</f>
        <v>130.68</v>
      </c>
      <c r="J17" s="71">
        <f xml:space="preserve"> RTD("cqg.rtd",,"StudyData", $G$1, "Bar", "", "Close", $E$1, $A17,,,,,)</f>
        <v>128.93</v>
      </c>
      <c r="K17" s="70">
        <f t="shared" si="1"/>
        <v>-8.3833256422089168E-3</v>
      </c>
      <c r="L17" s="84">
        <f t="shared" si="30"/>
        <v>39356</v>
      </c>
      <c r="M17" s="70">
        <f t="shared" si="2"/>
        <v>1.3566653558788786E-2</v>
      </c>
      <c r="N17" s="70">
        <f t="shared" si="3"/>
        <v>5.3021876158694838E-2</v>
      </c>
      <c r="O17" s="69">
        <f t="shared" si="31"/>
        <v>1</v>
      </c>
      <c r="P17" s="69">
        <f t="shared" si="32"/>
        <v>1</v>
      </c>
      <c r="Q17" s="69">
        <f t="shared" si="33"/>
        <v>1</v>
      </c>
      <c r="S17" s="82">
        <v>39085</v>
      </c>
      <c r="T17" s="70">
        <f t="shared" si="4"/>
        <v>1.5040248552464308E-2</v>
      </c>
      <c r="U17" s="70">
        <f t="shared" si="5"/>
        <v>2.0206362854686105E-2</v>
      </c>
      <c r="V17" s="85">
        <f t="shared" si="34"/>
        <v>1</v>
      </c>
      <c r="W17" s="69">
        <f t="shared" si="35"/>
        <v>1</v>
      </c>
      <c r="X17" s="69">
        <f t="shared" si="36"/>
        <v>1</v>
      </c>
      <c r="Y17" s="82">
        <v>39114</v>
      </c>
      <c r="Z17" s="70">
        <f t="shared" si="6"/>
        <v>-1.9617391304347778E-2</v>
      </c>
      <c r="AA17" s="70">
        <f t="shared" si="7"/>
        <v>-2.8655710071639261E-2</v>
      </c>
      <c r="AB17" s="85">
        <f t="shared" si="37"/>
        <v>0</v>
      </c>
      <c r="AC17" s="69">
        <f t="shared" si="38"/>
        <v>1</v>
      </c>
      <c r="AD17" s="69">
        <f t="shared" si="39"/>
        <v>0</v>
      </c>
      <c r="AE17" s="82">
        <v>39142</v>
      </c>
      <c r="AF17" s="70">
        <f t="shared" si="8"/>
        <v>7.5924217696728387E-3</v>
      </c>
      <c r="AG17" s="70">
        <f t="shared" si="9"/>
        <v>1.1713665943600848E-2</v>
      </c>
      <c r="AH17" s="85">
        <f t="shared" si="40"/>
        <v>1</v>
      </c>
      <c r="AI17" s="69">
        <f t="shared" si="41"/>
        <v>1</v>
      </c>
      <c r="AJ17" s="69">
        <f t="shared" si="42"/>
        <v>1</v>
      </c>
      <c r="AK17" s="82">
        <v>39174</v>
      </c>
      <c r="AL17" s="70">
        <f t="shared" si="10"/>
        <v>4.4295774647887268E-2</v>
      </c>
      <c r="AM17" s="70">
        <f t="shared" si="11"/>
        <v>4.7169811320754776E-2</v>
      </c>
      <c r="AN17" s="85">
        <f t="shared" si="43"/>
        <v>1</v>
      </c>
      <c r="AO17" s="69">
        <f t="shared" si="44"/>
        <v>1</v>
      </c>
      <c r="AP17" s="69">
        <f t="shared" si="45"/>
        <v>1</v>
      </c>
      <c r="AQ17" s="82">
        <v>39203</v>
      </c>
      <c r="AR17" s="70">
        <f t="shared" si="12"/>
        <v>3.3920021579337795E-2</v>
      </c>
      <c r="AS17" s="70">
        <f t="shared" si="13"/>
        <v>5.0368550368550237E-2</v>
      </c>
      <c r="AT17" s="85">
        <f t="shared" si="46"/>
        <v>1</v>
      </c>
      <c r="AU17" s="69">
        <f t="shared" si="47"/>
        <v>1</v>
      </c>
      <c r="AV17" s="69">
        <f t="shared" si="48"/>
        <v>1</v>
      </c>
      <c r="AW17" s="82">
        <v>39234</v>
      </c>
      <c r="AX17" s="70">
        <f t="shared" si="14"/>
        <v>-1.8849465170884337E-2</v>
      </c>
      <c r="AY17" s="70">
        <f t="shared" si="15"/>
        <v>-1.9493177387913123E-3</v>
      </c>
      <c r="AZ17" s="85">
        <f t="shared" si="49"/>
        <v>1</v>
      </c>
      <c r="BA17" s="69">
        <f t="shared" si="50"/>
        <v>1</v>
      </c>
      <c r="BB17" s="69">
        <f t="shared" si="51"/>
        <v>1</v>
      </c>
      <c r="BC17" s="82">
        <v>39265</v>
      </c>
      <c r="BD17" s="70">
        <f t="shared" si="16"/>
        <v>-3.1310243967293809E-2</v>
      </c>
      <c r="BE17" s="70">
        <f t="shared" si="17"/>
        <v>-1.9531250000000278E-3</v>
      </c>
      <c r="BF17" s="85">
        <f t="shared" si="52"/>
        <v>1</v>
      </c>
      <c r="BG17" s="69">
        <f t="shared" si="53"/>
        <v>1</v>
      </c>
      <c r="BH17" s="69">
        <f t="shared" si="54"/>
        <v>1</v>
      </c>
      <c r="BI17" s="82">
        <v>39295</v>
      </c>
      <c r="BJ17" s="70">
        <f t="shared" si="18"/>
        <v>1.2832830085094733E-2</v>
      </c>
      <c r="BK17" s="70">
        <f t="shared" si="19"/>
        <v>1.917808219178076E-2</v>
      </c>
      <c r="BL17" s="85">
        <f t="shared" si="55"/>
        <v>1</v>
      </c>
      <c r="BM17" s="69">
        <f t="shared" si="56"/>
        <v>1</v>
      </c>
      <c r="BN17" s="69">
        <f t="shared" si="57"/>
        <v>1</v>
      </c>
      <c r="BO17" s="82">
        <v>39329</v>
      </c>
      <c r="BP17" s="70">
        <f t="shared" si="20"/>
        <v>3.3809878718070389E-2</v>
      </c>
      <c r="BQ17" s="70">
        <f t="shared" si="21"/>
        <v>3.5714285714285705E-2</v>
      </c>
      <c r="BR17" s="85">
        <f t="shared" si="58"/>
        <v>1</v>
      </c>
      <c r="BS17" s="69">
        <f t="shared" si="59"/>
        <v>1</v>
      </c>
      <c r="BT17" s="69">
        <f t="shared" si="60"/>
        <v>1</v>
      </c>
      <c r="BU17" s="82">
        <v>39356</v>
      </c>
      <c r="BV17" s="70">
        <f t="shared" si="22"/>
        <v>1.3566653558788786E-2</v>
      </c>
      <c r="BW17" s="70">
        <f t="shared" si="23"/>
        <v>5.3021876158694838E-2</v>
      </c>
      <c r="BX17" s="85">
        <f t="shared" si="61"/>
        <v>1</v>
      </c>
      <c r="BY17" s="69">
        <f t="shared" si="62"/>
        <v>1</v>
      </c>
      <c r="BZ17" s="69">
        <f t="shared" si="63"/>
        <v>1</v>
      </c>
      <c r="CA17" s="82">
        <v>39387</v>
      </c>
      <c r="CB17" s="70">
        <f t="shared" si="24"/>
        <v>-3.8732622049789903E-2</v>
      </c>
      <c r="CC17" s="70">
        <f t="shared" si="25"/>
        <v>-7.5352112676056238E-2</v>
      </c>
      <c r="CD17" s="85">
        <f t="shared" si="64"/>
        <v>0</v>
      </c>
      <c r="CE17" s="69">
        <f t="shared" si="65"/>
        <v>1</v>
      </c>
      <c r="CF17" s="69">
        <f t="shared" si="66"/>
        <v>0</v>
      </c>
      <c r="CG17" s="82">
        <v>39419</v>
      </c>
      <c r="CH17" s="70">
        <f t="shared" si="26"/>
        <v>-1.6480559666352677E-2</v>
      </c>
      <c r="CI17" s="70">
        <f t="shared" si="27"/>
        <v>1.5232292460015177E-2</v>
      </c>
      <c r="CJ17" s="85">
        <f t="shared" si="67"/>
        <v>1</v>
      </c>
      <c r="CK17" s="69">
        <f t="shared" si="68"/>
        <v>1</v>
      </c>
      <c r="CL17" s="69">
        <f t="shared" si="69"/>
        <v>1</v>
      </c>
    </row>
    <row r="18" spans="1:90" x14ac:dyDescent="0.3">
      <c r="A18" s="69">
        <f t="shared" si="28"/>
        <v>-16</v>
      </c>
      <c r="B18" s="80">
        <f xml:space="preserve"> TRUNC(RTD("cqg.rtd",,"StudyData", $A$1, "Bar", "", "Time", $E$1,$A18, , "", "","False"))</f>
        <v>44166</v>
      </c>
      <c r="C18" s="71">
        <f xml:space="preserve"> RTD("cqg.rtd",,"StudyData", $A$1, "Bar", "", "Open", $E$1, $A18,,,,,)</f>
        <v>365.57</v>
      </c>
      <c r="D18" s="71">
        <f xml:space="preserve"> RTD("cqg.rtd",,"StudyData", $A$1, "Bar", "", "Close", $E$1, $A18,,,,,)</f>
        <v>373.88</v>
      </c>
      <c r="E18" s="70">
        <f t="shared" si="0"/>
        <v>3.2646522675799573E-2</v>
      </c>
      <c r="F18" s="71"/>
      <c r="G18" s="69">
        <f t="shared" si="29"/>
        <v>-16</v>
      </c>
      <c r="H18" s="81">
        <f xml:space="preserve"> RTD("cqg.rtd",,"StudyData", $G$1, "Bar", "", "Time", $E$1,$A18, , "", "","False")</f>
        <v>44166</v>
      </c>
      <c r="I18" s="71">
        <f xml:space="preserve"> RTD("cqg.rtd",,"StudyData", $G$1, "Bar", "", "Open", $E$1, $A18,,,,,)</f>
        <v>124.5</v>
      </c>
      <c r="J18" s="71">
        <f xml:space="preserve"> RTD("cqg.rtd",,"StudyData", $G$1, "Bar", "", "Close", $E$1, $A18,,,,,)</f>
        <v>130.02000000000001</v>
      </c>
      <c r="K18" s="70">
        <f t="shared" si="1"/>
        <v>5.2964042759961173E-2</v>
      </c>
      <c r="L18" s="84">
        <f t="shared" si="30"/>
        <v>38992</v>
      </c>
      <c r="M18" s="70">
        <f t="shared" si="2"/>
        <v>3.1516694115885459E-2</v>
      </c>
      <c r="N18" s="70">
        <f t="shared" si="3"/>
        <v>4.0454545454545479E-2</v>
      </c>
      <c r="O18" s="69">
        <f t="shared" si="31"/>
        <v>1</v>
      </c>
      <c r="P18" s="69">
        <f t="shared" si="32"/>
        <v>1</v>
      </c>
      <c r="Q18" s="69">
        <f t="shared" si="33"/>
        <v>1</v>
      </c>
      <c r="S18" s="82">
        <v>38720</v>
      </c>
      <c r="T18" s="70">
        <f t="shared" si="4"/>
        <v>2.4014135410810336E-2</v>
      </c>
      <c r="U18" s="70">
        <f t="shared" si="5"/>
        <v>3.3492822966507317E-2</v>
      </c>
      <c r="V18" s="85">
        <f t="shared" si="34"/>
        <v>1</v>
      </c>
      <c r="W18" s="69">
        <f t="shared" si="35"/>
        <v>1</v>
      </c>
      <c r="X18" s="69">
        <f t="shared" si="36"/>
        <v>1</v>
      </c>
      <c r="Y18" s="82">
        <v>38749</v>
      </c>
      <c r="Z18" s="70">
        <f t="shared" si="6"/>
        <v>5.7254901960783512E-3</v>
      </c>
      <c r="AA18" s="70">
        <f t="shared" si="7"/>
        <v>2.3148148148146833E-3</v>
      </c>
      <c r="AB18" s="85">
        <f t="shared" si="37"/>
        <v>0</v>
      </c>
      <c r="AC18" s="69">
        <f t="shared" si="38"/>
        <v>1</v>
      </c>
      <c r="AD18" s="69">
        <f t="shared" si="39"/>
        <v>0</v>
      </c>
      <c r="AE18" s="82">
        <v>38777</v>
      </c>
      <c r="AF18" s="70">
        <f t="shared" si="8"/>
        <v>1.2477579349606355E-2</v>
      </c>
      <c r="AG18" s="70">
        <f t="shared" si="9"/>
        <v>2.2632794457274921E-2</v>
      </c>
      <c r="AH18" s="85">
        <f t="shared" si="40"/>
        <v>1</v>
      </c>
      <c r="AI18" s="69">
        <f t="shared" si="41"/>
        <v>1</v>
      </c>
      <c r="AJ18" s="69">
        <f t="shared" si="42"/>
        <v>1</v>
      </c>
      <c r="AK18" s="82">
        <v>38810</v>
      </c>
      <c r="AL18" s="70">
        <f t="shared" si="10"/>
        <v>1.2631903258106649E-2</v>
      </c>
      <c r="AM18" s="70">
        <f t="shared" si="11"/>
        <v>-1.3098464317976474E-2</v>
      </c>
      <c r="AN18" s="85">
        <f t="shared" si="43"/>
        <v>0</v>
      </c>
      <c r="AO18" s="69">
        <f t="shared" si="44"/>
        <v>1</v>
      </c>
      <c r="AP18" s="69">
        <f t="shared" si="45"/>
        <v>0</v>
      </c>
      <c r="AQ18" s="82">
        <v>38838</v>
      </c>
      <c r="AR18" s="70">
        <f t="shared" si="12"/>
        <v>-3.0120940138434575E-2</v>
      </c>
      <c r="AS18" s="70">
        <f t="shared" si="13"/>
        <v>-6.4988558352402817E-2</v>
      </c>
      <c r="AT18" s="85">
        <f t="shared" si="46"/>
        <v>0</v>
      </c>
      <c r="AU18" s="69">
        <f t="shared" si="47"/>
        <v>1</v>
      </c>
      <c r="AV18" s="69">
        <f t="shared" si="48"/>
        <v>0</v>
      </c>
      <c r="AW18" s="82">
        <v>38869</v>
      </c>
      <c r="AX18" s="70">
        <f t="shared" si="14"/>
        <v>-2.1959062034350336E-3</v>
      </c>
      <c r="AY18" s="70">
        <f t="shared" si="15"/>
        <v>-4.8947626040137752E-3</v>
      </c>
      <c r="AZ18" s="85">
        <f t="shared" si="49"/>
        <v>0</v>
      </c>
      <c r="BA18" s="69">
        <f t="shared" si="50"/>
        <v>1</v>
      </c>
      <c r="BB18" s="69">
        <f t="shared" si="51"/>
        <v>0</v>
      </c>
      <c r="BC18" s="82">
        <v>38901</v>
      </c>
      <c r="BD18" s="70">
        <f t="shared" si="16"/>
        <v>4.8730645288060231E-3</v>
      </c>
      <c r="BE18" s="70">
        <f t="shared" si="17"/>
        <v>-2.6069847515986112E-2</v>
      </c>
      <c r="BF18" s="85">
        <f t="shared" si="52"/>
        <v>0</v>
      </c>
      <c r="BG18" s="69">
        <f t="shared" si="53"/>
        <v>1</v>
      </c>
      <c r="BH18" s="69">
        <f t="shared" si="54"/>
        <v>0</v>
      </c>
      <c r="BI18" s="82">
        <v>38930</v>
      </c>
      <c r="BJ18" s="70">
        <f t="shared" si="18"/>
        <v>2.1822448181462589E-2</v>
      </c>
      <c r="BK18" s="70">
        <f t="shared" si="19"/>
        <v>7.0202020202020224E-2</v>
      </c>
      <c r="BL18" s="85">
        <f t="shared" si="55"/>
        <v>1</v>
      </c>
      <c r="BM18" s="69">
        <f t="shared" si="56"/>
        <v>1</v>
      </c>
      <c r="BN18" s="69">
        <f t="shared" si="57"/>
        <v>1</v>
      </c>
      <c r="BO18" s="82">
        <v>38961</v>
      </c>
      <c r="BP18" s="70">
        <f t="shared" si="20"/>
        <v>2.2504592774035721E-2</v>
      </c>
      <c r="BQ18" s="70">
        <f t="shared" si="21"/>
        <v>3.8225578102878653E-2</v>
      </c>
      <c r="BR18" s="85">
        <f t="shared" si="58"/>
        <v>1</v>
      </c>
      <c r="BS18" s="69">
        <f t="shared" si="59"/>
        <v>1</v>
      </c>
      <c r="BT18" s="69">
        <f t="shared" si="60"/>
        <v>1</v>
      </c>
      <c r="BU18" s="82">
        <v>38992</v>
      </c>
      <c r="BV18" s="70">
        <f t="shared" si="22"/>
        <v>3.1516694115885459E-2</v>
      </c>
      <c r="BW18" s="70">
        <f t="shared" si="23"/>
        <v>4.0454545454545479E-2</v>
      </c>
      <c r="BX18" s="85">
        <f t="shared" si="61"/>
        <v>1</v>
      </c>
      <c r="BY18" s="69">
        <f t="shared" si="62"/>
        <v>1</v>
      </c>
      <c r="BZ18" s="69">
        <f t="shared" si="63"/>
        <v>1</v>
      </c>
      <c r="CA18" s="82">
        <v>39022</v>
      </c>
      <c r="CB18" s="70">
        <f t="shared" si="24"/>
        <v>1.9885332752739744E-2</v>
      </c>
      <c r="CC18" s="70">
        <f t="shared" si="25"/>
        <v>2.752293577981647E-2</v>
      </c>
      <c r="CD18" s="85">
        <f t="shared" si="64"/>
        <v>1</v>
      </c>
      <c r="CE18" s="69">
        <f t="shared" si="65"/>
        <v>1</v>
      </c>
      <c r="CF18" s="69">
        <f t="shared" si="66"/>
        <v>1</v>
      </c>
      <c r="CG18" s="82">
        <v>39052</v>
      </c>
      <c r="CH18" s="70">
        <f t="shared" si="26"/>
        <v>7.756350957091037E-3</v>
      </c>
      <c r="CI18" s="70">
        <f t="shared" si="27"/>
        <v>-1.1054421768707398E-2</v>
      </c>
      <c r="CJ18" s="85">
        <f t="shared" si="67"/>
        <v>0</v>
      </c>
      <c r="CK18" s="69">
        <f t="shared" si="68"/>
        <v>1</v>
      </c>
      <c r="CL18" s="69">
        <f t="shared" si="69"/>
        <v>0</v>
      </c>
    </row>
    <row r="19" spans="1:90" x14ac:dyDescent="0.3">
      <c r="A19" s="69">
        <f t="shared" si="28"/>
        <v>-17</v>
      </c>
      <c r="B19" s="80">
        <f xml:space="preserve"> TRUNC(RTD("cqg.rtd",,"StudyData", $A$1, "Bar", "", "Time", $E$1,$A19, , "", "","False"))</f>
        <v>44137</v>
      </c>
      <c r="C19" s="71">
        <f xml:space="preserve"> RTD("cqg.rtd",,"StudyData", $A$1, "Bar", "", "Open", $E$1, $A19,,,,,)</f>
        <v>330.2</v>
      </c>
      <c r="D19" s="71">
        <f xml:space="preserve"> RTD("cqg.rtd",,"StudyData", $A$1, "Bar", "", "Close", $E$1, $A19,,,,,)</f>
        <v>362.06</v>
      </c>
      <c r="E19" s="70">
        <f t="shared" si="0"/>
        <v>0.10877687266491082</v>
      </c>
      <c r="F19" s="71"/>
      <c r="G19" s="69">
        <f t="shared" si="29"/>
        <v>-17</v>
      </c>
      <c r="H19" s="81">
        <f xml:space="preserve"> RTD("cqg.rtd",,"StudyData", $G$1, "Bar", "", "Time", $E$1,$A19, , "", "","False")</f>
        <v>44137</v>
      </c>
      <c r="I19" s="71">
        <f xml:space="preserve"> RTD("cqg.rtd",,"StudyData", $G$1, "Bar", "", "Open", $E$1, $A19,,,,,)</f>
        <v>111.71</v>
      </c>
      <c r="J19" s="71">
        <f xml:space="preserve"> RTD("cqg.rtd",,"StudyData", $G$1, "Bar", "", "Close", $E$1, $A19,,,,,)</f>
        <v>123.48</v>
      </c>
      <c r="K19" s="70">
        <f t="shared" si="1"/>
        <v>0.11383727223525171</v>
      </c>
      <c r="L19" s="84">
        <f t="shared" si="30"/>
        <v>38628</v>
      </c>
      <c r="M19" s="70">
        <f t="shared" si="2"/>
        <v>-2.365084525357616E-2</v>
      </c>
      <c r="N19" s="70">
        <f t="shared" si="3"/>
        <v>-2.2966507177033343E-2</v>
      </c>
      <c r="O19" s="69">
        <f t="shared" si="31"/>
        <v>1</v>
      </c>
      <c r="P19" s="69">
        <f t="shared" si="32"/>
        <v>1</v>
      </c>
      <c r="Q19" s="69">
        <f t="shared" si="33"/>
        <v>1</v>
      </c>
      <c r="S19" s="82">
        <v>38355</v>
      </c>
      <c r="T19" s="70">
        <f t="shared" si="4"/>
        <v>-2.2420782659055248E-2</v>
      </c>
      <c r="U19" s="70">
        <f t="shared" si="5"/>
        <v>-5.6371387967787671E-2</v>
      </c>
      <c r="V19" s="85">
        <f t="shared" si="34"/>
        <v>0</v>
      </c>
      <c r="W19" s="69">
        <f t="shared" si="35"/>
        <v>1</v>
      </c>
      <c r="X19" s="69">
        <f t="shared" si="36"/>
        <v>0</v>
      </c>
      <c r="Y19" s="82">
        <v>38384</v>
      </c>
      <c r="Z19" s="70">
        <f t="shared" si="6"/>
        <v>2.0903859174001345E-2</v>
      </c>
      <c r="AA19" s="70">
        <f t="shared" si="7"/>
        <v>1.5060240963854208E-3</v>
      </c>
      <c r="AB19" s="85">
        <f t="shared" si="37"/>
        <v>0</v>
      </c>
      <c r="AC19" s="69">
        <f t="shared" si="38"/>
        <v>1</v>
      </c>
      <c r="AD19" s="69">
        <f t="shared" si="39"/>
        <v>0</v>
      </c>
      <c r="AE19" s="82">
        <v>38412</v>
      </c>
      <c r="AF19" s="70">
        <f t="shared" si="8"/>
        <v>-2.2133797562795338E-2</v>
      </c>
      <c r="AG19" s="70">
        <f t="shared" si="9"/>
        <v>-1.9548872180451156E-2</v>
      </c>
      <c r="AH19" s="85">
        <f t="shared" si="40"/>
        <v>1</v>
      </c>
      <c r="AI19" s="69">
        <f t="shared" si="41"/>
        <v>1</v>
      </c>
      <c r="AJ19" s="69">
        <f t="shared" si="42"/>
        <v>1</v>
      </c>
      <c r="AK19" s="82">
        <v>38443</v>
      </c>
      <c r="AL19" s="70">
        <f t="shared" si="10"/>
        <v>-1.8735164462529617E-2</v>
      </c>
      <c r="AM19" s="70">
        <f t="shared" si="11"/>
        <v>-3.5276073619631788E-2</v>
      </c>
      <c r="AN19" s="85">
        <f t="shared" si="43"/>
        <v>0</v>
      </c>
      <c r="AO19" s="69">
        <f t="shared" si="44"/>
        <v>1</v>
      </c>
      <c r="AP19" s="69">
        <f t="shared" si="45"/>
        <v>0</v>
      </c>
      <c r="AQ19" s="82">
        <v>38474</v>
      </c>
      <c r="AR19" s="70">
        <f t="shared" si="12"/>
        <v>3.2224622030237612E-2</v>
      </c>
      <c r="AS19" s="70">
        <f t="shared" si="13"/>
        <v>6.9422363540010523E-2</v>
      </c>
      <c r="AT19" s="85">
        <f t="shared" si="46"/>
        <v>1</v>
      </c>
      <c r="AU19" s="69">
        <f t="shared" si="47"/>
        <v>1</v>
      </c>
      <c r="AV19" s="69">
        <f t="shared" si="48"/>
        <v>1</v>
      </c>
      <c r="AW19" s="82">
        <v>38504</v>
      </c>
      <c r="AX19" s="70">
        <f t="shared" si="14"/>
        <v>-2.5108804820890285E-3</v>
      </c>
      <c r="AY19" s="70">
        <f t="shared" si="15"/>
        <v>-1.2884043607532111E-2</v>
      </c>
      <c r="AZ19" s="85">
        <f t="shared" si="49"/>
        <v>0</v>
      </c>
      <c r="BA19" s="69">
        <f t="shared" si="50"/>
        <v>1</v>
      </c>
      <c r="BB19" s="69">
        <f t="shared" si="51"/>
        <v>0</v>
      </c>
      <c r="BC19" s="82">
        <v>38534</v>
      </c>
      <c r="BD19" s="70">
        <f t="shared" si="16"/>
        <v>3.826145326397036E-2</v>
      </c>
      <c r="BE19" s="70">
        <f t="shared" si="17"/>
        <v>5.672690763052203E-2</v>
      </c>
      <c r="BF19" s="85">
        <f t="shared" si="52"/>
        <v>1</v>
      </c>
      <c r="BG19" s="69">
        <f t="shared" si="53"/>
        <v>1</v>
      </c>
      <c r="BH19" s="69">
        <f t="shared" si="54"/>
        <v>1</v>
      </c>
      <c r="BI19" s="82">
        <v>38565</v>
      </c>
      <c r="BJ19" s="70">
        <f t="shared" si="18"/>
        <v>-9.3744949086794621E-3</v>
      </c>
      <c r="BK19" s="70">
        <f t="shared" si="19"/>
        <v>-9.5011876484560227E-3</v>
      </c>
      <c r="BL19" s="85">
        <f t="shared" si="55"/>
        <v>0</v>
      </c>
      <c r="BM19" s="69">
        <f t="shared" si="56"/>
        <v>1</v>
      </c>
      <c r="BN19" s="69">
        <f t="shared" si="57"/>
        <v>0</v>
      </c>
      <c r="BO19" s="82">
        <v>38596</v>
      </c>
      <c r="BP19" s="70">
        <f t="shared" si="20"/>
        <v>3.7526513297439059E-3</v>
      </c>
      <c r="BQ19" s="70">
        <f t="shared" si="21"/>
        <v>2.3980815347720459E-3</v>
      </c>
      <c r="BR19" s="85">
        <f t="shared" si="58"/>
        <v>0</v>
      </c>
      <c r="BS19" s="69">
        <f t="shared" si="59"/>
        <v>1</v>
      </c>
      <c r="BT19" s="69">
        <f t="shared" si="60"/>
        <v>0</v>
      </c>
      <c r="BU19" s="82">
        <v>38628</v>
      </c>
      <c r="BV19" s="70">
        <f t="shared" si="22"/>
        <v>-2.365084525357616E-2</v>
      </c>
      <c r="BW19" s="70">
        <f t="shared" si="23"/>
        <v>-2.2966507177033343E-2</v>
      </c>
      <c r="BX19" s="85">
        <f t="shared" si="61"/>
        <v>1</v>
      </c>
      <c r="BY19" s="69">
        <f t="shared" si="62"/>
        <v>1</v>
      </c>
      <c r="BZ19" s="69">
        <f t="shared" si="63"/>
        <v>1</v>
      </c>
      <c r="CA19" s="82">
        <v>38657</v>
      </c>
      <c r="CB19" s="70">
        <f t="shared" si="24"/>
        <v>4.3952384916340639E-2</v>
      </c>
      <c r="CC19" s="70">
        <f t="shared" si="25"/>
        <v>6.3173359451518071E-2</v>
      </c>
      <c r="CD19" s="85">
        <f t="shared" si="64"/>
        <v>1</v>
      </c>
      <c r="CE19" s="69">
        <f t="shared" si="65"/>
        <v>1</v>
      </c>
      <c r="CF19" s="69">
        <f t="shared" si="66"/>
        <v>1</v>
      </c>
      <c r="CG19" s="82">
        <v>38687</v>
      </c>
      <c r="CH19" s="70">
        <f t="shared" si="26"/>
        <v>-7.1764612072401845E-3</v>
      </c>
      <c r="CI19" s="70">
        <f t="shared" si="27"/>
        <v>-3.730999539382783E-2</v>
      </c>
      <c r="CJ19" s="85">
        <f t="shared" si="67"/>
        <v>0</v>
      </c>
      <c r="CK19" s="69">
        <f t="shared" si="68"/>
        <v>1</v>
      </c>
      <c r="CL19" s="69">
        <f t="shared" si="69"/>
        <v>0</v>
      </c>
    </row>
    <row r="20" spans="1:90" x14ac:dyDescent="0.3">
      <c r="A20" s="69">
        <f t="shared" si="28"/>
        <v>-18</v>
      </c>
      <c r="B20" s="80">
        <f xml:space="preserve"> TRUNC(RTD("cqg.rtd",,"StudyData", $A$1, "Bar", "", "Time", $E$1,$A20, , "", "","False"))</f>
        <v>44105</v>
      </c>
      <c r="C20" s="71">
        <f xml:space="preserve"> RTD("cqg.rtd",,"StudyData", $A$1, "Bar", "", "Open", $E$1, $A20,,,,,)</f>
        <v>337.69</v>
      </c>
      <c r="D20" s="71">
        <f xml:space="preserve"> RTD("cqg.rtd",,"StudyData", $A$1, "Bar", "", "Close", $E$1, $A20,,,,,)</f>
        <v>326.54000000000002</v>
      </c>
      <c r="E20" s="70">
        <f t="shared" si="0"/>
        <v>-2.4933560273522549E-2</v>
      </c>
      <c r="F20" s="71"/>
      <c r="G20" s="69">
        <f t="shared" si="29"/>
        <v>-18</v>
      </c>
      <c r="H20" s="81">
        <f xml:space="preserve"> RTD("cqg.rtd",,"StudyData", $G$1, "Bar", "", "Time", $E$1,$A20, , "", "","False")</f>
        <v>44105</v>
      </c>
      <c r="I20" s="71">
        <f xml:space="preserve"> RTD("cqg.rtd",,"StudyData", $G$1, "Bar", "", "Open", $E$1, $A20,,,,,)</f>
        <v>118.32</v>
      </c>
      <c r="J20" s="71">
        <f xml:space="preserve"> RTD("cqg.rtd",,"StudyData", $G$1, "Bar", "", "Close", $E$1, $A20,,,,,)</f>
        <v>110.86</v>
      </c>
      <c r="K20" s="70">
        <f t="shared" si="1"/>
        <v>-5.0042844901456753E-2</v>
      </c>
      <c r="L20" s="84">
        <f t="shared" si="30"/>
        <v>38261</v>
      </c>
      <c r="M20" s="70">
        <f t="shared" si="2"/>
        <v>1.2884753042233335E-2</v>
      </c>
      <c r="N20" s="70">
        <f t="shared" si="3"/>
        <v>4.3933054393305429E-2</v>
      </c>
      <c r="O20" s="69">
        <f t="shared" si="31"/>
        <v>1</v>
      </c>
      <c r="P20" s="69">
        <f t="shared" si="32"/>
        <v>1</v>
      </c>
      <c r="Q20" s="69">
        <f t="shared" si="33"/>
        <v>1</v>
      </c>
      <c r="S20" s="82">
        <v>37988</v>
      </c>
      <c r="T20" s="70">
        <f t="shared" si="4"/>
        <v>1.9769949676491757E-2</v>
      </c>
      <c r="U20" s="70">
        <f t="shared" si="5"/>
        <v>4.2688910696761583E-2</v>
      </c>
      <c r="V20" s="85">
        <f t="shared" si="34"/>
        <v>1</v>
      </c>
      <c r="W20" s="69">
        <f t="shared" si="35"/>
        <v>1</v>
      </c>
      <c r="X20" s="69">
        <f t="shared" si="36"/>
        <v>1</v>
      </c>
      <c r="Y20" s="82">
        <v>38019</v>
      </c>
      <c r="Z20" s="70">
        <f t="shared" si="6"/>
        <v>1.3570673246386958E-2</v>
      </c>
      <c r="AA20" s="70">
        <f t="shared" si="7"/>
        <v>-2.5411764705882314E-2</v>
      </c>
      <c r="AB20" s="85">
        <f t="shared" si="37"/>
        <v>0</v>
      </c>
      <c r="AC20" s="69">
        <f t="shared" si="38"/>
        <v>1</v>
      </c>
      <c r="AD20" s="69">
        <f t="shared" si="39"/>
        <v>0</v>
      </c>
      <c r="AE20" s="82">
        <v>38047</v>
      </c>
      <c r="AF20" s="70">
        <f t="shared" si="8"/>
        <v>-1.6692749087115301E-2</v>
      </c>
      <c r="AG20" s="70">
        <f t="shared" si="9"/>
        <v>-2.6557218734910706E-2</v>
      </c>
      <c r="AH20" s="85">
        <f t="shared" si="40"/>
        <v>0</v>
      </c>
      <c r="AI20" s="69">
        <f t="shared" si="41"/>
        <v>1</v>
      </c>
      <c r="AJ20" s="69">
        <f t="shared" si="42"/>
        <v>0</v>
      </c>
      <c r="AK20" s="82">
        <v>38078</v>
      </c>
      <c r="AL20" s="70">
        <f t="shared" si="10"/>
        <v>-1.8921308576480996E-2</v>
      </c>
      <c r="AM20" s="70">
        <f t="shared" si="11"/>
        <v>-3.819444444444442E-2</v>
      </c>
      <c r="AN20" s="85">
        <f t="shared" si="43"/>
        <v>0</v>
      </c>
      <c r="AO20" s="69">
        <f t="shared" si="44"/>
        <v>1</v>
      </c>
      <c r="AP20" s="69">
        <f t="shared" si="45"/>
        <v>0</v>
      </c>
      <c r="AQ20" s="82">
        <v>38110</v>
      </c>
      <c r="AR20" s="70">
        <f t="shared" si="12"/>
        <v>1.7123287671232928E-2</v>
      </c>
      <c r="AS20" s="70">
        <f t="shared" si="13"/>
        <v>3.9195461578132952E-2</v>
      </c>
      <c r="AT20" s="85">
        <f t="shared" si="46"/>
        <v>1</v>
      </c>
      <c r="AU20" s="69">
        <f t="shared" si="47"/>
        <v>1</v>
      </c>
      <c r="AV20" s="69">
        <f t="shared" si="48"/>
        <v>1</v>
      </c>
      <c r="AW20" s="82">
        <v>38139</v>
      </c>
      <c r="AX20" s="70">
        <f t="shared" si="14"/>
        <v>1.479709374446218E-2</v>
      </c>
      <c r="AY20" s="70">
        <f t="shared" si="15"/>
        <v>2.7295285359801524E-2</v>
      </c>
      <c r="AZ20" s="85">
        <f t="shared" si="49"/>
        <v>1</v>
      </c>
      <c r="BA20" s="69">
        <f t="shared" si="50"/>
        <v>1</v>
      </c>
      <c r="BB20" s="69">
        <f t="shared" si="51"/>
        <v>1</v>
      </c>
      <c r="BC20" s="82">
        <v>38169</v>
      </c>
      <c r="BD20" s="70">
        <f t="shared" si="16"/>
        <v>-3.2218632672662166E-2</v>
      </c>
      <c r="BE20" s="70">
        <f t="shared" si="17"/>
        <v>-6.086956521739121E-2</v>
      </c>
      <c r="BF20" s="85">
        <f t="shared" si="52"/>
        <v>0</v>
      </c>
      <c r="BG20" s="69">
        <f t="shared" si="53"/>
        <v>1</v>
      </c>
      <c r="BH20" s="69">
        <f t="shared" si="54"/>
        <v>0</v>
      </c>
      <c r="BI20" s="82">
        <v>38201</v>
      </c>
      <c r="BJ20" s="70">
        <f t="shared" si="18"/>
        <v>2.435943702634392E-3</v>
      </c>
      <c r="BK20" s="70">
        <f t="shared" si="19"/>
        <v>-4.4238683127572169E-2</v>
      </c>
      <c r="BL20" s="85">
        <f t="shared" si="55"/>
        <v>0</v>
      </c>
      <c r="BM20" s="69">
        <f t="shared" si="56"/>
        <v>1</v>
      </c>
      <c r="BN20" s="69">
        <f t="shared" si="57"/>
        <v>0</v>
      </c>
      <c r="BO20" s="82">
        <v>38231</v>
      </c>
      <c r="BP20" s="70">
        <f t="shared" si="20"/>
        <v>5.8500585005850569E-3</v>
      </c>
      <c r="BQ20" s="70">
        <f t="shared" si="21"/>
        <v>2.9063509149623398E-2</v>
      </c>
      <c r="BR20" s="85">
        <f t="shared" si="58"/>
        <v>1</v>
      </c>
      <c r="BS20" s="69">
        <f t="shared" si="59"/>
        <v>1</v>
      </c>
      <c r="BT20" s="69">
        <f t="shared" si="60"/>
        <v>1</v>
      </c>
      <c r="BU20" s="82">
        <v>38261</v>
      </c>
      <c r="BV20" s="70">
        <f t="shared" si="22"/>
        <v>1.2884753042233335E-2</v>
      </c>
      <c r="BW20" s="70">
        <f t="shared" si="23"/>
        <v>4.3933054393305429E-2</v>
      </c>
      <c r="BX20" s="85">
        <f t="shared" si="61"/>
        <v>1</v>
      </c>
      <c r="BY20" s="69">
        <f t="shared" si="62"/>
        <v>1</v>
      </c>
      <c r="BZ20" s="69">
        <f t="shared" si="63"/>
        <v>1</v>
      </c>
      <c r="CA20" s="82">
        <v>38292</v>
      </c>
      <c r="CB20" s="70">
        <f t="shared" si="24"/>
        <v>4.1431095406360405E-2</v>
      </c>
      <c r="CC20" s="70">
        <f t="shared" si="25"/>
        <v>5.110220440881761E-2</v>
      </c>
      <c r="CD20" s="85">
        <f t="shared" si="64"/>
        <v>1</v>
      </c>
      <c r="CE20" s="69">
        <f t="shared" si="65"/>
        <v>1</v>
      </c>
      <c r="CF20" s="69">
        <f t="shared" si="66"/>
        <v>1</v>
      </c>
      <c r="CG20" s="82">
        <v>38322</v>
      </c>
      <c r="CH20" s="70">
        <f t="shared" si="26"/>
        <v>2.5277801340232452E-2</v>
      </c>
      <c r="CI20" s="70">
        <f t="shared" si="27"/>
        <v>6.1963775023831744E-3</v>
      </c>
      <c r="CJ20" s="85">
        <f t="shared" si="67"/>
        <v>0</v>
      </c>
      <c r="CK20" s="69">
        <f t="shared" si="68"/>
        <v>1</v>
      </c>
      <c r="CL20" s="69">
        <f t="shared" si="69"/>
        <v>0</v>
      </c>
    </row>
    <row r="21" spans="1:90" x14ac:dyDescent="0.3">
      <c r="A21" s="69">
        <f t="shared" si="28"/>
        <v>-19</v>
      </c>
      <c r="B21" s="80">
        <f xml:space="preserve"> TRUNC(RTD("cqg.rtd",,"StudyData", $A$1, "Bar", "", "Time", $E$1,$A21, , "", "","False"))</f>
        <v>44075</v>
      </c>
      <c r="C21" s="71">
        <f xml:space="preserve"> RTD("cqg.rtd",,"StudyData", $A$1, "Bar", "", "Open", $E$1, $A21,,,,,)</f>
        <v>350.21</v>
      </c>
      <c r="D21" s="71">
        <f xml:space="preserve"> RTD("cqg.rtd",,"StudyData", $A$1, "Bar", "", "Close", $E$1, $A21,,,,,)</f>
        <v>334.89</v>
      </c>
      <c r="E21" s="70">
        <f t="shared" si="0"/>
        <v>-4.1281383298502811E-2</v>
      </c>
      <c r="F21" s="71"/>
      <c r="G21" s="69">
        <f t="shared" si="29"/>
        <v>-19</v>
      </c>
      <c r="H21" s="81">
        <f xml:space="preserve"> RTD("cqg.rtd",,"StudyData", $G$1, "Bar", "", "Time", $E$1,$A21, , "", "","False")</f>
        <v>44075</v>
      </c>
      <c r="I21" s="71">
        <f xml:space="preserve"> RTD("cqg.rtd",,"StudyData", $G$1, "Bar", "", "Open", $E$1, $A21,,,,,)</f>
        <v>124.66</v>
      </c>
      <c r="J21" s="71">
        <f xml:space="preserve"> RTD("cqg.rtd",,"StudyData", $G$1, "Bar", "", "Close", $E$1, $A21,,,,,)</f>
        <v>116.7</v>
      </c>
      <c r="K21" s="70">
        <f t="shared" si="1"/>
        <v>-5.5443140428976079E-2</v>
      </c>
      <c r="L21" s="84">
        <f t="shared" si="30"/>
        <v>37895</v>
      </c>
      <c r="M21" s="70">
        <f t="shared" si="2"/>
        <v>5.3526763381690788E-2</v>
      </c>
      <c r="N21" s="70">
        <f t="shared" si="3"/>
        <v>7.3304157549234125E-2</v>
      </c>
      <c r="O21" s="69">
        <f t="shared" si="31"/>
        <v>1</v>
      </c>
      <c r="P21" s="69">
        <f t="shared" si="32"/>
        <v>1</v>
      </c>
      <c r="Q21" s="69">
        <f t="shared" si="33"/>
        <v>1</v>
      </c>
      <c r="S21" s="82">
        <v>37623</v>
      </c>
      <c r="T21" s="70">
        <f t="shared" si="4"/>
        <v>-2.4594809021874664E-2</v>
      </c>
      <c r="U21" s="70">
        <f t="shared" si="5"/>
        <v>-2.3648648648648744E-2</v>
      </c>
      <c r="V21" s="85">
        <f t="shared" si="34"/>
        <v>1</v>
      </c>
      <c r="W21" s="69">
        <f t="shared" si="35"/>
        <v>1</v>
      </c>
      <c r="X21" s="69">
        <f t="shared" si="36"/>
        <v>1</v>
      </c>
      <c r="Y21" s="82">
        <v>37655</v>
      </c>
      <c r="Z21" s="70">
        <f t="shared" si="6"/>
        <v>-1.3478968161747578E-2</v>
      </c>
      <c r="AA21" s="70">
        <f t="shared" si="7"/>
        <v>4.8442906574394659E-3</v>
      </c>
      <c r="AB21" s="85">
        <f t="shared" si="37"/>
        <v>1</v>
      </c>
      <c r="AC21" s="69">
        <f t="shared" si="38"/>
        <v>1</v>
      </c>
      <c r="AD21" s="69">
        <f t="shared" si="39"/>
        <v>1</v>
      </c>
      <c r="AE21" s="82">
        <v>37683</v>
      </c>
      <c r="AF21" s="70">
        <f t="shared" si="8"/>
        <v>-1.8845700824500682E-3</v>
      </c>
      <c r="AG21" s="70">
        <f t="shared" si="9"/>
        <v>-1.5151515151515074E-2</v>
      </c>
      <c r="AH21" s="85">
        <f t="shared" si="40"/>
        <v>0</v>
      </c>
      <c r="AI21" s="69">
        <f t="shared" si="41"/>
        <v>1</v>
      </c>
      <c r="AJ21" s="69">
        <f t="shared" si="42"/>
        <v>0</v>
      </c>
      <c r="AK21" s="82">
        <v>37712</v>
      </c>
      <c r="AL21" s="70">
        <f t="shared" si="10"/>
        <v>8.4611753599244777E-2</v>
      </c>
      <c r="AM21" s="70">
        <f t="shared" si="11"/>
        <v>9.1608391608391515E-2</v>
      </c>
      <c r="AN21" s="85">
        <f t="shared" si="43"/>
        <v>1</v>
      </c>
      <c r="AO21" s="69">
        <f t="shared" si="44"/>
        <v>1</v>
      </c>
      <c r="AP21" s="69">
        <f t="shared" si="45"/>
        <v>1</v>
      </c>
      <c r="AQ21" s="82">
        <v>37742</v>
      </c>
      <c r="AR21" s="70">
        <f t="shared" si="12"/>
        <v>5.483625285605491E-2</v>
      </c>
      <c r="AS21" s="70">
        <f t="shared" si="13"/>
        <v>8.5842408712363857E-2</v>
      </c>
      <c r="AT21" s="85">
        <f t="shared" si="46"/>
        <v>1</v>
      </c>
      <c r="AU21" s="69">
        <f t="shared" si="47"/>
        <v>1</v>
      </c>
      <c r="AV21" s="69">
        <f t="shared" si="48"/>
        <v>1</v>
      </c>
      <c r="AW21" s="82">
        <v>37774</v>
      </c>
      <c r="AX21" s="70">
        <f t="shared" si="14"/>
        <v>7.0139247034553126E-3</v>
      </c>
      <c r="AY21" s="70">
        <f t="shared" si="15"/>
        <v>7.0796460176991739E-3</v>
      </c>
      <c r="AZ21" s="85">
        <f t="shared" si="49"/>
        <v>1</v>
      </c>
      <c r="BA21" s="69">
        <f t="shared" si="50"/>
        <v>1</v>
      </c>
      <c r="BB21" s="69">
        <f t="shared" si="51"/>
        <v>1</v>
      </c>
      <c r="BC21" s="82">
        <v>37803</v>
      </c>
      <c r="BD21" s="70">
        <f t="shared" si="16"/>
        <v>1.8027245723650571E-2</v>
      </c>
      <c r="BE21" s="70">
        <f t="shared" si="17"/>
        <v>3.1048623315758708E-2</v>
      </c>
      <c r="BF21" s="85">
        <f t="shared" si="52"/>
        <v>1</v>
      </c>
      <c r="BG21" s="69">
        <f t="shared" si="53"/>
        <v>1</v>
      </c>
      <c r="BH21" s="69">
        <f t="shared" si="54"/>
        <v>1</v>
      </c>
      <c r="BI21" s="82">
        <v>37834</v>
      </c>
      <c r="BJ21" s="70">
        <f t="shared" si="18"/>
        <v>2.0625817486668651E-2</v>
      </c>
      <c r="BK21" s="70">
        <f t="shared" si="19"/>
        <v>4.7727272727272715E-2</v>
      </c>
      <c r="BL21" s="85">
        <f t="shared" si="55"/>
        <v>1</v>
      </c>
      <c r="BM21" s="69">
        <f t="shared" si="56"/>
        <v>1</v>
      </c>
      <c r="BN21" s="69">
        <f t="shared" si="57"/>
        <v>1</v>
      </c>
      <c r="BO21" s="82">
        <v>37866</v>
      </c>
      <c r="BP21" s="70">
        <f t="shared" si="20"/>
        <v>-1.4688485804416354E-2</v>
      </c>
      <c r="BQ21" s="70">
        <f t="shared" si="21"/>
        <v>-8.6767895878525018E-3</v>
      </c>
      <c r="BR21" s="85">
        <f t="shared" si="58"/>
        <v>1</v>
      </c>
      <c r="BS21" s="69">
        <f t="shared" si="59"/>
        <v>1</v>
      </c>
      <c r="BT21" s="69">
        <f t="shared" si="60"/>
        <v>1</v>
      </c>
      <c r="BU21" s="82">
        <v>37895</v>
      </c>
      <c r="BV21" s="70">
        <f t="shared" si="22"/>
        <v>5.3526763381690788E-2</v>
      </c>
      <c r="BW21" s="70">
        <f t="shared" si="23"/>
        <v>7.3304157549234125E-2</v>
      </c>
      <c r="BX21" s="85">
        <f t="shared" si="61"/>
        <v>1</v>
      </c>
      <c r="BY21" s="69">
        <f t="shared" si="62"/>
        <v>1</v>
      </c>
      <c r="BZ21" s="69">
        <f t="shared" si="63"/>
        <v>1</v>
      </c>
      <c r="CA21" s="82">
        <v>37928</v>
      </c>
      <c r="CB21" s="70">
        <f t="shared" si="24"/>
        <v>1.0921177587844309E-2</v>
      </c>
      <c r="CC21" s="70">
        <f t="shared" si="25"/>
        <v>1.4271151885830662E-2</v>
      </c>
      <c r="CD21" s="85">
        <f t="shared" si="64"/>
        <v>1</v>
      </c>
      <c r="CE21" s="69">
        <f t="shared" si="65"/>
        <v>1</v>
      </c>
      <c r="CF21" s="69">
        <f t="shared" si="66"/>
        <v>1</v>
      </c>
      <c r="CG21" s="82">
        <v>37956</v>
      </c>
      <c r="CH21" s="70">
        <f t="shared" si="26"/>
        <v>4.5373414748708298E-2</v>
      </c>
      <c r="CI21" s="70">
        <f t="shared" si="27"/>
        <v>2.41206030150754E-2</v>
      </c>
      <c r="CJ21" s="85">
        <f t="shared" si="67"/>
        <v>0</v>
      </c>
      <c r="CK21" s="69">
        <f t="shared" si="68"/>
        <v>1</v>
      </c>
      <c r="CL21" s="69">
        <f t="shared" si="69"/>
        <v>0</v>
      </c>
    </row>
    <row r="22" spans="1:90" x14ac:dyDescent="0.3">
      <c r="A22" s="69">
        <f t="shared" si="28"/>
        <v>-20</v>
      </c>
      <c r="B22" s="80">
        <f xml:space="preserve"> TRUNC(RTD("cqg.rtd",,"StudyData", $A$1, "Bar", "", "Time", $E$1,$A22, , "", "","False"))</f>
        <v>44046</v>
      </c>
      <c r="C22" s="71">
        <f xml:space="preserve"> RTD("cqg.rtd",,"StudyData", $A$1, "Bar", "", "Open", $E$1, $A22,,,,,)</f>
        <v>328.32</v>
      </c>
      <c r="D22" s="71">
        <f xml:space="preserve"> RTD("cqg.rtd",,"StudyData", $A$1, "Bar", "", "Close", $E$1, $A22,,,,,)</f>
        <v>349.31</v>
      </c>
      <c r="E22" s="70">
        <f t="shared" si="0"/>
        <v>6.9796643390910268E-2</v>
      </c>
      <c r="F22" s="71"/>
      <c r="G22" s="69">
        <f t="shared" si="29"/>
        <v>-20</v>
      </c>
      <c r="H22" s="81">
        <f xml:space="preserve"> RTD("cqg.rtd",,"StudyData", $G$1, "Bar", "", "Time", $E$1,$A22, , "", "","False")</f>
        <v>44046</v>
      </c>
      <c r="I22" s="71">
        <f xml:space="preserve"> RTD("cqg.rtd",,"StudyData", $G$1, "Bar", "", "Open", $E$1, $A22,,,,,)</f>
        <v>111.93</v>
      </c>
      <c r="J22" s="71">
        <f xml:space="preserve"> RTD("cqg.rtd",,"StudyData", $G$1, "Bar", "", "Close", $E$1, $A22,,,,,)</f>
        <v>123.55</v>
      </c>
      <c r="K22" s="70">
        <f t="shared" si="1"/>
        <v>0.11880829484741455</v>
      </c>
      <c r="L22" s="84">
        <f t="shared" si="30"/>
        <v>37530</v>
      </c>
      <c r="M22" s="70">
        <f t="shared" si="2"/>
        <v>8.2283897787015392E-2</v>
      </c>
      <c r="N22" s="70">
        <f t="shared" si="3"/>
        <v>0.24767540152155534</v>
      </c>
      <c r="O22" s="69">
        <f t="shared" si="31"/>
        <v>1</v>
      </c>
      <c r="P22" s="69">
        <f t="shared" si="32"/>
        <v>1</v>
      </c>
      <c r="Q22" s="69">
        <f t="shared" si="33"/>
        <v>1</v>
      </c>
      <c r="S22" s="82">
        <v>37258</v>
      </c>
      <c r="T22" s="70">
        <f t="shared" si="4"/>
        <v>-9.7987751531057772E-3</v>
      </c>
      <c r="U22" s="70">
        <f t="shared" si="5"/>
        <v>-1.0833333333333398E-2</v>
      </c>
      <c r="V22" s="85">
        <f t="shared" si="34"/>
        <v>0</v>
      </c>
      <c r="W22" s="69">
        <f t="shared" si="35"/>
        <v>1</v>
      </c>
      <c r="X22" s="69">
        <f t="shared" si="36"/>
        <v>0</v>
      </c>
      <c r="Y22" s="82">
        <v>37288</v>
      </c>
      <c r="Z22" s="70">
        <f t="shared" si="6"/>
        <v>-1.793603110090123E-2</v>
      </c>
      <c r="AA22" s="70">
        <f t="shared" si="7"/>
        <v>-0.13016006739679867</v>
      </c>
      <c r="AB22" s="85">
        <f t="shared" si="37"/>
        <v>0</v>
      </c>
      <c r="AC22" s="69">
        <f t="shared" si="38"/>
        <v>1</v>
      </c>
      <c r="AD22" s="69">
        <f t="shared" si="39"/>
        <v>0</v>
      </c>
      <c r="AE22" s="82">
        <v>37316</v>
      </c>
      <c r="AF22" s="70">
        <f t="shared" si="8"/>
        <v>3.0319388214124967E-2</v>
      </c>
      <c r="AG22" s="70">
        <f t="shared" si="9"/>
        <v>4.9394673123486839E-2</v>
      </c>
      <c r="AH22" s="85">
        <f t="shared" si="40"/>
        <v>1</v>
      </c>
      <c r="AI22" s="69">
        <f t="shared" si="41"/>
        <v>1</v>
      </c>
      <c r="AJ22" s="69">
        <f t="shared" si="42"/>
        <v>1</v>
      </c>
      <c r="AK22" s="82">
        <v>37347</v>
      </c>
      <c r="AL22" s="70">
        <f t="shared" si="10"/>
        <v>-5.815578064966815E-2</v>
      </c>
      <c r="AM22" s="70">
        <f t="shared" si="11"/>
        <v>-0.1209044762344255</v>
      </c>
      <c r="AN22" s="85">
        <f t="shared" si="43"/>
        <v>0</v>
      </c>
      <c r="AO22" s="69">
        <f t="shared" si="44"/>
        <v>1</v>
      </c>
      <c r="AP22" s="69">
        <f t="shared" si="45"/>
        <v>0</v>
      </c>
      <c r="AQ22" s="82">
        <v>37377</v>
      </c>
      <c r="AR22" s="70">
        <f t="shared" si="12"/>
        <v>-5.9336176525125219E-3</v>
      </c>
      <c r="AS22" s="70">
        <f t="shared" si="13"/>
        <v>-4.146981627296583E-2</v>
      </c>
      <c r="AT22" s="85">
        <f t="shared" si="46"/>
        <v>0</v>
      </c>
      <c r="AU22" s="69">
        <f t="shared" si="47"/>
        <v>1</v>
      </c>
      <c r="AV22" s="69">
        <f t="shared" si="48"/>
        <v>0</v>
      </c>
      <c r="AW22" s="82">
        <v>37410</v>
      </c>
      <c r="AX22" s="70">
        <f t="shared" si="14"/>
        <v>-7.703786606976315E-2</v>
      </c>
      <c r="AY22" s="70">
        <f t="shared" si="15"/>
        <v>-0.13362541073384454</v>
      </c>
      <c r="AZ22" s="85">
        <f t="shared" si="49"/>
        <v>0</v>
      </c>
      <c r="BA22" s="69">
        <f t="shared" si="50"/>
        <v>1</v>
      </c>
      <c r="BB22" s="69">
        <f t="shared" si="51"/>
        <v>0</v>
      </c>
      <c r="BC22" s="82">
        <v>37438</v>
      </c>
      <c r="BD22" s="70">
        <f t="shared" si="16"/>
        <v>-7.8819725141471272E-2</v>
      </c>
      <c r="BE22" s="70">
        <f t="shared" si="17"/>
        <v>-9.4816687737041716E-2</v>
      </c>
      <c r="BF22" s="85">
        <f t="shared" si="52"/>
        <v>0</v>
      </c>
      <c r="BG22" s="69">
        <f t="shared" si="53"/>
        <v>1</v>
      </c>
      <c r="BH22" s="69">
        <f t="shared" si="54"/>
        <v>0</v>
      </c>
      <c r="BI22" s="82">
        <v>37469</v>
      </c>
      <c r="BJ22" s="70">
        <f t="shared" si="18"/>
        <v>6.8012286090391024E-3</v>
      </c>
      <c r="BK22" s="70">
        <f t="shared" si="19"/>
        <v>-8.3798882681564938E-3</v>
      </c>
      <c r="BL22" s="85">
        <f t="shared" si="55"/>
        <v>0</v>
      </c>
      <c r="BM22" s="69">
        <f t="shared" si="56"/>
        <v>1</v>
      </c>
      <c r="BN22" s="69">
        <f t="shared" si="57"/>
        <v>0</v>
      </c>
      <c r="BO22" s="82">
        <v>37502</v>
      </c>
      <c r="BP22" s="70">
        <f t="shared" si="20"/>
        <v>-0.10884724340814987</v>
      </c>
      <c r="BQ22" s="70">
        <f t="shared" si="21"/>
        <v>-0.16690140845070417</v>
      </c>
      <c r="BR22" s="85">
        <f t="shared" si="58"/>
        <v>0</v>
      </c>
      <c r="BS22" s="69">
        <f t="shared" si="59"/>
        <v>1</v>
      </c>
      <c r="BT22" s="69">
        <f t="shared" si="60"/>
        <v>0</v>
      </c>
      <c r="BU22" s="82">
        <v>37530</v>
      </c>
      <c r="BV22" s="70">
        <f t="shared" si="22"/>
        <v>8.2283897787015392E-2</v>
      </c>
      <c r="BW22" s="70">
        <f t="shared" si="23"/>
        <v>0.24767540152155534</v>
      </c>
      <c r="BX22" s="85">
        <f t="shared" si="61"/>
        <v>1</v>
      </c>
      <c r="BY22" s="69">
        <f t="shared" si="62"/>
        <v>1</v>
      </c>
      <c r="BZ22" s="69">
        <f t="shared" si="63"/>
        <v>1</v>
      </c>
      <c r="CA22" s="82">
        <v>37561</v>
      </c>
      <c r="CB22" s="70">
        <f t="shared" si="24"/>
        <v>6.1680976050610126E-2</v>
      </c>
      <c r="CC22" s="70">
        <f t="shared" si="25"/>
        <v>0.15853658536585377</v>
      </c>
      <c r="CD22" s="85">
        <f t="shared" si="64"/>
        <v>1</v>
      </c>
      <c r="CE22" s="69">
        <f t="shared" si="65"/>
        <v>1</v>
      </c>
      <c r="CF22" s="69">
        <f t="shared" si="66"/>
        <v>1</v>
      </c>
      <c r="CG22" s="82">
        <v>37592</v>
      </c>
      <c r="CH22" s="70">
        <f t="shared" si="26"/>
        <v>-6.1183230474569056E-2</v>
      </c>
      <c r="CI22" s="70">
        <f t="shared" si="27"/>
        <v>-0.13450292397660821</v>
      </c>
      <c r="CJ22" s="85">
        <f t="shared" si="67"/>
        <v>0</v>
      </c>
      <c r="CK22" s="69">
        <f t="shared" si="68"/>
        <v>1</v>
      </c>
      <c r="CL22" s="69">
        <f t="shared" si="69"/>
        <v>0</v>
      </c>
    </row>
    <row r="23" spans="1:90" x14ac:dyDescent="0.3">
      <c r="A23" s="69">
        <f t="shared" si="28"/>
        <v>-21</v>
      </c>
      <c r="B23" s="80">
        <f xml:space="preserve"> TRUNC(RTD("cqg.rtd",,"StudyData", $A$1, "Bar", "", "Time", $E$1,$A23, , "", "","False"))</f>
        <v>44013</v>
      </c>
      <c r="C23" s="71">
        <f xml:space="preserve"> RTD("cqg.rtd",,"StudyData", $A$1, "Bar", "", "Open", $E$1, $A23,,,,,)</f>
        <v>309.57</v>
      </c>
      <c r="D23" s="71">
        <f xml:space="preserve"> RTD("cqg.rtd",,"StudyData", $A$1, "Bar", "", "Close", $E$1, $A23,,,,,)</f>
        <v>326.52</v>
      </c>
      <c r="E23" s="70">
        <f t="shared" si="0"/>
        <v>5.8892203917498921E-2</v>
      </c>
      <c r="F23" s="71"/>
      <c r="G23" s="69">
        <f t="shared" si="29"/>
        <v>-21</v>
      </c>
      <c r="H23" s="81">
        <f xml:space="preserve"> RTD("cqg.rtd",,"StudyData", $G$1, "Bar", "", "Time", $E$1,$A23, , "", "","False")</f>
        <v>44013</v>
      </c>
      <c r="I23" s="71">
        <f xml:space="preserve"> RTD("cqg.rtd",,"StudyData", $G$1, "Bar", "", "Open", $E$1, $A23,,,,,)</f>
        <v>104.56</v>
      </c>
      <c r="J23" s="71">
        <f xml:space="preserve"> RTD("cqg.rtd",,"StudyData", $G$1, "Bar", "", "Close", $E$1, $A23,,,,,)</f>
        <v>110.43</v>
      </c>
      <c r="K23" s="70">
        <f t="shared" si="1"/>
        <v>5.6847545219638362E-2</v>
      </c>
      <c r="L23" s="84">
        <f t="shared" si="30"/>
        <v>37165</v>
      </c>
      <c r="M23" s="70">
        <f t="shared" si="2"/>
        <v>1.3021830716200684E-2</v>
      </c>
      <c r="N23" s="70">
        <f t="shared" si="3"/>
        <v>0.10909090909090917</v>
      </c>
      <c r="O23" s="69">
        <f t="shared" si="31"/>
        <v>1</v>
      </c>
      <c r="P23" s="69">
        <f t="shared" si="32"/>
        <v>1</v>
      </c>
      <c r="Q23" s="69">
        <f t="shared" si="33"/>
        <v>1</v>
      </c>
      <c r="S23" s="82">
        <v>36893</v>
      </c>
      <c r="T23" s="70">
        <f t="shared" si="4"/>
        <v>4.4439362756307742E-2</v>
      </c>
      <c r="U23" s="70">
        <f t="shared" si="5"/>
        <v>0.19131267965506224</v>
      </c>
      <c r="V23" s="85">
        <f t="shared" si="34"/>
        <v>1</v>
      </c>
      <c r="W23" s="69">
        <f t="shared" si="35"/>
        <v>1</v>
      </c>
      <c r="X23" s="69">
        <f t="shared" si="36"/>
        <v>1</v>
      </c>
      <c r="Y23" s="82">
        <v>36923</v>
      </c>
      <c r="Z23" s="70">
        <f t="shared" si="6"/>
        <v>-9.5387534666472096E-2</v>
      </c>
      <c r="AA23" s="70">
        <f t="shared" si="7"/>
        <v>-0.24906166219839132</v>
      </c>
      <c r="AB23" s="85">
        <f t="shared" si="37"/>
        <v>0</v>
      </c>
      <c r="AC23" s="69">
        <f t="shared" si="38"/>
        <v>1</v>
      </c>
      <c r="AD23" s="69">
        <f t="shared" si="39"/>
        <v>0</v>
      </c>
      <c r="AE23" s="82">
        <v>36951</v>
      </c>
      <c r="AF23" s="70">
        <f t="shared" si="8"/>
        <v>-5.85720048406616E-2</v>
      </c>
      <c r="AG23" s="70">
        <f t="shared" si="9"/>
        <v>-0.11460192788289898</v>
      </c>
      <c r="AH23" s="85">
        <f t="shared" si="40"/>
        <v>0</v>
      </c>
      <c r="AI23" s="69">
        <f t="shared" si="41"/>
        <v>1</v>
      </c>
      <c r="AJ23" s="69">
        <f t="shared" si="42"/>
        <v>0</v>
      </c>
      <c r="AK23" s="82">
        <v>36983</v>
      </c>
      <c r="AL23" s="70">
        <f t="shared" si="10"/>
        <v>7.0443054246293588E-2</v>
      </c>
      <c r="AM23" s="70">
        <f t="shared" si="11"/>
        <v>0.16169354838709668</v>
      </c>
      <c r="AN23" s="85">
        <f t="shared" si="43"/>
        <v>1</v>
      </c>
      <c r="AO23" s="69">
        <f t="shared" si="44"/>
        <v>1</v>
      </c>
      <c r="AP23" s="69">
        <f t="shared" si="45"/>
        <v>1</v>
      </c>
      <c r="AQ23" s="82">
        <v>37012</v>
      </c>
      <c r="AR23" s="70">
        <f t="shared" si="12"/>
        <v>8.3259947161957119E-3</v>
      </c>
      <c r="AS23" s="70">
        <f t="shared" si="13"/>
        <v>-4.0958000694203391E-2</v>
      </c>
      <c r="AT23" s="85">
        <f t="shared" si="46"/>
        <v>0</v>
      </c>
      <c r="AU23" s="69">
        <f t="shared" si="47"/>
        <v>1</v>
      </c>
      <c r="AV23" s="69">
        <f t="shared" si="48"/>
        <v>0</v>
      </c>
      <c r="AW23" s="82">
        <v>37043</v>
      </c>
      <c r="AX23" s="70">
        <f t="shared" si="14"/>
        <v>-2.6597856292179502E-2</v>
      </c>
      <c r="AY23" s="70">
        <f t="shared" si="15"/>
        <v>1.9543973941368177E-2</v>
      </c>
      <c r="AZ23" s="85">
        <f t="shared" si="49"/>
        <v>1</v>
      </c>
      <c r="BA23" s="69">
        <f t="shared" si="50"/>
        <v>1</v>
      </c>
      <c r="BB23" s="69">
        <f t="shared" si="51"/>
        <v>1</v>
      </c>
      <c r="BC23" s="82">
        <v>37074</v>
      </c>
      <c r="BD23" s="70">
        <f t="shared" si="16"/>
        <v>-1.0195758564437194E-2</v>
      </c>
      <c r="BE23" s="70">
        <f t="shared" si="17"/>
        <v>-6.9222577209797756E-2</v>
      </c>
      <c r="BF23" s="85">
        <f t="shared" si="52"/>
        <v>0</v>
      </c>
      <c r="BG23" s="69">
        <f t="shared" si="53"/>
        <v>1</v>
      </c>
      <c r="BH23" s="69">
        <f t="shared" si="54"/>
        <v>0</v>
      </c>
      <c r="BI23" s="82">
        <v>37104</v>
      </c>
      <c r="BJ23" s="70">
        <f t="shared" si="18"/>
        <v>-5.9332509270704485E-2</v>
      </c>
      <c r="BK23" s="70">
        <f t="shared" si="19"/>
        <v>-0.12204424103737603</v>
      </c>
      <c r="BL23" s="85">
        <f t="shared" si="55"/>
        <v>0</v>
      </c>
      <c r="BM23" s="69">
        <f t="shared" si="56"/>
        <v>1</v>
      </c>
      <c r="BN23" s="69">
        <f t="shared" si="57"/>
        <v>0</v>
      </c>
      <c r="BO23" s="82">
        <v>37138</v>
      </c>
      <c r="BP23" s="70">
        <f t="shared" si="20"/>
        <v>-8.5063512921594461E-2</v>
      </c>
      <c r="BQ23" s="70">
        <f t="shared" si="21"/>
        <v>-0.16377063423110338</v>
      </c>
      <c r="BR23" s="85">
        <f t="shared" si="58"/>
        <v>0</v>
      </c>
      <c r="BS23" s="69">
        <f t="shared" si="59"/>
        <v>1</v>
      </c>
      <c r="BT23" s="69">
        <f t="shared" si="60"/>
        <v>0</v>
      </c>
      <c r="BU23" s="82">
        <v>37165</v>
      </c>
      <c r="BV23" s="70">
        <f t="shared" si="22"/>
        <v>1.3021830716200684E-2</v>
      </c>
      <c r="BW23" s="70">
        <f t="shared" si="23"/>
        <v>0.10909090909090917</v>
      </c>
      <c r="BX23" s="85">
        <f t="shared" si="61"/>
        <v>1</v>
      </c>
      <c r="BY23" s="69">
        <f t="shared" si="62"/>
        <v>1</v>
      </c>
      <c r="BZ23" s="69">
        <f t="shared" si="63"/>
        <v>1</v>
      </c>
      <c r="CA23" s="82">
        <v>37196</v>
      </c>
      <c r="CB23" s="70">
        <f t="shared" si="24"/>
        <v>7.7977315689981105E-2</v>
      </c>
      <c r="CC23" s="70">
        <f t="shared" si="25"/>
        <v>0.14941451990632307</v>
      </c>
      <c r="CD23" s="85">
        <f t="shared" si="64"/>
        <v>1</v>
      </c>
      <c r="CE23" s="69">
        <f t="shared" si="65"/>
        <v>1</v>
      </c>
      <c r="CF23" s="69">
        <f t="shared" si="66"/>
        <v>1</v>
      </c>
      <c r="CG23" s="82">
        <v>37228</v>
      </c>
      <c r="CH23" s="70">
        <f t="shared" si="26"/>
        <v>2.1920210434020165E-3</v>
      </c>
      <c r="CI23" s="70">
        <f t="shared" si="27"/>
        <v>-2.2004889975550088E-2</v>
      </c>
      <c r="CJ23" s="85">
        <f t="shared" si="67"/>
        <v>0</v>
      </c>
      <c r="CK23" s="69">
        <f t="shared" si="68"/>
        <v>1</v>
      </c>
      <c r="CL23" s="69">
        <f t="shared" si="69"/>
        <v>0</v>
      </c>
    </row>
    <row r="24" spans="1:90" x14ac:dyDescent="0.3">
      <c r="A24" s="69">
        <f t="shared" si="28"/>
        <v>-22</v>
      </c>
      <c r="B24" s="80">
        <f xml:space="preserve"> TRUNC(RTD("cqg.rtd",,"StudyData", $A$1, "Bar", "", "Time", $E$1,$A24, , "", "","False"))</f>
        <v>43983</v>
      </c>
      <c r="C24" s="71">
        <f xml:space="preserve"> RTD("cqg.rtd",,"StudyData", $A$1, "Bar", "", "Open", $E$1, $A24,,,,,)</f>
        <v>303.62</v>
      </c>
      <c r="D24" s="71">
        <f xml:space="preserve"> RTD("cqg.rtd",,"StudyData", $A$1, "Bar", "", "Close", $E$1, $A24,,,,,)</f>
        <v>308.36</v>
      </c>
      <c r="E24" s="70">
        <f t="shared" si="0"/>
        <v>1.3275499474237713E-2</v>
      </c>
      <c r="F24" s="71"/>
      <c r="G24" s="69">
        <f t="shared" si="29"/>
        <v>-22</v>
      </c>
      <c r="H24" s="81">
        <f xml:space="preserve"> RTD("cqg.rtd",,"StudyData", $G$1, "Bar", "", "Time", $E$1,$A24, , "", "","False")</f>
        <v>43983</v>
      </c>
      <c r="I24" s="71">
        <f xml:space="preserve"> RTD("cqg.rtd",,"StudyData", $G$1, "Bar", "", "Open", $E$1, $A24,,,,,)</f>
        <v>97.51</v>
      </c>
      <c r="J24" s="71">
        <f xml:space="preserve"> RTD("cqg.rtd",,"StudyData", $G$1, "Bar", "", "Close", $E$1, $A24,,,,,)</f>
        <v>104.49</v>
      </c>
      <c r="K24" s="70">
        <f t="shared" si="1"/>
        <v>6.6550984995406723E-2</v>
      </c>
      <c r="O24" s="71">
        <f>SUM(O3:O23)/21</f>
        <v>0.76190476190476186</v>
      </c>
      <c r="P24" s="71">
        <f>Q24/SUM(P3:P23)</f>
        <v>0.76190476190476186</v>
      </c>
      <c r="Q24" s="85">
        <f>SUM(Q3:Q23)</f>
        <v>16</v>
      </c>
      <c r="V24" s="86">
        <f>SUM(V3:V23)/21</f>
        <v>0.66666666666666663</v>
      </c>
      <c r="W24" s="86">
        <f>X24/SUM(W3:W23)</f>
        <v>0.66666666666666663</v>
      </c>
      <c r="X24" s="85">
        <f>SUM(X3:X23)</f>
        <v>14</v>
      </c>
      <c r="AB24" s="86">
        <f>SUM(AB3:AB23)/21</f>
        <v>0.42857142857142855</v>
      </c>
      <c r="AC24" s="86">
        <f>AD24/SUM(AC3:AC23)</f>
        <v>0.42857142857142855</v>
      </c>
      <c r="AD24" s="85">
        <f>SUM(AD3:AD23)</f>
        <v>9</v>
      </c>
      <c r="AH24" s="86">
        <f>SUM(AH3:AH23)/21</f>
        <v>0.5714285714285714</v>
      </c>
      <c r="AI24" s="86">
        <f>AJ24/SUM(AI3:AI23)</f>
        <v>0.5714285714285714</v>
      </c>
      <c r="AJ24" s="85">
        <f>SUM(AJ3:AJ23)</f>
        <v>12</v>
      </c>
      <c r="AN24" s="86">
        <f>SUM(AN3:AN23)/21</f>
        <v>0.42857142857142855</v>
      </c>
      <c r="AO24" s="86">
        <f>AP24/SUM(AO3:AO23)</f>
        <v>0.42857142857142855</v>
      </c>
      <c r="AP24" s="85">
        <f>SUM(AP3:AP23)</f>
        <v>9</v>
      </c>
      <c r="AT24" s="86">
        <f>SUM(AT3:AT23)/21</f>
        <v>0.66666666666666663</v>
      </c>
      <c r="AU24" s="86">
        <f>AV24/SUM(AU3:AU23)</f>
        <v>0.66666666666666663</v>
      </c>
      <c r="AV24" s="85">
        <f>SUM(AV3:AV23)</f>
        <v>14</v>
      </c>
      <c r="AZ24" s="86">
        <f>SUM(AZ3:AZ23)/21</f>
        <v>0.38095238095238093</v>
      </c>
      <c r="BA24" s="86">
        <f>BB24/SUM(BA3:BA23)</f>
        <v>0.38095238095238093</v>
      </c>
      <c r="BB24" s="85">
        <f>SUM(BB3:BB23)</f>
        <v>8</v>
      </c>
      <c r="BF24" s="86">
        <f>SUM(BF3:BF23)/21</f>
        <v>0.61904761904761907</v>
      </c>
      <c r="BG24" s="86">
        <f>BH24/SUM(BG3:BG23)</f>
        <v>0.61904761904761907</v>
      </c>
      <c r="BH24" s="85">
        <f>SUM(BH3:BH23)</f>
        <v>13</v>
      </c>
      <c r="BL24" s="86">
        <f>SUM(BL3:BL23)/21</f>
        <v>0.66666666666666663</v>
      </c>
      <c r="BM24" s="86">
        <f>BN24/SUM(BM3:BM23)</f>
        <v>0.66666666666666663</v>
      </c>
      <c r="BN24" s="85">
        <f>SUM(BN3:BN23)</f>
        <v>14</v>
      </c>
      <c r="BR24" s="86">
        <f>SUM(BR3:BR23)/21</f>
        <v>0.47619047619047616</v>
      </c>
      <c r="BS24" s="86">
        <f>BT24/SUM(BS3:BS23)</f>
        <v>0.47619047619047616</v>
      </c>
      <c r="BT24" s="85">
        <f>SUM(BT3:BT23)</f>
        <v>10</v>
      </c>
      <c r="BX24" s="86">
        <f>SUM(BX3:BX23)/21</f>
        <v>0.76190476190476186</v>
      </c>
      <c r="BY24" s="86">
        <f>BZ24/SUM(BY3:BY23)</f>
        <v>0.76190476190476186</v>
      </c>
      <c r="BZ24" s="85">
        <f>SUM(BZ3:BZ23)</f>
        <v>16</v>
      </c>
      <c r="CD24" s="86">
        <f>SUM(CD3:CD23)/21</f>
        <v>0.61904761904761907</v>
      </c>
      <c r="CE24" s="86">
        <f>CF24/SUM(CE3:CE23)</f>
        <v>0.61904761904761907</v>
      </c>
      <c r="CF24" s="85">
        <f>SUM(CF3:CF23)</f>
        <v>13</v>
      </c>
      <c r="CJ24" s="86">
        <f>SUM(CJ3:CJ23)/21</f>
        <v>0.38095238095238093</v>
      </c>
      <c r="CK24" s="86">
        <f>CL24/SUM(CK3:CK23)</f>
        <v>0.38095238095238093</v>
      </c>
      <c r="CL24" s="85">
        <f>SUM(CL3:CL23)</f>
        <v>8</v>
      </c>
    </row>
    <row r="25" spans="1:90" x14ac:dyDescent="0.3">
      <c r="A25" s="69">
        <f t="shared" si="28"/>
        <v>-23</v>
      </c>
      <c r="B25" s="80">
        <f xml:space="preserve"> TRUNC(RTD("cqg.rtd",,"StudyData", $A$1, "Bar", "", "Time", $E$1,$A25, , "", "","False"))</f>
        <v>43952</v>
      </c>
      <c r="C25" s="71">
        <f xml:space="preserve"> RTD("cqg.rtd",,"StudyData", $A$1, "Bar", "", "Open", $E$1, $A25,,,,,)</f>
        <v>285.31</v>
      </c>
      <c r="D25" s="71">
        <f xml:space="preserve"> RTD("cqg.rtd",,"StudyData", $A$1, "Bar", "", "Close", $E$1, $A25,,,,,)</f>
        <v>304.32</v>
      </c>
      <c r="E25" s="70">
        <f t="shared" si="0"/>
        <v>4.7645276783255211E-2</v>
      </c>
      <c r="F25" s="71"/>
      <c r="G25" s="69">
        <f t="shared" si="29"/>
        <v>-23</v>
      </c>
      <c r="H25" s="81">
        <f xml:space="preserve"> RTD("cqg.rtd",,"StudyData", $G$1, "Bar", "", "Time", $E$1,$A25, , "", "","False")</f>
        <v>43952</v>
      </c>
      <c r="I25" s="71">
        <f xml:space="preserve"> RTD("cqg.rtd",,"StudyData", $G$1, "Bar", "", "Open", $E$1, $A25,,,,,)</f>
        <v>89.4</v>
      </c>
      <c r="J25" s="71">
        <f xml:space="preserve"> RTD("cqg.rtd",,"StudyData", $G$1, "Bar", "", "Close", $E$1, $A25,,,,,)</f>
        <v>97.97</v>
      </c>
      <c r="K25" s="70">
        <f t="shared" si="1"/>
        <v>7.1764577179739664E-2</v>
      </c>
      <c r="L25" s="69" t="str">
        <f>"January,"&amp;"  "&amp;TEXT(M25,"##%")</f>
        <v>January,  67%</v>
      </c>
      <c r="M25" s="86">
        <f>W24</f>
        <v>0.66666666666666663</v>
      </c>
      <c r="O25" s="69" t="s">
        <v>16</v>
      </c>
      <c r="R25" s="69" t="s">
        <v>6</v>
      </c>
      <c r="S25" s="69" t="str">
        <f>RTD("cqg.rtd", ,"ContractData",R25, "LongDescription",, "T")</f>
        <v>Materials Select Sector SPDR</v>
      </c>
      <c r="X25" s="69" t="s">
        <v>65</v>
      </c>
      <c r="AD25" s="69" t="s">
        <v>7</v>
      </c>
      <c r="AE25" s="69" t="s">
        <v>29</v>
      </c>
    </row>
    <row r="26" spans="1:90" x14ac:dyDescent="0.3">
      <c r="A26" s="69">
        <f t="shared" si="28"/>
        <v>-24</v>
      </c>
      <c r="B26" s="80">
        <f xml:space="preserve"> TRUNC(RTD("cqg.rtd",,"StudyData", $A$1, "Bar", "", "Time", $E$1,$A26, , "", "","False"))</f>
        <v>43922</v>
      </c>
      <c r="C26" s="71">
        <f xml:space="preserve"> RTD("cqg.rtd",,"StudyData", $A$1, "Bar", "", "Open", $E$1, $A26,,,,,)</f>
        <v>247.98</v>
      </c>
      <c r="D26" s="71">
        <f xml:space="preserve"> RTD("cqg.rtd",,"StudyData", $A$1, "Bar", "", "Close", $E$1, $A26,,,,,)</f>
        <v>290.48</v>
      </c>
      <c r="E26" s="70">
        <f t="shared" si="0"/>
        <v>0.12698351115421927</v>
      </c>
      <c r="F26" s="71"/>
      <c r="G26" s="69">
        <f t="shared" si="29"/>
        <v>-24</v>
      </c>
      <c r="H26" s="81">
        <f xml:space="preserve"> RTD("cqg.rtd",,"StudyData", $G$1, "Bar", "", "Time", $E$1,$A26, , "", "","False")</f>
        <v>43922</v>
      </c>
      <c r="I26" s="71">
        <f xml:space="preserve"> RTD("cqg.rtd",,"StudyData", $G$1, "Bar", "", "Open", $E$1, $A26,,,,,)</f>
        <v>77.59</v>
      </c>
      <c r="J26" s="71">
        <f xml:space="preserve"> RTD("cqg.rtd",,"StudyData", $G$1, "Bar", "", "Close", $E$1, $A26,,,,,)</f>
        <v>91.41</v>
      </c>
      <c r="K26" s="70">
        <f t="shared" si="1"/>
        <v>0.13736468831653592</v>
      </c>
      <c r="L26" s="69" t="str">
        <f>"February,"&amp;"  "&amp;TEXT(M26,"##%")</f>
        <v>February,  43%</v>
      </c>
      <c r="M26" s="86">
        <f>AC24</f>
        <v>0.42857142857142855</v>
      </c>
      <c r="O26" s="69" t="s">
        <v>17</v>
      </c>
      <c r="R26" s="69" t="s">
        <v>7</v>
      </c>
      <c r="S26" s="69" t="str">
        <f>RTD("cqg.rtd", ,"ContractData",R26, "LongDescription",, "T")</f>
        <v>Communication Services Select Sector SPDR</v>
      </c>
      <c r="X26" s="69" t="s">
        <v>66</v>
      </c>
      <c r="AD26" s="69" t="s">
        <v>15</v>
      </c>
      <c r="AE26" s="69" t="s">
        <v>37</v>
      </c>
    </row>
    <row r="27" spans="1:90" x14ac:dyDescent="0.3">
      <c r="A27" s="69">
        <f t="shared" si="28"/>
        <v>-25</v>
      </c>
      <c r="B27" s="80">
        <f xml:space="preserve"> TRUNC(RTD("cqg.rtd",,"StudyData", $A$1, "Bar", "", "Time", $E$1,$A27, , "", "","False"))</f>
        <v>43892</v>
      </c>
      <c r="C27" s="71">
        <f xml:space="preserve"> RTD("cqg.rtd",,"StudyData", $A$1, "Bar", "", "Open", $E$1, $A27,,,,,)</f>
        <v>298.20999999999998</v>
      </c>
      <c r="D27" s="71">
        <f xml:space="preserve"> RTD("cqg.rtd",,"StudyData", $A$1, "Bar", "", "Close", $E$1, $A27,,,,,)</f>
        <v>257.75</v>
      </c>
      <c r="E27" s="70">
        <f t="shared" si="0"/>
        <v>-0.129987173428745</v>
      </c>
      <c r="F27" s="71"/>
      <c r="G27" s="69">
        <f t="shared" si="29"/>
        <v>-25</v>
      </c>
      <c r="H27" s="81">
        <f xml:space="preserve"> RTD("cqg.rtd",,"StudyData", $G$1, "Bar", "", "Time", $E$1,$A27, , "", "","False")</f>
        <v>43892</v>
      </c>
      <c r="I27" s="71">
        <f xml:space="preserve"> RTD("cqg.rtd",,"StudyData", $G$1, "Bar", "", "Open", $E$1, $A27,,,,,)</f>
        <v>89.96</v>
      </c>
      <c r="J27" s="71">
        <f xml:space="preserve"> RTD("cqg.rtd",,"StudyData", $G$1, "Bar", "", "Close", $E$1, $A27,,,,,)</f>
        <v>80.37</v>
      </c>
      <c r="K27" s="70">
        <f t="shared" si="1"/>
        <v>-9.052845988457621E-2</v>
      </c>
      <c r="L27" s="69" t="str">
        <f>"March,"&amp;"  "&amp;TEXT(M27,"##%")</f>
        <v>March,  57%</v>
      </c>
      <c r="M27" s="86">
        <f>AI24</f>
        <v>0.5714285714285714</v>
      </c>
      <c r="O27" s="69" t="s">
        <v>18</v>
      </c>
      <c r="R27" s="69" t="s">
        <v>8</v>
      </c>
      <c r="S27" s="69" t="str">
        <f>RTD("cqg.rtd", ,"ContractData",R27, "LongDescription",, "T")</f>
        <v>Energy Select Sector SPDR</v>
      </c>
      <c r="X27" s="69" t="s">
        <v>67</v>
      </c>
      <c r="AD27" s="69" t="s">
        <v>12</v>
      </c>
      <c r="AE27" s="69" t="s">
        <v>33</v>
      </c>
    </row>
    <row r="28" spans="1:90" x14ac:dyDescent="0.3">
      <c r="A28" s="69">
        <f t="shared" si="28"/>
        <v>-26</v>
      </c>
      <c r="B28" s="80">
        <f xml:space="preserve"> TRUNC(RTD("cqg.rtd",,"StudyData", $A$1, "Bar", "", "Time", $E$1,$A28, , "", "","False"))</f>
        <v>43864</v>
      </c>
      <c r="C28" s="71">
        <f xml:space="preserve"> RTD("cqg.rtd",,"StudyData", $A$1, "Bar", "", "Open", $E$1, $A28,,,,,)</f>
        <v>323.35000000000002</v>
      </c>
      <c r="D28" s="71">
        <f xml:space="preserve"> RTD("cqg.rtd",,"StudyData", $A$1, "Bar", "", "Close", $E$1, $A28,,,,,)</f>
        <v>296.26</v>
      </c>
      <c r="E28" s="70">
        <f t="shared" si="0"/>
        <v>-7.9165760109408595E-2</v>
      </c>
      <c r="F28" s="71"/>
      <c r="G28" s="69">
        <f t="shared" si="29"/>
        <v>-26</v>
      </c>
      <c r="H28" s="81">
        <f xml:space="preserve"> RTD("cqg.rtd",,"StudyData", $G$1, "Bar", "", "Time", $E$1,$A28, , "", "","False")</f>
        <v>43864</v>
      </c>
      <c r="I28" s="71">
        <f xml:space="preserve"> RTD("cqg.rtd",,"StudyData", $G$1, "Bar", "", "Open", $E$1, $A28,,,,,)</f>
        <v>95.44</v>
      </c>
      <c r="J28" s="71">
        <f xml:space="preserve"> RTD("cqg.rtd",,"StudyData", $G$1, "Bar", "", "Close", $E$1, $A28,,,,,)</f>
        <v>88.37</v>
      </c>
      <c r="K28" s="70">
        <f t="shared" si="1"/>
        <v>-7.3009545788314215E-2</v>
      </c>
      <c r="L28" s="69" t="str">
        <f>"April,"&amp;"  "&amp;TEXT(M28,"##%")</f>
        <v>April,  43%</v>
      </c>
      <c r="M28" s="86">
        <f>AO24</f>
        <v>0.42857142857142855</v>
      </c>
      <c r="O28" s="69" t="s">
        <v>19</v>
      </c>
      <c r="R28" s="69" t="s">
        <v>9</v>
      </c>
      <c r="S28" s="69" t="str">
        <f>RTD("cqg.rtd", ,"ContractData",R28, "LongDescription",, "T")</f>
        <v>Financial Select Sector SPDR</v>
      </c>
      <c r="X28" s="69" t="s">
        <v>68</v>
      </c>
      <c r="AD28" s="69" t="s">
        <v>8</v>
      </c>
      <c r="AE28" s="69" t="s">
        <v>30</v>
      </c>
    </row>
    <row r="29" spans="1:90" x14ac:dyDescent="0.3">
      <c r="A29" s="69">
        <f t="shared" si="28"/>
        <v>-27</v>
      </c>
      <c r="B29" s="80">
        <f xml:space="preserve"> TRUNC(RTD("cqg.rtd",,"StudyData", $A$1, "Bar", "", "Time", $E$1,$A29, , "", "","False"))</f>
        <v>43832</v>
      </c>
      <c r="C29" s="71">
        <f xml:space="preserve"> RTD("cqg.rtd",,"StudyData", $A$1, "Bar", "", "Open", $E$1, $A29,,,,,)</f>
        <v>323.54000000000002</v>
      </c>
      <c r="D29" s="71">
        <f xml:space="preserve"> RTD("cqg.rtd",,"StudyData", $A$1, "Bar", "", "Close", $E$1, $A29,,,,,)</f>
        <v>321.73</v>
      </c>
      <c r="E29" s="70">
        <f t="shared" si="0"/>
        <v>-4.0390231777790174E-4</v>
      </c>
      <c r="F29" s="71"/>
      <c r="G29" s="69">
        <f t="shared" si="29"/>
        <v>-27</v>
      </c>
      <c r="H29" s="81">
        <f xml:space="preserve"> RTD("cqg.rtd",,"StudyData", $G$1, "Bar", "", "Time", $E$1,$A29, , "", "","False")</f>
        <v>43832</v>
      </c>
      <c r="I29" s="71">
        <f xml:space="preserve"> RTD("cqg.rtd",,"StudyData", $G$1, "Bar", "", "Open", $E$1, $A29,,,,,)</f>
        <v>92.5</v>
      </c>
      <c r="J29" s="71">
        <f xml:space="preserve"> RTD("cqg.rtd",,"StudyData", $G$1, "Bar", "", "Close", $E$1, $A29,,,,,)</f>
        <v>95.33</v>
      </c>
      <c r="K29" s="70">
        <f t="shared" si="1"/>
        <v>3.9925820879240716E-2</v>
      </c>
      <c r="L29" s="69" t="str">
        <f>"May,"&amp;"  "&amp;TEXT(M29,"##%")</f>
        <v>May,  67%</v>
      </c>
      <c r="M29" s="86">
        <f>AU24</f>
        <v>0.66666666666666663</v>
      </c>
      <c r="O29" s="69" t="s">
        <v>20</v>
      </c>
      <c r="R29" s="69" t="s">
        <v>10</v>
      </c>
      <c r="S29" s="69" t="str">
        <f>RTD("cqg.rtd", ,"ContractData",R29, "LongDescription",, "T")</f>
        <v>Industrial Select Sector SPDR</v>
      </c>
      <c r="X29" s="69" t="s">
        <v>69</v>
      </c>
      <c r="AD29" s="69" t="s">
        <v>9</v>
      </c>
      <c r="AE29" s="69" t="s">
        <v>31</v>
      </c>
    </row>
    <row r="30" spans="1:90" x14ac:dyDescent="0.3">
      <c r="A30" s="69">
        <f t="shared" si="28"/>
        <v>-28</v>
      </c>
      <c r="B30" s="80">
        <f xml:space="preserve"> TRUNC(RTD("cqg.rtd",,"StudyData", $A$1, "Bar", "", "Time", $E$1,$A30, , "", "","False"))</f>
        <v>43801</v>
      </c>
      <c r="C30" s="71">
        <f xml:space="preserve"> RTD("cqg.rtd",,"StudyData", $A$1, "Bar", "", "Open", $E$1, $A30,,,,,)</f>
        <v>314.58999999999997</v>
      </c>
      <c r="D30" s="71">
        <f xml:space="preserve"> RTD("cqg.rtd",,"StudyData", $A$1, "Bar", "", "Close", $E$1, $A30,,,,,)</f>
        <v>321.86</v>
      </c>
      <c r="E30" s="70">
        <f t="shared" si="0"/>
        <v>2.4020871114504825E-2</v>
      </c>
      <c r="F30" s="71"/>
      <c r="G30" s="69">
        <f t="shared" si="29"/>
        <v>-28</v>
      </c>
      <c r="H30" s="81">
        <f xml:space="preserve"> RTD("cqg.rtd",,"StudyData", $G$1, "Bar", "", "Time", $E$1,$A30, , "", "","False")</f>
        <v>43801</v>
      </c>
      <c r="I30" s="71">
        <f xml:space="preserve"> RTD("cqg.rtd",,"StudyData", $G$1, "Bar", "", "Open", $E$1, $A30,,,,,)</f>
        <v>88.2</v>
      </c>
      <c r="J30" s="71">
        <f xml:space="preserve"> RTD("cqg.rtd",,"StudyData", $G$1, "Bar", "", "Close", $E$1, $A30,,,,,)</f>
        <v>91.67</v>
      </c>
      <c r="K30" s="70">
        <f t="shared" si="1"/>
        <v>3.9813974591651605E-2</v>
      </c>
      <c r="L30" s="69" t="str">
        <f>"June,"&amp;"  "&amp;TEXT(M30,"##%")</f>
        <v>June,  38%</v>
      </c>
      <c r="M30" s="86">
        <f>BA24</f>
        <v>0.38095238095238093</v>
      </c>
      <c r="O30" s="69" t="s">
        <v>21</v>
      </c>
      <c r="R30" s="69" t="s">
        <v>11</v>
      </c>
      <c r="S30" s="69" t="str">
        <f>RTD("cqg.rtd", ,"ContractData",R30, "LongDescription",, "T")</f>
        <v>Technology Sector SPDR Fund</v>
      </c>
      <c r="X30" s="69" t="s">
        <v>38</v>
      </c>
      <c r="AD30" s="69" t="s">
        <v>14</v>
      </c>
      <c r="AE30" s="69" t="s">
        <v>36</v>
      </c>
    </row>
    <row r="31" spans="1:90" x14ac:dyDescent="0.3">
      <c r="A31" s="69">
        <f t="shared" si="28"/>
        <v>-29</v>
      </c>
      <c r="B31" s="80">
        <f xml:space="preserve"> TRUNC(RTD("cqg.rtd",,"StudyData", $A$1, "Bar", "", "Time", $E$1,$A31, , "", "","False"))</f>
        <v>43770</v>
      </c>
      <c r="C31" s="71">
        <f xml:space="preserve"> RTD("cqg.rtd",,"StudyData", $A$1, "Bar", "", "Open", $E$1, $A31,,,,,)</f>
        <v>304.92</v>
      </c>
      <c r="D31" s="71">
        <f xml:space="preserve"> RTD("cqg.rtd",,"StudyData", $A$1, "Bar", "", "Close", $E$1, $A31,,,,,)</f>
        <v>314.31</v>
      </c>
      <c r="E31" s="70">
        <f t="shared" si="0"/>
        <v>3.6198199980219628E-2</v>
      </c>
      <c r="F31" s="71"/>
      <c r="G31" s="69">
        <f t="shared" si="29"/>
        <v>-29</v>
      </c>
      <c r="H31" s="81">
        <f xml:space="preserve"> RTD("cqg.rtd",,"StudyData", $G$1, "Bar", "", "Time", $E$1,$A31, , "", "","False")</f>
        <v>43770</v>
      </c>
      <c r="I31" s="71">
        <f xml:space="preserve"> RTD("cqg.rtd",,"StudyData", $G$1, "Bar", "", "Open", $E$1, $A31,,,,,)</f>
        <v>83.95</v>
      </c>
      <c r="J31" s="71">
        <f xml:space="preserve"> RTD("cqg.rtd",,"StudyData", $G$1, "Bar", "", "Close", $E$1, $A31,,,,,)</f>
        <v>88.16</v>
      </c>
      <c r="K31" s="70">
        <f t="shared" si="1"/>
        <v>5.3663200669295981E-2</v>
      </c>
      <c r="L31" s="69" t="str">
        <f>"July,"&amp;"  "&amp;TEXT(M31,"##%")</f>
        <v>July,  62%</v>
      </c>
      <c r="M31" s="86">
        <f>BG24</f>
        <v>0.61904761904761907</v>
      </c>
      <c r="O31" s="69" t="s">
        <v>22</v>
      </c>
      <c r="R31" s="69" t="s">
        <v>12</v>
      </c>
      <c r="S31" s="69" t="str">
        <f>RTD("cqg.rtd", ,"ContractData",R31, "LongDescription",, "T")</f>
        <v>Consumer Staples Select Sector SPDR</v>
      </c>
      <c r="X31" s="69" t="s">
        <v>70</v>
      </c>
      <c r="AD31" s="69" t="s">
        <v>10</v>
      </c>
      <c r="AE31" s="69" t="s">
        <v>32</v>
      </c>
    </row>
    <row r="32" spans="1:90" x14ac:dyDescent="0.3">
      <c r="A32" s="69">
        <f t="shared" si="28"/>
        <v>-30</v>
      </c>
      <c r="B32" s="80">
        <f xml:space="preserve"> TRUNC(RTD("cqg.rtd",,"StudyData", $A$1, "Bar", "", "Time", $E$1,$A32, , "", "","False"))</f>
        <v>43739</v>
      </c>
      <c r="C32" s="71">
        <f xml:space="preserve"> RTD("cqg.rtd",,"StudyData", $A$1, "Bar", "", "Open", $E$1, $A32,,,,,)</f>
        <v>297.74</v>
      </c>
      <c r="D32" s="71">
        <f xml:space="preserve"> RTD("cqg.rtd",,"StudyData", $A$1, "Bar", "", "Close", $E$1, $A32,,,,,)</f>
        <v>303.33</v>
      </c>
      <c r="E32" s="70">
        <f t="shared" si="0"/>
        <v>2.2104660174545952E-2</v>
      </c>
      <c r="F32" s="71"/>
      <c r="G32" s="69">
        <f t="shared" si="29"/>
        <v>-30</v>
      </c>
      <c r="H32" s="81">
        <f xml:space="preserve"> RTD("cqg.rtd",,"StudyData", $G$1, "Bar", "", "Time", $E$1,$A32, , "", "","False")</f>
        <v>43739</v>
      </c>
      <c r="I32" s="71">
        <f xml:space="preserve"> RTD("cqg.rtd",,"StudyData", $G$1, "Bar", "", "Open", $E$1, $A32,,,,,)</f>
        <v>80.89</v>
      </c>
      <c r="J32" s="71">
        <f xml:space="preserve"> RTD("cqg.rtd",,"StudyData", $G$1, "Bar", "", "Close", $E$1, $A32,,,,,)</f>
        <v>83.67</v>
      </c>
      <c r="K32" s="70">
        <f t="shared" si="1"/>
        <v>3.899168011921024E-2</v>
      </c>
      <c r="L32" s="69" t="str">
        <f>"August,"&amp;"  "&amp;TEXT(M32,"##%")</f>
        <v>August,  67%</v>
      </c>
      <c r="M32" s="86">
        <f>BM24</f>
        <v>0.66666666666666663</v>
      </c>
      <c r="O32" s="69" t="s">
        <v>23</v>
      </c>
      <c r="R32" s="69" t="s">
        <v>13</v>
      </c>
      <c r="S32" s="69" t="str">
        <f>RTD("cqg.rtd", ,"ContractData",R32, "LongDescription",, "T")</f>
        <v>Real Estate Select Sector SPDR</v>
      </c>
      <c r="X32" s="69" t="s">
        <v>71</v>
      </c>
      <c r="AD32" s="69" t="s">
        <v>6</v>
      </c>
      <c r="AE32" s="69" t="s">
        <v>28</v>
      </c>
    </row>
    <row r="33" spans="1:31" x14ac:dyDescent="0.3">
      <c r="A33" s="69">
        <f t="shared" si="28"/>
        <v>-31</v>
      </c>
      <c r="B33" s="80">
        <f xml:space="preserve"> TRUNC(RTD("cqg.rtd",,"StudyData", $A$1, "Bar", "", "Time", $E$1,$A33, , "", "","False"))</f>
        <v>43711</v>
      </c>
      <c r="C33" s="71">
        <f xml:space="preserve"> RTD("cqg.rtd",,"StudyData", $A$1, "Bar", "", "Open", $E$1, $A33,,,,,)</f>
        <v>290.57</v>
      </c>
      <c r="D33" s="71">
        <f xml:space="preserve"> RTD("cqg.rtd",,"StudyData", $A$1, "Bar", "", "Close", $E$1, $A33,,,,,)</f>
        <v>296.77</v>
      </c>
      <c r="E33" s="70">
        <f t="shared" si="0"/>
        <v>1.4771755855701807E-2</v>
      </c>
      <c r="F33" s="71"/>
      <c r="G33" s="69">
        <f t="shared" si="29"/>
        <v>-31</v>
      </c>
      <c r="H33" s="81">
        <f xml:space="preserve"> RTD("cqg.rtd",,"StudyData", $G$1, "Bar", "", "Time", $E$1,$A33, , "", "","False")</f>
        <v>43711</v>
      </c>
      <c r="I33" s="71">
        <f xml:space="preserve"> RTD("cqg.rtd",,"StudyData", $G$1, "Bar", "", "Open", $E$1, $A33,,,,,)</f>
        <v>78.87</v>
      </c>
      <c r="J33" s="71">
        <f xml:space="preserve"> RTD("cqg.rtd",,"StudyData", $G$1, "Bar", "", "Close", $E$1, $A33,,,,,)</f>
        <v>80.53</v>
      </c>
      <c r="K33" s="70">
        <f t="shared" si="1"/>
        <v>1.257387149503332E-2</v>
      </c>
      <c r="L33" s="69" t="str">
        <f>"September,"&amp;"  "&amp;TEXT(M33,"##%")</f>
        <v>September,  48%</v>
      </c>
      <c r="M33" s="86">
        <f>BS24</f>
        <v>0.47619047619047616</v>
      </c>
      <c r="O33" s="69" t="s">
        <v>24</v>
      </c>
      <c r="R33" s="69" t="s">
        <v>5</v>
      </c>
      <c r="S33" s="69" t="str">
        <f>RTD("cqg.rtd", ,"ContractData",R33, "LongDescription",, "T")</f>
        <v>Utilities Select Sector SPDR</v>
      </c>
      <c r="X33" s="69" t="s">
        <v>72</v>
      </c>
      <c r="AD33" s="69" t="s">
        <v>13</v>
      </c>
      <c r="AE33" s="69" t="s">
        <v>34</v>
      </c>
    </row>
    <row r="34" spans="1:31" x14ac:dyDescent="0.3">
      <c r="A34" s="69">
        <f t="shared" si="28"/>
        <v>-32</v>
      </c>
      <c r="B34" s="80">
        <f xml:space="preserve"> TRUNC(RTD("cqg.rtd",,"StudyData", $A$1, "Bar", "", "Time", $E$1,$A34, , "", "","False"))</f>
        <v>43678</v>
      </c>
      <c r="C34" s="71">
        <f xml:space="preserve"> RTD("cqg.rtd",,"StudyData", $A$1, "Bar", "", "Open", $E$1, $A34,,,,,)</f>
        <v>297.60000000000002</v>
      </c>
      <c r="D34" s="71">
        <f xml:space="preserve"> RTD("cqg.rtd",,"StudyData", $A$1, "Bar", "", "Close", $E$1, $A34,,,,,)</f>
        <v>292.45</v>
      </c>
      <c r="E34" s="70">
        <f t="shared" si="0"/>
        <v>-1.6743435430185315E-2</v>
      </c>
      <c r="F34" s="71"/>
      <c r="G34" s="69">
        <f t="shared" si="29"/>
        <v>-32</v>
      </c>
      <c r="H34" s="81">
        <f xml:space="preserve"> RTD("cqg.rtd",,"StudyData", $G$1, "Bar", "", "Time", $E$1,$A34, , "", "","False")</f>
        <v>43678</v>
      </c>
      <c r="I34" s="71">
        <f xml:space="preserve"> RTD("cqg.rtd",,"StudyData", $G$1, "Bar", "", "Open", $E$1, $A34,,,,,)</f>
        <v>80.91</v>
      </c>
      <c r="J34" s="71">
        <f xml:space="preserve"> RTD("cqg.rtd",,"StudyData", $G$1, "Bar", "", "Close", $E$1, $A34,,,,,)</f>
        <v>79.53</v>
      </c>
      <c r="K34" s="70">
        <f t="shared" si="1"/>
        <v>-1.5352234740621456E-2</v>
      </c>
      <c r="L34" s="69" t="str">
        <f>"October,"&amp;"  "&amp;TEXT(M34,"##%")</f>
        <v>October,  76%</v>
      </c>
      <c r="M34" s="86">
        <f>BY24</f>
        <v>0.76190476190476186</v>
      </c>
      <c r="O34" s="69" t="s">
        <v>25</v>
      </c>
      <c r="R34" s="69" t="s">
        <v>14</v>
      </c>
      <c r="S34" s="69" t="str">
        <f>RTD("cqg.rtd", ,"ContractData",R34, "LongDescription",, "T")</f>
        <v>Health Care Select Sector SPDR</v>
      </c>
      <c r="X34" s="69" t="s">
        <v>64</v>
      </c>
      <c r="AD34" s="69" t="s">
        <v>11</v>
      </c>
      <c r="AE34" s="69" t="s">
        <v>38</v>
      </c>
    </row>
    <row r="35" spans="1:31" x14ac:dyDescent="0.3">
      <c r="A35" s="69">
        <f t="shared" si="28"/>
        <v>-33</v>
      </c>
      <c r="B35" s="80">
        <f xml:space="preserve"> TRUNC(RTD("cqg.rtd",,"StudyData", $A$1, "Bar", "", "Time", $E$1,$A35, , "", "","False"))</f>
        <v>43647</v>
      </c>
      <c r="C35" s="71">
        <f xml:space="preserve"> RTD("cqg.rtd",,"StudyData", $A$1, "Bar", "", "Open", $E$1, $A35,,,,,)</f>
        <v>296.68</v>
      </c>
      <c r="D35" s="71">
        <f xml:space="preserve"> RTD("cqg.rtd",,"StudyData", $A$1, "Bar", "", "Close", $E$1, $A35,,,,,)</f>
        <v>297.43</v>
      </c>
      <c r="E35" s="70">
        <f t="shared" si="0"/>
        <v>1.5119453924914698E-2</v>
      </c>
      <c r="F35" s="71"/>
      <c r="G35" s="69">
        <f t="shared" si="29"/>
        <v>-33</v>
      </c>
      <c r="H35" s="81">
        <f xml:space="preserve"> RTD("cqg.rtd",,"StudyData", $G$1, "Bar", "", "Time", $E$1,$A35, , "", "","False")</f>
        <v>43647</v>
      </c>
      <c r="I35" s="71">
        <f xml:space="preserve"> RTD("cqg.rtd",,"StudyData", $G$1, "Bar", "", "Open", $E$1, $A35,,,,,)</f>
        <v>79.83</v>
      </c>
      <c r="J35" s="71">
        <f xml:space="preserve"> RTD("cqg.rtd",,"StudyData", $G$1, "Bar", "", "Close", $E$1, $A35,,,,,)</f>
        <v>80.77</v>
      </c>
      <c r="K35" s="70">
        <f t="shared" si="1"/>
        <v>3.4982060481804071E-2</v>
      </c>
      <c r="L35" s="69" t="str">
        <f>"November,"&amp;"  "&amp;TEXT(M35,"##%")</f>
        <v>November,  62%</v>
      </c>
      <c r="M35" s="86">
        <f>CE24</f>
        <v>0.61904761904761907</v>
      </c>
      <c r="O35" s="69" t="s">
        <v>26</v>
      </c>
      <c r="R35" s="69" t="s">
        <v>15</v>
      </c>
      <c r="S35" s="69" t="str">
        <f>RTD("cqg.rtd", ,"ContractData",R35, "LongDescription",, "T")</f>
        <v>Consumer Discretionary Select SectorSPDR</v>
      </c>
      <c r="X35" s="69" t="s">
        <v>37</v>
      </c>
      <c r="AD35" s="69" t="s">
        <v>5</v>
      </c>
      <c r="AE35" s="69" t="s">
        <v>35</v>
      </c>
    </row>
    <row r="36" spans="1:31" x14ac:dyDescent="0.3">
      <c r="A36" s="69">
        <f t="shared" si="28"/>
        <v>-34</v>
      </c>
      <c r="B36" s="80">
        <f xml:space="preserve"> TRUNC(RTD("cqg.rtd",,"StudyData", $A$1, "Bar", "", "Time", $E$1,$A36, , "", "","False"))</f>
        <v>43619</v>
      </c>
      <c r="C36" s="71">
        <f xml:space="preserve"> RTD("cqg.rtd",,"StudyData", $A$1, "Bar", "", "Open", $E$1, $A36,,,,,)</f>
        <v>275.31</v>
      </c>
      <c r="D36" s="71">
        <f xml:space="preserve"> RTD("cqg.rtd",,"StudyData", $A$1, "Bar", "", "Close", $E$1, $A36,,,,,)</f>
        <v>293</v>
      </c>
      <c r="E36" s="70">
        <f t="shared" si="0"/>
        <v>6.4409488865477607E-2</v>
      </c>
      <c r="F36" s="71"/>
      <c r="G36" s="69">
        <f t="shared" si="29"/>
        <v>-34</v>
      </c>
      <c r="H36" s="81">
        <f xml:space="preserve"> RTD("cqg.rtd",,"StudyData", $G$1, "Bar", "", "Time", $E$1,$A36, , "", "","False")</f>
        <v>43619</v>
      </c>
      <c r="I36" s="71">
        <f xml:space="preserve"> RTD("cqg.rtd",,"StudyData", $G$1, "Bar", "", "Open", $E$1, $A36,,,,,)</f>
        <v>72</v>
      </c>
      <c r="J36" s="71">
        <f xml:space="preserve"> RTD("cqg.rtd",,"StudyData", $G$1, "Bar", "", "Close", $E$1, $A36,,,,,)</f>
        <v>78.040000000000006</v>
      </c>
      <c r="K36" s="70">
        <f t="shared" si="1"/>
        <v>8.554736402837676E-2</v>
      </c>
      <c r="L36" s="69" t="str">
        <f>"December,"&amp;"  "&amp;TEXT(M36,"##%")</f>
        <v>December,  38%</v>
      </c>
      <c r="M36" s="86">
        <f>CK24</f>
        <v>0.38095238095238093</v>
      </c>
      <c r="O36" s="69" t="s">
        <v>27</v>
      </c>
    </row>
    <row r="37" spans="1:31" x14ac:dyDescent="0.3">
      <c r="A37" s="69">
        <f t="shared" si="28"/>
        <v>-35</v>
      </c>
      <c r="B37" s="80">
        <f xml:space="preserve"> TRUNC(RTD("cqg.rtd",,"StudyData", $A$1, "Bar", "", "Time", $E$1,$A37, , "", "","False"))</f>
        <v>43586</v>
      </c>
      <c r="C37" s="71">
        <f xml:space="preserve"> RTD("cqg.rtd",,"StudyData", $A$1, "Bar", "", "Open", $E$1, $A37,,,,,)</f>
        <v>294.72000000000003</v>
      </c>
      <c r="D37" s="71">
        <f xml:space="preserve"> RTD("cqg.rtd",,"StudyData", $A$1, "Bar", "", "Close", $E$1, $A37,,,,,)</f>
        <v>275.27</v>
      </c>
      <c r="E37" s="70">
        <f t="shared" si="0"/>
        <v>-6.3771172029113671E-2</v>
      </c>
      <c r="F37" s="71"/>
      <c r="G37" s="69">
        <f t="shared" si="29"/>
        <v>-35</v>
      </c>
      <c r="H37" s="81">
        <f xml:space="preserve"> RTD("cqg.rtd",,"StudyData", $G$1, "Bar", "", "Time", $E$1,$A37, , "", "","False")</f>
        <v>43586</v>
      </c>
      <c r="I37" s="71">
        <f xml:space="preserve"> RTD("cqg.rtd",,"StudyData", $G$1, "Bar", "", "Open", $E$1, $A37,,,,,)</f>
        <v>79.5</v>
      </c>
      <c r="J37" s="71">
        <f xml:space="preserve"> RTD("cqg.rtd",,"StudyData", $G$1, "Bar", "", "Close", $E$1, $A37,,,,,)</f>
        <v>71.89</v>
      </c>
      <c r="K37" s="70">
        <f t="shared" si="1"/>
        <v>-8.6647185872188975E-2</v>
      </c>
      <c r="S37" s="69" t="str">
        <f>VLOOKUP(G1,R25:X35,7,FALSE)</f>
        <v>Technology Sector</v>
      </c>
      <c r="V37" s="69" t="str">
        <f>S37&amp;", "&amp;L1&amp;" Perfomance"</f>
        <v>Technology Sector, October Perfomance</v>
      </c>
      <c r="AA37" s="69" t="str">
        <f>"S&amp;P 500 (Red Line) &amp; "&amp;S37&amp;", "&amp;L1&amp;" Perfomance"</f>
        <v>S&amp;P 500 (Red Line) &amp; Technology Sector, October Perfomance</v>
      </c>
    </row>
    <row r="38" spans="1:31" x14ac:dyDescent="0.3">
      <c r="A38" s="69">
        <f t="shared" si="28"/>
        <v>-36</v>
      </c>
      <c r="B38" s="80">
        <f xml:space="preserve"> TRUNC(RTD("cqg.rtd",,"StudyData", $A$1, "Bar", "", "Time", $E$1,$A38, , "", "","False"))</f>
        <v>43556</v>
      </c>
      <c r="C38" s="71">
        <f xml:space="preserve"> RTD("cqg.rtd",,"StudyData", $A$1, "Bar", "", "Open", $E$1, $A38,,,,,)</f>
        <v>284.7</v>
      </c>
      <c r="D38" s="71">
        <f xml:space="preserve"> RTD("cqg.rtd",,"StudyData", $A$1, "Bar", "", "Close", $E$1, $A38,,,,,)</f>
        <v>294.02</v>
      </c>
      <c r="E38" s="70">
        <f t="shared" si="0"/>
        <v>4.0852449730954275E-2</v>
      </c>
      <c r="F38" s="71"/>
      <c r="G38" s="69">
        <f t="shared" si="29"/>
        <v>-36</v>
      </c>
      <c r="H38" s="81">
        <f xml:space="preserve"> RTD("cqg.rtd",,"StudyData", $G$1, "Bar", "", "Time", $E$1,$A38, , "", "","False")</f>
        <v>43556</v>
      </c>
      <c r="I38" s="71">
        <f xml:space="preserve"> RTD("cqg.rtd",,"StudyData", $G$1, "Bar", "", "Open", $E$1, $A38,,,,,)</f>
        <v>74.72</v>
      </c>
      <c r="J38" s="71">
        <f xml:space="preserve"> RTD("cqg.rtd",,"StudyData", $G$1, "Bar", "", "Close", $E$1, $A38,,,,,)</f>
        <v>78.709999999999994</v>
      </c>
      <c r="K38" s="70">
        <f t="shared" si="1"/>
        <v>6.3648648648648568E-2</v>
      </c>
      <c r="L38" s="69" t="str">
        <f>TEXT(L3,"MMM-YYYY")&amp;", "&amp;TEXT(N3,"##.00%")</f>
        <v>Oct-2021, 8.18%</v>
      </c>
      <c r="N38" s="86"/>
    </row>
    <row r="39" spans="1:31" x14ac:dyDescent="0.3">
      <c r="A39" s="69">
        <f t="shared" si="28"/>
        <v>-37</v>
      </c>
      <c r="B39" s="80">
        <f xml:space="preserve"> TRUNC(RTD("cqg.rtd",,"StudyData", $A$1, "Bar", "", "Time", $E$1,$A39, , "", "","False"))</f>
        <v>43525</v>
      </c>
      <c r="C39" s="71">
        <f xml:space="preserve"> RTD("cqg.rtd",,"StudyData", $A$1, "Bar", "", "Open", $E$1, $A39,,,,,)</f>
        <v>280.44</v>
      </c>
      <c r="D39" s="71">
        <f xml:space="preserve"> RTD("cqg.rtd",,"StudyData", $A$1, "Bar", "", "Close", $E$1, $A39,,,,,)</f>
        <v>282.48</v>
      </c>
      <c r="E39" s="70">
        <f t="shared" si="0"/>
        <v>1.3635711209989992E-2</v>
      </c>
      <c r="F39" s="71"/>
      <c r="G39" s="69">
        <f t="shared" si="29"/>
        <v>-37</v>
      </c>
      <c r="H39" s="81">
        <f xml:space="preserve"> RTD("cqg.rtd",,"StudyData", $G$1, "Bar", "", "Time", $E$1,$A39, , "", "","False")</f>
        <v>43525</v>
      </c>
      <c r="I39" s="71">
        <f xml:space="preserve"> RTD("cqg.rtd",,"StudyData", $G$1, "Bar", "", "Open", $E$1, $A39,,,,,)</f>
        <v>71.42</v>
      </c>
      <c r="J39" s="71">
        <f xml:space="preserve"> RTD("cqg.rtd",,"StudyData", $G$1, "Bar", "", "Close", $E$1, $A39,,,,,)</f>
        <v>74</v>
      </c>
      <c r="K39" s="70">
        <f t="shared" si="1"/>
        <v>4.4312729325430435E-2</v>
      </c>
      <c r="L39" s="69" t="str">
        <f t="shared" ref="L39:L58" si="70">TEXT(L4,"MMM-YYYY")&amp;", "&amp;TEXT(N4,"##.00%")</f>
        <v>Oct-2020, -5.00%</v>
      </c>
      <c r="P39" s="86">
        <f>MAX(M25:M36)</f>
        <v>0.76190476190476186</v>
      </c>
      <c r="Q39" s="69" t="str">
        <f>VLOOKUP(P39,R39:S50,2,FALSE)</f>
        <v>October,  76%</v>
      </c>
      <c r="R39" s="86">
        <f>M25</f>
        <v>0.66666666666666663</v>
      </c>
      <c r="S39" s="69" t="str">
        <f>L25</f>
        <v>January,  67%</v>
      </c>
      <c r="U39" s="69" t="s">
        <v>59</v>
      </c>
      <c r="X39" s="87" t="str">
        <f>IF(G1="XLC","The Communication Services Select Sector began trading on June 18, 2018",IF(G1="XLRE","The Real Estate Select Sector  began trading on October 7, 2015",""))</f>
        <v/>
      </c>
    </row>
    <row r="40" spans="1:31" x14ac:dyDescent="0.3">
      <c r="A40" s="69">
        <f t="shared" si="28"/>
        <v>-38</v>
      </c>
      <c r="B40" s="80">
        <f xml:space="preserve"> TRUNC(RTD("cqg.rtd",,"StudyData", $A$1, "Bar", "", "Time", $E$1,$A40, , "", "","False"))</f>
        <v>43497</v>
      </c>
      <c r="C40" s="71">
        <f xml:space="preserve"> RTD("cqg.rtd",,"StudyData", $A$1, "Bar", "", "Open", $E$1, $A40,,,,,)</f>
        <v>270.14999999999998</v>
      </c>
      <c r="D40" s="71">
        <f xml:space="preserve"> RTD("cqg.rtd",,"StudyData", $A$1, "Bar", "", "Close", $E$1, $A40,,,,,)</f>
        <v>278.68</v>
      </c>
      <c r="E40" s="70">
        <f t="shared" si="0"/>
        <v>3.2415811506686917E-2</v>
      </c>
      <c r="F40" s="71"/>
      <c r="G40" s="69">
        <f t="shared" si="29"/>
        <v>-38</v>
      </c>
      <c r="H40" s="81">
        <f xml:space="preserve"> RTD("cqg.rtd",,"StudyData", $G$1, "Bar", "", "Time", $E$1,$A40, , "", "","False")</f>
        <v>43497</v>
      </c>
      <c r="I40" s="71">
        <f xml:space="preserve"> RTD("cqg.rtd",,"StudyData", $G$1, "Bar", "", "Open", $E$1, $A40,,,,,)</f>
        <v>66.31</v>
      </c>
      <c r="J40" s="71">
        <f xml:space="preserve"> RTD("cqg.rtd",,"StudyData", $G$1, "Bar", "", "Close", $E$1, $A40,,,,,)</f>
        <v>70.86</v>
      </c>
      <c r="K40" s="70">
        <f t="shared" si="1"/>
        <v>6.9100784550392244E-2</v>
      </c>
      <c r="L40" s="69" t="str">
        <f t="shared" si="70"/>
        <v>Oct-2019, 3.90%</v>
      </c>
      <c r="P40" s="86">
        <f>MIN(M25:M36)</f>
        <v>0.38095238095238093</v>
      </c>
      <c r="Q40" s="69" t="str">
        <f>VLOOKUP(P40,R39:S50,2,FALSE)</f>
        <v>June,  38%</v>
      </c>
      <c r="R40" s="86">
        <f t="shared" ref="R40:R49" si="71">M26</f>
        <v>0.42857142857142855</v>
      </c>
      <c r="S40" s="69" t="str">
        <f t="shared" ref="S40:S49" si="72">L26</f>
        <v>February,  43%</v>
      </c>
    </row>
    <row r="41" spans="1:31" x14ac:dyDescent="0.3">
      <c r="A41" s="69">
        <f t="shared" si="28"/>
        <v>-39</v>
      </c>
      <c r="B41" s="80">
        <f xml:space="preserve"> TRUNC(RTD("cqg.rtd",,"StudyData", $A$1, "Bar", "", "Time", $E$1,$A41, , "", "","False"))</f>
        <v>43467</v>
      </c>
      <c r="C41" s="71">
        <f xml:space="preserve"> RTD("cqg.rtd",,"StudyData", $A$1, "Bar", "", "Open", $E$1, $A41,,,,,)</f>
        <v>245.98</v>
      </c>
      <c r="D41" s="71">
        <f xml:space="preserve"> RTD("cqg.rtd",,"StudyData", $A$1, "Bar", "", "Close", $E$1, $A41,,,,,)</f>
        <v>269.93</v>
      </c>
      <c r="E41" s="70">
        <f t="shared" si="0"/>
        <v>8.0065620998719667E-2</v>
      </c>
      <c r="F41" s="71"/>
      <c r="G41" s="69">
        <f t="shared" si="29"/>
        <v>-39</v>
      </c>
      <c r="H41" s="81">
        <f xml:space="preserve"> RTD("cqg.rtd",,"StudyData", $G$1, "Bar", "", "Time", $E$1,$A41, , "", "","False")</f>
        <v>43467</v>
      </c>
      <c r="I41" s="71">
        <f xml:space="preserve"> RTD("cqg.rtd",,"StudyData", $G$1, "Bar", "", "Open", $E$1, $A41,,,,,)</f>
        <v>60.71</v>
      </c>
      <c r="J41" s="71">
        <f xml:space="preserve"> RTD("cqg.rtd",,"StudyData", $G$1, "Bar", "", "Close", $E$1, $A41,,,,,)</f>
        <v>66.28</v>
      </c>
      <c r="K41" s="70">
        <f t="shared" si="1"/>
        <v>6.937721845756703E-2</v>
      </c>
      <c r="L41" s="69" t="str">
        <f t="shared" si="70"/>
        <v>Oct-2018, -8.00%</v>
      </c>
      <c r="R41" s="86">
        <f t="shared" si="71"/>
        <v>0.5714285714285714</v>
      </c>
      <c r="S41" s="69" t="str">
        <f t="shared" si="72"/>
        <v>March,  57%</v>
      </c>
      <c r="U41" s="69" t="s">
        <v>60</v>
      </c>
      <c r="X41" s="69" t="str">
        <f>IF(G1="XLRE","The Real Estate Select Sector  began trading on October 7, 2015","")</f>
        <v/>
      </c>
    </row>
    <row r="42" spans="1:31" x14ac:dyDescent="0.3">
      <c r="A42" s="69">
        <f t="shared" si="28"/>
        <v>-40</v>
      </c>
      <c r="B42" s="80">
        <f xml:space="preserve"> TRUNC(RTD("cqg.rtd",,"StudyData", $A$1, "Bar", "", "Time", $E$1,$A42, , "", "","False"))</f>
        <v>43437</v>
      </c>
      <c r="C42" s="71">
        <f xml:space="preserve"> RTD("cqg.rtd",,"StudyData", $A$1, "Bar", "", "Open", $E$1, $A42,,,,,)</f>
        <v>280.27999999999997</v>
      </c>
      <c r="D42" s="71">
        <f xml:space="preserve"> RTD("cqg.rtd",,"StudyData", $A$1, "Bar", "", "Close", $E$1, $A42,,,,,)</f>
        <v>249.92</v>
      </c>
      <c r="E42" s="70">
        <f t="shared" si="0"/>
        <v>-9.3343007436967135E-2</v>
      </c>
      <c r="F42" s="71"/>
      <c r="G42" s="69">
        <f t="shared" si="29"/>
        <v>-40</v>
      </c>
      <c r="H42" s="81">
        <f xml:space="preserve"> RTD("cqg.rtd",,"StudyData", $G$1, "Bar", "", "Time", $E$1,$A42, , "", "","False")</f>
        <v>43437</v>
      </c>
      <c r="I42" s="71">
        <f xml:space="preserve"> RTD("cqg.rtd",,"StudyData", $G$1, "Bar", "", "Open", $E$1, $A42,,,,,)</f>
        <v>69.64</v>
      </c>
      <c r="J42" s="71">
        <f xml:space="preserve"> RTD("cqg.rtd",,"StudyData", $G$1, "Bar", "", "Close", $E$1, $A42,,,,,)</f>
        <v>61.98</v>
      </c>
      <c r="K42" s="70">
        <f t="shared" si="1"/>
        <v>-8.7724462761259947E-2</v>
      </c>
      <c r="L42" s="69" t="str">
        <f t="shared" si="70"/>
        <v>Oct-2017, 6.51%</v>
      </c>
      <c r="R42" s="86">
        <f t="shared" si="71"/>
        <v>0.42857142857142855</v>
      </c>
      <c r="S42" s="69" t="str">
        <f t="shared" si="72"/>
        <v>April,  43%</v>
      </c>
    </row>
    <row r="43" spans="1:31" x14ac:dyDescent="0.3">
      <c r="A43" s="69">
        <f t="shared" si="28"/>
        <v>-41</v>
      </c>
      <c r="B43" s="80">
        <f xml:space="preserve"> TRUNC(RTD("cqg.rtd",,"StudyData", $A$1, "Bar", "", "Time", $E$1,$A43, , "", "","False"))</f>
        <v>43405</v>
      </c>
      <c r="C43" s="71">
        <f xml:space="preserve"> RTD("cqg.rtd",,"StudyData", $A$1, "Bar", "", "Open", $E$1, $A43,,,,,)</f>
        <v>271.60000000000002</v>
      </c>
      <c r="D43" s="71">
        <f xml:space="preserve"> RTD("cqg.rtd",,"StudyData", $A$1, "Bar", "", "Close", $E$1, $A43,,,,,)</f>
        <v>275.64999999999998</v>
      </c>
      <c r="E43" s="70">
        <f t="shared" si="0"/>
        <v>1.8549310867235644E-2</v>
      </c>
      <c r="F43" s="71"/>
      <c r="G43" s="69">
        <f t="shared" si="29"/>
        <v>-41</v>
      </c>
      <c r="H43" s="81">
        <f xml:space="preserve"> RTD("cqg.rtd",,"StudyData", $G$1, "Bar", "", "Time", $E$1,$A43, , "", "","False")</f>
        <v>43405</v>
      </c>
      <c r="I43" s="71">
        <f xml:space="preserve"> RTD("cqg.rtd",,"StudyData", $G$1, "Bar", "", "Open", $E$1, $A43,,,,,)</f>
        <v>69.400000000000006</v>
      </c>
      <c r="J43" s="71">
        <f xml:space="preserve"> RTD("cqg.rtd",,"StudyData", $G$1, "Bar", "", "Close", $E$1, $A43,,,,,)</f>
        <v>67.94</v>
      </c>
      <c r="K43" s="70">
        <f t="shared" si="1"/>
        <v>-1.9624819624819618E-2</v>
      </c>
      <c r="L43" s="69" t="str">
        <f t="shared" si="70"/>
        <v>Oct-2016, -.75%</v>
      </c>
      <c r="R43" s="86">
        <f t="shared" si="71"/>
        <v>0.66666666666666663</v>
      </c>
      <c r="S43" s="69" t="str">
        <f t="shared" si="72"/>
        <v>May,  67%</v>
      </c>
    </row>
    <row r="44" spans="1:31" x14ac:dyDescent="0.3">
      <c r="A44" s="69">
        <f t="shared" si="28"/>
        <v>-42</v>
      </c>
      <c r="B44" s="80">
        <f xml:space="preserve"> TRUNC(RTD("cqg.rtd",,"StudyData", $A$1, "Bar", "", "Time", $E$1,$A44, , "", "","False"))</f>
        <v>43374</v>
      </c>
      <c r="C44" s="71">
        <f xml:space="preserve"> RTD("cqg.rtd",,"StudyData", $A$1, "Bar", "", "Open", $E$1, $A44,,,,,)</f>
        <v>292.11</v>
      </c>
      <c r="D44" s="71">
        <f xml:space="preserve"> RTD("cqg.rtd",,"StudyData", $A$1, "Bar", "", "Close", $E$1, $A44,,,,,)</f>
        <v>270.63</v>
      </c>
      <c r="E44" s="70">
        <f t="shared" si="0"/>
        <v>-6.9104292790313812E-2</v>
      </c>
      <c r="F44" s="71"/>
      <c r="G44" s="69">
        <f t="shared" si="29"/>
        <v>-42</v>
      </c>
      <c r="H44" s="81">
        <f xml:space="preserve"> RTD("cqg.rtd",,"StudyData", $G$1, "Bar", "", "Time", $E$1,$A44, , "", "","False")</f>
        <v>43374</v>
      </c>
      <c r="I44" s="71">
        <f xml:space="preserve"> RTD("cqg.rtd",,"StudyData", $G$1, "Bar", "", "Open", $E$1, $A44,,,,,)</f>
        <v>75.81</v>
      </c>
      <c r="J44" s="71">
        <f xml:space="preserve"> RTD("cqg.rtd",,"StudyData", $G$1, "Bar", "", "Close", $E$1, $A44,,,,,)</f>
        <v>69.3</v>
      </c>
      <c r="K44" s="70">
        <f t="shared" si="1"/>
        <v>-8.0047789725209095E-2</v>
      </c>
      <c r="L44" s="69" t="str">
        <f t="shared" si="70"/>
        <v>Oct-2015, 10.51%</v>
      </c>
      <c r="R44" s="86">
        <f t="shared" si="71"/>
        <v>0.38095238095238093</v>
      </c>
      <c r="S44" s="69" t="str">
        <f t="shared" si="72"/>
        <v>June,  38%</v>
      </c>
    </row>
    <row r="45" spans="1:31" x14ac:dyDescent="0.3">
      <c r="A45" s="69">
        <f t="shared" si="28"/>
        <v>-43</v>
      </c>
      <c r="B45" s="80">
        <f xml:space="preserve"> TRUNC(RTD("cqg.rtd",,"StudyData", $A$1, "Bar", "", "Time", $E$1,$A45, , "", "","False"))</f>
        <v>43347</v>
      </c>
      <c r="C45" s="71">
        <f xml:space="preserve"> RTD("cqg.rtd",,"StudyData", $A$1, "Bar", "", "Open", $E$1, $A45,,,,,)</f>
        <v>289.83999999999997</v>
      </c>
      <c r="D45" s="71">
        <f xml:space="preserve"> RTD("cqg.rtd",,"StudyData", $A$1, "Bar", "", "Close", $E$1, $A45,,,,,)</f>
        <v>290.72000000000003</v>
      </c>
      <c r="E45" s="70">
        <f t="shared" si="0"/>
        <v>1.412283421170559E-3</v>
      </c>
      <c r="F45" s="71"/>
      <c r="G45" s="69">
        <f t="shared" si="29"/>
        <v>-43</v>
      </c>
      <c r="H45" s="81">
        <f xml:space="preserve"> RTD("cqg.rtd",,"StudyData", $G$1, "Bar", "", "Time", $E$1,$A45, , "", "","False")</f>
        <v>43347</v>
      </c>
      <c r="I45" s="71">
        <f xml:space="preserve"> RTD("cqg.rtd",,"StudyData", $G$1, "Bar", "", "Open", $E$1, $A45,,,,,)</f>
        <v>75.25</v>
      </c>
      <c r="J45" s="71">
        <f xml:space="preserve"> RTD("cqg.rtd",,"StudyData", $G$1, "Bar", "", "Close", $E$1, $A45,,,,,)</f>
        <v>75.33</v>
      </c>
      <c r="K45" s="70">
        <f t="shared" si="1"/>
        <v>-3.5714285714285193E-3</v>
      </c>
      <c r="L45" s="69" t="str">
        <f t="shared" si="70"/>
        <v>Oct-2014, 1.60%</v>
      </c>
      <c r="R45" s="86">
        <f t="shared" si="71"/>
        <v>0.61904761904761907</v>
      </c>
      <c r="S45" s="69" t="str">
        <f t="shared" si="72"/>
        <v>July,  62%</v>
      </c>
    </row>
    <row r="46" spans="1:31" x14ac:dyDescent="0.3">
      <c r="A46" s="69">
        <f t="shared" si="28"/>
        <v>-44</v>
      </c>
      <c r="B46" s="80">
        <f xml:space="preserve"> TRUNC(RTD("cqg.rtd",,"StudyData", $A$1, "Bar", "", "Time", $E$1,$A46, , "", "","False"))</f>
        <v>43313</v>
      </c>
      <c r="C46" s="71">
        <f xml:space="preserve"> RTD("cqg.rtd",,"StudyData", $A$1, "Bar", "", "Open", $E$1, $A46,,,,,)</f>
        <v>281.56</v>
      </c>
      <c r="D46" s="71">
        <f xml:space="preserve"> RTD("cqg.rtd",,"StudyData", $A$1, "Bar", "", "Close", $E$1, $A46,,,,,)</f>
        <v>290.31</v>
      </c>
      <c r="E46" s="70">
        <f t="shared" si="0"/>
        <v>3.1919809476415664E-2</v>
      </c>
      <c r="F46" s="71"/>
      <c r="G46" s="69">
        <f t="shared" si="29"/>
        <v>-44</v>
      </c>
      <c r="H46" s="81">
        <f xml:space="preserve"> RTD("cqg.rtd",,"StudyData", $G$1, "Bar", "", "Time", $E$1,$A46, , "", "","False")</f>
        <v>43313</v>
      </c>
      <c r="I46" s="71">
        <f xml:space="preserve"> RTD("cqg.rtd",,"StudyData", $G$1, "Bar", "", "Open", $E$1, $A46,,,,,)</f>
        <v>71.430000000000007</v>
      </c>
      <c r="J46" s="71">
        <f xml:space="preserve"> RTD("cqg.rtd",,"StudyData", $G$1, "Bar", "", "Close", $E$1, $A46,,,,,)</f>
        <v>75.599999999999994</v>
      </c>
      <c r="K46" s="70">
        <f t="shared" si="1"/>
        <v>6.5989847715735933E-2</v>
      </c>
      <c r="L46" s="69" t="str">
        <f t="shared" si="70"/>
        <v>Oct-2013, 5.02%</v>
      </c>
      <c r="R46" s="86">
        <f t="shared" si="71"/>
        <v>0.66666666666666663</v>
      </c>
      <c r="S46" s="69" t="str">
        <f t="shared" si="72"/>
        <v>August,  67%</v>
      </c>
    </row>
    <row r="47" spans="1:31" x14ac:dyDescent="0.3">
      <c r="A47" s="69">
        <f t="shared" si="28"/>
        <v>-45</v>
      </c>
      <c r="B47" s="80">
        <f xml:space="preserve"> TRUNC(RTD("cqg.rtd",,"StudyData", $A$1, "Bar", "", "Time", $E$1,$A47, , "", "","False"))</f>
        <v>43283</v>
      </c>
      <c r="C47" s="71">
        <f xml:space="preserve"> RTD("cqg.rtd",,"StudyData", $A$1, "Bar", "", "Open", $E$1, $A47,,,,,)</f>
        <v>269.51</v>
      </c>
      <c r="D47" s="71">
        <f xml:space="preserve"> RTD("cqg.rtd",,"StudyData", $A$1, "Bar", "", "Close", $E$1, $A47,,,,,)</f>
        <v>281.33</v>
      </c>
      <c r="E47" s="70">
        <f t="shared" si="0"/>
        <v>3.7046593925095885E-2</v>
      </c>
      <c r="F47" s="71"/>
      <c r="G47" s="69">
        <f t="shared" si="29"/>
        <v>-45</v>
      </c>
      <c r="H47" s="81">
        <f xml:space="preserve"> RTD("cqg.rtd",,"StudyData", $G$1, "Bar", "", "Time", $E$1,$A47, , "", "","False")</f>
        <v>43283</v>
      </c>
      <c r="I47" s="71">
        <f xml:space="preserve"> RTD("cqg.rtd",,"StudyData", $G$1, "Bar", "", "Open", $E$1, $A47,,,,,)</f>
        <v>68.87</v>
      </c>
      <c r="J47" s="71">
        <f xml:space="preserve"> RTD("cqg.rtd",,"StudyData", $G$1, "Bar", "", "Close", $E$1, $A47,,,,,)</f>
        <v>70.92</v>
      </c>
      <c r="K47" s="70">
        <f t="shared" si="1"/>
        <v>2.0872318986612969E-2</v>
      </c>
      <c r="L47" s="69" t="str">
        <f t="shared" si="70"/>
        <v>Oct-2012, -6.33%</v>
      </c>
      <c r="R47" s="86">
        <f t="shared" si="71"/>
        <v>0.47619047619047616</v>
      </c>
      <c r="S47" s="69" t="str">
        <f t="shared" si="72"/>
        <v>September,  48%</v>
      </c>
    </row>
    <row r="48" spans="1:31" x14ac:dyDescent="0.3">
      <c r="A48" s="69">
        <f t="shared" si="28"/>
        <v>-46</v>
      </c>
      <c r="B48" s="80">
        <f xml:space="preserve"> TRUNC(RTD("cqg.rtd",,"StudyData", $A$1, "Bar", "", "Time", $E$1,$A48, , "", "","False"))</f>
        <v>43252</v>
      </c>
      <c r="C48" s="71">
        <f xml:space="preserve"> RTD("cqg.rtd",,"StudyData", $A$1, "Bar", "", "Open", $E$1, $A48,,,,,)</f>
        <v>272.41000000000003</v>
      </c>
      <c r="D48" s="71">
        <f xml:space="preserve"> RTD("cqg.rtd",,"StudyData", $A$1, "Bar", "", "Close", $E$1, $A48,,,,,)</f>
        <v>271.27999999999997</v>
      </c>
      <c r="E48" s="70">
        <f t="shared" si="0"/>
        <v>1.254890381634218E-3</v>
      </c>
      <c r="F48" s="71"/>
      <c r="G48" s="69">
        <f t="shared" si="29"/>
        <v>-46</v>
      </c>
      <c r="H48" s="81">
        <f xml:space="preserve"> RTD("cqg.rtd",,"StudyData", $G$1, "Bar", "", "Time", $E$1,$A48, , "", "","False")</f>
        <v>43252</v>
      </c>
      <c r="I48" s="71">
        <f xml:space="preserve"> RTD("cqg.rtd",,"StudyData", $G$1, "Bar", "", "Open", $E$1, $A48,,,,,)</f>
        <v>70.37</v>
      </c>
      <c r="J48" s="71">
        <f xml:space="preserve"> RTD("cqg.rtd",,"StudyData", $G$1, "Bar", "", "Close", $E$1, $A48,,,,,)</f>
        <v>69.47</v>
      </c>
      <c r="K48" s="70">
        <f t="shared" si="1"/>
        <v>-6.1516452074392956E-3</v>
      </c>
      <c r="L48" s="69" t="str">
        <f t="shared" si="70"/>
        <v>Oct-2011, 10.21%</v>
      </c>
      <c r="R48" s="86">
        <f t="shared" si="71"/>
        <v>0.76190476190476186</v>
      </c>
      <c r="S48" s="69" t="str">
        <f t="shared" si="72"/>
        <v>October,  76%</v>
      </c>
    </row>
    <row r="49" spans="1:19" x14ac:dyDescent="0.3">
      <c r="A49" s="69">
        <f t="shared" si="28"/>
        <v>-47</v>
      </c>
      <c r="B49" s="80">
        <f xml:space="preserve"> TRUNC(RTD("cqg.rtd",,"StudyData", $A$1, "Bar", "", "Time", $E$1,$A49, , "", "","False"))</f>
        <v>43221</v>
      </c>
      <c r="C49" s="71">
        <f xml:space="preserve"> RTD("cqg.rtd",,"StudyData", $A$1, "Bar", "", "Open", $E$1, $A49,,,,,)</f>
        <v>263.87</v>
      </c>
      <c r="D49" s="71">
        <f xml:space="preserve"> RTD("cqg.rtd",,"StudyData", $A$1, "Bar", "", "Close", $E$1, $A49,,,,,)</f>
        <v>270.94</v>
      </c>
      <c r="E49" s="70">
        <f t="shared" si="0"/>
        <v>2.4309099844996435E-2</v>
      </c>
      <c r="F49" s="71"/>
      <c r="G49" s="69">
        <f t="shared" si="29"/>
        <v>-47</v>
      </c>
      <c r="H49" s="81">
        <f xml:space="preserve"> RTD("cqg.rtd",,"StudyData", $G$1, "Bar", "", "Time", $E$1,$A49, , "", "","False")</f>
        <v>43221</v>
      </c>
      <c r="I49" s="71">
        <f xml:space="preserve"> RTD("cqg.rtd",,"StudyData", $G$1, "Bar", "", "Open", $E$1, $A49,,,,,)</f>
        <v>65.37</v>
      </c>
      <c r="J49" s="71">
        <f xml:space="preserve"> RTD("cqg.rtd",,"StudyData", $G$1, "Bar", "", "Close", $E$1, $A49,,,,,)</f>
        <v>69.900000000000006</v>
      </c>
      <c r="K49" s="70">
        <f t="shared" si="1"/>
        <v>6.7827681026581307E-2</v>
      </c>
      <c r="L49" s="69" t="str">
        <f t="shared" si="70"/>
        <v>Oct-2010, 5.78%</v>
      </c>
      <c r="R49" s="86">
        <f t="shared" si="71"/>
        <v>0.61904761904761907</v>
      </c>
      <c r="S49" s="69" t="str">
        <f t="shared" si="72"/>
        <v>November,  62%</v>
      </c>
    </row>
    <row r="50" spans="1:19" x14ac:dyDescent="0.3">
      <c r="A50" s="69">
        <f t="shared" si="28"/>
        <v>-48</v>
      </c>
      <c r="B50" s="80">
        <f xml:space="preserve"> TRUNC(RTD("cqg.rtd",,"StudyData", $A$1, "Bar", "", "Time", $E$1,$A50, , "", "","False"))</f>
        <v>43192</v>
      </c>
      <c r="C50" s="71">
        <f xml:space="preserve"> RTD("cqg.rtd",,"StudyData", $A$1, "Bar", "", "Open", $E$1, $A50,,,,,)</f>
        <v>262.55</v>
      </c>
      <c r="D50" s="71">
        <f xml:space="preserve"> RTD("cqg.rtd",,"StudyData", $A$1, "Bar", "", "Close", $E$1, $A50,,,,,)</f>
        <v>264.51</v>
      </c>
      <c r="E50" s="70">
        <f t="shared" si="0"/>
        <v>5.1681550446513918E-3</v>
      </c>
      <c r="F50" s="71"/>
      <c r="G50" s="69">
        <f t="shared" si="29"/>
        <v>-48</v>
      </c>
      <c r="H50" s="81">
        <f xml:space="preserve"> RTD("cqg.rtd",,"StudyData", $G$1, "Bar", "", "Time", $E$1,$A50, , "", "","False")</f>
        <v>43192</v>
      </c>
      <c r="I50" s="71">
        <f xml:space="preserve"> RTD("cqg.rtd",,"StudyData", $G$1, "Bar", "", "Open", $E$1, $A50,,,,,)</f>
        <v>65.16</v>
      </c>
      <c r="J50" s="71">
        <f xml:space="preserve"> RTD("cqg.rtd",,"StudyData", $G$1, "Bar", "", "Close", $E$1, $A50,,,,,)</f>
        <v>65.459999999999994</v>
      </c>
      <c r="K50" s="70">
        <f t="shared" si="1"/>
        <v>6.1143381228969795E-4</v>
      </c>
      <c r="L50" s="69" t="str">
        <f>TEXT(L15,"MMM-YYYY")&amp;", "&amp;TEXT(N15,"##.00%")</f>
        <v>Oct-2009, -1.25%</v>
      </c>
      <c r="R50" s="86">
        <f t="shared" ref="R50" si="73">M36</f>
        <v>0.38095238095238093</v>
      </c>
      <c r="S50" s="69" t="str">
        <f t="shared" ref="S50" si="74">L36</f>
        <v>December,  38%</v>
      </c>
    </row>
    <row r="51" spans="1:19" x14ac:dyDescent="0.3">
      <c r="A51" s="69">
        <f t="shared" si="28"/>
        <v>-49</v>
      </c>
      <c r="B51" s="80">
        <f xml:space="preserve"> TRUNC(RTD("cqg.rtd",,"StudyData", $A$1, "Bar", "", "Time", $E$1,$A51, , "", "","False"))</f>
        <v>43160</v>
      </c>
      <c r="C51" s="71">
        <f xml:space="preserve"> RTD("cqg.rtd",,"StudyData", $A$1, "Bar", "", "Open", $E$1, $A51,,,,,)</f>
        <v>271.41000000000003</v>
      </c>
      <c r="D51" s="71">
        <f xml:space="preserve"> RTD("cqg.rtd",,"StudyData", $A$1, "Bar", "", "Close", $E$1, $A51,,,,,)</f>
        <v>263.14999999999998</v>
      </c>
      <c r="E51" s="70">
        <f t="shared" si="0"/>
        <v>-3.129026320633168E-2</v>
      </c>
      <c r="F51" s="71"/>
      <c r="G51" s="69">
        <f t="shared" si="29"/>
        <v>-49</v>
      </c>
      <c r="H51" s="81">
        <f xml:space="preserve"> RTD("cqg.rtd",,"StudyData", $G$1, "Bar", "", "Time", $E$1,$A51, , "", "","False")</f>
        <v>43160</v>
      </c>
      <c r="I51" s="71">
        <f xml:space="preserve"> RTD("cqg.rtd",,"StudyData", $G$1, "Bar", "", "Open", $E$1, $A51,,,,,)</f>
        <v>68.33</v>
      </c>
      <c r="J51" s="71">
        <f xml:space="preserve"> RTD("cqg.rtd",,"StudyData", $G$1, "Bar", "", "Close", $E$1, $A51,,,,,)</f>
        <v>65.42</v>
      </c>
      <c r="K51" s="70">
        <f t="shared" si="1"/>
        <v>-4.0340325656447115E-2</v>
      </c>
      <c r="L51" s="69" t="str">
        <f t="shared" si="70"/>
        <v>Oct-2008, -16.12%</v>
      </c>
    </row>
    <row r="52" spans="1:19" x14ac:dyDescent="0.3">
      <c r="A52" s="69">
        <f t="shared" si="28"/>
        <v>-50</v>
      </c>
      <c r="B52" s="80">
        <f xml:space="preserve"> TRUNC(RTD("cqg.rtd",,"StudyData", $A$1, "Bar", "", "Time", $E$1,$A52, , "", "","False"))</f>
        <v>43132</v>
      </c>
      <c r="C52" s="71">
        <f xml:space="preserve"> RTD("cqg.rtd",,"StudyData", $A$1, "Bar", "", "Open", $E$1, $A52,,,,,)</f>
        <v>281.07</v>
      </c>
      <c r="D52" s="71">
        <f xml:space="preserve"> RTD("cqg.rtd",,"StudyData", $A$1, "Bar", "", "Close", $E$1, $A52,,,,,)</f>
        <v>271.64999999999998</v>
      </c>
      <c r="E52" s="70">
        <f t="shared" si="0"/>
        <v>-3.636041149343739E-2</v>
      </c>
      <c r="F52" s="71"/>
      <c r="G52" s="69">
        <f t="shared" si="29"/>
        <v>-50</v>
      </c>
      <c r="H52" s="81">
        <f xml:space="preserve"> RTD("cqg.rtd",,"StudyData", $G$1, "Bar", "", "Time", $E$1,$A52, , "", "","False")</f>
        <v>43132</v>
      </c>
      <c r="I52" s="71">
        <f xml:space="preserve"> RTD("cqg.rtd",,"StudyData", $G$1, "Bar", "", "Open", $E$1, $A52,,,,,)</f>
        <v>68.2</v>
      </c>
      <c r="J52" s="71">
        <f xml:space="preserve"> RTD("cqg.rtd",,"StudyData", $G$1, "Bar", "", "Close", $E$1, $A52,,,,,)</f>
        <v>68.17</v>
      </c>
      <c r="K52" s="70">
        <f t="shared" si="1"/>
        <v>-4.090577063550053E-3</v>
      </c>
      <c r="L52" s="69" t="str">
        <f t="shared" si="70"/>
        <v>Oct-2007, 5.30%</v>
      </c>
      <c r="P52" s="88">
        <f>MAX(R52:R72)</f>
        <v>0.24767540152155534</v>
      </c>
      <c r="Q52" s="69" t="str">
        <f>VLOOKUP(P52,R52:S72,2,FALSE)</f>
        <v>Oct-2002, 24.77%</v>
      </c>
      <c r="R52" s="88">
        <f>N3</f>
        <v>8.1770693811947556E-2</v>
      </c>
      <c r="S52" s="69" t="str">
        <f>L38</f>
        <v>Oct-2021, 8.18%</v>
      </c>
    </row>
    <row r="53" spans="1:19" x14ac:dyDescent="0.3">
      <c r="A53" s="69">
        <f t="shared" si="28"/>
        <v>-51</v>
      </c>
      <c r="B53" s="80">
        <f xml:space="preserve"> TRUNC(RTD("cqg.rtd",,"StudyData", $A$1, "Bar", "", "Time", $E$1,$A53, , "", "","False"))</f>
        <v>43102</v>
      </c>
      <c r="C53" s="71">
        <f xml:space="preserve"> RTD("cqg.rtd",,"StudyData", $A$1, "Bar", "", "Open", $E$1, $A53,,,,,)</f>
        <v>267.83999999999997</v>
      </c>
      <c r="D53" s="71">
        <f xml:space="preserve"> RTD("cqg.rtd",,"StudyData", $A$1, "Bar", "", "Close", $E$1, $A53,,,,,)</f>
        <v>281.89999999999998</v>
      </c>
      <c r="E53" s="70">
        <f t="shared" si="0"/>
        <v>5.6359139623772626E-2</v>
      </c>
      <c r="F53" s="71"/>
      <c r="G53" s="69">
        <f t="shared" si="29"/>
        <v>-51</v>
      </c>
      <c r="H53" s="81">
        <f xml:space="preserve"> RTD("cqg.rtd",,"StudyData", $G$1, "Bar", "", "Time", $E$1,$A53, , "", "","False")</f>
        <v>43102</v>
      </c>
      <c r="I53" s="71">
        <f xml:space="preserve"> RTD("cqg.rtd",,"StudyData", $G$1, "Bar", "", "Open", $E$1, $A53,,,,,)</f>
        <v>64.209999999999994</v>
      </c>
      <c r="J53" s="71">
        <f xml:space="preserve"> RTD("cqg.rtd",,"StudyData", $G$1, "Bar", "", "Close", $E$1, $A53,,,,,)</f>
        <v>68.45</v>
      </c>
      <c r="K53" s="70">
        <f t="shared" si="1"/>
        <v>7.0367474589523069E-2</v>
      </c>
      <c r="L53" s="69" t="str">
        <f t="shared" si="70"/>
        <v>Oct-2006, 4.05%</v>
      </c>
      <c r="P53" s="88">
        <f>MIN(R52:R72)</f>
        <v>-0.1612090680100757</v>
      </c>
      <c r="Q53" s="69" t="str">
        <f>VLOOKUP(P53,R52:S72,2,FALSE)</f>
        <v>Oct-2008, -16.12%</v>
      </c>
      <c r="R53" s="88">
        <f t="shared" ref="R53:R72" si="75">N4</f>
        <v>-5.0042844901456753E-2</v>
      </c>
      <c r="S53" s="69" t="str">
        <f t="shared" ref="S53:S72" si="76">L39</f>
        <v>Oct-2020, -5.00%</v>
      </c>
    </row>
    <row r="54" spans="1:19" x14ac:dyDescent="0.3">
      <c r="A54" s="69">
        <f t="shared" si="28"/>
        <v>-52</v>
      </c>
      <c r="B54" s="80">
        <f xml:space="preserve"> TRUNC(RTD("cqg.rtd",,"StudyData", $A$1, "Bar", "", "Time", $E$1,$A54, , "", "","False"))</f>
        <v>43070</v>
      </c>
      <c r="C54" s="71">
        <f xml:space="preserve"> RTD("cqg.rtd",,"StudyData", $A$1, "Bar", "", "Open", $E$1, $A54,,,,,)</f>
        <v>264.76</v>
      </c>
      <c r="D54" s="71">
        <f xml:space="preserve"> RTD("cqg.rtd",,"StudyData", $A$1, "Bar", "", "Close", $E$1, $A54,,,,,)</f>
        <v>266.86</v>
      </c>
      <c r="E54" s="70">
        <f t="shared" si="0"/>
        <v>6.9808686464662567E-3</v>
      </c>
      <c r="F54" s="71"/>
      <c r="G54" s="69">
        <f t="shared" si="29"/>
        <v>-52</v>
      </c>
      <c r="H54" s="81">
        <f xml:space="preserve"> RTD("cqg.rtd",,"StudyData", $G$1, "Bar", "", "Time", $E$1,$A54, , "", "","False")</f>
        <v>43070</v>
      </c>
      <c r="I54" s="71">
        <f xml:space="preserve"> RTD("cqg.rtd",,"StudyData", $G$1, "Bar", "", "Open", $E$1, $A54,,,,,)</f>
        <v>63.45</v>
      </c>
      <c r="J54" s="71">
        <f xml:space="preserve"> RTD("cqg.rtd",,"StudyData", $G$1, "Bar", "", "Close", $E$1, $A54,,,,,)</f>
        <v>63.95</v>
      </c>
      <c r="K54" s="70">
        <f t="shared" si="1"/>
        <v>1.7230576441102667E-3</v>
      </c>
      <c r="L54" s="69" t="str">
        <f t="shared" si="70"/>
        <v>Oct-2005, -2.30%</v>
      </c>
      <c r="R54" s="88">
        <f t="shared" si="75"/>
        <v>3.899168011921024E-2</v>
      </c>
      <c r="S54" s="69" t="str">
        <f t="shared" si="76"/>
        <v>Oct-2019, 3.90%</v>
      </c>
    </row>
    <row r="55" spans="1:19" x14ac:dyDescent="0.3">
      <c r="A55" s="69">
        <f t="shared" si="28"/>
        <v>-53</v>
      </c>
      <c r="B55" s="80">
        <f xml:space="preserve"> TRUNC(RTD("cqg.rtd",,"StudyData", $A$1, "Bar", "", "Time", $E$1,$A55, , "", "","False"))</f>
        <v>43040</v>
      </c>
      <c r="C55" s="71">
        <f xml:space="preserve"> RTD("cqg.rtd",,"StudyData", $A$1, "Bar", "", "Open", $E$1, $A55,,,,,)</f>
        <v>258.04000000000002</v>
      </c>
      <c r="D55" s="71">
        <f xml:space="preserve"> RTD("cqg.rtd",,"StudyData", $A$1, "Bar", "", "Close", $E$1, $A55,,,,,)</f>
        <v>265.01</v>
      </c>
      <c r="E55" s="70">
        <f t="shared" si="0"/>
        <v>3.0565817616177385E-2</v>
      </c>
      <c r="F55" s="71"/>
      <c r="G55" s="69">
        <f t="shared" si="29"/>
        <v>-53</v>
      </c>
      <c r="H55" s="81">
        <f xml:space="preserve"> RTD("cqg.rtd",,"StudyData", $G$1, "Bar", "", "Time", $E$1,$A55, , "", "","False")</f>
        <v>43040</v>
      </c>
      <c r="I55" s="71">
        <f xml:space="preserve"> RTD("cqg.rtd",,"StudyData", $G$1, "Bar", "", "Open", $E$1, $A55,,,,,)</f>
        <v>63.25</v>
      </c>
      <c r="J55" s="71">
        <f xml:space="preserve"> RTD("cqg.rtd",,"StudyData", $G$1, "Bar", "", "Close", $E$1, $A55,,,,,)</f>
        <v>63.84</v>
      </c>
      <c r="K55" s="70">
        <f t="shared" si="1"/>
        <v>1.4138204924543298E-2</v>
      </c>
      <c r="L55" s="69" t="str">
        <f t="shared" si="70"/>
        <v>Oct-2004, 4.39%</v>
      </c>
      <c r="R55" s="88">
        <f t="shared" si="75"/>
        <v>-8.0047789725209095E-2</v>
      </c>
      <c r="S55" s="69" t="str">
        <f t="shared" si="76"/>
        <v>Oct-2018, -8.00%</v>
      </c>
    </row>
    <row r="56" spans="1:19" x14ac:dyDescent="0.3">
      <c r="A56" s="69">
        <f t="shared" si="28"/>
        <v>-54</v>
      </c>
      <c r="B56" s="80">
        <f xml:space="preserve"> TRUNC(RTD("cqg.rtd",,"StudyData", $A$1, "Bar", "", "Time", $E$1,$A56, , "", "","False"))</f>
        <v>43010</v>
      </c>
      <c r="C56" s="71">
        <f xml:space="preserve"> RTD("cqg.rtd",,"StudyData", $A$1, "Bar", "", "Open", $E$1, $A56,,,,,)</f>
        <v>251.49</v>
      </c>
      <c r="D56" s="71">
        <f xml:space="preserve"> RTD("cqg.rtd",,"StudyData", $A$1, "Bar", "", "Close", $E$1, $A56,,,,,)</f>
        <v>257.14999999999998</v>
      </c>
      <c r="E56" s="70">
        <f t="shared" si="0"/>
        <v>2.3564064801178154E-2</v>
      </c>
      <c r="F56" s="71"/>
      <c r="G56" s="69">
        <f t="shared" si="29"/>
        <v>-54</v>
      </c>
      <c r="H56" s="81">
        <f xml:space="preserve"> RTD("cqg.rtd",,"StudyData", $G$1, "Bar", "", "Time", $E$1,$A56, , "", "","False")</f>
        <v>43010</v>
      </c>
      <c r="I56" s="71">
        <f xml:space="preserve"> RTD("cqg.rtd",,"StudyData", $G$1, "Bar", "", "Open", $E$1, $A56,,,,,)</f>
        <v>59.25</v>
      </c>
      <c r="J56" s="71">
        <f xml:space="preserve"> RTD("cqg.rtd",,"StudyData", $G$1, "Bar", "", "Close", $E$1, $A56,,,,,)</f>
        <v>62.95</v>
      </c>
      <c r="K56" s="70">
        <f t="shared" si="1"/>
        <v>6.5143824027072778E-2</v>
      </c>
      <c r="L56" s="69" t="str">
        <f t="shared" si="70"/>
        <v>Oct-2003, 7.33%</v>
      </c>
      <c r="R56" s="88">
        <f t="shared" si="75"/>
        <v>6.5143824027072778E-2</v>
      </c>
      <c r="S56" s="69" t="str">
        <f t="shared" si="76"/>
        <v>Oct-2017, 6.51%</v>
      </c>
    </row>
    <row r="57" spans="1:19" x14ac:dyDescent="0.3">
      <c r="A57" s="69">
        <f t="shared" si="28"/>
        <v>-55</v>
      </c>
      <c r="B57" s="80">
        <f xml:space="preserve"> TRUNC(RTD("cqg.rtd",,"StudyData", $A$1, "Bar", "", "Time", $E$1,$A57, , "", "","False"))</f>
        <v>42979</v>
      </c>
      <c r="C57" s="71">
        <f xml:space="preserve"> RTD("cqg.rtd",,"StudyData", $A$1, "Bar", "", "Open", $E$1, $A57,,,,,)</f>
        <v>247.92</v>
      </c>
      <c r="D57" s="71">
        <f xml:space="preserve"> RTD("cqg.rtd",,"StudyData", $A$1, "Bar", "", "Close", $E$1, $A57,,,,,)</f>
        <v>251.23</v>
      </c>
      <c r="E57" s="70">
        <f t="shared" si="0"/>
        <v>1.5111721685724597E-2</v>
      </c>
      <c r="F57" s="71"/>
      <c r="G57" s="69">
        <f t="shared" si="29"/>
        <v>-55</v>
      </c>
      <c r="H57" s="81">
        <f xml:space="preserve"> RTD("cqg.rtd",,"StudyData", $G$1, "Bar", "", "Time", $E$1,$A57, , "", "","False")</f>
        <v>42979</v>
      </c>
      <c r="I57" s="71">
        <f xml:space="preserve"> RTD("cqg.rtd",,"StudyData", $G$1, "Bar", "", "Open", $E$1, $A57,,,,,)</f>
        <v>58.98</v>
      </c>
      <c r="J57" s="71">
        <f xml:space="preserve"> RTD("cqg.rtd",,"StudyData", $G$1, "Bar", "", "Close", $E$1, $A57,,,,,)</f>
        <v>59.1</v>
      </c>
      <c r="K57" s="70">
        <f t="shared" si="1"/>
        <v>4.5894951555329449E-3</v>
      </c>
      <c r="L57" s="69" t="str">
        <f t="shared" si="70"/>
        <v>Oct-2002, 24.77%</v>
      </c>
      <c r="R57" s="88">
        <f t="shared" si="75"/>
        <v>-7.5345332775219633E-3</v>
      </c>
      <c r="S57" s="69" t="str">
        <f t="shared" si="76"/>
        <v>Oct-2016, -.75%</v>
      </c>
    </row>
    <row r="58" spans="1:19" x14ac:dyDescent="0.3">
      <c r="A58" s="69">
        <f t="shared" si="28"/>
        <v>-56</v>
      </c>
      <c r="B58" s="80">
        <f xml:space="preserve"> TRUNC(RTD("cqg.rtd",,"StudyData", $A$1, "Bar", "", "Time", $E$1,$A58, , "", "","False"))</f>
        <v>42948</v>
      </c>
      <c r="C58" s="71">
        <f xml:space="preserve"> RTD("cqg.rtd",,"StudyData", $A$1, "Bar", "", "Open", $E$1, $A58,,,,,)</f>
        <v>247.46</v>
      </c>
      <c r="D58" s="71">
        <f xml:space="preserve"> RTD("cqg.rtd",,"StudyData", $A$1, "Bar", "", "Close", $E$1, $A58,,,,,)</f>
        <v>247.49</v>
      </c>
      <c r="E58" s="70">
        <f t="shared" si="0"/>
        <v>2.9176966405965021E-3</v>
      </c>
      <c r="F58" s="71"/>
      <c r="G58" s="69">
        <f t="shared" si="29"/>
        <v>-56</v>
      </c>
      <c r="H58" s="81">
        <f xml:space="preserve"> RTD("cqg.rtd",,"StudyData", $G$1, "Bar", "", "Time", $E$1,$A58, , "", "","False")</f>
        <v>42948</v>
      </c>
      <c r="I58" s="71">
        <f xml:space="preserve"> RTD("cqg.rtd",,"StudyData", $G$1, "Bar", "", "Open", $E$1, $A58,,,,,)</f>
        <v>57.45</v>
      </c>
      <c r="J58" s="71">
        <f xml:space="preserve"> RTD("cqg.rtd",,"StudyData", $G$1, "Bar", "", "Close", $E$1, $A58,,,,,)</f>
        <v>58.83</v>
      </c>
      <c r="K58" s="70">
        <f t="shared" si="1"/>
        <v>2.9216235129461192E-2</v>
      </c>
      <c r="L58" s="69" t="str">
        <f t="shared" si="70"/>
        <v>Oct-2001, 10.91%</v>
      </c>
      <c r="R58" s="88">
        <f t="shared" si="75"/>
        <v>0.10506329113924047</v>
      </c>
      <c r="S58" s="69" t="str">
        <f t="shared" si="76"/>
        <v>Oct-2015, 10.51%</v>
      </c>
    </row>
    <row r="59" spans="1:19" x14ac:dyDescent="0.3">
      <c r="A59" s="69">
        <f t="shared" si="28"/>
        <v>-57</v>
      </c>
      <c r="B59" s="80">
        <f xml:space="preserve"> TRUNC(RTD("cqg.rtd",,"StudyData", $A$1, "Bar", "", "Time", $E$1,$A59, , "", "","False"))</f>
        <v>42919</v>
      </c>
      <c r="C59" s="71">
        <f xml:space="preserve"> RTD("cqg.rtd",,"StudyData", $A$1, "Bar", "", "Open", $E$1, $A59,,,,,)</f>
        <v>242.88</v>
      </c>
      <c r="D59" s="71">
        <f xml:space="preserve"> RTD("cqg.rtd",,"StudyData", $A$1, "Bar", "", "Close", $E$1, $A59,,,,,)</f>
        <v>246.77</v>
      </c>
      <c r="E59" s="70">
        <f t="shared" si="0"/>
        <v>2.0554177005789903E-2</v>
      </c>
      <c r="F59" s="71"/>
      <c r="G59" s="69">
        <f t="shared" si="29"/>
        <v>-57</v>
      </c>
      <c r="H59" s="81">
        <f xml:space="preserve"> RTD("cqg.rtd",,"StudyData", $G$1, "Bar", "", "Time", $E$1,$A59, , "", "","False")</f>
        <v>42919</v>
      </c>
      <c r="I59" s="71">
        <f xml:space="preserve"> RTD("cqg.rtd",,"StudyData", $G$1, "Bar", "", "Open", $E$1, $A59,,,,,)</f>
        <v>54.95</v>
      </c>
      <c r="J59" s="71">
        <f xml:space="preserve"> RTD("cqg.rtd",,"StudyData", $G$1, "Bar", "", "Close", $E$1, $A59,,,,,)</f>
        <v>57.16</v>
      </c>
      <c r="K59" s="70">
        <f t="shared" si="1"/>
        <v>4.4590643274853764E-2</v>
      </c>
      <c r="R59" s="88">
        <f t="shared" si="75"/>
        <v>1.604010025062658E-2</v>
      </c>
      <c r="S59" s="69" t="str">
        <f t="shared" si="76"/>
        <v>Oct-2014, 1.60%</v>
      </c>
    </row>
    <row r="60" spans="1:19" x14ac:dyDescent="0.3">
      <c r="A60" s="69">
        <f t="shared" si="28"/>
        <v>-58</v>
      </c>
      <c r="B60" s="80">
        <f xml:space="preserve"> TRUNC(RTD("cqg.rtd",,"StudyData", $A$1, "Bar", "", "Time", $E$1,$A60, , "", "","False"))</f>
        <v>42887</v>
      </c>
      <c r="C60" s="71">
        <f xml:space="preserve"> RTD("cqg.rtd",,"StudyData", $A$1, "Bar", "", "Open", $E$1, $A60,,,,,)</f>
        <v>241.97</v>
      </c>
      <c r="D60" s="71">
        <f xml:space="preserve"> RTD("cqg.rtd",,"StudyData", $A$1, "Bar", "", "Close", $E$1, $A60,,,,,)</f>
        <v>241.8</v>
      </c>
      <c r="E60" s="70">
        <f t="shared" si="0"/>
        <v>1.4910536779324621E-3</v>
      </c>
      <c r="F60" s="71"/>
      <c r="G60" s="69">
        <f t="shared" si="29"/>
        <v>-58</v>
      </c>
      <c r="H60" s="81">
        <f xml:space="preserve"> RTD("cqg.rtd",,"StudyData", $G$1, "Bar", "", "Time", $E$1,$A60, , "", "","False")</f>
        <v>42887</v>
      </c>
      <c r="I60" s="71">
        <f xml:space="preserve"> RTD("cqg.rtd",,"StudyData", $G$1, "Bar", "", "Open", $E$1, $A60,,,,,)</f>
        <v>56.65</v>
      </c>
      <c r="J60" s="71">
        <f xml:space="preserve"> RTD("cqg.rtd",,"StudyData", $G$1, "Bar", "", "Close", $E$1, $A60,,,,,)</f>
        <v>54.72</v>
      </c>
      <c r="K60" s="70">
        <f t="shared" si="1"/>
        <v>-3.2018397311162253E-2</v>
      </c>
      <c r="M60" s="70">
        <f>M3</f>
        <v>7.0163582979913347E-2</v>
      </c>
      <c r="N60" s="82">
        <f>L3</f>
        <v>44470</v>
      </c>
      <c r="R60" s="88">
        <f t="shared" si="75"/>
        <v>5.0249687890137312E-2</v>
      </c>
      <c r="S60" s="69" t="str">
        <f t="shared" si="76"/>
        <v>Oct-2013, 5.02%</v>
      </c>
    </row>
    <row r="61" spans="1:19" x14ac:dyDescent="0.3">
      <c r="A61" s="69">
        <f t="shared" si="28"/>
        <v>-59</v>
      </c>
      <c r="B61" s="80">
        <f xml:space="preserve"> TRUNC(RTD("cqg.rtd",,"StudyData", $A$1, "Bar", "", "Time", $E$1,$A61, , "", "","False"))</f>
        <v>42856</v>
      </c>
      <c r="C61" s="71">
        <f xml:space="preserve"> RTD("cqg.rtd",,"StudyData", $A$1, "Bar", "", "Open", $E$1, $A61,,,,,)</f>
        <v>238.68</v>
      </c>
      <c r="D61" s="71">
        <f xml:space="preserve"> RTD("cqg.rtd",,"StudyData", $A$1, "Bar", "", "Close", $E$1, $A61,,,,,)</f>
        <v>241.44</v>
      </c>
      <c r="E61" s="70">
        <f t="shared" si="0"/>
        <v>1.4112903225806389E-2</v>
      </c>
      <c r="F61" s="71"/>
      <c r="G61" s="69">
        <f t="shared" si="29"/>
        <v>-59</v>
      </c>
      <c r="H61" s="81">
        <f xml:space="preserve"> RTD("cqg.rtd",,"StudyData", $G$1, "Bar", "", "Time", $E$1,$A61, , "", "","False")</f>
        <v>42856</v>
      </c>
      <c r="I61" s="71">
        <f xml:space="preserve"> RTD("cqg.rtd",,"StudyData", $G$1, "Bar", "", "Open", $E$1, $A61,,,,,)</f>
        <v>54.58</v>
      </c>
      <c r="J61" s="71">
        <f xml:space="preserve"> RTD("cqg.rtd",,"StudyData", $G$1, "Bar", "", "Close", $E$1, $A61,,,,,)</f>
        <v>56.53</v>
      </c>
      <c r="K61" s="70">
        <f t="shared" si="1"/>
        <v>3.9536594336152968E-2</v>
      </c>
      <c r="M61" s="70">
        <f t="shared" ref="M61:M80" si="77">M4</f>
        <v>-2.4933560273522549E-2</v>
      </c>
      <c r="N61" s="82">
        <f t="shared" ref="N61:N78" si="78">L4</f>
        <v>44105</v>
      </c>
      <c r="R61" s="88">
        <f t="shared" si="75"/>
        <v>-6.3270603504218023E-2</v>
      </c>
      <c r="S61" s="69" t="str">
        <f t="shared" si="76"/>
        <v>Oct-2012, -6.33%</v>
      </c>
    </row>
    <row r="62" spans="1:19" x14ac:dyDescent="0.3">
      <c r="A62" s="69">
        <f t="shared" si="28"/>
        <v>-60</v>
      </c>
      <c r="B62" s="80">
        <f xml:space="preserve"> TRUNC(RTD("cqg.rtd",,"StudyData", $A$1, "Bar", "", "Time", $E$1,$A62, , "", "","False"))</f>
        <v>42828</v>
      </c>
      <c r="C62" s="71">
        <f xml:space="preserve"> RTD("cqg.rtd",,"StudyData", $A$1, "Bar", "", "Open", $E$1, $A62,,,,,)</f>
        <v>235.8</v>
      </c>
      <c r="D62" s="71">
        <f xml:space="preserve"> RTD("cqg.rtd",,"StudyData", $A$1, "Bar", "", "Close", $E$1, $A62,,,,,)</f>
        <v>238.08</v>
      </c>
      <c r="E62" s="70">
        <f t="shared" si="0"/>
        <v>9.9261898701959918E-3</v>
      </c>
      <c r="F62" s="71"/>
      <c r="G62" s="69">
        <f t="shared" si="29"/>
        <v>-60</v>
      </c>
      <c r="H62" s="81">
        <f xml:space="preserve"> RTD("cqg.rtd",,"StudyData", $G$1, "Bar", "", "Time", $E$1,$A62, , "", "","False")</f>
        <v>42828</v>
      </c>
      <c r="I62" s="71">
        <f xml:space="preserve"> RTD("cqg.rtd",,"StudyData", $G$1, "Bar", "", "Open", $E$1, $A62,,,,,)</f>
        <v>53.36</v>
      </c>
      <c r="J62" s="71">
        <f xml:space="preserve"> RTD("cqg.rtd",,"StudyData", $G$1, "Bar", "", "Close", $E$1, $A62,,,,,)</f>
        <v>54.38</v>
      </c>
      <c r="K62" s="70">
        <f t="shared" si="1"/>
        <v>2.007128118551867E-2</v>
      </c>
      <c r="M62" s="70">
        <f t="shared" si="77"/>
        <v>2.2104660174545952E-2</v>
      </c>
      <c r="N62" s="82">
        <f t="shared" si="78"/>
        <v>43739</v>
      </c>
      <c r="R62" s="88">
        <f t="shared" si="75"/>
        <v>0.10211864406779661</v>
      </c>
      <c r="S62" s="69" t="str">
        <f t="shared" si="76"/>
        <v>Oct-2011, 10.21%</v>
      </c>
    </row>
    <row r="63" spans="1:19" x14ac:dyDescent="0.3">
      <c r="A63" s="69">
        <f t="shared" si="28"/>
        <v>-61</v>
      </c>
      <c r="B63" s="80">
        <f xml:space="preserve"> TRUNC(RTD("cqg.rtd",,"StudyData", $A$1, "Bar", "", "Time", $E$1,$A63, , "", "","False"))</f>
        <v>42795</v>
      </c>
      <c r="C63" s="71">
        <f xml:space="preserve"> RTD("cqg.rtd",,"StudyData", $A$1, "Bar", "", "Open", $E$1, $A63,,,,,)</f>
        <v>238.39</v>
      </c>
      <c r="D63" s="71">
        <f xml:space="preserve"> RTD("cqg.rtd",,"StudyData", $A$1, "Bar", "", "Close", $E$1, $A63,,,,,)</f>
        <v>235.74</v>
      </c>
      <c r="E63" s="70">
        <f t="shared" si="0"/>
        <v>-3.0870723559013394E-3</v>
      </c>
      <c r="F63" s="71"/>
      <c r="G63" s="69">
        <f t="shared" si="29"/>
        <v>-61</v>
      </c>
      <c r="H63" s="81">
        <f xml:space="preserve"> RTD("cqg.rtd",,"StudyData", $G$1, "Bar", "", "Time", $E$1,$A63, , "", "","False")</f>
        <v>42795</v>
      </c>
      <c r="I63" s="71">
        <f xml:space="preserve"> RTD("cqg.rtd",,"StudyData", $G$1, "Bar", "", "Open", $E$1, $A63,,,,,)</f>
        <v>52.67</v>
      </c>
      <c r="J63" s="71">
        <f xml:space="preserve"> RTD("cqg.rtd",,"StudyData", $G$1, "Bar", "", "Close", $E$1, $A63,,,,,)</f>
        <v>53.31</v>
      </c>
      <c r="K63" s="70">
        <f t="shared" si="1"/>
        <v>1.8338108882521506E-2</v>
      </c>
      <c r="M63" s="70">
        <f t="shared" si="77"/>
        <v>-6.9104292790313812E-2</v>
      </c>
      <c r="N63" s="82">
        <f t="shared" si="78"/>
        <v>43374</v>
      </c>
      <c r="R63" s="88">
        <f t="shared" si="75"/>
        <v>5.7775847089487485E-2</v>
      </c>
      <c r="S63" s="69" t="str">
        <f t="shared" si="76"/>
        <v>Oct-2010, 5.78%</v>
      </c>
    </row>
    <row r="64" spans="1:19" x14ac:dyDescent="0.3">
      <c r="A64" s="69">
        <f t="shared" si="28"/>
        <v>-62</v>
      </c>
      <c r="B64" s="80">
        <f xml:space="preserve"> TRUNC(RTD("cqg.rtd",,"StudyData", $A$1, "Bar", "", "Time", $E$1,$A64, , "", "","False"))</f>
        <v>42767</v>
      </c>
      <c r="C64" s="71">
        <f xml:space="preserve"> RTD("cqg.rtd",,"StudyData", $A$1, "Bar", "", "Open", $E$1, $A64,,,,,)</f>
        <v>228.25</v>
      </c>
      <c r="D64" s="71">
        <f xml:space="preserve"> RTD("cqg.rtd",,"StudyData", $A$1, "Bar", "", "Close", $E$1, $A64,,,,,)</f>
        <v>236.47</v>
      </c>
      <c r="E64" s="70">
        <f t="shared" si="0"/>
        <v>3.9291521997099274E-2</v>
      </c>
      <c r="F64" s="71"/>
      <c r="G64" s="69">
        <f t="shared" si="29"/>
        <v>-62</v>
      </c>
      <c r="H64" s="81">
        <f xml:space="preserve"> RTD("cqg.rtd",,"StudyData", $G$1, "Bar", "", "Time", $E$1,$A64, , "", "","False")</f>
        <v>42767</v>
      </c>
      <c r="I64" s="71">
        <f xml:space="preserve"> RTD("cqg.rtd",,"StudyData", $G$1, "Bar", "", "Open", $E$1, $A64,,,,,)</f>
        <v>50.54</v>
      </c>
      <c r="J64" s="71">
        <f xml:space="preserve"> RTD("cqg.rtd",,"StudyData", $G$1, "Bar", "", "Close", $E$1, $A64,,,,,)</f>
        <v>52.35</v>
      </c>
      <c r="K64" s="70">
        <f t="shared" si="1"/>
        <v>4.532747603833872E-2</v>
      </c>
      <c r="M64" s="70">
        <f t="shared" si="77"/>
        <v>2.3564064801178154E-2</v>
      </c>
      <c r="N64" s="82">
        <f t="shared" si="78"/>
        <v>43010</v>
      </c>
      <c r="R64" s="88">
        <f t="shared" si="75"/>
        <v>-1.2458073790129446E-2</v>
      </c>
      <c r="S64" s="69" t="str">
        <f t="shared" si="76"/>
        <v>Oct-2009, -1.25%</v>
      </c>
    </row>
    <row r="65" spans="1:19" x14ac:dyDescent="0.3">
      <c r="A65" s="69">
        <f t="shared" si="28"/>
        <v>-63</v>
      </c>
      <c r="B65" s="80">
        <f xml:space="preserve"> TRUNC(RTD("cqg.rtd",,"StudyData", $A$1, "Bar", "", "Time", $E$1,$A65, , "", "","False"))</f>
        <v>42738</v>
      </c>
      <c r="C65" s="71">
        <f xml:space="preserve"> RTD("cqg.rtd",,"StudyData", $A$1, "Bar", "", "Open", $E$1, $A65,,,,,)</f>
        <v>225.04</v>
      </c>
      <c r="D65" s="71">
        <f xml:space="preserve"> RTD("cqg.rtd",,"StudyData", $A$1, "Bar", "", "Close", $E$1, $A65,,,,,)</f>
        <v>227.53</v>
      </c>
      <c r="E65" s="70">
        <f t="shared" si="0"/>
        <v>1.7894689750816446E-2</v>
      </c>
      <c r="F65" s="71"/>
      <c r="G65" s="69">
        <f t="shared" si="29"/>
        <v>-63</v>
      </c>
      <c r="H65" s="81">
        <f xml:space="preserve"> RTD("cqg.rtd",,"StudyData", $G$1, "Bar", "", "Time", $E$1,$A65, , "", "","False")</f>
        <v>42738</v>
      </c>
      <c r="I65" s="71">
        <f xml:space="preserve"> RTD("cqg.rtd",,"StudyData", $G$1, "Bar", "", "Open", $E$1, $A65,,,,,)</f>
        <v>48.67</v>
      </c>
      <c r="J65" s="71">
        <f xml:space="preserve"> RTD("cqg.rtd",,"StudyData", $G$1, "Bar", "", "Close", $E$1, $A65,,,,,)</f>
        <v>50.08</v>
      </c>
      <c r="K65" s="70">
        <f t="shared" si="1"/>
        <v>3.5566583953680703E-2</v>
      </c>
      <c r="M65" s="70">
        <f t="shared" si="77"/>
        <v>-1.7337031900138695E-2</v>
      </c>
      <c r="N65" s="82">
        <f t="shared" si="78"/>
        <v>42646</v>
      </c>
      <c r="R65" s="88">
        <f t="shared" si="75"/>
        <v>-0.1612090680100757</v>
      </c>
      <c r="S65" s="69" t="str">
        <f t="shared" si="76"/>
        <v>Oct-2008, -16.12%</v>
      </c>
    </row>
    <row r="66" spans="1:19" x14ac:dyDescent="0.3">
      <c r="A66" s="69">
        <f t="shared" si="28"/>
        <v>-64</v>
      </c>
      <c r="B66" s="80">
        <f xml:space="preserve"> TRUNC(RTD("cqg.rtd",,"StudyData", $A$1, "Bar", "", "Time", $E$1,$A66, , "", "","False"))</f>
        <v>42705</v>
      </c>
      <c r="C66" s="71">
        <f xml:space="preserve"> RTD("cqg.rtd",,"StudyData", $A$1, "Bar", "", "Open", $E$1, $A66,,,,,)</f>
        <v>220.73</v>
      </c>
      <c r="D66" s="71">
        <f xml:space="preserve"> RTD("cqg.rtd",,"StudyData", $A$1, "Bar", "", "Close", $E$1, $A66,,,,,)</f>
        <v>223.53</v>
      </c>
      <c r="E66" s="70">
        <f t="shared" si="0"/>
        <v>1.4293493057446255E-2</v>
      </c>
      <c r="F66" s="71"/>
      <c r="G66" s="69">
        <f t="shared" si="29"/>
        <v>-64</v>
      </c>
      <c r="H66" s="81">
        <f xml:space="preserve"> RTD("cqg.rtd",,"StudyData", $G$1, "Bar", "", "Time", $E$1,$A66, , "", "","False")</f>
        <v>42705</v>
      </c>
      <c r="I66" s="71">
        <f xml:space="preserve"> RTD("cqg.rtd",,"StudyData", $G$1, "Bar", "", "Open", $E$1, $A66,,,,,)</f>
        <v>47.44</v>
      </c>
      <c r="J66" s="71">
        <f xml:space="preserve"> RTD("cqg.rtd",,"StudyData", $G$1, "Bar", "", "Close", $E$1, $A66,,,,,)</f>
        <v>48.36</v>
      </c>
      <c r="K66" s="70">
        <f t="shared" si="1"/>
        <v>1.8105263157894725E-2</v>
      </c>
      <c r="M66" s="70">
        <f t="shared" si="77"/>
        <v>8.5059750560976949E-2</v>
      </c>
      <c r="N66" s="82">
        <f t="shared" si="78"/>
        <v>42278</v>
      </c>
      <c r="R66" s="88">
        <f t="shared" si="75"/>
        <v>5.3021876158694838E-2</v>
      </c>
      <c r="S66" s="69" t="str">
        <f t="shared" si="76"/>
        <v>Oct-2007, 5.30%</v>
      </c>
    </row>
    <row r="67" spans="1:19" x14ac:dyDescent="0.3">
      <c r="A67" s="69">
        <f t="shared" si="28"/>
        <v>-65</v>
      </c>
      <c r="B67" s="80">
        <f xml:space="preserve"> TRUNC(RTD("cqg.rtd",,"StudyData", $A$1, "Bar", "", "Time", $E$1,$A67, , "", "","False"))</f>
        <v>42675</v>
      </c>
      <c r="C67" s="71">
        <f xml:space="preserve"> RTD("cqg.rtd",,"StudyData", $A$1, "Bar", "", "Open", $E$1, $A67,,,,,)</f>
        <v>212.93</v>
      </c>
      <c r="D67" s="71">
        <f xml:space="preserve"> RTD("cqg.rtd",,"StudyData", $A$1, "Bar", "", "Close", $E$1, $A67,,,,,)</f>
        <v>220.38</v>
      </c>
      <c r="E67" s="70">
        <f t="shared" ref="E67:E130" si="79">(D67-D68)/D68</f>
        <v>3.683839096683126E-2</v>
      </c>
      <c r="F67" s="71"/>
      <c r="G67" s="69">
        <f t="shared" si="29"/>
        <v>-65</v>
      </c>
      <c r="H67" s="81">
        <f xml:space="preserve"> RTD("cqg.rtd",,"StudyData", $G$1, "Bar", "", "Time", $E$1,$A67, , "", "","False")</f>
        <v>42675</v>
      </c>
      <c r="I67" s="71">
        <f xml:space="preserve"> RTD("cqg.rtd",,"StudyData", $G$1, "Bar", "", "Open", $E$1, $A67,,,,,)</f>
        <v>47.52</v>
      </c>
      <c r="J67" s="71">
        <f xml:space="preserve"> RTD("cqg.rtd",,"StudyData", $G$1, "Bar", "", "Close", $E$1, $A67,,,,,)</f>
        <v>47.5</v>
      </c>
      <c r="K67" s="70">
        <f t="shared" ref="K67:K130" si="80">(J67-J68)/J68</f>
        <v>1.6870518768451769E-3</v>
      </c>
      <c r="M67" s="70">
        <f t="shared" si="77"/>
        <v>2.3550908537204273E-2</v>
      </c>
      <c r="N67" s="82">
        <f t="shared" si="78"/>
        <v>41913</v>
      </c>
      <c r="R67" s="88">
        <f t="shared" si="75"/>
        <v>4.0454545454545479E-2</v>
      </c>
      <c r="S67" s="69" t="str">
        <f t="shared" si="76"/>
        <v>Oct-2006, 4.05%</v>
      </c>
    </row>
    <row r="68" spans="1:19" x14ac:dyDescent="0.3">
      <c r="A68" s="69">
        <f t="shared" ref="A68:A131" si="81">A67-1</f>
        <v>-66</v>
      </c>
      <c r="B68" s="80">
        <f xml:space="preserve"> TRUNC(RTD("cqg.rtd",,"StudyData", $A$1, "Bar", "", "Time", $E$1,$A68, , "", "","False"))</f>
        <v>42646</v>
      </c>
      <c r="C68" s="71">
        <f xml:space="preserve"> RTD("cqg.rtd",,"StudyData", $A$1, "Bar", "", "Open", $E$1, $A68,,,,,)</f>
        <v>215.82</v>
      </c>
      <c r="D68" s="71">
        <f xml:space="preserve"> RTD("cqg.rtd",,"StudyData", $A$1, "Bar", "", "Close", $E$1, $A68,,,,,)</f>
        <v>212.55</v>
      </c>
      <c r="E68" s="70">
        <f t="shared" si="79"/>
        <v>-1.7337031900138695E-2</v>
      </c>
      <c r="F68" s="71"/>
      <c r="G68" s="69">
        <f t="shared" ref="G68:G131" si="82">G67-1</f>
        <v>-66</v>
      </c>
      <c r="H68" s="81">
        <f xml:space="preserve"> RTD("cqg.rtd",,"StudyData", $G$1, "Bar", "", "Time", $E$1,$A68, , "", "","False")</f>
        <v>42646</v>
      </c>
      <c r="I68" s="71">
        <f xml:space="preserve"> RTD("cqg.rtd",,"StudyData", $G$1, "Bar", "", "Open", $E$1, $A68,,,,,)</f>
        <v>47.65</v>
      </c>
      <c r="J68" s="71">
        <f xml:space="preserve"> RTD("cqg.rtd",,"StudyData", $G$1, "Bar", "", "Close", $E$1, $A68,,,,,)</f>
        <v>47.42</v>
      </c>
      <c r="K68" s="70">
        <f t="shared" si="80"/>
        <v>-7.5345332775219633E-3</v>
      </c>
      <c r="M68" s="70">
        <f t="shared" si="77"/>
        <v>4.6306767454318207E-2</v>
      </c>
      <c r="N68" s="82">
        <f t="shared" si="78"/>
        <v>41548</v>
      </c>
      <c r="R68" s="88">
        <f t="shared" si="75"/>
        <v>-2.2966507177033343E-2</v>
      </c>
      <c r="S68" s="69" t="str">
        <f t="shared" si="76"/>
        <v>Oct-2005, -2.30%</v>
      </c>
    </row>
    <row r="69" spans="1:19" x14ac:dyDescent="0.3">
      <c r="A69" s="69">
        <f t="shared" si="81"/>
        <v>-67</v>
      </c>
      <c r="B69" s="80">
        <f xml:space="preserve"> TRUNC(RTD("cqg.rtd",,"StudyData", $A$1, "Bar", "", "Time", $E$1,$A69, , "", "","False"))</f>
        <v>42614</v>
      </c>
      <c r="C69" s="71">
        <f xml:space="preserve"> RTD("cqg.rtd",,"StudyData", $A$1, "Bar", "", "Open", $E$1, $A69,,,,,)</f>
        <v>217.37</v>
      </c>
      <c r="D69" s="71">
        <f xml:space="preserve"> RTD("cqg.rtd",,"StudyData", $A$1, "Bar", "", "Close", $E$1, $A69,,,,,)</f>
        <v>216.3</v>
      </c>
      <c r="E69" s="70">
        <f t="shared" si="79"/>
        <v>-4.9682583494340977E-3</v>
      </c>
      <c r="F69" s="71"/>
      <c r="G69" s="69">
        <f t="shared" si="82"/>
        <v>-67</v>
      </c>
      <c r="H69" s="81">
        <f xml:space="preserve"> RTD("cqg.rtd",,"StudyData", $G$1, "Bar", "", "Time", $E$1,$A69, , "", "","False")</f>
        <v>42614</v>
      </c>
      <c r="I69" s="71">
        <f xml:space="preserve"> RTD("cqg.rtd",,"StudyData", $G$1, "Bar", "", "Open", $E$1, $A69,,,,,)</f>
        <v>46.98</v>
      </c>
      <c r="J69" s="71">
        <f xml:space="preserve"> RTD("cqg.rtd",,"StudyData", $G$1, "Bar", "", "Close", $E$1, $A69,,,,,)</f>
        <v>47.78</v>
      </c>
      <c r="K69" s="70">
        <f t="shared" si="80"/>
        <v>1.6812087678229393E-2</v>
      </c>
      <c r="M69" s="70">
        <f t="shared" si="77"/>
        <v>-1.8198235743557719E-2</v>
      </c>
      <c r="N69" s="82">
        <f t="shared" si="78"/>
        <v>41183</v>
      </c>
      <c r="R69" s="88">
        <f t="shared" si="75"/>
        <v>4.3933054393305429E-2</v>
      </c>
      <c r="S69" s="69" t="str">
        <f t="shared" si="76"/>
        <v>Oct-2004, 4.39%</v>
      </c>
    </row>
    <row r="70" spans="1:19" x14ac:dyDescent="0.3">
      <c r="A70" s="69">
        <f t="shared" si="81"/>
        <v>-68</v>
      </c>
      <c r="B70" s="80">
        <f xml:space="preserve"> TRUNC(RTD("cqg.rtd",,"StudyData", $A$1, "Bar", "", "Time", $E$1,$A70, , "", "","False"))</f>
        <v>42583</v>
      </c>
      <c r="C70" s="71">
        <f xml:space="preserve"> RTD("cqg.rtd",,"StudyData", $A$1, "Bar", "", "Open", $E$1, $A70,,,,,)</f>
        <v>217.19</v>
      </c>
      <c r="D70" s="71">
        <f xml:space="preserve"> RTD("cqg.rtd",,"StudyData", $A$1, "Bar", "", "Close", $E$1, $A70,,,,,)</f>
        <v>217.38</v>
      </c>
      <c r="E70" s="70">
        <f t="shared" si="79"/>
        <v>1.1974944731023898E-3</v>
      </c>
      <c r="F70" s="71"/>
      <c r="G70" s="69">
        <f t="shared" si="82"/>
        <v>-68</v>
      </c>
      <c r="H70" s="81">
        <f xml:space="preserve"> RTD("cqg.rtd",,"StudyData", $G$1, "Bar", "", "Time", $E$1,$A70, , "", "","False")</f>
        <v>42583</v>
      </c>
      <c r="I70" s="71">
        <f xml:space="preserve"> RTD("cqg.rtd",,"StudyData", $G$1, "Bar", "", "Open", $E$1, $A70,,,,,)</f>
        <v>46.45</v>
      </c>
      <c r="J70" s="71">
        <f xml:space="preserve"> RTD("cqg.rtd",,"StudyData", $G$1, "Bar", "", "Close", $E$1, $A70,,,,,)</f>
        <v>46.99</v>
      </c>
      <c r="K70" s="70">
        <f t="shared" si="80"/>
        <v>1.1625403659849281E-2</v>
      </c>
      <c r="M70" s="70">
        <f t="shared" si="77"/>
        <v>0.10914714980114887</v>
      </c>
      <c r="N70" s="82">
        <f t="shared" si="78"/>
        <v>40819</v>
      </c>
      <c r="R70" s="88">
        <f t="shared" si="75"/>
        <v>7.3304157549234125E-2</v>
      </c>
      <c r="S70" s="69" t="str">
        <f t="shared" si="76"/>
        <v>Oct-2003, 7.33%</v>
      </c>
    </row>
    <row r="71" spans="1:19" x14ac:dyDescent="0.3">
      <c r="A71" s="69">
        <f t="shared" si="81"/>
        <v>-69</v>
      </c>
      <c r="B71" s="80">
        <f xml:space="preserve"> TRUNC(RTD("cqg.rtd",,"StudyData", $A$1, "Bar", "", "Time", $E$1,$A71, , "", "","False"))</f>
        <v>42552</v>
      </c>
      <c r="C71" s="71">
        <f xml:space="preserve"> RTD("cqg.rtd",,"StudyData", $A$1, "Bar", "", "Open", $E$1, $A71,,,,,)</f>
        <v>209.36</v>
      </c>
      <c r="D71" s="71">
        <f xml:space="preserve"> RTD("cqg.rtd",,"StudyData", $A$1, "Bar", "", "Close", $E$1, $A71,,,,,)</f>
        <v>217.12</v>
      </c>
      <c r="E71" s="70">
        <f t="shared" si="79"/>
        <v>3.6520742827135175E-2</v>
      </c>
      <c r="F71" s="71"/>
      <c r="G71" s="69">
        <f t="shared" si="82"/>
        <v>-69</v>
      </c>
      <c r="H71" s="81">
        <f xml:space="preserve"> RTD("cqg.rtd",,"StudyData", $G$1, "Bar", "", "Time", $E$1,$A71, , "", "","False")</f>
        <v>42552</v>
      </c>
      <c r="I71" s="71">
        <f xml:space="preserve"> RTD("cqg.rtd",,"StudyData", $G$1, "Bar", "", "Open", $E$1, $A71,,,,,)</f>
        <v>43.4</v>
      </c>
      <c r="J71" s="71">
        <f xml:space="preserve"> RTD("cqg.rtd",,"StudyData", $G$1, "Bar", "", "Close", $E$1, $A71,,,,,)</f>
        <v>46.45</v>
      </c>
      <c r="K71" s="70">
        <f t="shared" si="80"/>
        <v>7.101683191145966E-2</v>
      </c>
      <c r="M71" s="70">
        <f t="shared" si="77"/>
        <v>3.8202050293524921E-2</v>
      </c>
      <c r="N71" s="82">
        <f t="shared" si="78"/>
        <v>40452</v>
      </c>
      <c r="R71" s="88">
        <f t="shared" si="75"/>
        <v>0.24767540152155534</v>
      </c>
      <c r="S71" s="69" t="str">
        <f t="shared" si="76"/>
        <v>Oct-2002, 24.77%</v>
      </c>
    </row>
    <row r="72" spans="1:19" x14ac:dyDescent="0.3">
      <c r="A72" s="69">
        <f t="shared" si="81"/>
        <v>-70</v>
      </c>
      <c r="B72" s="80">
        <f xml:space="preserve"> TRUNC(RTD("cqg.rtd",,"StudyData", $A$1, "Bar", "", "Time", $E$1,$A72, , "", "","False"))</f>
        <v>42522</v>
      </c>
      <c r="C72" s="71">
        <f xml:space="preserve"> RTD("cqg.rtd",,"StudyData", $A$1, "Bar", "", "Open", $E$1, $A72,,,,,)</f>
        <v>209.12</v>
      </c>
      <c r="D72" s="71">
        <f xml:space="preserve"> RTD("cqg.rtd",,"StudyData", $A$1, "Bar", "", "Close", $E$1, $A72,,,,,)</f>
        <v>209.47</v>
      </c>
      <c r="E72" s="70">
        <f t="shared" si="79"/>
        <v>-1.7632481890964761E-3</v>
      </c>
      <c r="F72" s="71"/>
      <c r="G72" s="69">
        <f t="shared" si="82"/>
        <v>-70</v>
      </c>
      <c r="H72" s="81">
        <f xml:space="preserve"> RTD("cqg.rtd",,"StudyData", $G$1, "Bar", "", "Time", $E$1,$A72, , "", "","False")</f>
        <v>42522</v>
      </c>
      <c r="I72" s="71">
        <f xml:space="preserve"> RTD("cqg.rtd",,"StudyData", $G$1, "Bar", "", "Open", $E$1, $A72,,,,,)</f>
        <v>44.04</v>
      </c>
      <c r="J72" s="71">
        <f xml:space="preserve"> RTD("cqg.rtd",,"StudyData", $G$1, "Bar", "", "Close", $E$1, $A72,,,,,)</f>
        <v>43.37</v>
      </c>
      <c r="K72" s="70">
        <f t="shared" si="80"/>
        <v>-1.8556234442181498E-2</v>
      </c>
      <c r="M72" s="70">
        <f t="shared" si="77"/>
        <v>-1.9225305426650262E-2</v>
      </c>
      <c r="N72" s="82">
        <f t="shared" si="78"/>
        <v>40087</v>
      </c>
      <c r="R72" s="88">
        <f t="shared" si="75"/>
        <v>0.10909090909090917</v>
      </c>
      <c r="S72" s="69" t="str">
        <f t="shared" si="76"/>
        <v>Oct-2001, 10.91%</v>
      </c>
    </row>
    <row r="73" spans="1:19" x14ac:dyDescent="0.3">
      <c r="A73" s="69">
        <f t="shared" si="81"/>
        <v>-71</v>
      </c>
      <c r="B73" s="80">
        <f xml:space="preserve"> TRUNC(RTD("cqg.rtd",,"StudyData", $A$1, "Bar", "", "Time", $E$1,$A73, , "", "","False"))</f>
        <v>42492</v>
      </c>
      <c r="C73" s="71">
        <f xml:space="preserve"> RTD("cqg.rtd",,"StudyData", $A$1, "Bar", "", "Open", $E$1, $A73,,,,,)</f>
        <v>206.92</v>
      </c>
      <c r="D73" s="71">
        <f xml:space="preserve"> RTD("cqg.rtd",,"StudyData", $A$1, "Bar", "", "Close", $E$1, $A73,,,,,)</f>
        <v>209.84</v>
      </c>
      <c r="E73" s="70">
        <f t="shared" si="79"/>
        <v>1.7011583385838174E-2</v>
      </c>
      <c r="F73" s="71"/>
      <c r="G73" s="69">
        <f t="shared" si="82"/>
        <v>-71</v>
      </c>
      <c r="H73" s="81">
        <f xml:space="preserve"> RTD("cqg.rtd",,"StudyData", $G$1, "Bar", "", "Time", $E$1,$A73, , "", "","False")</f>
        <v>42492</v>
      </c>
      <c r="I73" s="71">
        <f xml:space="preserve"> RTD("cqg.rtd",,"StudyData", $G$1, "Bar", "", "Open", $E$1, $A73,,,,,)</f>
        <v>42.22</v>
      </c>
      <c r="J73" s="71">
        <f xml:space="preserve"> RTD("cqg.rtd",,"StudyData", $G$1, "Bar", "", "Close", $E$1, $A73,,,,,)</f>
        <v>44.19</v>
      </c>
      <c r="K73" s="70">
        <f t="shared" si="80"/>
        <v>4.8896273439354258E-2</v>
      </c>
      <c r="M73" s="70">
        <f t="shared" si="77"/>
        <v>-0.16518665402189842</v>
      </c>
      <c r="N73" s="82">
        <f t="shared" si="78"/>
        <v>39722</v>
      </c>
    </row>
    <row r="74" spans="1:19" x14ac:dyDescent="0.3">
      <c r="A74" s="69">
        <f t="shared" si="81"/>
        <v>-72</v>
      </c>
      <c r="B74" s="80">
        <f xml:space="preserve"> TRUNC(RTD("cqg.rtd",,"StudyData", $A$1, "Bar", "", "Time", $E$1,$A74, , "", "","False"))</f>
        <v>42461</v>
      </c>
      <c r="C74" s="71">
        <f xml:space="preserve"> RTD("cqg.rtd",,"StudyData", $A$1, "Bar", "", "Open", $E$1, $A74,,,,,)</f>
        <v>204.35</v>
      </c>
      <c r="D74" s="71">
        <f xml:space="preserve"> RTD("cqg.rtd",,"StudyData", $A$1, "Bar", "", "Close", $E$1, $A74,,,,,)</f>
        <v>206.33</v>
      </c>
      <c r="E74" s="70">
        <f t="shared" si="79"/>
        <v>3.9412222654729573E-3</v>
      </c>
      <c r="F74" s="71"/>
      <c r="G74" s="69">
        <f t="shared" si="82"/>
        <v>-72</v>
      </c>
      <c r="H74" s="81">
        <f xml:space="preserve"> RTD("cqg.rtd",,"StudyData", $G$1, "Bar", "", "Time", $E$1,$A74, , "", "","False")</f>
        <v>42461</v>
      </c>
      <c r="I74" s="71">
        <f xml:space="preserve"> RTD("cqg.rtd",,"StudyData", $G$1, "Bar", "", "Open", $E$1, $A74,,,,,)</f>
        <v>44.05</v>
      </c>
      <c r="J74" s="71">
        <f xml:space="preserve"> RTD("cqg.rtd",,"StudyData", $G$1, "Bar", "", "Close", $E$1, $A74,,,,,)</f>
        <v>42.13</v>
      </c>
      <c r="K74" s="70">
        <f t="shared" si="80"/>
        <v>-5.0270513976555388E-2</v>
      </c>
      <c r="M74" s="70">
        <f t="shared" si="77"/>
        <v>1.3566653558788786E-2</v>
      </c>
      <c r="N74" s="82">
        <f t="shared" si="78"/>
        <v>39356</v>
      </c>
    </row>
    <row r="75" spans="1:19" x14ac:dyDescent="0.3">
      <c r="A75" s="69">
        <f t="shared" si="81"/>
        <v>-73</v>
      </c>
      <c r="B75" s="80">
        <f xml:space="preserve"> TRUNC(RTD("cqg.rtd",,"StudyData", $A$1, "Bar", "", "Time", $E$1,$A75, , "", "","False"))</f>
        <v>42430</v>
      </c>
      <c r="C75" s="71">
        <f xml:space="preserve"> RTD("cqg.rtd",,"StudyData", $A$1, "Bar", "", "Open", $E$1, $A75,,,,,)</f>
        <v>195.01</v>
      </c>
      <c r="D75" s="71">
        <f xml:space="preserve"> RTD("cqg.rtd",,"StudyData", $A$1, "Bar", "", "Close", $E$1, $A75,,,,,)</f>
        <v>205.52</v>
      </c>
      <c r="E75" s="70">
        <f t="shared" si="79"/>
        <v>6.1789625955776029E-2</v>
      </c>
      <c r="F75" s="71"/>
      <c r="G75" s="69">
        <f t="shared" si="82"/>
        <v>-73</v>
      </c>
      <c r="H75" s="81">
        <f xml:space="preserve"> RTD("cqg.rtd",,"StudyData", $G$1, "Bar", "", "Time", $E$1,$A75, , "", "","False")</f>
        <v>42430</v>
      </c>
      <c r="I75" s="71">
        <f xml:space="preserve"> RTD("cqg.rtd",,"StudyData", $G$1, "Bar", "", "Open", $E$1, $A75,,,,,)</f>
        <v>41.32</v>
      </c>
      <c r="J75" s="71">
        <f xml:space="preserve"> RTD("cqg.rtd",,"StudyData", $G$1, "Bar", "", "Close", $E$1, $A75,,,,,)</f>
        <v>44.36</v>
      </c>
      <c r="K75" s="70">
        <f t="shared" si="80"/>
        <v>8.274347083231634E-2</v>
      </c>
      <c r="M75" s="70">
        <f t="shared" si="77"/>
        <v>3.1516694115885459E-2</v>
      </c>
      <c r="N75" s="82">
        <f t="shared" si="78"/>
        <v>38992</v>
      </c>
    </row>
    <row r="76" spans="1:19" x14ac:dyDescent="0.3">
      <c r="A76" s="69">
        <f t="shared" si="81"/>
        <v>-74</v>
      </c>
      <c r="B76" s="80">
        <f xml:space="preserve"> TRUNC(RTD("cqg.rtd",,"StudyData", $A$1, "Bar", "", "Time", $E$1,$A76, , "", "","False"))</f>
        <v>42401</v>
      </c>
      <c r="C76" s="71">
        <f xml:space="preserve"> RTD("cqg.rtd",,"StudyData", $A$1, "Bar", "", "Open", $E$1, $A76,,,,,)</f>
        <v>192.53</v>
      </c>
      <c r="D76" s="71">
        <f xml:space="preserve"> RTD("cqg.rtd",,"StudyData", $A$1, "Bar", "", "Close", $E$1, $A76,,,,,)</f>
        <v>193.56</v>
      </c>
      <c r="E76" s="70">
        <f t="shared" si="79"/>
        <v>-8.2593433822009392E-4</v>
      </c>
      <c r="F76" s="71"/>
      <c r="G76" s="69">
        <f t="shared" si="82"/>
        <v>-74</v>
      </c>
      <c r="H76" s="81">
        <f xml:space="preserve"> RTD("cqg.rtd",,"StudyData", $G$1, "Bar", "", "Time", $E$1,$A76, , "", "","False")</f>
        <v>42401</v>
      </c>
      <c r="I76" s="71">
        <f xml:space="preserve"> RTD("cqg.rtd",,"StudyData", $G$1, "Bar", "", "Open", $E$1, $A76,,,,,)</f>
        <v>41.07</v>
      </c>
      <c r="J76" s="71">
        <f xml:space="preserve"> RTD("cqg.rtd",,"StudyData", $G$1, "Bar", "", "Close", $E$1, $A76,,,,,)</f>
        <v>40.97</v>
      </c>
      <c r="K76" s="70">
        <f t="shared" si="80"/>
        <v>-6.5470417070805798E-3</v>
      </c>
      <c r="M76" s="70">
        <f t="shared" si="77"/>
        <v>-2.365084525357616E-2</v>
      </c>
      <c r="N76" s="82">
        <f t="shared" si="78"/>
        <v>38628</v>
      </c>
    </row>
    <row r="77" spans="1:19" x14ac:dyDescent="0.3">
      <c r="A77" s="69">
        <f t="shared" si="81"/>
        <v>-75</v>
      </c>
      <c r="B77" s="80">
        <f xml:space="preserve"> TRUNC(RTD("cqg.rtd",,"StudyData", $A$1, "Bar", "", "Time", $E$1,$A77, , "", "","False"))</f>
        <v>42373</v>
      </c>
      <c r="C77" s="71">
        <f xml:space="preserve"> RTD("cqg.rtd",,"StudyData", $A$1, "Bar", "", "Open", $E$1, $A77,,,,,)</f>
        <v>200.49</v>
      </c>
      <c r="D77" s="71">
        <f xml:space="preserve"> RTD("cqg.rtd",,"StudyData", $A$1, "Bar", "", "Close", $E$1, $A77,,,,,)</f>
        <v>193.72</v>
      </c>
      <c r="E77" s="70">
        <f t="shared" si="79"/>
        <v>-4.9786628733997182E-2</v>
      </c>
      <c r="F77" s="71"/>
      <c r="G77" s="69">
        <f t="shared" si="82"/>
        <v>-75</v>
      </c>
      <c r="H77" s="81">
        <f xml:space="preserve"> RTD("cqg.rtd",,"StudyData", $G$1, "Bar", "", "Time", $E$1,$A77, , "", "","False")</f>
        <v>42373</v>
      </c>
      <c r="I77" s="71">
        <f xml:space="preserve"> RTD("cqg.rtd",,"StudyData", $G$1, "Bar", "", "Open", $E$1, $A77,,,,,)</f>
        <v>42.06</v>
      </c>
      <c r="J77" s="71">
        <f xml:space="preserve"> RTD("cqg.rtd",,"StudyData", $G$1, "Bar", "", "Close", $E$1, $A77,,,,,)</f>
        <v>41.24</v>
      </c>
      <c r="K77" s="70">
        <f t="shared" si="80"/>
        <v>-3.712351155731955E-2</v>
      </c>
      <c r="M77" s="70">
        <f t="shared" si="77"/>
        <v>1.2884753042233335E-2</v>
      </c>
      <c r="N77" s="82">
        <f t="shared" si="78"/>
        <v>38261</v>
      </c>
    </row>
    <row r="78" spans="1:19" x14ac:dyDescent="0.3">
      <c r="A78" s="69">
        <f t="shared" si="81"/>
        <v>-76</v>
      </c>
      <c r="B78" s="80">
        <f xml:space="preserve"> TRUNC(RTD("cqg.rtd",,"StudyData", $A$1, "Bar", "", "Time", $E$1,$A78, , "", "","False"))</f>
        <v>42339</v>
      </c>
      <c r="C78" s="71">
        <f xml:space="preserve"> RTD("cqg.rtd",,"StudyData", $A$1, "Bar", "", "Open", $E$1, $A78,,,,,)</f>
        <v>209.44</v>
      </c>
      <c r="D78" s="71">
        <f xml:space="preserve"> RTD("cqg.rtd",,"StudyData", $A$1, "Bar", "", "Close", $E$1, $A78,,,,,)</f>
        <v>203.87</v>
      </c>
      <c r="E78" s="70">
        <f t="shared" si="79"/>
        <v>-2.3096458862427491E-2</v>
      </c>
      <c r="F78" s="71"/>
      <c r="G78" s="69">
        <f t="shared" si="82"/>
        <v>-76</v>
      </c>
      <c r="H78" s="81">
        <f xml:space="preserve"> RTD("cqg.rtd",,"StudyData", $G$1, "Bar", "", "Time", $E$1,$A78, , "", "","False")</f>
        <v>42339</v>
      </c>
      <c r="I78" s="71">
        <f xml:space="preserve"> RTD("cqg.rtd",,"StudyData", $G$1, "Bar", "", "Open", $E$1, $A78,,,,,)</f>
        <v>44.14</v>
      </c>
      <c r="J78" s="71">
        <f xml:space="preserve"> RTD("cqg.rtd",,"StudyData", $G$1, "Bar", "", "Close", $E$1, $A78,,,,,)</f>
        <v>42.83</v>
      </c>
      <c r="K78" s="70">
        <f t="shared" si="80"/>
        <v>-2.570518653321207E-2</v>
      </c>
      <c r="M78" s="70">
        <f t="shared" si="77"/>
        <v>5.3526763381690788E-2</v>
      </c>
      <c r="N78" s="82">
        <f t="shared" si="78"/>
        <v>37895</v>
      </c>
    </row>
    <row r="79" spans="1:19" x14ac:dyDescent="0.3">
      <c r="A79" s="69">
        <f t="shared" si="81"/>
        <v>-77</v>
      </c>
      <c r="B79" s="80">
        <f xml:space="preserve"> TRUNC(RTD("cqg.rtd",,"StudyData", $A$1, "Bar", "", "Time", $E$1,$A79, , "", "","False"))</f>
        <v>42310</v>
      </c>
      <c r="C79" s="71">
        <f xml:space="preserve"> RTD("cqg.rtd",,"StudyData", $A$1, "Bar", "", "Open", $E$1, $A79,,,,,)</f>
        <v>208.32</v>
      </c>
      <c r="D79" s="71">
        <f xml:space="preserve"> RTD("cqg.rtd",,"StudyData", $A$1, "Bar", "", "Close", $E$1, $A79,,,,,)</f>
        <v>208.69</v>
      </c>
      <c r="E79" s="70">
        <f t="shared" si="79"/>
        <v>3.6550762275765446E-3</v>
      </c>
      <c r="F79" s="71"/>
      <c r="G79" s="69">
        <f t="shared" si="82"/>
        <v>-77</v>
      </c>
      <c r="H79" s="81">
        <f xml:space="preserve"> RTD("cqg.rtd",,"StudyData", $G$1, "Bar", "", "Time", $E$1,$A79, , "", "","False")</f>
        <v>42310</v>
      </c>
      <c r="I79" s="71">
        <f xml:space="preserve"> RTD("cqg.rtd",,"StudyData", $G$1, "Bar", "", "Open", $E$1, $A79,,,,,)</f>
        <v>43.73</v>
      </c>
      <c r="J79" s="71">
        <f xml:space="preserve"> RTD("cqg.rtd",,"StudyData", $G$1, "Bar", "", "Close", $E$1, $A79,,,,,)</f>
        <v>43.96</v>
      </c>
      <c r="K79" s="70">
        <f t="shared" si="80"/>
        <v>7.1019473081329271E-3</v>
      </c>
      <c r="M79" s="70">
        <f t="shared" si="77"/>
        <v>8.2283897787015392E-2</v>
      </c>
      <c r="N79" s="82">
        <f t="shared" ref="N79:N80" si="83">L22</f>
        <v>37530</v>
      </c>
    </row>
    <row r="80" spans="1:19" x14ac:dyDescent="0.3">
      <c r="A80" s="69">
        <f t="shared" si="81"/>
        <v>-78</v>
      </c>
      <c r="B80" s="80">
        <f xml:space="preserve"> TRUNC(RTD("cqg.rtd",,"StudyData", $A$1, "Bar", "", "Time", $E$1,$A80, , "", "","False"))</f>
        <v>42278</v>
      </c>
      <c r="C80" s="71">
        <f xml:space="preserve"> RTD("cqg.rtd",,"StudyData", $A$1, "Bar", "", "Open", $E$1, $A80,,,,,)</f>
        <v>192.08</v>
      </c>
      <c r="D80" s="71">
        <f xml:space="preserve"> RTD("cqg.rtd",,"StudyData", $A$1, "Bar", "", "Close", $E$1, $A80,,,,,)</f>
        <v>207.93</v>
      </c>
      <c r="E80" s="70">
        <f t="shared" si="79"/>
        <v>8.5059750560976949E-2</v>
      </c>
      <c r="F80" s="71"/>
      <c r="G80" s="69">
        <f t="shared" si="82"/>
        <v>-78</v>
      </c>
      <c r="H80" s="81">
        <f xml:space="preserve"> RTD("cqg.rtd",,"StudyData", $G$1, "Bar", "", "Time", $E$1,$A80, , "", "","False")</f>
        <v>42278</v>
      </c>
      <c r="I80" s="71">
        <f xml:space="preserve"> RTD("cqg.rtd",,"StudyData", $G$1, "Bar", "", "Open", $E$1, $A80,,,,,)</f>
        <v>39.5</v>
      </c>
      <c r="J80" s="71">
        <f xml:space="preserve"> RTD("cqg.rtd",,"StudyData", $G$1, "Bar", "", "Close", $E$1, $A80,,,,,)</f>
        <v>43.65</v>
      </c>
      <c r="K80" s="70">
        <f t="shared" si="80"/>
        <v>0.10506329113924047</v>
      </c>
      <c r="M80" s="70">
        <f t="shared" si="77"/>
        <v>1.3021830716200684E-2</v>
      </c>
      <c r="N80" s="82">
        <f t="shared" si="83"/>
        <v>37165</v>
      </c>
    </row>
    <row r="81" spans="1:16" x14ac:dyDescent="0.3">
      <c r="A81" s="69">
        <f t="shared" si="81"/>
        <v>-79</v>
      </c>
      <c r="B81" s="80">
        <f xml:space="preserve"> TRUNC(RTD("cqg.rtd",,"StudyData", $A$1, "Bar", "", "Time", $E$1,$A81, , "", "","False"))</f>
        <v>42248</v>
      </c>
      <c r="C81" s="71">
        <f xml:space="preserve"> RTD("cqg.rtd",,"StudyData", $A$1, "Bar", "", "Open", $E$1, $A81,,,,,)</f>
        <v>193.12</v>
      </c>
      <c r="D81" s="71">
        <f xml:space="preserve"> RTD("cqg.rtd",,"StudyData", $A$1, "Bar", "", "Close", $E$1, $A81,,,,,)</f>
        <v>191.63</v>
      </c>
      <c r="E81" s="70">
        <f t="shared" si="79"/>
        <v>-3.0555977133606478E-2</v>
      </c>
      <c r="F81" s="71"/>
      <c r="G81" s="69">
        <f t="shared" si="82"/>
        <v>-79</v>
      </c>
      <c r="H81" s="81">
        <f xml:space="preserve"> RTD("cqg.rtd",,"StudyData", $G$1, "Bar", "", "Time", $E$1,$A81, , "", "","False")</f>
        <v>42248</v>
      </c>
      <c r="I81" s="71">
        <f xml:space="preserve"> RTD("cqg.rtd",,"StudyData", $G$1, "Bar", "", "Open", $E$1, $A81,,,,,)</f>
        <v>39.380000000000003</v>
      </c>
      <c r="J81" s="71">
        <f xml:space="preserve"> RTD("cqg.rtd",,"StudyData", $G$1, "Bar", "", "Close", $E$1, $A81,,,,,)</f>
        <v>39.5</v>
      </c>
      <c r="K81" s="70">
        <f t="shared" si="80"/>
        <v>-1.8145662440964379E-2</v>
      </c>
      <c r="M81" s="70"/>
      <c r="N81" s="82"/>
    </row>
    <row r="82" spans="1:16" x14ac:dyDescent="0.3">
      <c r="A82" s="69">
        <f t="shared" si="81"/>
        <v>-80</v>
      </c>
      <c r="B82" s="80">
        <f xml:space="preserve"> TRUNC(RTD("cqg.rtd",,"StudyData", $A$1, "Bar", "", "Time", $E$1,$A82, , "", "","False"))</f>
        <v>42219</v>
      </c>
      <c r="C82" s="71">
        <f xml:space="preserve"> RTD("cqg.rtd",,"StudyData", $A$1, "Bar", "", "Open", $E$1, $A82,,,,,)</f>
        <v>210.46</v>
      </c>
      <c r="D82" s="71">
        <f xml:space="preserve"> RTD("cqg.rtd",,"StudyData", $A$1, "Bar", "", "Close", $E$1, $A82,,,,,)</f>
        <v>197.67</v>
      </c>
      <c r="E82" s="70">
        <f t="shared" si="79"/>
        <v>-6.0950118764845664E-2</v>
      </c>
      <c r="F82" s="71"/>
      <c r="G82" s="69">
        <f t="shared" si="82"/>
        <v>-80</v>
      </c>
      <c r="H82" s="81">
        <f xml:space="preserve"> RTD("cqg.rtd",,"StudyData", $G$1, "Bar", "", "Time", $E$1,$A82, , "", "","False")</f>
        <v>42219</v>
      </c>
      <c r="I82" s="71">
        <f xml:space="preserve"> RTD("cqg.rtd",,"StudyData", $G$1, "Bar", "", "Open", $E$1, $A82,,,,,)</f>
        <v>42.56</v>
      </c>
      <c r="J82" s="71">
        <f xml:space="preserve"> RTD("cqg.rtd",,"StudyData", $G$1, "Bar", "", "Close", $E$1, $A82,,,,,)</f>
        <v>40.229999999999997</v>
      </c>
      <c r="K82" s="70">
        <f t="shared" si="80"/>
        <v>-5.5190230155002386E-2</v>
      </c>
      <c r="M82" s="70">
        <f>MAX(M60:M80)</f>
        <v>0.10914714980114887</v>
      </c>
      <c r="N82" s="82"/>
      <c r="O82" s="69">
        <f>VLOOKUP(M82,M60:N80,2,FALSE)</f>
        <v>40819</v>
      </c>
      <c r="P82" s="69" t="str">
        <f>TEXT(O82,"MMM-YYYY")&amp;", "&amp;TEXT(M82,"##.00%")</f>
        <v>Oct-2011, 10.91%</v>
      </c>
    </row>
    <row r="83" spans="1:16" x14ac:dyDescent="0.3">
      <c r="A83" s="69">
        <f t="shared" si="81"/>
        <v>-81</v>
      </c>
      <c r="B83" s="80">
        <f xml:space="preserve"> TRUNC(RTD("cqg.rtd",,"StudyData", $A$1, "Bar", "", "Time", $E$1,$A83, , "", "","False"))</f>
        <v>42186</v>
      </c>
      <c r="C83" s="71">
        <f xml:space="preserve"> RTD("cqg.rtd",,"StudyData", $A$1, "Bar", "", "Open", $E$1, $A83,,,,,)</f>
        <v>207.73</v>
      </c>
      <c r="D83" s="71">
        <f xml:space="preserve"> RTD("cqg.rtd",,"StudyData", $A$1, "Bar", "", "Close", $E$1, $A83,,,,,)</f>
        <v>210.5</v>
      </c>
      <c r="E83" s="70">
        <f t="shared" si="79"/>
        <v>2.2589264027204303E-2</v>
      </c>
      <c r="F83" s="71"/>
      <c r="G83" s="69">
        <f t="shared" si="82"/>
        <v>-81</v>
      </c>
      <c r="H83" s="81">
        <f xml:space="preserve"> RTD("cqg.rtd",,"StudyData", $G$1, "Bar", "", "Time", $E$1,$A83, , "", "","False")</f>
        <v>42186</v>
      </c>
      <c r="I83" s="71">
        <f xml:space="preserve"> RTD("cqg.rtd",,"StudyData", $G$1, "Bar", "", "Open", $E$1, $A83,,,,,)</f>
        <v>41.76</v>
      </c>
      <c r="J83" s="71">
        <f xml:space="preserve"> RTD("cqg.rtd",,"StudyData", $G$1, "Bar", "", "Close", $E$1, $A83,,,,,)</f>
        <v>42.58</v>
      </c>
      <c r="K83" s="70">
        <f t="shared" si="80"/>
        <v>2.8502415458937193E-2</v>
      </c>
      <c r="M83" s="70">
        <f>MIN(M60:M80)</f>
        <v>-0.16518665402189842</v>
      </c>
      <c r="O83" s="69">
        <f>VLOOKUP(M83,M60:N80,2,FALSE)</f>
        <v>39722</v>
      </c>
      <c r="P83" s="69" t="str">
        <f>TEXT(O83,"MMM-YYYY")&amp;", "&amp;TEXT(M83,"##.00%")</f>
        <v>Oct-2008, -16.52%</v>
      </c>
    </row>
    <row r="84" spans="1:16" x14ac:dyDescent="0.3">
      <c r="A84" s="69">
        <f t="shared" si="81"/>
        <v>-82</v>
      </c>
      <c r="B84" s="80">
        <f xml:space="preserve"> TRUNC(RTD("cqg.rtd",,"StudyData", $A$1, "Bar", "", "Time", $E$1,$A84, , "", "","False"))</f>
        <v>42156</v>
      </c>
      <c r="C84" s="71">
        <f xml:space="preserve"> RTD("cqg.rtd",,"StudyData", $A$1, "Bar", "", "Open", $E$1, $A84,,,,,)</f>
        <v>211.94</v>
      </c>
      <c r="D84" s="71">
        <f xml:space="preserve"> RTD("cqg.rtd",,"StudyData", $A$1, "Bar", "", "Close", $E$1, $A84,,,,,)</f>
        <v>205.85</v>
      </c>
      <c r="E84" s="70">
        <f t="shared" si="79"/>
        <v>-2.5054466230936785E-2</v>
      </c>
      <c r="F84" s="71"/>
      <c r="G84" s="69">
        <f t="shared" si="82"/>
        <v>-82</v>
      </c>
      <c r="H84" s="81">
        <f xml:space="preserve"> RTD("cqg.rtd",,"StudyData", $G$1, "Bar", "", "Time", $E$1,$A84, , "", "","False")</f>
        <v>42156</v>
      </c>
      <c r="I84" s="71">
        <f xml:space="preserve"> RTD("cqg.rtd",,"StudyData", $G$1, "Bar", "", "Open", $E$1, $A84,,,,,)</f>
        <v>43.62</v>
      </c>
      <c r="J84" s="71">
        <f xml:space="preserve"> RTD("cqg.rtd",,"StudyData", $G$1, "Bar", "", "Close", $E$1, $A84,,,,,)</f>
        <v>41.4</v>
      </c>
      <c r="K84" s="70">
        <f t="shared" si="80"/>
        <v>-4.5423103527784156E-2</v>
      </c>
    </row>
    <row r="85" spans="1:16" x14ac:dyDescent="0.3">
      <c r="A85" s="69">
        <f t="shared" si="81"/>
        <v>-83</v>
      </c>
      <c r="B85" s="80">
        <f xml:space="preserve"> TRUNC(RTD("cqg.rtd",,"StudyData", $A$1, "Bar", "", "Time", $E$1,$A85, , "", "","False"))</f>
        <v>42125</v>
      </c>
      <c r="C85" s="71">
        <f xml:space="preserve"> RTD("cqg.rtd",,"StudyData", $A$1, "Bar", "", "Open", $E$1, $A85,,,,,)</f>
        <v>209.4</v>
      </c>
      <c r="D85" s="71">
        <f xml:space="preserve"> RTD("cqg.rtd",,"StudyData", $A$1, "Bar", "", "Close", $E$1, $A85,,,,,)</f>
        <v>211.14</v>
      </c>
      <c r="E85" s="70">
        <f t="shared" si="79"/>
        <v>1.2856183440468091E-2</v>
      </c>
      <c r="F85" s="71"/>
      <c r="G85" s="69">
        <f t="shared" si="82"/>
        <v>-83</v>
      </c>
      <c r="H85" s="81">
        <f xml:space="preserve"> RTD("cqg.rtd",,"StudyData", $G$1, "Bar", "", "Time", $E$1,$A85, , "", "","False")</f>
        <v>42125</v>
      </c>
      <c r="I85" s="71">
        <f xml:space="preserve"> RTD("cqg.rtd",,"StudyData", $G$1, "Bar", "", "Open", $E$1, $A85,,,,,)</f>
        <v>42.75</v>
      </c>
      <c r="J85" s="71">
        <f xml:space="preserve"> RTD("cqg.rtd",,"StudyData", $G$1, "Bar", "", "Close", $E$1, $A85,,,,,)</f>
        <v>43.37</v>
      </c>
      <c r="K85" s="70">
        <f t="shared" si="80"/>
        <v>1.8553311413809281E-2</v>
      </c>
    </row>
    <row r="86" spans="1:16" x14ac:dyDescent="0.3">
      <c r="A86" s="69">
        <f t="shared" si="81"/>
        <v>-84</v>
      </c>
      <c r="B86" s="80">
        <f xml:space="preserve"> TRUNC(RTD("cqg.rtd",,"StudyData", $A$1, "Bar", "", "Time", $E$1,$A86, , "", "","False"))</f>
        <v>42095</v>
      </c>
      <c r="C86" s="71">
        <f xml:space="preserve"> RTD("cqg.rtd",,"StudyData", $A$1, "Bar", "", "Open", $E$1, $A86,,,,,)</f>
        <v>206.39</v>
      </c>
      <c r="D86" s="71">
        <f xml:space="preserve"> RTD("cqg.rtd",,"StudyData", $A$1, "Bar", "", "Close", $E$1, $A86,,,,,)</f>
        <v>208.46</v>
      </c>
      <c r="E86" s="70">
        <f t="shared" si="79"/>
        <v>9.8338419803323217E-3</v>
      </c>
      <c r="F86" s="71"/>
      <c r="G86" s="69">
        <f t="shared" si="82"/>
        <v>-84</v>
      </c>
      <c r="H86" s="81">
        <f xml:space="preserve"> RTD("cqg.rtd",,"StudyData", $G$1, "Bar", "", "Time", $E$1,$A86, , "", "","False")</f>
        <v>42095</v>
      </c>
      <c r="I86" s="71">
        <f xml:space="preserve"> RTD("cqg.rtd",,"StudyData", $G$1, "Bar", "", "Open", $E$1, $A86,,,,,)</f>
        <v>41.48</v>
      </c>
      <c r="J86" s="71">
        <f xml:space="preserve"> RTD("cqg.rtd",,"StudyData", $G$1, "Bar", "", "Close", $E$1, $A86,,,,,)</f>
        <v>42.58</v>
      </c>
      <c r="K86" s="70">
        <f t="shared" si="80"/>
        <v>2.7509652509652524E-2</v>
      </c>
    </row>
    <row r="87" spans="1:16" x14ac:dyDescent="0.3">
      <c r="A87" s="69">
        <f t="shared" si="81"/>
        <v>-85</v>
      </c>
      <c r="B87" s="80">
        <f xml:space="preserve"> TRUNC(RTD("cqg.rtd",,"StudyData", $A$1, "Bar", "", "Time", $E$1,$A87, , "", "","False"))</f>
        <v>42065</v>
      </c>
      <c r="C87" s="71">
        <f xml:space="preserve"> RTD("cqg.rtd",,"StudyData", $A$1, "Bar", "", "Open", $E$1, $A87,,,,,)</f>
        <v>210.78</v>
      </c>
      <c r="D87" s="71">
        <f xml:space="preserve"> RTD("cqg.rtd",,"StudyData", $A$1, "Bar", "", "Close", $E$1, $A87,,,,,)</f>
        <v>206.43</v>
      </c>
      <c r="E87" s="70">
        <f t="shared" si="79"/>
        <v>-2.0079749359156886E-2</v>
      </c>
      <c r="F87" s="71"/>
      <c r="G87" s="69">
        <f t="shared" si="82"/>
        <v>-85</v>
      </c>
      <c r="H87" s="81">
        <f xml:space="preserve"> RTD("cqg.rtd",,"StudyData", $G$1, "Bar", "", "Time", $E$1,$A87, , "", "","False")</f>
        <v>42065</v>
      </c>
      <c r="I87" s="71">
        <f xml:space="preserve"> RTD("cqg.rtd",,"StudyData", $G$1, "Bar", "", "Open", $E$1, $A87,,,,,)</f>
        <v>43.24</v>
      </c>
      <c r="J87" s="71">
        <f xml:space="preserve"> RTD("cqg.rtd",,"StudyData", $G$1, "Bar", "", "Close", $E$1, $A87,,,,,)</f>
        <v>41.44</v>
      </c>
      <c r="K87" s="70">
        <f t="shared" si="80"/>
        <v>-3.8291947087491424E-2</v>
      </c>
    </row>
    <row r="88" spans="1:16" x14ac:dyDescent="0.3">
      <c r="A88" s="69">
        <f t="shared" si="81"/>
        <v>-86</v>
      </c>
      <c r="B88" s="80">
        <f xml:space="preserve"> TRUNC(RTD("cqg.rtd",,"StudyData", $A$1, "Bar", "", "Time", $E$1,$A88, , "", "","False"))</f>
        <v>42037</v>
      </c>
      <c r="C88" s="71">
        <f xml:space="preserve"> RTD("cqg.rtd",,"StudyData", $A$1, "Bar", "", "Open", $E$1, $A88,,,,,)</f>
        <v>200.05</v>
      </c>
      <c r="D88" s="71">
        <f xml:space="preserve"> RTD("cqg.rtd",,"StudyData", $A$1, "Bar", "", "Close", $E$1, $A88,,,,,)</f>
        <v>210.66</v>
      </c>
      <c r="E88" s="70">
        <f t="shared" si="79"/>
        <v>5.6204562547004303E-2</v>
      </c>
      <c r="F88" s="71"/>
      <c r="G88" s="69">
        <f t="shared" si="82"/>
        <v>-86</v>
      </c>
      <c r="H88" s="81">
        <f xml:space="preserve"> RTD("cqg.rtd",,"StudyData", $G$1, "Bar", "", "Time", $E$1,$A88, , "", "","False")</f>
        <v>42037</v>
      </c>
      <c r="I88" s="71">
        <f xml:space="preserve"> RTD("cqg.rtd",,"StudyData", $G$1, "Bar", "", "Open", $E$1, $A88,,,,,)</f>
        <v>40.04</v>
      </c>
      <c r="J88" s="71">
        <f xml:space="preserve"> RTD("cqg.rtd",,"StudyData", $G$1, "Bar", "", "Close", $E$1, $A88,,,,,)</f>
        <v>43.09</v>
      </c>
      <c r="K88" s="70">
        <f t="shared" si="80"/>
        <v>7.994987468671691E-2</v>
      </c>
    </row>
    <row r="89" spans="1:16" x14ac:dyDescent="0.3">
      <c r="A89" s="69">
        <f t="shared" si="81"/>
        <v>-87</v>
      </c>
      <c r="B89" s="80">
        <f xml:space="preserve"> TRUNC(RTD("cqg.rtd",,"StudyData", $A$1, "Bar", "", "Time", $E$1,$A89, , "", "","False"))</f>
        <v>42006</v>
      </c>
      <c r="C89" s="71">
        <f xml:space="preserve"> RTD("cqg.rtd",,"StudyData", $A$1, "Bar", "", "Open", $E$1, $A89,,,,,)</f>
        <v>206.38</v>
      </c>
      <c r="D89" s="71">
        <f xml:space="preserve"> RTD("cqg.rtd",,"StudyData", $A$1, "Bar", "", "Close", $E$1, $A89,,,,,)</f>
        <v>199.45</v>
      </c>
      <c r="E89" s="70">
        <f t="shared" si="79"/>
        <v>-2.9629269241996711E-2</v>
      </c>
      <c r="F89" s="71"/>
      <c r="G89" s="69">
        <f t="shared" si="82"/>
        <v>-87</v>
      </c>
      <c r="H89" s="81">
        <f xml:space="preserve"> RTD("cqg.rtd",,"StudyData", $G$1, "Bar", "", "Time", $E$1,$A89, , "", "","False")</f>
        <v>42006</v>
      </c>
      <c r="I89" s="71">
        <f xml:space="preserve"> RTD("cqg.rtd",,"StudyData", $G$1, "Bar", "", "Open", $E$1, $A89,,,,,)</f>
        <v>41.61</v>
      </c>
      <c r="J89" s="71">
        <f xml:space="preserve"> RTD("cqg.rtd",,"StudyData", $G$1, "Bar", "", "Close", $E$1, $A89,,,,,)</f>
        <v>39.9</v>
      </c>
      <c r="K89" s="70">
        <f t="shared" si="80"/>
        <v>-3.5066505441354361E-2</v>
      </c>
    </row>
    <row r="90" spans="1:16" x14ac:dyDescent="0.3">
      <c r="A90" s="69">
        <f t="shared" si="81"/>
        <v>-88</v>
      </c>
      <c r="B90" s="80">
        <f xml:space="preserve"> TRUNC(RTD("cqg.rtd",,"StudyData", $A$1, "Bar", "", "Time", $E$1,$A90, , "", "","False"))</f>
        <v>41974</v>
      </c>
      <c r="C90" s="71">
        <f xml:space="preserve"> RTD("cqg.rtd",,"StudyData", $A$1, "Bar", "", "Open", $E$1, $A90,,,,,)</f>
        <v>206.4</v>
      </c>
      <c r="D90" s="71">
        <f xml:space="preserve"> RTD("cqg.rtd",,"StudyData", $A$1, "Bar", "", "Close", $E$1, $A90,,,,,)</f>
        <v>205.54</v>
      </c>
      <c r="E90" s="70">
        <f t="shared" si="79"/>
        <v>-8.0594565899329944E-3</v>
      </c>
      <c r="F90" s="71"/>
      <c r="G90" s="69">
        <f t="shared" si="82"/>
        <v>-88</v>
      </c>
      <c r="H90" s="81">
        <f xml:space="preserve"> RTD("cqg.rtd",,"StudyData", $G$1, "Bar", "", "Time", $E$1,$A90, , "", "","False")</f>
        <v>41974</v>
      </c>
      <c r="I90" s="71">
        <f xml:space="preserve"> RTD("cqg.rtd",,"StudyData", $G$1, "Bar", "", "Open", $E$1, $A90,,,,,)</f>
        <v>42.39</v>
      </c>
      <c r="J90" s="71">
        <f xml:space="preserve"> RTD("cqg.rtd",,"StudyData", $G$1, "Bar", "", "Close", $E$1, $A90,,,,,)</f>
        <v>41.35</v>
      </c>
      <c r="K90" s="70">
        <f t="shared" si="80"/>
        <v>-2.6829842315839032E-2</v>
      </c>
    </row>
    <row r="91" spans="1:16" x14ac:dyDescent="0.3">
      <c r="A91" s="69">
        <f t="shared" si="81"/>
        <v>-89</v>
      </c>
      <c r="B91" s="80">
        <f xml:space="preserve"> TRUNC(RTD("cqg.rtd",,"StudyData", $A$1, "Bar", "", "Time", $E$1,$A91, , "", "","False"))</f>
        <v>41946</v>
      </c>
      <c r="C91" s="71">
        <f xml:space="preserve"> RTD("cqg.rtd",,"StudyData", $A$1, "Bar", "", "Open", $E$1, $A91,,,,,)</f>
        <v>201.92</v>
      </c>
      <c r="D91" s="71">
        <f xml:space="preserve"> RTD("cqg.rtd",,"StudyData", $A$1, "Bar", "", "Close", $E$1, $A91,,,,,)</f>
        <v>207.21</v>
      </c>
      <c r="E91" s="70">
        <f t="shared" si="79"/>
        <v>2.7521570961023561E-2</v>
      </c>
      <c r="F91" s="71"/>
      <c r="G91" s="69">
        <f t="shared" si="82"/>
        <v>-89</v>
      </c>
      <c r="H91" s="81">
        <f xml:space="preserve"> RTD("cqg.rtd",,"StudyData", $G$1, "Bar", "", "Time", $E$1,$A91, , "", "","False")</f>
        <v>41946</v>
      </c>
      <c r="I91" s="71">
        <f xml:space="preserve"> RTD("cqg.rtd",,"StudyData", $G$1, "Bar", "", "Open", $E$1, $A91,,,,,)</f>
        <v>40.590000000000003</v>
      </c>
      <c r="J91" s="71">
        <f xml:space="preserve"> RTD("cqg.rtd",,"StudyData", $G$1, "Bar", "", "Close", $E$1, $A91,,,,,)</f>
        <v>42.49</v>
      </c>
      <c r="K91" s="70">
        <f t="shared" si="80"/>
        <v>4.8100641341884631E-2</v>
      </c>
    </row>
    <row r="92" spans="1:16" x14ac:dyDescent="0.3">
      <c r="A92" s="69">
        <f t="shared" si="81"/>
        <v>-90</v>
      </c>
      <c r="B92" s="80">
        <f xml:space="preserve"> TRUNC(RTD("cqg.rtd",,"StudyData", $A$1, "Bar", "", "Time", $E$1,$A92, , "", "","False"))</f>
        <v>41913</v>
      </c>
      <c r="C92" s="71">
        <f xml:space="preserve"> RTD("cqg.rtd",,"StudyData", $A$1, "Bar", "", "Open", $E$1, $A92,,,,,)</f>
        <v>196.7</v>
      </c>
      <c r="D92" s="71">
        <f xml:space="preserve"> RTD("cqg.rtd",,"StudyData", $A$1, "Bar", "", "Close", $E$1, $A92,,,,,)</f>
        <v>201.66</v>
      </c>
      <c r="E92" s="70">
        <f t="shared" si="79"/>
        <v>2.3550908537204273E-2</v>
      </c>
      <c r="F92" s="71"/>
      <c r="G92" s="69">
        <f t="shared" si="82"/>
        <v>-90</v>
      </c>
      <c r="H92" s="81">
        <f xml:space="preserve"> RTD("cqg.rtd",,"StudyData", $G$1, "Bar", "", "Time", $E$1,$A92, , "", "","False")</f>
        <v>41913</v>
      </c>
      <c r="I92" s="71">
        <f xml:space="preserve"> RTD("cqg.rtd",,"StudyData", $G$1, "Bar", "", "Open", $E$1, $A92,,,,,)</f>
        <v>39.82</v>
      </c>
      <c r="J92" s="71">
        <f xml:space="preserve"> RTD("cqg.rtd",,"StudyData", $G$1, "Bar", "", "Close", $E$1, $A92,,,,,)</f>
        <v>40.54</v>
      </c>
      <c r="K92" s="70">
        <f t="shared" si="80"/>
        <v>1.604010025062658E-2</v>
      </c>
    </row>
    <row r="93" spans="1:16" x14ac:dyDescent="0.3">
      <c r="A93" s="69">
        <f t="shared" si="81"/>
        <v>-91</v>
      </c>
      <c r="B93" s="80">
        <f xml:space="preserve"> TRUNC(RTD("cqg.rtd",,"StudyData", $A$1, "Bar", "", "Time", $E$1,$A93, , "", "","False"))</f>
        <v>41884</v>
      </c>
      <c r="C93" s="71">
        <f xml:space="preserve"> RTD("cqg.rtd",,"StudyData", $A$1, "Bar", "", "Open", $E$1, $A93,,,,,)</f>
        <v>200.97</v>
      </c>
      <c r="D93" s="71">
        <f xml:space="preserve"> RTD("cqg.rtd",,"StudyData", $A$1, "Bar", "", "Close", $E$1, $A93,,,,,)</f>
        <v>197.02</v>
      </c>
      <c r="E93" s="70">
        <f t="shared" si="79"/>
        <v>-1.8384734193612664E-2</v>
      </c>
      <c r="F93" s="71"/>
      <c r="G93" s="69">
        <f t="shared" si="82"/>
        <v>-91</v>
      </c>
      <c r="H93" s="81">
        <f xml:space="preserve"> RTD("cqg.rtd",,"StudyData", $G$1, "Bar", "", "Time", $E$1,$A93, , "", "","False")</f>
        <v>41884</v>
      </c>
      <c r="I93" s="71">
        <f xml:space="preserve"> RTD("cqg.rtd",,"StudyData", $G$1, "Bar", "", "Open", $E$1, $A93,,,,,)</f>
        <v>40.369999999999997</v>
      </c>
      <c r="J93" s="71">
        <f xml:space="preserve"> RTD("cqg.rtd",,"StudyData", $G$1, "Bar", "", "Close", $E$1, $A93,,,,,)</f>
        <v>39.9</v>
      </c>
      <c r="K93" s="70">
        <f t="shared" si="80"/>
        <v>-9.4339622641510072E-3</v>
      </c>
    </row>
    <row r="94" spans="1:16" x14ac:dyDescent="0.3">
      <c r="A94" s="69">
        <f t="shared" si="81"/>
        <v>-92</v>
      </c>
      <c r="B94" s="80">
        <f xml:space="preserve"> TRUNC(RTD("cqg.rtd",,"StudyData", $A$1, "Bar", "", "Time", $E$1,$A94, , "", "","False"))</f>
        <v>41852</v>
      </c>
      <c r="C94" s="71">
        <f xml:space="preserve"> RTD("cqg.rtd",,"StudyData", $A$1, "Bar", "", "Open", $E$1, $A94,,,,,)</f>
        <v>192.56</v>
      </c>
      <c r="D94" s="71">
        <f xml:space="preserve"> RTD("cqg.rtd",,"StudyData", $A$1, "Bar", "", "Close", $E$1, $A94,,,,,)</f>
        <v>200.71</v>
      </c>
      <c r="E94" s="70">
        <f t="shared" si="79"/>
        <v>3.9463462634004888E-2</v>
      </c>
      <c r="F94" s="71"/>
      <c r="G94" s="69">
        <f t="shared" si="82"/>
        <v>-92</v>
      </c>
      <c r="H94" s="81">
        <f xml:space="preserve"> RTD("cqg.rtd",,"StudyData", $G$1, "Bar", "", "Time", $E$1,$A94, , "", "","False")</f>
        <v>41852</v>
      </c>
      <c r="I94" s="71">
        <f xml:space="preserve"> RTD("cqg.rtd",,"StudyData", $G$1, "Bar", "", "Open", $E$1, $A94,,,,,)</f>
        <v>38.909999999999997</v>
      </c>
      <c r="J94" s="71">
        <f xml:space="preserve"> RTD("cqg.rtd",,"StudyData", $G$1, "Bar", "", "Close", $E$1, $A94,,,,,)</f>
        <v>40.28</v>
      </c>
      <c r="K94" s="70">
        <f t="shared" si="80"/>
        <v>3.2820512820512848E-2</v>
      </c>
    </row>
    <row r="95" spans="1:16" x14ac:dyDescent="0.3">
      <c r="A95" s="69">
        <f t="shared" si="81"/>
        <v>-93</v>
      </c>
      <c r="B95" s="80">
        <f xml:space="preserve"> TRUNC(RTD("cqg.rtd",,"StudyData", $A$1, "Bar", "", "Time", $E$1,$A95, , "", "","False"))</f>
        <v>41821</v>
      </c>
      <c r="C95" s="71">
        <f xml:space="preserve"> RTD("cqg.rtd",,"StudyData", $A$1, "Bar", "", "Open", $E$1, $A95,,,,,)</f>
        <v>196.19</v>
      </c>
      <c r="D95" s="71">
        <f xml:space="preserve"> RTD("cqg.rtd",,"StudyData", $A$1, "Bar", "", "Close", $E$1, $A95,,,,,)</f>
        <v>193.09</v>
      </c>
      <c r="E95" s="70">
        <f t="shared" si="79"/>
        <v>-1.3437563866748393E-2</v>
      </c>
      <c r="F95" s="71"/>
      <c r="G95" s="69">
        <f t="shared" si="82"/>
        <v>-93</v>
      </c>
      <c r="H95" s="81">
        <f xml:space="preserve"> RTD("cqg.rtd",,"StudyData", $G$1, "Bar", "", "Time", $E$1,$A95, , "", "","False")</f>
        <v>41821</v>
      </c>
      <c r="I95" s="71">
        <f xml:space="preserve"> RTD("cqg.rtd",,"StudyData", $G$1, "Bar", "", "Open", $E$1, $A95,,,,,)</f>
        <v>38.46</v>
      </c>
      <c r="J95" s="71">
        <f xml:space="preserve"> RTD("cqg.rtd",,"StudyData", $G$1, "Bar", "", "Close", $E$1, $A95,,,,,)</f>
        <v>39</v>
      </c>
      <c r="K95" s="70">
        <f t="shared" si="80"/>
        <v>1.6949152542372843E-2</v>
      </c>
    </row>
    <row r="96" spans="1:16" x14ac:dyDescent="0.3">
      <c r="A96" s="69">
        <f t="shared" si="81"/>
        <v>-94</v>
      </c>
      <c r="B96" s="80">
        <f xml:space="preserve"> TRUNC(RTD("cqg.rtd",,"StudyData", $A$1, "Bar", "", "Time", $E$1,$A96, , "", "","False"))</f>
        <v>41792</v>
      </c>
      <c r="C96" s="71">
        <f xml:space="preserve"> RTD("cqg.rtd",,"StudyData", $A$1, "Bar", "", "Open", $E$1, $A96,,,,,)</f>
        <v>192.95</v>
      </c>
      <c r="D96" s="71">
        <f xml:space="preserve"> RTD("cqg.rtd",,"StudyData", $A$1, "Bar", "", "Close", $E$1, $A96,,,,,)</f>
        <v>195.72</v>
      </c>
      <c r="E96" s="70">
        <f t="shared" si="79"/>
        <v>1.5777454847415363E-2</v>
      </c>
      <c r="F96" s="71"/>
      <c r="G96" s="69">
        <f t="shared" si="82"/>
        <v>-94</v>
      </c>
      <c r="H96" s="81">
        <f xml:space="preserve"> RTD("cqg.rtd",,"StudyData", $G$1, "Bar", "", "Time", $E$1,$A96, , "", "","False")</f>
        <v>41792</v>
      </c>
      <c r="I96" s="71">
        <f xml:space="preserve"> RTD("cqg.rtd",,"StudyData", $G$1, "Bar", "", "Open", $E$1, $A96,,,,,)</f>
        <v>37.880000000000003</v>
      </c>
      <c r="J96" s="71">
        <f xml:space="preserve"> RTD("cqg.rtd",,"StudyData", $G$1, "Bar", "", "Close", $E$1, $A96,,,,,)</f>
        <v>38.35</v>
      </c>
      <c r="K96" s="70">
        <f t="shared" si="80"/>
        <v>1.4013749338974119E-2</v>
      </c>
    </row>
    <row r="97" spans="1:11" x14ac:dyDescent="0.3">
      <c r="A97" s="69">
        <f t="shared" si="81"/>
        <v>-95</v>
      </c>
      <c r="B97" s="80">
        <f xml:space="preserve"> TRUNC(RTD("cqg.rtd",,"StudyData", $A$1, "Bar", "", "Time", $E$1,$A97, , "", "","False"))</f>
        <v>41760</v>
      </c>
      <c r="C97" s="71">
        <f xml:space="preserve"> RTD("cqg.rtd",,"StudyData", $A$1, "Bar", "", "Open", $E$1, $A97,,,,,)</f>
        <v>188.22</v>
      </c>
      <c r="D97" s="71">
        <f xml:space="preserve"> RTD("cqg.rtd",,"StudyData", $A$1, "Bar", "", "Close", $E$1, $A97,,,,,)</f>
        <v>192.68</v>
      </c>
      <c r="E97" s="70">
        <f t="shared" si="79"/>
        <v>2.3206414954065131E-2</v>
      </c>
      <c r="F97" s="71"/>
      <c r="G97" s="69">
        <f t="shared" si="82"/>
        <v>-95</v>
      </c>
      <c r="H97" s="81">
        <f xml:space="preserve"> RTD("cqg.rtd",,"StudyData", $G$1, "Bar", "", "Time", $E$1,$A97, , "", "","False")</f>
        <v>41760</v>
      </c>
      <c r="I97" s="71">
        <f xml:space="preserve"> RTD("cqg.rtd",,"StudyData", $G$1, "Bar", "", "Open", $E$1, $A97,,,,,)</f>
        <v>36.44</v>
      </c>
      <c r="J97" s="71">
        <f xml:space="preserve"> RTD("cqg.rtd",,"StudyData", $G$1, "Bar", "", "Close", $E$1, $A97,,,,,)</f>
        <v>37.82</v>
      </c>
      <c r="K97" s="70">
        <f t="shared" si="80"/>
        <v>3.7585733882030105E-2</v>
      </c>
    </row>
    <row r="98" spans="1:11" x14ac:dyDescent="0.3">
      <c r="A98" s="69">
        <f t="shared" si="81"/>
        <v>-96</v>
      </c>
      <c r="B98" s="80">
        <f xml:space="preserve"> TRUNC(RTD("cqg.rtd",,"StudyData", $A$1, "Bar", "", "Time", $E$1,$A98, , "", "","False"))</f>
        <v>41730</v>
      </c>
      <c r="C98" s="71">
        <f xml:space="preserve"> RTD("cqg.rtd",,"StudyData", $A$1, "Bar", "", "Open", $E$1, $A98,,,,,)</f>
        <v>187.62</v>
      </c>
      <c r="D98" s="71">
        <f xml:space="preserve"> RTD("cqg.rtd",,"StudyData", $A$1, "Bar", "", "Close", $E$1, $A98,,,,,)</f>
        <v>188.31</v>
      </c>
      <c r="E98" s="70">
        <f t="shared" si="79"/>
        <v>6.9514999197904468E-3</v>
      </c>
      <c r="F98" s="71"/>
      <c r="G98" s="69">
        <f t="shared" si="82"/>
        <v>-96</v>
      </c>
      <c r="H98" s="81">
        <f xml:space="preserve"> RTD("cqg.rtd",,"StudyData", $G$1, "Bar", "", "Time", $E$1,$A98, , "", "","False")</f>
        <v>41730</v>
      </c>
      <c r="I98" s="71">
        <f xml:space="preserve"> RTD("cqg.rtd",,"StudyData", $G$1, "Bar", "", "Open", $E$1, $A98,,,,,)</f>
        <v>36.42</v>
      </c>
      <c r="J98" s="71">
        <f xml:space="preserve"> RTD("cqg.rtd",,"StudyData", $G$1, "Bar", "", "Close", $E$1, $A98,,,,,)</f>
        <v>36.450000000000003</v>
      </c>
      <c r="K98" s="70">
        <f t="shared" si="80"/>
        <v>2.751031636863863E-3</v>
      </c>
    </row>
    <row r="99" spans="1:11" x14ac:dyDescent="0.3">
      <c r="A99" s="69">
        <f t="shared" si="81"/>
        <v>-97</v>
      </c>
      <c r="B99" s="80">
        <f xml:space="preserve"> TRUNC(RTD("cqg.rtd",,"StudyData", $A$1, "Bar", "", "Time", $E$1,$A99, , "", "","False"))</f>
        <v>41701</v>
      </c>
      <c r="C99" s="71">
        <f xml:space="preserve"> RTD("cqg.rtd",,"StudyData", $A$1, "Bar", "", "Open", $E$1, $A99,,,,,)</f>
        <v>184.69</v>
      </c>
      <c r="D99" s="71">
        <f xml:space="preserve"> RTD("cqg.rtd",,"StudyData", $A$1, "Bar", "", "Close", $E$1, $A99,,,,,)</f>
        <v>187.01</v>
      </c>
      <c r="E99" s="70">
        <f t="shared" si="79"/>
        <v>3.864941757474899E-3</v>
      </c>
      <c r="F99" s="71"/>
      <c r="G99" s="69">
        <f t="shared" si="82"/>
        <v>-97</v>
      </c>
      <c r="H99" s="81">
        <f xml:space="preserve"> RTD("cqg.rtd",,"StudyData", $G$1, "Bar", "", "Time", $E$1,$A99, , "", "","False")</f>
        <v>41701</v>
      </c>
      <c r="I99" s="71">
        <f xml:space="preserve"> RTD("cqg.rtd",,"StudyData", $G$1, "Bar", "", "Open", $E$1, $A99,,,,,)</f>
        <v>35.9</v>
      </c>
      <c r="J99" s="71">
        <f xml:space="preserve"> RTD("cqg.rtd",,"StudyData", $G$1, "Bar", "", "Close", $E$1, $A99,,,,,)</f>
        <v>36.35</v>
      </c>
      <c r="K99" s="70">
        <f t="shared" si="80"/>
        <v>0</v>
      </c>
    </row>
    <row r="100" spans="1:11" x14ac:dyDescent="0.3">
      <c r="A100" s="69">
        <f t="shared" si="81"/>
        <v>-98</v>
      </c>
      <c r="B100" s="80">
        <f xml:space="preserve"> TRUNC(RTD("cqg.rtd",,"StudyData", $A$1, "Bar", "", "Time", $E$1,$A100, , "", "","False"))</f>
        <v>41673</v>
      </c>
      <c r="C100" s="71">
        <f xml:space="preserve"> RTD("cqg.rtd",,"StudyData", $A$1, "Bar", "", "Open", $E$1, $A100,,,,,)</f>
        <v>177.95</v>
      </c>
      <c r="D100" s="71">
        <f xml:space="preserve"> RTD("cqg.rtd",,"StudyData", $A$1, "Bar", "", "Close", $E$1, $A100,,,,,)</f>
        <v>186.29</v>
      </c>
      <c r="E100" s="70">
        <f t="shared" si="79"/>
        <v>4.5515770569087358E-2</v>
      </c>
      <c r="F100" s="71"/>
      <c r="G100" s="69">
        <f t="shared" si="82"/>
        <v>-98</v>
      </c>
      <c r="H100" s="81">
        <f xml:space="preserve"> RTD("cqg.rtd",,"StudyData", $G$1, "Bar", "", "Time", $E$1,$A100, , "", "","False")</f>
        <v>41673</v>
      </c>
      <c r="I100" s="71">
        <f xml:space="preserve"> RTD("cqg.rtd",,"StudyData", $G$1, "Bar", "", "Open", $E$1, $A100,,,,,)</f>
        <v>34.74</v>
      </c>
      <c r="J100" s="71">
        <f xml:space="preserve"> RTD("cqg.rtd",,"StudyData", $G$1, "Bar", "", "Close", $E$1, $A100,,,,,)</f>
        <v>36.35</v>
      </c>
      <c r="K100" s="70">
        <f t="shared" si="80"/>
        <v>4.3940264215967868E-2</v>
      </c>
    </row>
    <row r="101" spans="1:11" x14ac:dyDescent="0.3">
      <c r="A101" s="69">
        <f t="shared" si="81"/>
        <v>-99</v>
      </c>
      <c r="B101" s="80">
        <f xml:space="preserve"> TRUNC(RTD("cqg.rtd",,"StudyData", $A$1, "Bar", "", "Time", $E$1,$A101, , "", "","False"))</f>
        <v>41641</v>
      </c>
      <c r="C101" s="71">
        <f xml:space="preserve"> RTD("cqg.rtd",,"StudyData", $A$1, "Bar", "", "Open", $E$1, $A101,,,,,)</f>
        <v>183.98</v>
      </c>
      <c r="D101" s="71">
        <f xml:space="preserve"> RTD("cqg.rtd",,"StudyData", $A$1, "Bar", "", "Close", $E$1, $A101,,,,,)</f>
        <v>178.18</v>
      </c>
      <c r="E101" s="70">
        <f t="shared" si="79"/>
        <v>-3.5248253830743356E-2</v>
      </c>
      <c r="F101" s="71"/>
      <c r="G101" s="69">
        <f t="shared" si="82"/>
        <v>-99</v>
      </c>
      <c r="H101" s="81">
        <f xml:space="preserve"> RTD("cqg.rtd",,"StudyData", $G$1, "Bar", "", "Time", $E$1,$A101, , "", "","False")</f>
        <v>41641</v>
      </c>
      <c r="I101" s="71">
        <f xml:space="preserve"> RTD("cqg.rtd",,"StudyData", $G$1, "Bar", "", "Open", $E$1, $A101,,,,,)</f>
        <v>35.619999999999997</v>
      </c>
      <c r="J101" s="71">
        <f xml:space="preserve"> RTD("cqg.rtd",,"StudyData", $G$1, "Bar", "", "Close", $E$1, $A101,,,,,)</f>
        <v>34.82</v>
      </c>
      <c r="K101" s="70">
        <f t="shared" si="80"/>
        <v>-2.5741466144376095E-2</v>
      </c>
    </row>
    <row r="102" spans="1:11" x14ac:dyDescent="0.3">
      <c r="A102" s="69">
        <f t="shared" si="81"/>
        <v>-100</v>
      </c>
      <c r="B102" s="80">
        <f xml:space="preserve"> TRUNC(RTD("cqg.rtd",,"StudyData", $A$1, "Bar", "", "Time", $E$1,$A102, , "", "","False"))</f>
        <v>41610</v>
      </c>
      <c r="C102" s="71">
        <f xml:space="preserve"> RTD("cqg.rtd",,"StudyData", $A$1, "Bar", "", "Open", $E$1, $A102,,,,,)</f>
        <v>181.09</v>
      </c>
      <c r="D102" s="71">
        <f xml:space="preserve"> RTD("cqg.rtd",,"StudyData", $A$1, "Bar", "", "Close", $E$1, $A102,,,,,)</f>
        <v>184.69</v>
      </c>
      <c r="E102" s="70">
        <f t="shared" si="79"/>
        <v>2.0386740331491699E-2</v>
      </c>
      <c r="F102" s="71"/>
      <c r="G102" s="69">
        <f t="shared" si="82"/>
        <v>-100</v>
      </c>
      <c r="H102" s="81">
        <f xml:space="preserve"> RTD("cqg.rtd",,"StudyData", $G$1, "Bar", "", "Time", $E$1,$A102, , "", "","False")</f>
        <v>41610</v>
      </c>
      <c r="I102" s="71">
        <f xml:space="preserve"> RTD("cqg.rtd",,"StudyData", $G$1, "Bar", "", "Open", $E$1, $A102,,,,,)</f>
        <v>34.76</v>
      </c>
      <c r="J102" s="71">
        <f xml:space="preserve"> RTD("cqg.rtd",,"StudyData", $G$1, "Bar", "", "Close", $E$1, $A102,,,,,)</f>
        <v>35.74</v>
      </c>
      <c r="K102" s="70">
        <f t="shared" si="80"/>
        <v>3.02680887863939E-2</v>
      </c>
    </row>
    <row r="103" spans="1:11" x14ac:dyDescent="0.3">
      <c r="A103" s="69">
        <f t="shared" si="81"/>
        <v>-101</v>
      </c>
      <c r="B103" s="80">
        <f xml:space="preserve"> TRUNC(RTD("cqg.rtd",,"StudyData", $A$1, "Bar", "", "Time", $E$1,$A103, , "", "","False"))</f>
        <v>41579</v>
      </c>
      <c r="C103" s="71">
        <f xml:space="preserve"> RTD("cqg.rtd",,"StudyData", $A$1, "Bar", "", "Open", $E$1, $A103,,,,,)</f>
        <v>176.02</v>
      </c>
      <c r="D103" s="71">
        <f xml:space="preserve"> RTD("cqg.rtd",,"StudyData", $A$1, "Bar", "", "Close", $E$1, $A103,,,,,)</f>
        <v>181</v>
      </c>
      <c r="E103" s="70">
        <f t="shared" si="79"/>
        <v>2.9637635815461676E-2</v>
      </c>
      <c r="F103" s="71"/>
      <c r="G103" s="69">
        <f t="shared" si="82"/>
        <v>-101</v>
      </c>
      <c r="H103" s="81">
        <f xml:space="preserve"> RTD("cqg.rtd",,"StudyData", $G$1, "Bar", "", "Time", $E$1,$A103, , "", "","False")</f>
        <v>41579</v>
      </c>
      <c r="I103" s="71">
        <f xml:space="preserve"> RTD("cqg.rtd",,"StudyData", $G$1, "Bar", "", "Open", $E$1, $A103,,,,,)</f>
        <v>33.729999999999997</v>
      </c>
      <c r="J103" s="71">
        <f xml:space="preserve"> RTD("cqg.rtd",,"StudyData", $G$1, "Bar", "", "Close", $E$1, $A103,,,,,)</f>
        <v>34.69</v>
      </c>
      <c r="K103" s="70">
        <f t="shared" si="80"/>
        <v>3.0906389301634449E-2</v>
      </c>
    </row>
    <row r="104" spans="1:11" x14ac:dyDescent="0.3">
      <c r="A104" s="69">
        <f t="shared" si="81"/>
        <v>-102</v>
      </c>
      <c r="B104" s="80">
        <f xml:space="preserve"> TRUNC(RTD("cqg.rtd",,"StudyData", $A$1, "Bar", "", "Time", $E$1,$A104, , "", "","False"))</f>
        <v>41548</v>
      </c>
      <c r="C104" s="71">
        <f xml:space="preserve"> RTD("cqg.rtd",,"StudyData", $A$1, "Bar", "", "Open", $E$1, $A104,,,,,)</f>
        <v>168.14</v>
      </c>
      <c r="D104" s="71">
        <f xml:space="preserve"> RTD("cqg.rtd",,"StudyData", $A$1, "Bar", "", "Close", $E$1, $A104,,,,,)</f>
        <v>175.79</v>
      </c>
      <c r="E104" s="70">
        <f t="shared" si="79"/>
        <v>4.6306767454318207E-2</v>
      </c>
      <c r="F104" s="71"/>
      <c r="G104" s="69">
        <f t="shared" si="82"/>
        <v>-102</v>
      </c>
      <c r="H104" s="81">
        <f xml:space="preserve"> RTD("cqg.rtd",,"StudyData", $G$1, "Bar", "", "Time", $E$1,$A104, , "", "","False")</f>
        <v>41548</v>
      </c>
      <c r="I104" s="71">
        <f xml:space="preserve"> RTD("cqg.rtd",,"StudyData", $G$1, "Bar", "", "Open", $E$1, $A104,,,,,)</f>
        <v>32.07</v>
      </c>
      <c r="J104" s="71">
        <f xml:space="preserve"> RTD("cqg.rtd",,"StudyData", $G$1, "Bar", "", "Close", $E$1, $A104,,,,,)</f>
        <v>33.65</v>
      </c>
      <c r="K104" s="70">
        <f t="shared" si="80"/>
        <v>5.0249687890137312E-2</v>
      </c>
    </row>
    <row r="105" spans="1:11" x14ac:dyDescent="0.3">
      <c r="A105" s="69">
        <f t="shared" si="81"/>
        <v>-103</v>
      </c>
      <c r="B105" s="80">
        <f xml:space="preserve"> TRUNC(RTD("cqg.rtd",,"StudyData", $A$1, "Bar", "", "Time", $E$1,$A105, , "", "","False"))</f>
        <v>41520</v>
      </c>
      <c r="C105" s="71">
        <f xml:space="preserve"> RTD("cqg.rtd",,"StudyData", $A$1, "Bar", "", "Open", $E$1, $A105,,,,,)</f>
        <v>165.23</v>
      </c>
      <c r="D105" s="71">
        <f xml:space="preserve"> RTD("cqg.rtd",,"StudyData", $A$1, "Bar", "", "Close", $E$1, $A105,,,,,)</f>
        <v>168.01</v>
      </c>
      <c r="E105" s="70">
        <f t="shared" si="79"/>
        <v>2.664222425908943E-2</v>
      </c>
      <c r="F105" s="71"/>
      <c r="G105" s="69">
        <f t="shared" si="82"/>
        <v>-103</v>
      </c>
      <c r="H105" s="81">
        <f xml:space="preserve"> RTD("cqg.rtd",,"StudyData", $G$1, "Bar", "", "Time", $E$1,$A105, , "", "","False")</f>
        <v>41520</v>
      </c>
      <c r="I105" s="71">
        <f xml:space="preserve"> RTD("cqg.rtd",,"StudyData", $G$1, "Bar", "", "Open", $E$1, $A105,,,,,)</f>
        <v>31.5</v>
      </c>
      <c r="J105" s="71">
        <f xml:space="preserve"> RTD("cqg.rtd",,"StudyData", $G$1, "Bar", "", "Close", $E$1, $A105,,,,,)</f>
        <v>32.04</v>
      </c>
      <c r="K105" s="70">
        <f t="shared" si="80"/>
        <v>2.0382165605095561E-2</v>
      </c>
    </row>
    <row r="106" spans="1:11" x14ac:dyDescent="0.3">
      <c r="A106" s="69">
        <f t="shared" si="81"/>
        <v>-104</v>
      </c>
      <c r="B106" s="80">
        <f xml:space="preserve"> TRUNC(RTD("cqg.rtd",,"StudyData", $A$1, "Bar", "", "Time", $E$1,$A106, , "", "","False"))</f>
        <v>41487</v>
      </c>
      <c r="C106" s="71">
        <f xml:space="preserve"> RTD("cqg.rtd",,"StudyData", $A$1, "Bar", "", "Open", $E$1, $A106,,,,,)</f>
        <v>169.99</v>
      </c>
      <c r="D106" s="71">
        <f xml:space="preserve"> RTD("cqg.rtd",,"StudyData", $A$1, "Bar", "", "Close", $E$1, $A106,,,,,)</f>
        <v>163.65</v>
      </c>
      <c r="E106" s="70">
        <f t="shared" si="79"/>
        <v>-2.999229446980026E-2</v>
      </c>
      <c r="F106" s="71"/>
      <c r="G106" s="69">
        <f t="shared" si="82"/>
        <v>-104</v>
      </c>
      <c r="H106" s="81">
        <f xml:space="preserve"> RTD("cqg.rtd",,"StudyData", $G$1, "Bar", "", "Time", $E$1,$A106, , "", "","False")</f>
        <v>41487</v>
      </c>
      <c r="I106" s="71">
        <f xml:space="preserve"> RTD("cqg.rtd",,"StudyData", $G$1, "Bar", "", "Open", $E$1, $A106,,,,,)</f>
        <v>31.94</v>
      </c>
      <c r="J106" s="71">
        <f xml:space="preserve"> RTD("cqg.rtd",,"StudyData", $G$1, "Bar", "", "Close", $E$1, $A106,,,,,)</f>
        <v>31.4</v>
      </c>
      <c r="K106" s="70">
        <f t="shared" si="80"/>
        <v>-1.0400252127324356E-2</v>
      </c>
    </row>
    <row r="107" spans="1:11" x14ac:dyDescent="0.3">
      <c r="A107" s="69">
        <f t="shared" si="81"/>
        <v>-105</v>
      </c>
      <c r="B107" s="80">
        <f xml:space="preserve"> TRUNC(RTD("cqg.rtd",,"StudyData", $A$1, "Bar", "", "Time", $E$1,$A107, , "", "","False"))</f>
        <v>41456</v>
      </c>
      <c r="C107" s="71">
        <f xml:space="preserve"> RTD("cqg.rtd",,"StudyData", $A$1, "Bar", "", "Open", $E$1, $A107,,,,,)</f>
        <v>161.26</v>
      </c>
      <c r="D107" s="71">
        <f xml:space="preserve"> RTD("cqg.rtd",,"StudyData", $A$1, "Bar", "", "Close", $E$1, $A107,,,,,)</f>
        <v>168.71</v>
      </c>
      <c r="E107" s="70">
        <f t="shared" si="79"/>
        <v>5.1676848273282762E-2</v>
      </c>
      <c r="F107" s="71"/>
      <c r="G107" s="69">
        <f t="shared" si="82"/>
        <v>-105</v>
      </c>
      <c r="H107" s="81">
        <f xml:space="preserve"> RTD("cqg.rtd",,"StudyData", $G$1, "Bar", "", "Time", $E$1,$A107, , "", "","False")</f>
        <v>41456</v>
      </c>
      <c r="I107" s="71">
        <f xml:space="preserve"> RTD("cqg.rtd",,"StudyData", $G$1, "Bar", "", "Open", $E$1, $A107,,,,,)</f>
        <v>30.78</v>
      </c>
      <c r="J107" s="71">
        <f xml:space="preserve"> RTD("cqg.rtd",,"StudyData", $G$1, "Bar", "", "Close", $E$1, $A107,,,,,)</f>
        <v>31.73</v>
      </c>
      <c r="K107" s="70">
        <f t="shared" si="80"/>
        <v>3.7606278613472932E-2</v>
      </c>
    </row>
    <row r="108" spans="1:11" x14ac:dyDescent="0.3">
      <c r="A108" s="69">
        <f t="shared" si="81"/>
        <v>-106</v>
      </c>
      <c r="B108" s="80">
        <f xml:space="preserve"> TRUNC(RTD("cqg.rtd",,"StudyData", $A$1, "Bar", "", "Time", $E$1,$A108, , "", "","False"))</f>
        <v>41428</v>
      </c>
      <c r="C108" s="71">
        <f xml:space="preserve"> RTD("cqg.rtd",,"StudyData", $A$1, "Bar", "", "Open", $E$1, $A108,,,,,)</f>
        <v>163.83000000000001</v>
      </c>
      <c r="D108" s="71">
        <f xml:space="preserve"> RTD("cqg.rtd",,"StudyData", $A$1, "Bar", "", "Close", $E$1, $A108,,,,,)</f>
        <v>160.41999999999999</v>
      </c>
      <c r="E108" s="70">
        <f t="shared" si="79"/>
        <v>-1.84777288301518E-2</v>
      </c>
      <c r="F108" s="71"/>
      <c r="G108" s="69">
        <f t="shared" si="82"/>
        <v>-106</v>
      </c>
      <c r="H108" s="81">
        <f xml:space="preserve"> RTD("cqg.rtd",,"StudyData", $G$1, "Bar", "", "Time", $E$1,$A108, , "", "","False")</f>
        <v>41428</v>
      </c>
      <c r="I108" s="71">
        <f xml:space="preserve"> RTD("cqg.rtd",,"StudyData", $G$1, "Bar", "", "Open", $E$1, $A108,,,,,)</f>
        <v>31.7</v>
      </c>
      <c r="J108" s="71">
        <f xml:space="preserve"> RTD("cqg.rtd",,"StudyData", $G$1, "Bar", "", "Close", $E$1, $A108,,,,,)</f>
        <v>30.58</v>
      </c>
      <c r="K108" s="70">
        <f t="shared" si="80"/>
        <v>-3.4112444725205367E-2</v>
      </c>
    </row>
    <row r="109" spans="1:11" x14ac:dyDescent="0.3">
      <c r="A109" s="69">
        <f t="shared" si="81"/>
        <v>-107</v>
      </c>
      <c r="B109" s="80">
        <f xml:space="preserve"> TRUNC(RTD("cqg.rtd",,"StudyData", $A$1, "Bar", "", "Time", $E$1,$A109, , "", "","False"))</f>
        <v>41395</v>
      </c>
      <c r="C109" s="71">
        <f xml:space="preserve"> RTD("cqg.rtd",,"StudyData", $A$1, "Bar", "", "Open", $E$1, $A109,,,,,)</f>
        <v>159.33000000000001</v>
      </c>
      <c r="D109" s="71">
        <f xml:space="preserve"> RTD("cqg.rtd",,"StudyData", $A$1, "Bar", "", "Close", $E$1, $A109,,,,,)</f>
        <v>163.44</v>
      </c>
      <c r="E109" s="70">
        <f t="shared" si="79"/>
        <v>2.3547094188376697E-2</v>
      </c>
      <c r="F109" s="71"/>
      <c r="G109" s="69">
        <f t="shared" si="82"/>
        <v>-107</v>
      </c>
      <c r="H109" s="81">
        <f xml:space="preserve"> RTD("cqg.rtd",,"StudyData", $G$1, "Bar", "", "Time", $E$1,$A109, , "", "","False")</f>
        <v>41395</v>
      </c>
      <c r="I109" s="71">
        <f xml:space="preserve"> RTD("cqg.rtd",,"StudyData", $G$1, "Bar", "", "Open", $E$1, $A109,,,,,)</f>
        <v>30.75</v>
      </c>
      <c r="J109" s="71">
        <f xml:space="preserve"> RTD("cqg.rtd",,"StudyData", $G$1, "Bar", "", "Close", $E$1, $A109,,,,,)</f>
        <v>31.66</v>
      </c>
      <c r="K109" s="70">
        <f t="shared" si="80"/>
        <v>2.7922077922077904E-2</v>
      </c>
    </row>
    <row r="110" spans="1:11" x14ac:dyDescent="0.3">
      <c r="A110" s="69">
        <f t="shared" si="81"/>
        <v>-108</v>
      </c>
      <c r="B110" s="80">
        <f xml:space="preserve"> TRUNC(RTD("cqg.rtd",,"StudyData", $A$1, "Bar", "", "Time", $E$1,$A110, , "", "","False"))</f>
        <v>41365</v>
      </c>
      <c r="C110" s="71">
        <f xml:space="preserve"> RTD("cqg.rtd",,"StudyData", $A$1, "Bar", "", "Open", $E$1, $A110,,,,,)</f>
        <v>156.59</v>
      </c>
      <c r="D110" s="71">
        <f xml:space="preserve"> RTD("cqg.rtd",,"StudyData", $A$1, "Bar", "", "Close", $E$1, $A110,,,,,)</f>
        <v>159.68</v>
      </c>
      <c r="E110" s="70">
        <f t="shared" si="79"/>
        <v>1.921235718388983E-2</v>
      </c>
      <c r="F110" s="71"/>
      <c r="G110" s="69">
        <f t="shared" si="82"/>
        <v>-108</v>
      </c>
      <c r="H110" s="81">
        <f xml:space="preserve"> RTD("cqg.rtd",,"StudyData", $G$1, "Bar", "", "Time", $E$1,$A110, , "", "","False")</f>
        <v>41365</v>
      </c>
      <c r="I110" s="71">
        <f xml:space="preserve"> RTD("cqg.rtd",,"StudyData", $G$1, "Bar", "", "Open", $E$1, $A110,,,,,)</f>
        <v>30.3</v>
      </c>
      <c r="J110" s="71">
        <f xml:space="preserve"> RTD("cqg.rtd",,"StudyData", $G$1, "Bar", "", "Close", $E$1, $A110,,,,,)</f>
        <v>30.8</v>
      </c>
      <c r="K110" s="70">
        <f t="shared" si="80"/>
        <v>1.7509084902543812E-2</v>
      </c>
    </row>
    <row r="111" spans="1:11" x14ac:dyDescent="0.3">
      <c r="A111" s="69">
        <f t="shared" si="81"/>
        <v>-109</v>
      </c>
      <c r="B111" s="80">
        <f xml:space="preserve"> TRUNC(RTD("cqg.rtd",,"StudyData", $A$1, "Bar", "", "Time", $E$1,$A111, , "", "","False"))</f>
        <v>41334</v>
      </c>
      <c r="C111" s="71">
        <f xml:space="preserve"> RTD("cqg.rtd",,"StudyData", $A$1, "Bar", "", "Open", $E$1, $A111,,,,,)</f>
        <v>151.09</v>
      </c>
      <c r="D111" s="71">
        <f xml:space="preserve"> RTD("cqg.rtd",,"StudyData", $A$1, "Bar", "", "Close", $E$1, $A111,,,,,)</f>
        <v>156.66999999999999</v>
      </c>
      <c r="E111" s="70">
        <f t="shared" si="79"/>
        <v>3.3375107182903326E-2</v>
      </c>
      <c r="F111" s="71"/>
      <c r="G111" s="69">
        <f t="shared" si="82"/>
        <v>-109</v>
      </c>
      <c r="H111" s="81">
        <f xml:space="preserve"> RTD("cqg.rtd",,"StudyData", $G$1, "Bar", "", "Time", $E$1,$A111, , "", "","False")</f>
        <v>41334</v>
      </c>
      <c r="I111" s="71">
        <f xml:space="preserve"> RTD("cqg.rtd",,"StudyData", $G$1, "Bar", "", "Open", $E$1, $A111,,,,,)</f>
        <v>29.49</v>
      </c>
      <c r="J111" s="71">
        <f xml:space="preserve"> RTD("cqg.rtd",,"StudyData", $G$1, "Bar", "", "Close", $E$1, $A111,,,,,)</f>
        <v>30.27</v>
      </c>
      <c r="K111" s="70">
        <f t="shared" si="80"/>
        <v>2.1599730003374978E-2</v>
      </c>
    </row>
    <row r="112" spans="1:11" x14ac:dyDescent="0.3">
      <c r="A112" s="69">
        <f t="shared" si="81"/>
        <v>-110</v>
      </c>
      <c r="B112" s="80">
        <f xml:space="preserve"> TRUNC(RTD("cqg.rtd",,"StudyData", $A$1, "Bar", "", "Time", $E$1,$A112, , "", "","False"))</f>
        <v>41306</v>
      </c>
      <c r="C112" s="71">
        <f xml:space="preserve"> RTD("cqg.rtd",,"StudyData", $A$1, "Bar", "", "Open", $E$1, $A112,,,,,)</f>
        <v>150.65</v>
      </c>
      <c r="D112" s="71">
        <f xml:space="preserve"> RTD("cqg.rtd",,"StudyData", $A$1, "Bar", "", "Close", $E$1, $A112,,,,,)</f>
        <v>151.61000000000001</v>
      </c>
      <c r="E112" s="70">
        <f t="shared" si="79"/>
        <v>1.275885103540431E-2</v>
      </c>
      <c r="F112" s="71"/>
      <c r="G112" s="69">
        <f t="shared" si="82"/>
        <v>-110</v>
      </c>
      <c r="H112" s="81">
        <f xml:space="preserve"> RTD("cqg.rtd",,"StudyData", $G$1, "Bar", "", "Time", $E$1,$A112, , "", "","False")</f>
        <v>41306</v>
      </c>
      <c r="I112" s="71">
        <f xml:space="preserve"> RTD("cqg.rtd",,"StudyData", $G$1, "Bar", "", "Open", $E$1, $A112,,,,,)</f>
        <v>29.65</v>
      </c>
      <c r="J112" s="71">
        <f xml:space="preserve"> RTD("cqg.rtd",,"StudyData", $G$1, "Bar", "", "Close", $E$1, $A112,,,,,)</f>
        <v>29.63</v>
      </c>
      <c r="K112" s="70">
        <f t="shared" si="80"/>
        <v>7.8231292517006949E-3</v>
      </c>
    </row>
    <row r="113" spans="1:11" x14ac:dyDescent="0.3">
      <c r="A113" s="69">
        <f t="shared" si="81"/>
        <v>-111</v>
      </c>
      <c r="B113" s="80">
        <f xml:space="preserve"> TRUNC(RTD("cqg.rtd",,"StudyData", $A$1, "Bar", "", "Time", $E$1,$A113, , "", "","False"))</f>
        <v>41276</v>
      </c>
      <c r="C113" s="71">
        <f xml:space="preserve"> RTD("cqg.rtd",,"StudyData", $A$1, "Bar", "", "Open", $E$1, $A113,,,,,)</f>
        <v>145.11000000000001</v>
      </c>
      <c r="D113" s="71">
        <f xml:space="preserve"> RTD("cqg.rtd",,"StudyData", $A$1, "Bar", "", "Close", $E$1, $A113,,,,,)</f>
        <v>149.69999999999999</v>
      </c>
      <c r="E113" s="70">
        <f t="shared" si="79"/>
        <v>5.1190225405519221E-2</v>
      </c>
      <c r="F113" s="71"/>
      <c r="G113" s="69">
        <f t="shared" si="82"/>
        <v>-111</v>
      </c>
      <c r="H113" s="81">
        <f xml:space="preserve"> RTD("cqg.rtd",,"StudyData", $G$1, "Bar", "", "Time", $E$1,$A113, , "", "","False")</f>
        <v>41276</v>
      </c>
      <c r="I113" s="71">
        <f xml:space="preserve"> RTD("cqg.rtd",,"StudyData", $G$1, "Bar", "", "Open", $E$1, $A113,,,,,)</f>
        <v>29.62</v>
      </c>
      <c r="J113" s="71">
        <f xml:space="preserve"> RTD("cqg.rtd",,"StudyData", $G$1, "Bar", "", "Close", $E$1, $A113,,,,,)</f>
        <v>29.4</v>
      </c>
      <c r="K113" s="70">
        <f t="shared" si="80"/>
        <v>1.906412478336212E-2</v>
      </c>
    </row>
    <row r="114" spans="1:11" x14ac:dyDescent="0.3">
      <c r="A114" s="69">
        <f t="shared" si="81"/>
        <v>-112</v>
      </c>
      <c r="B114" s="80">
        <f xml:space="preserve"> TRUNC(RTD("cqg.rtd",,"StudyData", $A$1, "Bar", "", "Time", $E$1,$A114, , "", "","False"))</f>
        <v>41246</v>
      </c>
      <c r="C114" s="71">
        <f xml:space="preserve"> RTD("cqg.rtd",,"StudyData", $A$1, "Bar", "", "Open", $E$1, $A114,,,,,)</f>
        <v>142.80000000000001</v>
      </c>
      <c r="D114" s="71">
        <f xml:space="preserve"> RTD("cqg.rtd",,"StudyData", $A$1, "Bar", "", "Close", $E$1, $A114,,,,,)</f>
        <v>142.41</v>
      </c>
      <c r="E114" s="70">
        <f t="shared" si="79"/>
        <v>1.8290538163910721E-3</v>
      </c>
      <c r="F114" s="71"/>
      <c r="G114" s="69">
        <f t="shared" si="82"/>
        <v>-112</v>
      </c>
      <c r="H114" s="81">
        <f xml:space="preserve"> RTD("cqg.rtd",,"StudyData", $G$1, "Bar", "", "Time", $E$1,$A114, , "", "","False")</f>
        <v>41246</v>
      </c>
      <c r="I114" s="71">
        <f xml:space="preserve"> RTD("cqg.rtd",,"StudyData", $G$1, "Bar", "", "Open", $E$1, $A114,,,,,)</f>
        <v>29.35</v>
      </c>
      <c r="J114" s="71">
        <f xml:space="preserve"> RTD("cqg.rtd",,"StudyData", $G$1, "Bar", "", "Close", $E$1, $A114,,,,,)</f>
        <v>28.85</v>
      </c>
      <c r="K114" s="70">
        <f t="shared" si="80"/>
        <v>-9.6120837624441326E-3</v>
      </c>
    </row>
    <row r="115" spans="1:11" x14ac:dyDescent="0.3">
      <c r="A115" s="69">
        <f t="shared" si="81"/>
        <v>-113</v>
      </c>
      <c r="B115" s="80">
        <f xml:space="preserve"> TRUNC(RTD("cqg.rtd",,"StudyData", $A$1, "Bar", "", "Time", $E$1,$A115, , "", "","False"))</f>
        <v>41214</v>
      </c>
      <c r="C115" s="71">
        <f xml:space="preserve"> RTD("cqg.rtd",,"StudyData", $A$1, "Bar", "", "Open", $E$1, $A115,,,,,)</f>
        <v>141.65</v>
      </c>
      <c r="D115" s="71">
        <f xml:space="preserve"> RTD("cqg.rtd",,"StudyData", $A$1, "Bar", "", "Close", $E$1, $A115,,,,,)</f>
        <v>142.15</v>
      </c>
      <c r="E115" s="70">
        <f t="shared" si="79"/>
        <v>5.6597099398656625E-3</v>
      </c>
      <c r="F115" s="71"/>
      <c r="G115" s="69">
        <f t="shared" si="82"/>
        <v>-113</v>
      </c>
      <c r="H115" s="81">
        <f xml:space="preserve"> RTD("cqg.rtd",,"StudyData", $G$1, "Bar", "", "Time", $E$1,$A115, , "", "","False")</f>
        <v>41214</v>
      </c>
      <c r="I115" s="71">
        <f xml:space="preserve"> RTD("cqg.rtd",,"StudyData", $G$1, "Bar", "", "Open", $E$1, $A115,,,,,)</f>
        <v>29.02</v>
      </c>
      <c r="J115" s="71">
        <f xml:space="preserve"> RTD("cqg.rtd",,"StudyData", $G$1, "Bar", "", "Close", $E$1, $A115,,,,,)</f>
        <v>29.13</v>
      </c>
      <c r="K115" s="70">
        <f t="shared" si="80"/>
        <v>9.005888465535088E-3</v>
      </c>
    </row>
    <row r="116" spans="1:11" x14ac:dyDescent="0.3">
      <c r="A116" s="69">
        <f t="shared" si="81"/>
        <v>-114</v>
      </c>
      <c r="B116" s="80">
        <f xml:space="preserve"> TRUNC(RTD("cqg.rtd",,"StudyData", $A$1, "Bar", "", "Time", $E$1,$A116, , "", "","False"))</f>
        <v>41183</v>
      </c>
      <c r="C116" s="71">
        <f xml:space="preserve"> RTD("cqg.rtd",,"StudyData", $A$1, "Bar", "", "Open", $E$1, $A116,,,,,)</f>
        <v>144.52000000000001</v>
      </c>
      <c r="D116" s="71">
        <f xml:space="preserve"> RTD("cqg.rtd",,"StudyData", $A$1, "Bar", "", "Close", $E$1, $A116,,,,,)</f>
        <v>141.35</v>
      </c>
      <c r="E116" s="70">
        <f t="shared" si="79"/>
        <v>-1.8198235743557719E-2</v>
      </c>
      <c r="F116" s="71"/>
      <c r="G116" s="69">
        <f t="shared" si="82"/>
        <v>-114</v>
      </c>
      <c r="H116" s="81">
        <f xml:space="preserve"> RTD("cqg.rtd",,"StudyData", $G$1, "Bar", "", "Time", $E$1,$A116, , "", "","False")</f>
        <v>41183</v>
      </c>
      <c r="I116" s="71">
        <f xml:space="preserve"> RTD("cqg.rtd",,"StudyData", $G$1, "Bar", "", "Open", $E$1, $A116,,,,,)</f>
        <v>30.95</v>
      </c>
      <c r="J116" s="71">
        <f xml:space="preserve"> RTD("cqg.rtd",,"StudyData", $G$1, "Bar", "", "Close", $E$1, $A116,,,,,)</f>
        <v>28.87</v>
      </c>
      <c r="K116" s="70">
        <f t="shared" si="80"/>
        <v>-6.3270603504218023E-2</v>
      </c>
    </row>
    <row r="117" spans="1:11" x14ac:dyDescent="0.3">
      <c r="A117" s="69">
        <f t="shared" si="81"/>
        <v>-115</v>
      </c>
      <c r="B117" s="80">
        <f xml:space="preserve"> TRUNC(RTD("cqg.rtd",,"StudyData", $A$1, "Bar", "", "Time", $E$1,$A117, , "", "","False"))</f>
        <v>41156</v>
      </c>
      <c r="C117" s="71">
        <f xml:space="preserve"> RTD("cqg.rtd",,"StudyData", $A$1, "Bar", "", "Open", $E$1, $A117,,,,,)</f>
        <v>141.04</v>
      </c>
      <c r="D117" s="71">
        <f xml:space="preserve"> RTD("cqg.rtd",,"StudyData", $A$1, "Bar", "", "Close", $E$1, $A117,,,,,)</f>
        <v>143.97</v>
      </c>
      <c r="E117" s="70">
        <f t="shared" si="79"/>
        <v>1.9906489090393897E-2</v>
      </c>
      <c r="F117" s="71"/>
      <c r="G117" s="69">
        <f t="shared" si="82"/>
        <v>-115</v>
      </c>
      <c r="H117" s="81">
        <f xml:space="preserve"> RTD("cqg.rtd",,"StudyData", $G$1, "Bar", "", "Time", $E$1,$A117, , "", "","False")</f>
        <v>41156</v>
      </c>
      <c r="I117" s="71">
        <f xml:space="preserve"> RTD("cqg.rtd",,"StudyData", $G$1, "Bar", "", "Open", $E$1, $A117,,,,,)</f>
        <v>30.46</v>
      </c>
      <c r="J117" s="71">
        <f xml:space="preserve"> RTD("cqg.rtd",,"StudyData", $G$1, "Bar", "", "Close", $E$1, $A117,,,,,)</f>
        <v>30.82</v>
      </c>
      <c r="K117" s="70">
        <f t="shared" si="80"/>
        <v>1.0823220728107638E-2</v>
      </c>
    </row>
    <row r="118" spans="1:11" x14ac:dyDescent="0.3">
      <c r="A118" s="69">
        <f t="shared" si="81"/>
        <v>-116</v>
      </c>
      <c r="B118" s="80">
        <f xml:space="preserve"> TRUNC(RTD("cqg.rtd",,"StudyData", $A$1, "Bar", "", "Time", $E$1,$A118, , "", "","False"))</f>
        <v>41122</v>
      </c>
      <c r="C118" s="71">
        <f xml:space="preserve"> RTD("cqg.rtd",,"StudyData", $A$1, "Bar", "", "Open", $E$1, $A118,,,,,)</f>
        <v>138.69999999999999</v>
      </c>
      <c r="D118" s="71">
        <f xml:space="preserve"> RTD("cqg.rtd",,"StudyData", $A$1, "Bar", "", "Close", $E$1, $A118,,,,,)</f>
        <v>141.16</v>
      </c>
      <c r="E118" s="70">
        <f t="shared" si="79"/>
        <v>2.5052646866603648E-2</v>
      </c>
      <c r="F118" s="71"/>
      <c r="G118" s="69">
        <f t="shared" si="82"/>
        <v>-116</v>
      </c>
      <c r="H118" s="81">
        <f xml:space="preserve"> RTD("cqg.rtd",,"StudyData", $G$1, "Bar", "", "Time", $E$1,$A118, , "", "","False")</f>
        <v>41122</v>
      </c>
      <c r="I118" s="71">
        <f xml:space="preserve"> RTD("cqg.rtd",,"StudyData", $G$1, "Bar", "", "Open", $E$1, $A118,,,,,)</f>
        <v>29.43</v>
      </c>
      <c r="J118" s="71">
        <f xml:space="preserve"> RTD("cqg.rtd",,"StudyData", $G$1, "Bar", "", "Close", $E$1, $A118,,,,,)</f>
        <v>30.49</v>
      </c>
      <c r="K118" s="70">
        <f t="shared" si="80"/>
        <v>4.2036910457962984E-2</v>
      </c>
    </row>
    <row r="119" spans="1:11" x14ac:dyDescent="0.3">
      <c r="A119" s="69">
        <f t="shared" si="81"/>
        <v>-117</v>
      </c>
      <c r="B119" s="80">
        <f xml:space="preserve"> TRUNC(RTD("cqg.rtd",,"StudyData", $A$1, "Bar", "", "Time", $E$1,$A119, , "", "","False"))</f>
        <v>41092</v>
      </c>
      <c r="C119" s="71">
        <f xml:space="preserve"> RTD("cqg.rtd",,"StudyData", $A$1, "Bar", "", "Open", $E$1, $A119,,,,,)</f>
        <v>136.47999999999999</v>
      </c>
      <c r="D119" s="71">
        <f xml:space="preserve"> RTD("cqg.rtd",,"StudyData", $A$1, "Bar", "", "Close", $E$1, $A119,,,,,)</f>
        <v>137.71</v>
      </c>
      <c r="E119" s="70">
        <f t="shared" si="79"/>
        <v>1.1829537105069902E-2</v>
      </c>
      <c r="F119" s="71"/>
      <c r="G119" s="69">
        <f t="shared" si="82"/>
        <v>-117</v>
      </c>
      <c r="H119" s="81">
        <f xml:space="preserve"> RTD("cqg.rtd",,"StudyData", $G$1, "Bar", "", "Time", $E$1,$A119, , "", "","False")</f>
        <v>41092</v>
      </c>
      <c r="I119" s="71">
        <f xml:space="preserve"> RTD("cqg.rtd",,"StudyData", $G$1, "Bar", "", "Open", $E$1, $A119,,,,,)</f>
        <v>28.79</v>
      </c>
      <c r="J119" s="71">
        <f xml:space="preserve"> RTD("cqg.rtd",,"StudyData", $G$1, "Bar", "", "Close", $E$1, $A119,,,,,)</f>
        <v>29.26</v>
      </c>
      <c r="K119" s="70">
        <f t="shared" si="80"/>
        <v>1.8802228412256362E-2</v>
      </c>
    </row>
    <row r="120" spans="1:11" x14ac:dyDescent="0.3">
      <c r="A120" s="69">
        <f t="shared" si="81"/>
        <v>-118</v>
      </c>
      <c r="B120" s="80">
        <f xml:space="preserve"> TRUNC(RTD("cqg.rtd",,"StudyData", $A$1, "Bar", "", "Time", $E$1,$A120, , "", "","False"))</f>
        <v>41061</v>
      </c>
      <c r="C120" s="71">
        <f xml:space="preserve"> RTD("cqg.rtd",,"StudyData", $A$1, "Bar", "", "Open", $E$1, $A120,,,,,)</f>
        <v>129.41</v>
      </c>
      <c r="D120" s="71">
        <f xml:space="preserve"> RTD("cqg.rtd",,"StudyData", $A$1, "Bar", "", "Close", $E$1, $A120,,,,,)</f>
        <v>136.1</v>
      </c>
      <c r="E120" s="70">
        <f t="shared" si="79"/>
        <v>3.5217159808321255E-2</v>
      </c>
      <c r="F120" s="71"/>
      <c r="G120" s="69">
        <f t="shared" si="82"/>
        <v>-118</v>
      </c>
      <c r="H120" s="81">
        <f xml:space="preserve"> RTD("cqg.rtd",,"StudyData", $G$1, "Bar", "", "Time", $E$1,$A120, , "", "","False")</f>
        <v>41061</v>
      </c>
      <c r="I120" s="71">
        <f xml:space="preserve"> RTD("cqg.rtd",,"StudyData", $G$1, "Bar", "", "Open", $E$1, $A120,,,,,)</f>
        <v>27.47</v>
      </c>
      <c r="J120" s="71">
        <f xml:space="preserve"> RTD("cqg.rtd",,"StudyData", $G$1, "Bar", "", "Close", $E$1, $A120,,,,,)</f>
        <v>28.72</v>
      </c>
      <c r="K120" s="70">
        <f t="shared" si="80"/>
        <v>2.828499820981021E-2</v>
      </c>
    </row>
    <row r="121" spans="1:11" x14ac:dyDescent="0.3">
      <c r="A121" s="69">
        <f t="shared" si="81"/>
        <v>-119</v>
      </c>
      <c r="B121" s="80">
        <f xml:space="preserve"> TRUNC(RTD("cqg.rtd",,"StudyData", $A$1, "Bar", "", "Time", $E$1,$A121, , "", "","False"))</f>
        <v>41030</v>
      </c>
      <c r="C121" s="71">
        <f xml:space="preserve"> RTD("cqg.rtd",,"StudyData", $A$1, "Bar", "", "Open", $E$1, $A121,,,,,)</f>
        <v>139.79</v>
      </c>
      <c r="D121" s="71">
        <f xml:space="preserve"> RTD("cqg.rtd",,"StudyData", $A$1, "Bar", "", "Close", $E$1, $A121,,,,,)</f>
        <v>131.47</v>
      </c>
      <c r="E121" s="70">
        <f t="shared" si="79"/>
        <v>-6.0055766068492208E-2</v>
      </c>
      <c r="F121" s="71"/>
      <c r="G121" s="69">
        <f t="shared" si="82"/>
        <v>-119</v>
      </c>
      <c r="H121" s="81">
        <f xml:space="preserve"> RTD("cqg.rtd",,"StudyData", $G$1, "Bar", "", "Time", $E$1,$A121, , "", "","False")</f>
        <v>41030</v>
      </c>
      <c r="I121" s="71">
        <f xml:space="preserve"> RTD("cqg.rtd",,"StudyData", $G$1, "Bar", "", "Open", $E$1, $A121,,,,,)</f>
        <v>29.8</v>
      </c>
      <c r="J121" s="71">
        <f xml:space="preserve"> RTD("cqg.rtd",,"StudyData", $G$1, "Bar", "", "Close", $E$1, $A121,,,,,)</f>
        <v>27.93</v>
      </c>
      <c r="K121" s="70">
        <f t="shared" si="80"/>
        <v>-6.3380281690140858E-2</v>
      </c>
    </row>
    <row r="122" spans="1:11" x14ac:dyDescent="0.3">
      <c r="A122" s="69">
        <f t="shared" si="81"/>
        <v>-120</v>
      </c>
      <c r="B122" s="80">
        <f xml:space="preserve"> TRUNC(RTD("cqg.rtd",,"StudyData", $A$1, "Bar", "", "Time", $E$1,$A122, , "", "","False"))</f>
        <v>41001</v>
      </c>
      <c r="C122" s="71">
        <f xml:space="preserve"> RTD("cqg.rtd",,"StudyData", $A$1, "Bar", "", "Open", $E$1, $A122,,,,,)</f>
        <v>140.63999999999999</v>
      </c>
      <c r="D122" s="71">
        <f xml:space="preserve"> RTD("cqg.rtd",,"StudyData", $A$1, "Bar", "", "Close", $E$1, $A122,,,,,)</f>
        <v>139.87</v>
      </c>
      <c r="E122" s="70">
        <f t="shared" si="79"/>
        <v>-6.6756622398977186E-3</v>
      </c>
      <c r="F122" s="71"/>
      <c r="G122" s="69">
        <f t="shared" si="82"/>
        <v>-120</v>
      </c>
      <c r="H122" s="81">
        <f xml:space="preserve"> RTD("cqg.rtd",,"StudyData", $G$1, "Bar", "", "Time", $E$1,$A122, , "", "","False")</f>
        <v>41001</v>
      </c>
      <c r="I122" s="71">
        <f xml:space="preserve"> RTD("cqg.rtd",,"StudyData", $G$1, "Bar", "", "Open", $E$1, $A122,,,,,)</f>
        <v>30.15</v>
      </c>
      <c r="J122" s="71">
        <f xml:space="preserve"> RTD("cqg.rtd",,"StudyData", $G$1, "Bar", "", "Close", $E$1, $A122,,,,,)</f>
        <v>29.82</v>
      </c>
      <c r="K122" s="70">
        <f t="shared" si="80"/>
        <v>-1.1273209549071614E-2</v>
      </c>
    </row>
    <row r="123" spans="1:11" x14ac:dyDescent="0.3">
      <c r="A123" s="69">
        <f t="shared" si="81"/>
        <v>-121</v>
      </c>
      <c r="B123" s="80">
        <f xml:space="preserve"> TRUNC(RTD("cqg.rtd",,"StudyData", $A$1, "Bar", "", "Time", $E$1,$A123, , "", "","False"))</f>
        <v>40969</v>
      </c>
      <c r="C123" s="71">
        <f xml:space="preserve"> RTD("cqg.rtd",,"StudyData", $A$1, "Bar", "", "Open", $E$1, $A123,,,,,)</f>
        <v>137.31</v>
      </c>
      <c r="D123" s="71">
        <f xml:space="preserve"> RTD("cqg.rtd",,"StudyData", $A$1, "Bar", "", "Close", $E$1, $A123,,,,,)</f>
        <v>140.81</v>
      </c>
      <c r="E123" s="70">
        <f t="shared" si="79"/>
        <v>2.7660195591884335E-2</v>
      </c>
      <c r="F123" s="71"/>
      <c r="G123" s="69">
        <f t="shared" si="82"/>
        <v>-121</v>
      </c>
      <c r="H123" s="81">
        <f xml:space="preserve"> RTD("cqg.rtd",,"StudyData", $G$1, "Bar", "", "Time", $E$1,$A123, , "", "","False")</f>
        <v>40969</v>
      </c>
      <c r="I123" s="71">
        <f xml:space="preserve"> RTD("cqg.rtd",,"StudyData", $G$1, "Bar", "", "Open", $E$1, $A123,,,,,)</f>
        <v>29.1</v>
      </c>
      <c r="J123" s="71">
        <f xml:space="preserve"> RTD("cqg.rtd",,"StudyData", $G$1, "Bar", "", "Close", $E$1, $A123,,,,,)</f>
        <v>30.16</v>
      </c>
      <c r="K123" s="70">
        <f t="shared" si="80"/>
        <v>4.2156185210780885E-2</v>
      </c>
    </row>
    <row r="124" spans="1:11" x14ac:dyDescent="0.3">
      <c r="A124" s="69">
        <f t="shared" si="81"/>
        <v>-122</v>
      </c>
      <c r="B124" s="80">
        <f xml:space="preserve"> TRUNC(RTD("cqg.rtd",,"StudyData", $A$1, "Bar", "", "Time", $E$1,$A124, , "", "","False"))</f>
        <v>40940</v>
      </c>
      <c r="C124" s="71">
        <f xml:space="preserve"> RTD("cqg.rtd",,"StudyData", $A$1, "Bar", "", "Open", $E$1, $A124,,,,,)</f>
        <v>132.29</v>
      </c>
      <c r="D124" s="71">
        <f xml:space="preserve"> RTD("cqg.rtd",,"StudyData", $A$1, "Bar", "", "Close", $E$1, $A124,,,,,)</f>
        <v>137.02000000000001</v>
      </c>
      <c r="E124" s="70">
        <f t="shared" si="79"/>
        <v>4.3405421870240768E-2</v>
      </c>
      <c r="F124" s="71"/>
      <c r="G124" s="69">
        <f t="shared" si="82"/>
        <v>-122</v>
      </c>
      <c r="H124" s="81">
        <f xml:space="preserve"> RTD("cqg.rtd",,"StudyData", $G$1, "Bar", "", "Time", $E$1,$A124, , "", "","False")</f>
        <v>40940</v>
      </c>
      <c r="I124" s="71">
        <f xml:space="preserve"> RTD("cqg.rtd",,"StudyData", $G$1, "Bar", "", "Open", $E$1, $A124,,,,,)</f>
        <v>27.29</v>
      </c>
      <c r="J124" s="71">
        <f xml:space="preserve"> RTD("cqg.rtd",,"StudyData", $G$1, "Bar", "", "Close", $E$1, $A124,,,,,)</f>
        <v>28.94</v>
      </c>
      <c r="K124" s="70">
        <f t="shared" si="80"/>
        <v>7.0662227155012955E-2</v>
      </c>
    </row>
    <row r="125" spans="1:11" x14ac:dyDescent="0.3">
      <c r="A125" s="69">
        <f t="shared" si="81"/>
        <v>-123</v>
      </c>
      <c r="B125" s="80">
        <f xml:space="preserve"> TRUNC(RTD("cqg.rtd",,"StudyData", $A$1, "Bar", "", "Time", $E$1,$A125, , "", "","False"))</f>
        <v>40911</v>
      </c>
      <c r="C125" s="71">
        <f xml:space="preserve"> RTD("cqg.rtd",,"StudyData", $A$1, "Bar", "", "Open", $E$1, $A125,,,,,)</f>
        <v>127.76</v>
      </c>
      <c r="D125" s="71">
        <f xml:space="preserve"> RTD("cqg.rtd",,"StudyData", $A$1, "Bar", "", "Close", $E$1, $A125,,,,,)</f>
        <v>131.32</v>
      </c>
      <c r="E125" s="70">
        <f t="shared" si="79"/>
        <v>4.6374501992031816E-2</v>
      </c>
      <c r="F125" s="71"/>
      <c r="G125" s="69">
        <f t="shared" si="82"/>
        <v>-123</v>
      </c>
      <c r="H125" s="81">
        <f xml:space="preserve"> RTD("cqg.rtd",,"StudyData", $G$1, "Bar", "", "Time", $E$1,$A125, , "", "","False")</f>
        <v>40911</v>
      </c>
      <c r="I125" s="71">
        <f xml:space="preserve"> RTD("cqg.rtd",,"StudyData", $G$1, "Bar", "", "Open", $E$1, $A125,,,,,)</f>
        <v>25.89</v>
      </c>
      <c r="J125" s="71">
        <f xml:space="preserve"> RTD("cqg.rtd",,"StudyData", $G$1, "Bar", "", "Close", $E$1, $A125,,,,,)</f>
        <v>27.03</v>
      </c>
      <c r="K125" s="70">
        <f t="shared" si="80"/>
        <v>6.2082514734774143E-2</v>
      </c>
    </row>
    <row r="126" spans="1:11" x14ac:dyDescent="0.3">
      <c r="A126" s="69">
        <f t="shared" si="81"/>
        <v>-124</v>
      </c>
      <c r="B126" s="80">
        <f xml:space="preserve"> TRUNC(RTD("cqg.rtd",,"StudyData", $A$1, "Bar", "", "Time", $E$1,$A126, , "", "","False"))</f>
        <v>40878</v>
      </c>
      <c r="C126" s="71">
        <f xml:space="preserve"> RTD("cqg.rtd",,"StudyData", $A$1, "Bar", "", "Open", $E$1, $A126,,,,,)</f>
        <v>124.85</v>
      </c>
      <c r="D126" s="71">
        <f xml:space="preserve"> RTD("cqg.rtd",,"StudyData", $A$1, "Bar", "", "Close", $E$1, $A126,,,,,)</f>
        <v>125.5</v>
      </c>
      <c r="E126" s="70">
        <f t="shared" si="79"/>
        <v>4.0803264261141305E-3</v>
      </c>
      <c r="F126" s="71"/>
      <c r="G126" s="69">
        <f t="shared" si="82"/>
        <v>-124</v>
      </c>
      <c r="H126" s="81">
        <f xml:space="preserve"> RTD("cqg.rtd",,"StudyData", $G$1, "Bar", "", "Time", $E$1,$A126, , "", "","False")</f>
        <v>40878</v>
      </c>
      <c r="I126" s="71">
        <f xml:space="preserve"> RTD("cqg.rtd",,"StudyData", $G$1, "Bar", "", "Open", $E$1, $A126,,,,,)</f>
        <v>25.55</v>
      </c>
      <c r="J126" s="71">
        <f xml:space="preserve"> RTD("cqg.rtd",,"StudyData", $G$1, "Bar", "", "Close", $E$1, $A126,,,,,)</f>
        <v>25.45</v>
      </c>
      <c r="K126" s="70">
        <f t="shared" si="80"/>
        <v>-6.6354410616706362E-3</v>
      </c>
    </row>
    <row r="127" spans="1:11" x14ac:dyDescent="0.3">
      <c r="A127" s="69">
        <f t="shared" si="81"/>
        <v>-125</v>
      </c>
      <c r="B127" s="80">
        <f xml:space="preserve"> TRUNC(RTD("cqg.rtd",,"StudyData", $A$1, "Bar", "", "Time", $E$1,$A127, , "", "","False"))</f>
        <v>40848</v>
      </c>
      <c r="C127" s="71">
        <f xml:space="preserve"> RTD("cqg.rtd",,"StudyData", $A$1, "Bar", "", "Open", $E$1, $A127,,,,,)</f>
        <v>122.03</v>
      </c>
      <c r="D127" s="71">
        <f xml:space="preserve"> RTD("cqg.rtd",,"StudyData", $A$1, "Bar", "", "Close", $E$1, $A127,,,,,)</f>
        <v>124.99</v>
      </c>
      <c r="E127" s="70">
        <f t="shared" si="79"/>
        <v>-4.0637450199203593E-3</v>
      </c>
      <c r="F127" s="71"/>
      <c r="G127" s="69">
        <f t="shared" si="82"/>
        <v>-125</v>
      </c>
      <c r="H127" s="81">
        <f xml:space="preserve"> RTD("cqg.rtd",,"StudyData", $G$1, "Bar", "", "Time", $E$1,$A127, , "", "","False")</f>
        <v>40848</v>
      </c>
      <c r="I127" s="71">
        <f xml:space="preserve"> RTD("cqg.rtd",,"StudyData", $G$1, "Bar", "", "Open", $E$1, $A127,,,,,)</f>
        <v>25.4</v>
      </c>
      <c r="J127" s="71">
        <f xml:space="preserve"> RTD("cqg.rtd",,"StudyData", $G$1, "Bar", "", "Close", $E$1, $A127,,,,,)</f>
        <v>25.62</v>
      </c>
      <c r="K127" s="70">
        <f t="shared" si="80"/>
        <v>-1.4994232987312592E-2</v>
      </c>
    </row>
    <row r="128" spans="1:11" x14ac:dyDescent="0.3">
      <c r="A128" s="69">
        <f t="shared" si="81"/>
        <v>-126</v>
      </c>
      <c r="B128" s="80">
        <f xml:space="preserve"> TRUNC(RTD("cqg.rtd",,"StudyData", $A$1, "Bar", "", "Time", $E$1,$A128, , "", "","False"))</f>
        <v>40819</v>
      </c>
      <c r="C128" s="71">
        <f xml:space="preserve"> RTD("cqg.rtd",,"StudyData", $A$1, "Bar", "", "Open", $E$1, $A128,,,,,)</f>
        <v>112.49</v>
      </c>
      <c r="D128" s="71">
        <f xml:space="preserve"> RTD("cqg.rtd",,"StudyData", $A$1, "Bar", "", "Close", $E$1, $A128,,,,,)</f>
        <v>125.5</v>
      </c>
      <c r="E128" s="70">
        <f t="shared" si="79"/>
        <v>0.10914714980114887</v>
      </c>
      <c r="F128" s="71"/>
      <c r="G128" s="69">
        <f t="shared" si="82"/>
        <v>-126</v>
      </c>
      <c r="H128" s="81">
        <f xml:space="preserve"> RTD("cqg.rtd",,"StudyData", $G$1, "Bar", "", "Time", $E$1,$A128, , "", "","False")</f>
        <v>40819</v>
      </c>
      <c r="I128" s="71">
        <f xml:space="preserve"> RTD("cqg.rtd",,"StudyData", $G$1, "Bar", "", "Open", $E$1, $A128,,,,,)</f>
        <v>23.41</v>
      </c>
      <c r="J128" s="71">
        <f xml:space="preserve"> RTD("cqg.rtd",,"StudyData", $G$1, "Bar", "", "Close", $E$1, $A128,,,,,)</f>
        <v>26.01</v>
      </c>
      <c r="K128" s="70">
        <f t="shared" si="80"/>
        <v>0.10211864406779661</v>
      </c>
    </row>
    <row r="129" spans="1:11" x14ac:dyDescent="0.3">
      <c r="A129" s="69">
        <f t="shared" si="81"/>
        <v>-127</v>
      </c>
      <c r="B129" s="80">
        <f xml:space="preserve"> TRUNC(RTD("cqg.rtd",,"StudyData", $A$1, "Bar", "", "Time", $E$1,$A129, , "", "","False"))</f>
        <v>40787</v>
      </c>
      <c r="C129" s="71">
        <f xml:space="preserve"> RTD("cqg.rtd",,"StudyData", $A$1, "Bar", "", "Open", $E$1, $A129,,,,,)</f>
        <v>122.29</v>
      </c>
      <c r="D129" s="71">
        <f xml:space="preserve"> RTD("cqg.rtd",,"StudyData", $A$1, "Bar", "", "Close", $E$1, $A129,,,,,)</f>
        <v>113.15</v>
      </c>
      <c r="E129" s="70">
        <f t="shared" si="79"/>
        <v>-7.4210440189821578E-2</v>
      </c>
      <c r="F129" s="71"/>
      <c r="G129" s="69">
        <f t="shared" si="82"/>
        <v>-127</v>
      </c>
      <c r="H129" s="81">
        <f xml:space="preserve"> RTD("cqg.rtd",,"StudyData", $G$1, "Bar", "", "Time", $E$1,$A129, , "", "","False")</f>
        <v>40787</v>
      </c>
      <c r="I129" s="71">
        <f xml:space="preserve"> RTD("cqg.rtd",,"StudyData", $G$1, "Bar", "", "Open", $E$1, $A129,,,,,)</f>
        <v>24.49</v>
      </c>
      <c r="J129" s="71">
        <f xml:space="preserve"> RTD("cqg.rtd",,"StudyData", $G$1, "Bar", "", "Close", $E$1, $A129,,,,,)</f>
        <v>23.6</v>
      </c>
      <c r="K129" s="70">
        <f t="shared" si="80"/>
        <v>-3.4369885433715212E-2</v>
      </c>
    </row>
    <row r="130" spans="1:11" x14ac:dyDescent="0.3">
      <c r="A130" s="69">
        <f t="shared" si="81"/>
        <v>-128</v>
      </c>
      <c r="B130" s="80">
        <f xml:space="preserve"> TRUNC(RTD("cqg.rtd",,"StudyData", $A$1, "Bar", "", "Time", $E$1,$A130, , "", "","False"))</f>
        <v>40756</v>
      </c>
      <c r="C130" s="71">
        <f xml:space="preserve"> RTD("cqg.rtd",,"StudyData", $A$1, "Bar", "", "Open", $E$1, $A130,,,,,)</f>
        <v>130.83000000000001</v>
      </c>
      <c r="D130" s="71">
        <f xml:space="preserve"> RTD("cqg.rtd",,"StudyData", $A$1, "Bar", "", "Close", $E$1, $A130,,,,,)</f>
        <v>122.22</v>
      </c>
      <c r="E130" s="70">
        <f t="shared" si="79"/>
        <v>-5.4975643702157372E-2</v>
      </c>
      <c r="F130" s="71"/>
      <c r="G130" s="69">
        <f t="shared" si="82"/>
        <v>-128</v>
      </c>
      <c r="H130" s="81">
        <f xml:space="preserve"> RTD("cqg.rtd",,"StudyData", $G$1, "Bar", "", "Time", $E$1,$A130, , "", "","False")</f>
        <v>40756</v>
      </c>
      <c r="I130" s="71">
        <f xml:space="preserve"> RTD("cqg.rtd",,"StudyData", $G$1, "Bar", "", "Open", $E$1, $A130,,,,,)</f>
        <v>26.13</v>
      </c>
      <c r="J130" s="71">
        <f xml:space="preserve"> RTD("cqg.rtd",,"StudyData", $G$1, "Bar", "", "Close", $E$1, $A130,,,,,)</f>
        <v>24.44</v>
      </c>
      <c r="K130" s="70">
        <f t="shared" si="80"/>
        <v>-5.3080201472297465E-2</v>
      </c>
    </row>
    <row r="131" spans="1:11" x14ac:dyDescent="0.3">
      <c r="A131" s="69">
        <f t="shared" si="81"/>
        <v>-129</v>
      </c>
      <c r="B131" s="80">
        <f xml:space="preserve"> TRUNC(RTD("cqg.rtd",,"StudyData", $A$1, "Bar", "", "Time", $E$1,$A131, , "", "","False"))</f>
        <v>40725</v>
      </c>
      <c r="C131" s="71">
        <f xml:space="preserve"> RTD("cqg.rtd",,"StudyData", $A$1, "Bar", "", "Open", $E$1, $A131,,,,,)</f>
        <v>132.01</v>
      </c>
      <c r="D131" s="71">
        <f xml:space="preserve"> RTD("cqg.rtd",,"StudyData", $A$1, "Bar", "", "Close", $E$1, $A131,,,,,)</f>
        <v>129.33000000000001</v>
      </c>
      <c r="E131" s="70">
        <f t="shared" ref="E131:E194" si="84">(D131-D132)/D132</f>
        <v>-2.0004546487838042E-2</v>
      </c>
      <c r="F131" s="71"/>
      <c r="G131" s="69">
        <f t="shared" si="82"/>
        <v>-129</v>
      </c>
      <c r="H131" s="81">
        <f xml:space="preserve"> RTD("cqg.rtd",,"StudyData", $G$1, "Bar", "", "Time", $E$1,$A131, , "", "","False")</f>
        <v>40725</v>
      </c>
      <c r="I131" s="71">
        <f xml:space="preserve"> RTD("cqg.rtd",,"StudyData", $G$1, "Bar", "", "Open", $E$1, $A131,,,,,)</f>
        <v>25.73</v>
      </c>
      <c r="J131" s="71">
        <f xml:space="preserve"> RTD("cqg.rtd",,"StudyData", $G$1, "Bar", "", "Close", $E$1, $A131,,,,,)</f>
        <v>25.81</v>
      </c>
      <c r="K131" s="70">
        <f t="shared" ref="K131:K194" si="85">(J131-J132)/J132</f>
        <v>4.2801556420233242E-3</v>
      </c>
    </row>
    <row r="132" spans="1:11" x14ac:dyDescent="0.3">
      <c r="A132" s="69">
        <f t="shared" ref="A132:A195" si="86">A131-1</f>
        <v>-130</v>
      </c>
      <c r="B132" s="80">
        <f xml:space="preserve"> TRUNC(RTD("cqg.rtd",,"StudyData", $A$1, "Bar", "", "Time", $E$1,$A132, , "", "","False"))</f>
        <v>40695</v>
      </c>
      <c r="C132" s="71">
        <f xml:space="preserve"> RTD("cqg.rtd",,"StudyData", $A$1, "Bar", "", "Open", $E$1, $A132,,,,,)</f>
        <v>134.51</v>
      </c>
      <c r="D132" s="71">
        <f xml:space="preserve"> RTD("cqg.rtd",,"StudyData", $A$1, "Bar", "", "Close", $E$1, $A132,,,,,)</f>
        <v>131.97</v>
      </c>
      <c r="E132" s="70">
        <f t="shared" si="84"/>
        <v>-2.1719792438843637E-2</v>
      </c>
      <c r="F132" s="71"/>
      <c r="G132" s="69">
        <f t="shared" ref="G132:G195" si="87">G131-1</f>
        <v>-130</v>
      </c>
      <c r="H132" s="81">
        <f xml:space="preserve"> RTD("cqg.rtd",,"StudyData", $G$1, "Bar", "", "Time", $E$1,$A132, , "", "","False")</f>
        <v>40695</v>
      </c>
      <c r="I132" s="71">
        <f xml:space="preserve"> RTD("cqg.rtd",,"StudyData", $G$1, "Bar", "", "Open", $E$1, $A132,,,,,)</f>
        <v>26.39</v>
      </c>
      <c r="J132" s="71">
        <f xml:space="preserve"> RTD("cqg.rtd",,"StudyData", $G$1, "Bar", "", "Close", $E$1, $A132,,,,,)</f>
        <v>25.7</v>
      </c>
      <c r="K132" s="70">
        <f t="shared" si="85"/>
        <v>-2.8722600151171639E-2</v>
      </c>
    </row>
    <row r="133" spans="1:11" x14ac:dyDescent="0.3">
      <c r="A133" s="69">
        <f t="shared" si="86"/>
        <v>-131</v>
      </c>
      <c r="B133" s="80">
        <f xml:space="preserve"> TRUNC(RTD("cqg.rtd",,"StudyData", $A$1, "Bar", "", "Time", $E$1,$A133, , "", "","False"))</f>
        <v>40665</v>
      </c>
      <c r="C133" s="71">
        <f xml:space="preserve"> RTD("cqg.rtd",,"StudyData", $A$1, "Bar", "", "Open", $E$1, $A133,,,,,)</f>
        <v>137.07</v>
      </c>
      <c r="D133" s="71">
        <f xml:space="preserve"> RTD("cqg.rtd",,"StudyData", $A$1, "Bar", "", "Close", $E$1, $A133,,,,,)</f>
        <v>134.9</v>
      </c>
      <c r="E133" s="70">
        <f t="shared" si="84"/>
        <v>-1.1214542256102038E-2</v>
      </c>
      <c r="F133" s="71"/>
      <c r="G133" s="69">
        <f t="shared" si="87"/>
        <v>-131</v>
      </c>
      <c r="H133" s="81">
        <f xml:space="preserve"> RTD("cqg.rtd",,"StudyData", $G$1, "Bar", "", "Time", $E$1,$A133, , "", "","False")</f>
        <v>40665</v>
      </c>
      <c r="I133" s="71">
        <f xml:space="preserve"> RTD("cqg.rtd",,"StudyData", $G$1, "Bar", "", "Open", $E$1, $A133,,,,,)</f>
        <v>26.86</v>
      </c>
      <c r="J133" s="71">
        <f xml:space="preserve"> RTD("cqg.rtd",,"StudyData", $G$1, "Bar", "", "Close", $E$1, $A133,,,,,)</f>
        <v>26.46</v>
      </c>
      <c r="K133" s="70">
        <f t="shared" si="85"/>
        <v>-1.0471204188481586E-2</v>
      </c>
    </row>
    <row r="134" spans="1:11" x14ac:dyDescent="0.3">
      <c r="A134" s="69">
        <f t="shared" si="86"/>
        <v>-132</v>
      </c>
      <c r="B134" s="80">
        <f xml:space="preserve"> TRUNC(RTD("cqg.rtd",,"StudyData", $A$1, "Bar", "", "Time", $E$1,$A134, , "", "","False"))</f>
        <v>40634</v>
      </c>
      <c r="C134" s="71">
        <f xml:space="preserve"> RTD("cqg.rtd",,"StudyData", $A$1, "Bar", "", "Open", $E$1, $A134,,,,,)</f>
        <v>133.41</v>
      </c>
      <c r="D134" s="71">
        <f xml:space="preserve"> RTD("cqg.rtd",,"StudyData", $A$1, "Bar", "", "Close", $E$1, $A134,,,,,)</f>
        <v>136.43</v>
      </c>
      <c r="E134" s="70">
        <f t="shared" si="84"/>
        <v>2.8961460140282096E-2</v>
      </c>
      <c r="F134" s="71"/>
      <c r="G134" s="69">
        <f t="shared" si="87"/>
        <v>-132</v>
      </c>
      <c r="H134" s="81">
        <f xml:space="preserve"> RTD("cqg.rtd",,"StudyData", $G$1, "Bar", "", "Time", $E$1,$A134, , "", "","False")</f>
        <v>40634</v>
      </c>
      <c r="I134" s="71">
        <f xml:space="preserve"> RTD("cqg.rtd",,"StudyData", $G$1, "Bar", "", "Open", $E$1, $A134,,,,,)</f>
        <v>26.18</v>
      </c>
      <c r="J134" s="71">
        <f xml:space="preserve"> RTD("cqg.rtd",,"StudyData", $G$1, "Bar", "", "Close", $E$1, $A134,,,,,)</f>
        <v>26.74</v>
      </c>
      <c r="K134" s="70">
        <f t="shared" si="85"/>
        <v>2.6093630084420557E-2</v>
      </c>
    </row>
    <row r="135" spans="1:11" x14ac:dyDescent="0.3">
      <c r="A135" s="69">
        <f t="shared" si="86"/>
        <v>-133</v>
      </c>
      <c r="B135" s="80">
        <f xml:space="preserve"> TRUNC(RTD("cqg.rtd",,"StudyData", $A$1, "Bar", "", "Time", $E$1,$A135, , "", "","False"))</f>
        <v>40603</v>
      </c>
      <c r="C135" s="71">
        <f xml:space="preserve"> RTD("cqg.rtd",,"StudyData", $A$1, "Bar", "", "Open", $E$1, $A135,,,,,)</f>
        <v>133.57</v>
      </c>
      <c r="D135" s="71">
        <f xml:space="preserve"> RTD("cqg.rtd",,"StudyData", $A$1, "Bar", "", "Close", $E$1, $A135,,,,,)</f>
        <v>132.59</v>
      </c>
      <c r="E135" s="70">
        <f t="shared" si="84"/>
        <v>-4.2057829515584101E-3</v>
      </c>
      <c r="F135" s="71"/>
      <c r="G135" s="69">
        <f t="shared" si="87"/>
        <v>-133</v>
      </c>
      <c r="H135" s="81">
        <f xml:space="preserve"> RTD("cqg.rtd",,"StudyData", $G$1, "Bar", "", "Time", $E$1,$A135, , "", "","False")</f>
        <v>40603</v>
      </c>
      <c r="I135" s="71">
        <f xml:space="preserve"> RTD("cqg.rtd",,"StudyData", $G$1, "Bar", "", "Open", $E$1, $A135,,,,,)</f>
        <v>26.61</v>
      </c>
      <c r="J135" s="71">
        <f xml:space="preserve"> RTD("cqg.rtd",,"StudyData", $G$1, "Bar", "", "Close", $E$1, $A135,,,,,)</f>
        <v>26.06</v>
      </c>
      <c r="K135" s="70">
        <f t="shared" si="85"/>
        <v>-1.8825301204819279E-2</v>
      </c>
    </row>
    <row r="136" spans="1:11" x14ac:dyDescent="0.3">
      <c r="A136" s="69">
        <f t="shared" si="86"/>
        <v>-134</v>
      </c>
      <c r="B136" s="80">
        <f xml:space="preserve"> TRUNC(RTD("cqg.rtd",,"StudyData", $A$1, "Bar", "", "Time", $E$1,$A136, , "", "","False"))</f>
        <v>40575</v>
      </c>
      <c r="C136" s="71">
        <f xml:space="preserve"> RTD("cqg.rtd",,"StudyData", $A$1, "Bar", "", "Open", $E$1, $A136,,,,,)</f>
        <v>129.46</v>
      </c>
      <c r="D136" s="71">
        <f xml:space="preserve"> RTD("cqg.rtd",,"StudyData", $A$1, "Bar", "", "Close", $E$1, $A136,,,,,)</f>
        <v>133.15</v>
      </c>
      <c r="E136" s="70">
        <f t="shared" si="84"/>
        <v>3.4737332918868498E-2</v>
      </c>
      <c r="F136" s="71"/>
      <c r="G136" s="69">
        <f t="shared" si="87"/>
        <v>-134</v>
      </c>
      <c r="H136" s="81">
        <f xml:space="preserve"> RTD("cqg.rtd",,"StudyData", $G$1, "Bar", "", "Time", $E$1,$A136, , "", "","False")</f>
        <v>40575</v>
      </c>
      <c r="I136" s="71">
        <f xml:space="preserve"> RTD("cqg.rtd",,"StudyData", $G$1, "Bar", "", "Open", $E$1, $A136,,,,,)</f>
        <v>26.18</v>
      </c>
      <c r="J136" s="71">
        <f xml:space="preserve"> RTD("cqg.rtd",,"StudyData", $G$1, "Bar", "", "Close", $E$1, $A136,,,,,)</f>
        <v>26.56</v>
      </c>
      <c r="K136" s="70">
        <f t="shared" si="85"/>
        <v>2.1931512120046185E-2</v>
      </c>
    </row>
    <row r="137" spans="1:11" x14ac:dyDescent="0.3">
      <c r="A137" s="69">
        <f t="shared" si="86"/>
        <v>-135</v>
      </c>
      <c r="B137" s="80">
        <f xml:space="preserve"> TRUNC(RTD("cqg.rtd",,"StudyData", $A$1, "Bar", "", "Time", $E$1,$A137, , "", "","False"))</f>
        <v>40546</v>
      </c>
      <c r="C137" s="71">
        <f xml:space="preserve"> RTD("cqg.rtd",,"StudyData", $A$1, "Bar", "", "Open", $E$1, $A137,,,,,)</f>
        <v>126.71</v>
      </c>
      <c r="D137" s="71">
        <f xml:space="preserve"> RTD("cqg.rtd",,"StudyData", $A$1, "Bar", "", "Close", $E$1, $A137,,,,,)</f>
        <v>128.68</v>
      </c>
      <c r="E137" s="70">
        <f t="shared" si="84"/>
        <v>2.3300198807157113E-2</v>
      </c>
      <c r="F137" s="71"/>
      <c r="G137" s="69">
        <f t="shared" si="87"/>
        <v>-135</v>
      </c>
      <c r="H137" s="81">
        <f xml:space="preserve"> RTD("cqg.rtd",,"StudyData", $G$1, "Bar", "", "Time", $E$1,$A137, , "", "","False")</f>
        <v>40546</v>
      </c>
      <c r="I137" s="71">
        <f xml:space="preserve"> RTD("cqg.rtd",,"StudyData", $G$1, "Bar", "", "Open", $E$1, $A137,,,,,)</f>
        <v>25.38</v>
      </c>
      <c r="J137" s="71">
        <f xml:space="preserve"> RTD("cqg.rtd",,"StudyData", $G$1, "Bar", "", "Close", $E$1, $A137,,,,,)</f>
        <v>25.99</v>
      </c>
      <c r="K137" s="70">
        <f t="shared" si="85"/>
        <v>3.1758634378721604E-2</v>
      </c>
    </row>
    <row r="138" spans="1:11" x14ac:dyDescent="0.3">
      <c r="A138" s="69">
        <f t="shared" si="86"/>
        <v>-136</v>
      </c>
      <c r="B138" s="80">
        <f xml:space="preserve"> TRUNC(RTD("cqg.rtd",,"StudyData", $A$1, "Bar", "", "Time", $E$1,$A138, , "", "","False"))</f>
        <v>40513</v>
      </c>
      <c r="C138" s="71">
        <f xml:space="preserve"> RTD("cqg.rtd",,"StudyData", $A$1, "Bar", "", "Open", $E$1, $A138,,,,,)</f>
        <v>120.2</v>
      </c>
      <c r="D138" s="71">
        <f xml:space="preserve"> RTD("cqg.rtd",,"StudyData", $A$1, "Bar", "", "Close", $E$1, $A138,,,,,)</f>
        <v>125.75</v>
      </c>
      <c r="E138" s="70">
        <f t="shared" si="84"/>
        <v>6.1270993332770744E-2</v>
      </c>
      <c r="F138" s="71"/>
      <c r="G138" s="69">
        <f t="shared" si="87"/>
        <v>-136</v>
      </c>
      <c r="H138" s="81">
        <f xml:space="preserve"> RTD("cqg.rtd",,"StudyData", $G$1, "Bar", "", "Time", $E$1,$A138, , "", "","False")</f>
        <v>40513</v>
      </c>
      <c r="I138" s="71">
        <f xml:space="preserve"> RTD("cqg.rtd",,"StudyData", $G$1, "Bar", "", "Open", $E$1, $A138,,,,,)</f>
        <v>24.3</v>
      </c>
      <c r="J138" s="71">
        <f xml:space="preserve"> RTD("cqg.rtd",,"StudyData", $G$1, "Bar", "", "Close", $E$1, $A138,,,,,)</f>
        <v>25.19</v>
      </c>
      <c r="K138" s="70">
        <f t="shared" si="85"/>
        <v>5.1774530271398833E-2</v>
      </c>
    </row>
    <row r="139" spans="1:11" x14ac:dyDescent="0.3">
      <c r="A139" s="69">
        <f t="shared" si="86"/>
        <v>-137</v>
      </c>
      <c r="B139" s="80">
        <f xml:space="preserve"> TRUNC(RTD("cqg.rtd",,"StudyData", $A$1, "Bar", "", "Time", $E$1,$A139, , "", "","False"))</f>
        <v>40483</v>
      </c>
      <c r="C139" s="71">
        <f xml:space="preserve"> RTD("cqg.rtd",,"StudyData", $A$1, "Bar", "", "Open", $E$1, $A139,,,,,)</f>
        <v>119.07</v>
      </c>
      <c r="D139" s="71">
        <f xml:space="preserve"> RTD("cqg.rtd",,"StudyData", $A$1, "Bar", "", "Close", $E$1, $A139,,,,,)</f>
        <v>118.49</v>
      </c>
      <c r="E139" s="70">
        <f t="shared" si="84"/>
        <v>0</v>
      </c>
      <c r="F139" s="71"/>
      <c r="G139" s="69">
        <f t="shared" si="87"/>
        <v>-137</v>
      </c>
      <c r="H139" s="81">
        <f xml:space="preserve"> RTD("cqg.rtd",,"StudyData", $G$1, "Bar", "", "Time", $E$1,$A139, , "", "","False")</f>
        <v>40483</v>
      </c>
      <c r="I139" s="71">
        <f xml:space="preserve"> RTD("cqg.rtd",,"StudyData", $G$1, "Bar", "", "Open", $E$1, $A139,,,,,)</f>
        <v>24.47</v>
      </c>
      <c r="J139" s="71">
        <f xml:space="preserve"> RTD("cqg.rtd",,"StudyData", $G$1, "Bar", "", "Close", $E$1, $A139,,,,,)</f>
        <v>23.95</v>
      </c>
      <c r="K139" s="70">
        <f t="shared" si="85"/>
        <v>-1.6427104722792695E-2</v>
      </c>
    </row>
    <row r="140" spans="1:11" x14ac:dyDescent="0.3">
      <c r="A140" s="69">
        <f t="shared" si="86"/>
        <v>-138</v>
      </c>
      <c r="B140" s="80">
        <f xml:space="preserve"> TRUNC(RTD("cqg.rtd",,"StudyData", $A$1, "Bar", "", "Time", $E$1,$A140, , "", "","False"))</f>
        <v>40452</v>
      </c>
      <c r="C140" s="71">
        <f xml:space="preserve"> RTD("cqg.rtd",,"StudyData", $A$1, "Bar", "", "Open", $E$1, $A140,,,,,)</f>
        <v>114.99</v>
      </c>
      <c r="D140" s="71">
        <f xml:space="preserve"> RTD("cqg.rtd",,"StudyData", $A$1, "Bar", "", "Close", $E$1, $A140,,,,,)</f>
        <v>118.49</v>
      </c>
      <c r="E140" s="70">
        <f t="shared" si="84"/>
        <v>3.8202050293524921E-2</v>
      </c>
      <c r="F140" s="71"/>
      <c r="G140" s="69">
        <f t="shared" si="87"/>
        <v>-138</v>
      </c>
      <c r="H140" s="81">
        <f xml:space="preserve"> RTD("cqg.rtd",,"StudyData", $G$1, "Bar", "", "Time", $E$1,$A140, , "", "","False")</f>
        <v>40452</v>
      </c>
      <c r="I140" s="71">
        <f xml:space="preserve"> RTD("cqg.rtd",,"StudyData", $G$1, "Bar", "", "Open", $E$1, $A140,,,,,)</f>
        <v>23.18</v>
      </c>
      <c r="J140" s="71">
        <f xml:space="preserve"> RTD("cqg.rtd",,"StudyData", $G$1, "Bar", "", "Close", $E$1, $A140,,,,,)</f>
        <v>24.35</v>
      </c>
      <c r="K140" s="70">
        <f t="shared" si="85"/>
        <v>5.7775847089487485E-2</v>
      </c>
    </row>
    <row r="141" spans="1:11" x14ac:dyDescent="0.3">
      <c r="A141" s="69">
        <f t="shared" si="86"/>
        <v>-139</v>
      </c>
      <c r="B141" s="80">
        <f xml:space="preserve"> TRUNC(RTD("cqg.rtd",,"StudyData", $A$1, "Bar", "", "Time", $E$1,$A141, , "", "","False"))</f>
        <v>40422</v>
      </c>
      <c r="C141" s="71">
        <f xml:space="preserve"> RTD("cqg.rtd",,"StudyData", $A$1, "Bar", "", "Open", $E$1, $A141,,,,,)</f>
        <v>106.73</v>
      </c>
      <c r="D141" s="71">
        <f xml:space="preserve"> RTD("cqg.rtd",,"StudyData", $A$1, "Bar", "", "Close", $E$1, $A141,,,,,)</f>
        <v>114.13</v>
      </c>
      <c r="E141" s="70">
        <f t="shared" si="84"/>
        <v>8.3752730035134296E-2</v>
      </c>
      <c r="F141" s="71"/>
      <c r="G141" s="69">
        <f t="shared" si="87"/>
        <v>-139</v>
      </c>
      <c r="H141" s="81">
        <f xml:space="preserve"> RTD("cqg.rtd",,"StudyData", $G$1, "Bar", "", "Time", $E$1,$A141, , "", "","False")</f>
        <v>40422</v>
      </c>
      <c r="I141" s="71">
        <f xml:space="preserve"> RTD("cqg.rtd",,"StudyData", $G$1, "Bar", "", "Open", $E$1, $A141,,,,,)</f>
        <v>20.97</v>
      </c>
      <c r="J141" s="71">
        <f xml:space="preserve"> RTD("cqg.rtd",,"StudyData", $G$1, "Bar", "", "Close", $E$1, $A141,,,,,)</f>
        <v>23.02</v>
      </c>
      <c r="K141" s="70">
        <f t="shared" si="85"/>
        <v>0.11261478975350402</v>
      </c>
    </row>
    <row r="142" spans="1:11" x14ac:dyDescent="0.3">
      <c r="A142" s="69">
        <f t="shared" si="86"/>
        <v>-140</v>
      </c>
      <c r="B142" s="80">
        <f xml:space="preserve"> TRUNC(RTD("cqg.rtd",,"StudyData", $A$1, "Bar", "", "Time", $E$1,$A142, , "", "","False"))</f>
        <v>40392</v>
      </c>
      <c r="C142" s="71">
        <f xml:space="preserve"> RTD("cqg.rtd",,"StudyData", $A$1, "Bar", "", "Open", $E$1, $A142,,,,,)</f>
        <v>111.99</v>
      </c>
      <c r="D142" s="71">
        <f xml:space="preserve"> RTD("cqg.rtd",,"StudyData", $A$1, "Bar", "", "Close", $E$1, $A142,,,,,)</f>
        <v>105.31</v>
      </c>
      <c r="E142" s="70">
        <f t="shared" si="84"/>
        <v>-4.498050240319211E-2</v>
      </c>
      <c r="F142" s="71"/>
      <c r="G142" s="69">
        <f t="shared" si="87"/>
        <v>-140</v>
      </c>
      <c r="H142" s="81">
        <f xml:space="preserve"> RTD("cqg.rtd",,"StudyData", $G$1, "Bar", "", "Time", $E$1,$A142, , "", "","False")</f>
        <v>40392</v>
      </c>
      <c r="I142" s="71">
        <f xml:space="preserve"> RTD("cqg.rtd",,"StudyData", $G$1, "Bar", "", "Open", $E$1, $A142,,,,,)</f>
        <v>22.18</v>
      </c>
      <c r="J142" s="71">
        <f xml:space="preserve"> RTD("cqg.rtd",,"StudyData", $G$1, "Bar", "", "Close", $E$1, $A142,,,,,)</f>
        <v>20.69</v>
      </c>
      <c r="K142" s="70">
        <f t="shared" si="85"/>
        <v>-5.6113138686131402E-2</v>
      </c>
    </row>
    <row r="143" spans="1:11" x14ac:dyDescent="0.3">
      <c r="A143" s="69">
        <f t="shared" si="86"/>
        <v>-141</v>
      </c>
      <c r="B143" s="80">
        <f xml:space="preserve"> TRUNC(RTD("cqg.rtd",,"StudyData", $A$1, "Bar", "", "Time", $E$1,$A143, , "", "","False"))</f>
        <v>40360</v>
      </c>
      <c r="C143" s="71">
        <f xml:space="preserve"> RTD("cqg.rtd",,"StudyData", $A$1, "Bar", "", "Open", $E$1, $A143,,,,,)</f>
        <v>103.15</v>
      </c>
      <c r="D143" s="71">
        <f xml:space="preserve"> RTD("cqg.rtd",,"StudyData", $A$1, "Bar", "", "Close", $E$1, $A143,,,,,)</f>
        <v>110.27</v>
      </c>
      <c r="E143" s="70">
        <f t="shared" si="84"/>
        <v>6.8300716915326465E-2</v>
      </c>
      <c r="F143" s="71"/>
      <c r="G143" s="69">
        <f t="shared" si="87"/>
        <v>-141</v>
      </c>
      <c r="H143" s="81">
        <f xml:space="preserve"> RTD("cqg.rtd",,"StudyData", $G$1, "Bar", "", "Time", $E$1,$A143, , "", "","False")</f>
        <v>40360</v>
      </c>
      <c r="I143" s="71">
        <f xml:space="preserve"> RTD("cqg.rtd",,"StudyData", $G$1, "Bar", "", "Open", $E$1, $A143,,,,,)</f>
        <v>20.41</v>
      </c>
      <c r="J143" s="71">
        <f xml:space="preserve"> RTD("cqg.rtd",,"StudyData", $G$1, "Bar", "", "Close", $E$1, $A143,,,,,)</f>
        <v>21.92</v>
      </c>
      <c r="K143" s="70">
        <f t="shared" si="85"/>
        <v>7.4509803921568779E-2</v>
      </c>
    </row>
    <row r="144" spans="1:11" x14ac:dyDescent="0.3">
      <c r="A144" s="69">
        <f t="shared" si="86"/>
        <v>-142</v>
      </c>
      <c r="B144" s="80">
        <f xml:space="preserve"> TRUNC(RTD("cqg.rtd",,"StudyData", $A$1, "Bar", "", "Time", $E$1,$A144, , "", "","False"))</f>
        <v>40330</v>
      </c>
      <c r="C144" s="71">
        <f xml:space="preserve"> RTD("cqg.rtd",,"StudyData", $A$1, "Bar", "", "Open", $E$1, $A144,,,,,)</f>
        <v>108.35</v>
      </c>
      <c r="D144" s="71">
        <f xml:space="preserve"> RTD("cqg.rtd",,"StudyData", $A$1, "Bar", "", "Close", $E$1, $A144,,,,,)</f>
        <v>103.22</v>
      </c>
      <c r="E144" s="70">
        <f t="shared" si="84"/>
        <v>-5.6144842721287495E-2</v>
      </c>
      <c r="F144" s="71"/>
      <c r="G144" s="69">
        <f t="shared" si="87"/>
        <v>-142</v>
      </c>
      <c r="H144" s="81">
        <f xml:space="preserve"> RTD("cqg.rtd",,"StudyData", $G$1, "Bar", "", "Time", $E$1,$A144, , "", "","False")</f>
        <v>40330</v>
      </c>
      <c r="I144" s="71">
        <f xml:space="preserve"> RTD("cqg.rtd",,"StudyData", $G$1, "Bar", "", "Open", $E$1, $A144,,,,,)</f>
        <v>21.54</v>
      </c>
      <c r="J144" s="71">
        <f xml:space="preserve"> RTD("cqg.rtd",,"StudyData", $G$1, "Bar", "", "Close", $E$1, $A144,,,,,)</f>
        <v>20.399999999999999</v>
      </c>
      <c r="K144" s="70">
        <f t="shared" si="85"/>
        <v>-5.7301293900184937E-2</v>
      </c>
    </row>
    <row r="145" spans="1:11" x14ac:dyDescent="0.3">
      <c r="A145" s="69">
        <f t="shared" si="86"/>
        <v>-143</v>
      </c>
      <c r="B145" s="80">
        <f xml:space="preserve"> TRUNC(RTD("cqg.rtd",,"StudyData", $A$1, "Bar", "", "Time", $E$1,$A145, , "", "","False"))</f>
        <v>40301</v>
      </c>
      <c r="C145" s="71">
        <f xml:space="preserve"> RTD("cqg.rtd",,"StudyData", $A$1, "Bar", "", "Open", $E$1, $A145,,,,,)</f>
        <v>119.38</v>
      </c>
      <c r="D145" s="71">
        <f xml:space="preserve"> RTD("cqg.rtd",,"StudyData", $A$1, "Bar", "", "Close", $E$1, $A145,,,,,)</f>
        <v>109.36</v>
      </c>
      <c r="E145" s="70">
        <f t="shared" si="84"/>
        <v>-7.9538759363689954E-2</v>
      </c>
      <c r="F145" s="71"/>
      <c r="G145" s="69">
        <f t="shared" si="87"/>
        <v>-143</v>
      </c>
      <c r="H145" s="81">
        <f xml:space="preserve"> RTD("cqg.rtd",,"StudyData", $G$1, "Bar", "", "Time", $E$1,$A145, , "", "","False")</f>
        <v>40301</v>
      </c>
      <c r="I145" s="71">
        <f xml:space="preserve"> RTD("cqg.rtd",,"StudyData", $G$1, "Bar", "", "Open", $E$1, $A145,,,,,)</f>
        <v>23.46</v>
      </c>
      <c r="J145" s="71">
        <f xml:space="preserve"> RTD("cqg.rtd",,"StudyData", $G$1, "Bar", "", "Close", $E$1, $A145,,,,,)</f>
        <v>21.64</v>
      </c>
      <c r="K145" s="70">
        <f t="shared" si="85"/>
        <v>-7.4422583404619269E-2</v>
      </c>
    </row>
    <row r="146" spans="1:11" x14ac:dyDescent="0.3">
      <c r="A146" s="69">
        <f t="shared" si="86"/>
        <v>-144</v>
      </c>
      <c r="B146" s="80">
        <f xml:space="preserve"> TRUNC(RTD("cqg.rtd",,"StudyData", $A$1, "Bar", "", "Time", $E$1,$A146, , "", "","False"))</f>
        <v>40269</v>
      </c>
      <c r="C146" s="71">
        <f xml:space="preserve"> RTD("cqg.rtd",,"StudyData", $A$1, "Bar", "", "Open", $E$1, $A146,,,,,)</f>
        <v>117.8</v>
      </c>
      <c r="D146" s="71">
        <f xml:space="preserve"> RTD("cqg.rtd",,"StudyData", $A$1, "Bar", "", "Close", $E$1, $A146,,,,,)</f>
        <v>118.81</v>
      </c>
      <c r="E146" s="70">
        <f t="shared" si="84"/>
        <v>1.5470085470085489E-2</v>
      </c>
      <c r="F146" s="71"/>
      <c r="G146" s="69">
        <f t="shared" si="87"/>
        <v>-144</v>
      </c>
      <c r="H146" s="81">
        <f xml:space="preserve"> RTD("cqg.rtd",,"StudyData", $G$1, "Bar", "", "Time", $E$1,$A146, , "", "","False")</f>
        <v>40269</v>
      </c>
      <c r="I146" s="71">
        <f xml:space="preserve"> RTD("cqg.rtd",,"StudyData", $G$1, "Bar", "", "Open", $E$1, $A146,,,,,)</f>
        <v>23.16</v>
      </c>
      <c r="J146" s="71">
        <f xml:space="preserve"> RTD("cqg.rtd",,"StudyData", $G$1, "Bar", "", "Close", $E$1, $A146,,,,,)</f>
        <v>23.38</v>
      </c>
      <c r="K146" s="70">
        <f t="shared" si="85"/>
        <v>1.2121212121212015E-2</v>
      </c>
    </row>
    <row r="147" spans="1:11" x14ac:dyDescent="0.3">
      <c r="A147" s="69">
        <f t="shared" si="86"/>
        <v>-145</v>
      </c>
      <c r="B147" s="80">
        <f xml:space="preserve"> TRUNC(RTD("cqg.rtd",,"StudyData", $A$1, "Bar", "", "Time", $E$1,$A147, , "", "","False"))</f>
        <v>40238</v>
      </c>
      <c r="C147" s="71">
        <f xml:space="preserve"> RTD("cqg.rtd",,"StudyData", $A$1, "Bar", "", "Open", $E$1, $A147,,,,,)</f>
        <v>111.2</v>
      </c>
      <c r="D147" s="71">
        <f xml:space="preserve"> RTD("cqg.rtd",,"StudyData", $A$1, "Bar", "", "Close", $E$1, $A147,,,,,)</f>
        <v>117</v>
      </c>
      <c r="E147" s="70">
        <f t="shared" si="84"/>
        <v>5.6528806212750637E-2</v>
      </c>
      <c r="F147" s="71"/>
      <c r="G147" s="69">
        <f t="shared" si="87"/>
        <v>-145</v>
      </c>
      <c r="H147" s="81">
        <f xml:space="preserve"> RTD("cqg.rtd",,"StudyData", $G$1, "Bar", "", "Time", $E$1,$A147, , "", "","False")</f>
        <v>40238</v>
      </c>
      <c r="I147" s="71">
        <f xml:space="preserve"> RTD("cqg.rtd",,"StudyData", $G$1, "Bar", "", "Open", $E$1, $A147,,,,,)</f>
        <v>21.8</v>
      </c>
      <c r="J147" s="71">
        <f xml:space="preserve"> RTD("cqg.rtd",,"StudyData", $G$1, "Bar", "", "Close", $E$1, $A147,,,,,)</f>
        <v>23.1</v>
      </c>
      <c r="K147" s="70">
        <f t="shared" si="85"/>
        <v>6.5006915629322273E-2</v>
      </c>
    </row>
    <row r="148" spans="1:11" x14ac:dyDescent="0.3">
      <c r="A148" s="69">
        <f t="shared" si="86"/>
        <v>-146</v>
      </c>
      <c r="B148" s="80">
        <f xml:space="preserve"> TRUNC(RTD("cqg.rtd",,"StudyData", $A$1, "Bar", "", "Time", $E$1,$A148, , "", "","False"))</f>
        <v>40210</v>
      </c>
      <c r="C148" s="71">
        <f xml:space="preserve"> RTD("cqg.rtd",,"StudyData", $A$1, "Bar", "", "Open", $E$1, $A148,,,,,)</f>
        <v>108.15</v>
      </c>
      <c r="D148" s="71">
        <f xml:space="preserve"> RTD("cqg.rtd",,"StudyData", $A$1, "Bar", "", "Close", $E$1, $A148,,,,,)</f>
        <v>110.74</v>
      </c>
      <c r="E148" s="70">
        <f t="shared" si="84"/>
        <v>3.1194710866933553E-2</v>
      </c>
      <c r="F148" s="71"/>
      <c r="G148" s="69">
        <f t="shared" si="87"/>
        <v>-146</v>
      </c>
      <c r="H148" s="81">
        <f xml:space="preserve"> RTD("cqg.rtd",,"StudyData", $G$1, "Bar", "", "Time", $E$1,$A148, , "", "","False")</f>
        <v>40210</v>
      </c>
      <c r="I148" s="71">
        <f xml:space="preserve"> RTD("cqg.rtd",,"StudyData", $G$1, "Bar", "", "Open", $E$1, $A148,,,,,)</f>
        <v>21.06</v>
      </c>
      <c r="J148" s="71">
        <f xml:space="preserve"> RTD("cqg.rtd",,"StudyData", $G$1, "Bar", "", "Close", $E$1, $A148,,,,,)</f>
        <v>21.69</v>
      </c>
      <c r="K148" s="70">
        <f t="shared" si="85"/>
        <v>3.5322195704057376E-2</v>
      </c>
    </row>
    <row r="149" spans="1:11" x14ac:dyDescent="0.3">
      <c r="A149" s="69">
        <f t="shared" si="86"/>
        <v>-147</v>
      </c>
      <c r="B149" s="80">
        <f xml:space="preserve"> TRUNC(RTD("cqg.rtd",,"StudyData", $A$1, "Bar", "", "Time", $E$1,$A149, , "", "","False"))</f>
        <v>40182</v>
      </c>
      <c r="C149" s="71">
        <f xml:space="preserve"> RTD("cqg.rtd",,"StudyData", $A$1, "Bar", "", "Open", $E$1, $A149,,,,,)</f>
        <v>112.37</v>
      </c>
      <c r="D149" s="71">
        <f xml:space="preserve"> RTD("cqg.rtd",,"StudyData", $A$1, "Bar", "", "Close", $E$1, $A149,,,,,)</f>
        <v>107.39</v>
      </c>
      <c r="E149" s="70">
        <f t="shared" si="84"/>
        <v>-3.6342426417803275E-2</v>
      </c>
      <c r="F149" s="71"/>
      <c r="G149" s="69">
        <f t="shared" si="87"/>
        <v>-147</v>
      </c>
      <c r="H149" s="81">
        <f xml:space="preserve"> RTD("cqg.rtd",,"StudyData", $G$1, "Bar", "", "Time", $E$1,$A149, , "", "","False")</f>
        <v>40182</v>
      </c>
      <c r="I149" s="71">
        <f xml:space="preserve"> RTD("cqg.rtd",,"StudyData", $G$1, "Bar", "", "Open", $E$1, $A149,,,,,)</f>
        <v>23.14</v>
      </c>
      <c r="J149" s="71">
        <f xml:space="preserve"> RTD("cqg.rtd",,"StudyData", $G$1, "Bar", "", "Close", $E$1, $A149,,,,,)</f>
        <v>20.95</v>
      </c>
      <c r="K149" s="70">
        <f t="shared" si="85"/>
        <v>-8.6349760139555184E-2</v>
      </c>
    </row>
    <row r="150" spans="1:11" x14ac:dyDescent="0.3">
      <c r="A150" s="69">
        <f t="shared" si="86"/>
        <v>-148</v>
      </c>
      <c r="B150" s="80">
        <f xml:space="preserve"> TRUNC(RTD("cqg.rtd",,"StudyData", $A$1, "Bar", "", "Time", $E$1,$A150, , "", "","False"))</f>
        <v>40148</v>
      </c>
      <c r="C150" s="71">
        <f xml:space="preserve"> RTD("cqg.rtd",,"StudyData", $A$1, "Bar", "", "Open", $E$1, $A150,,,,,)</f>
        <v>110.92</v>
      </c>
      <c r="D150" s="71">
        <f xml:space="preserve"> RTD("cqg.rtd",,"StudyData", $A$1, "Bar", "", "Close", $E$1, $A150,,,,,)</f>
        <v>111.44</v>
      </c>
      <c r="E150" s="70">
        <f t="shared" si="84"/>
        <v>1.3643805712206658E-2</v>
      </c>
      <c r="F150" s="71"/>
      <c r="G150" s="69">
        <f t="shared" si="87"/>
        <v>-148</v>
      </c>
      <c r="H150" s="81">
        <f xml:space="preserve"> RTD("cqg.rtd",,"StudyData", $G$1, "Bar", "", "Time", $E$1,$A150, , "", "","False")</f>
        <v>40148</v>
      </c>
      <c r="I150" s="71">
        <f xml:space="preserve"> RTD("cqg.rtd",,"StudyData", $G$1, "Bar", "", "Open", $E$1, $A150,,,,,)</f>
        <v>21.92</v>
      </c>
      <c r="J150" s="71">
        <f xml:space="preserve"> RTD("cqg.rtd",,"StudyData", $G$1, "Bar", "", "Close", $E$1, $A150,,,,,)</f>
        <v>22.93</v>
      </c>
      <c r="K150" s="70">
        <f t="shared" si="85"/>
        <v>5.4252873563218375E-2</v>
      </c>
    </row>
    <row r="151" spans="1:11" x14ac:dyDescent="0.3">
      <c r="A151" s="69">
        <f t="shared" si="86"/>
        <v>-149</v>
      </c>
      <c r="B151" s="80">
        <f xml:space="preserve"> TRUNC(RTD("cqg.rtd",,"StudyData", $A$1, "Bar", "", "Time", $E$1,$A151, , "", "","False"))</f>
        <v>40119</v>
      </c>
      <c r="C151" s="71">
        <f xml:space="preserve"> RTD("cqg.rtd",,"StudyData", $A$1, "Bar", "", "Open", $E$1, $A151,,,,,)</f>
        <v>104.13</v>
      </c>
      <c r="D151" s="71">
        <f xml:space="preserve"> RTD("cqg.rtd",,"StudyData", $A$1, "Bar", "", "Close", $E$1, $A151,,,,,)</f>
        <v>109.94</v>
      </c>
      <c r="E151" s="70">
        <f t="shared" si="84"/>
        <v>6.1606797991502468E-2</v>
      </c>
      <c r="F151" s="71"/>
      <c r="G151" s="69">
        <f t="shared" si="87"/>
        <v>-149</v>
      </c>
      <c r="H151" s="81">
        <f xml:space="preserve"> RTD("cqg.rtd",,"StudyData", $G$1, "Bar", "", "Time", $E$1,$A151, , "", "","False")</f>
        <v>40119</v>
      </c>
      <c r="I151" s="71">
        <f xml:space="preserve"> RTD("cqg.rtd",,"StudyData", $G$1, "Bar", "", "Open", $E$1, $A151,,,,,)</f>
        <v>20.68</v>
      </c>
      <c r="J151" s="71">
        <f xml:space="preserve"> RTD("cqg.rtd",,"StudyData", $G$1, "Bar", "", "Close", $E$1, $A151,,,,,)</f>
        <v>21.75</v>
      </c>
      <c r="K151" s="70">
        <f t="shared" si="85"/>
        <v>5.5312954876273683E-2</v>
      </c>
    </row>
    <row r="152" spans="1:11" x14ac:dyDescent="0.3">
      <c r="A152" s="69">
        <f t="shared" si="86"/>
        <v>-150</v>
      </c>
      <c r="B152" s="80">
        <f xml:space="preserve"> TRUNC(RTD("cqg.rtd",,"StudyData", $A$1, "Bar", "", "Time", $E$1,$A152, , "", "","False"))</f>
        <v>40087</v>
      </c>
      <c r="C152" s="71">
        <f xml:space="preserve"> RTD("cqg.rtd",,"StudyData", $A$1, "Bar", "", "Open", $E$1, $A152,,,,,)</f>
        <v>105.34</v>
      </c>
      <c r="D152" s="71">
        <f xml:space="preserve"> RTD("cqg.rtd",,"StudyData", $A$1, "Bar", "", "Close", $E$1, $A152,,,,,)</f>
        <v>103.56</v>
      </c>
      <c r="E152" s="70">
        <f t="shared" si="84"/>
        <v>-1.9225305426650262E-2</v>
      </c>
      <c r="F152" s="71"/>
      <c r="G152" s="69">
        <f t="shared" si="87"/>
        <v>-150</v>
      </c>
      <c r="H152" s="81">
        <f xml:space="preserve"> RTD("cqg.rtd",,"StudyData", $G$1, "Bar", "", "Time", $E$1,$A152, , "", "","False")</f>
        <v>40087</v>
      </c>
      <c r="I152" s="71">
        <f xml:space="preserve"> RTD("cqg.rtd",,"StudyData", $G$1, "Bar", "", "Open", $E$1, $A152,,,,,)</f>
        <v>20.75</v>
      </c>
      <c r="J152" s="71">
        <f xml:space="preserve"> RTD("cqg.rtd",,"StudyData", $G$1, "Bar", "", "Close", $E$1, $A152,,,,,)</f>
        <v>20.61</v>
      </c>
      <c r="K152" s="70">
        <f t="shared" si="85"/>
        <v>-1.2458073790129446E-2</v>
      </c>
    </row>
    <row r="153" spans="1:11" x14ac:dyDescent="0.3">
      <c r="A153" s="69">
        <f t="shared" si="86"/>
        <v>-151</v>
      </c>
      <c r="B153" s="80">
        <f xml:space="preserve"> TRUNC(RTD("cqg.rtd",,"StudyData", $A$1, "Bar", "", "Time", $E$1,$A153, , "", "","False"))</f>
        <v>40057</v>
      </c>
      <c r="C153" s="71">
        <f xml:space="preserve"> RTD("cqg.rtd",,"StudyData", $A$1, "Bar", "", "Open", $E$1, $A153,,,,,)</f>
        <v>101.95</v>
      </c>
      <c r="D153" s="71">
        <f xml:space="preserve"> RTD("cqg.rtd",,"StudyData", $A$1, "Bar", "", "Close", $E$1, $A153,,,,,)</f>
        <v>105.59</v>
      </c>
      <c r="E153" s="70">
        <f t="shared" si="84"/>
        <v>3.0548506734335446E-2</v>
      </c>
      <c r="F153" s="71"/>
      <c r="G153" s="69">
        <f t="shared" si="87"/>
        <v>-151</v>
      </c>
      <c r="H153" s="81">
        <f xml:space="preserve"> RTD("cqg.rtd",,"StudyData", $G$1, "Bar", "", "Time", $E$1,$A153, , "", "","False")</f>
        <v>40057</v>
      </c>
      <c r="I153" s="71">
        <f xml:space="preserve"> RTD("cqg.rtd",,"StudyData", $G$1, "Bar", "", "Open", $E$1, $A153,,,,,)</f>
        <v>19.98</v>
      </c>
      <c r="J153" s="71">
        <f xml:space="preserve"> RTD("cqg.rtd",,"StudyData", $G$1, "Bar", "", "Close", $E$1, $A153,,,,,)</f>
        <v>20.87</v>
      </c>
      <c r="K153" s="70">
        <f t="shared" si="85"/>
        <v>4.2457542457542533E-2</v>
      </c>
    </row>
    <row r="154" spans="1:11" x14ac:dyDescent="0.3">
      <c r="A154" s="69">
        <f t="shared" si="86"/>
        <v>-152</v>
      </c>
      <c r="B154" s="80">
        <f xml:space="preserve"> TRUNC(RTD("cqg.rtd",,"StudyData", $A$1, "Bar", "", "Time", $E$1,$A154, , "", "","False"))</f>
        <v>40028</v>
      </c>
      <c r="C154" s="71">
        <f xml:space="preserve"> RTD("cqg.rtd",,"StudyData", $A$1, "Bar", "", "Open", $E$1, $A154,,,,,)</f>
        <v>99.85</v>
      </c>
      <c r="D154" s="71">
        <f xml:space="preserve"> RTD("cqg.rtd",,"StudyData", $A$1, "Bar", "", "Close", $E$1, $A154,,,,,)</f>
        <v>102.46</v>
      </c>
      <c r="E154" s="70">
        <f t="shared" si="84"/>
        <v>3.6939581014067316E-2</v>
      </c>
      <c r="F154" s="71"/>
      <c r="G154" s="69">
        <f t="shared" si="87"/>
        <v>-152</v>
      </c>
      <c r="H154" s="81">
        <f xml:space="preserve"> RTD("cqg.rtd",,"StudyData", $G$1, "Bar", "", "Time", $E$1,$A154, , "", "","False")</f>
        <v>40028</v>
      </c>
      <c r="I154" s="71">
        <f xml:space="preserve"> RTD("cqg.rtd",,"StudyData", $G$1, "Bar", "", "Open", $E$1, $A154,,,,,)</f>
        <v>19.96</v>
      </c>
      <c r="J154" s="71">
        <f xml:space="preserve"> RTD("cqg.rtd",,"StudyData", $G$1, "Bar", "", "Close", $E$1, $A154,,,,,)</f>
        <v>20.02</v>
      </c>
      <c r="K154" s="70">
        <f t="shared" si="85"/>
        <v>1.624365482233504E-2</v>
      </c>
    </row>
    <row r="155" spans="1:11" x14ac:dyDescent="0.3">
      <c r="A155" s="69">
        <f t="shared" si="86"/>
        <v>-153</v>
      </c>
      <c r="B155" s="80">
        <f xml:space="preserve"> TRUNC(RTD("cqg.rtd",,"StudyData", $A$1, "Bar", "", "Time", $E$1,$A155, , "", "","False"))</f>
        <v>39995</v>
      </c>
      <c r="C155" s="71">
        <f xml:space="preserve"> RTD("cqg.rtd",,"StudyData", $A$1, "Bar", "", "Open", $E$1, $A155,,,,,)</f>
        <v>92.34</v>
      </c>
      <c r="D155" s="71">
        <f xml:space="preserve"> RTD("cqg.rtd",,"StudyData", $A$1, "Bar", "", "Close", $E$1, $A155,,,,,)</f>
        <v>98.81</v>
      </c>
      <c r="E155" s="70">
        <f t="shared" si="84"/>
        <v>7.4605764002175085E-2</v>
      </c>
      <c r="F155" s="71"/>
      <c r="G155" s="69">
        <f t="shared" si="87"/>
        <v>-153</v>
      </c>
      <c r="H155" s="81">
        <f xml:space="preserve"> RTD("cqg.rtd",,"StudyData", $G$1, "Bar", "", "Time", $E$1,$A155, , "", "","False")</f>
        <v>39995</v>
      </c>
      <c r="I155" s="71">
        <f xml:space="preserve"> RTD("cqg.rtd",,"StudyData", $G$1, "Bar", "", "Open", $E$1, $A155,,,,,)</f>
        <v>18.309999999999999</v>
      </c>
      <c r="J155" s="71">
        <f xml:space="preserve"> RTD("cqg.rtd",,"StudyData", $G$1, "Bar", "", "Close", $E$1, $A155,,,,,)</f>
        <v>19.7</v>
      </c>
      <c r="K155" s="70">
        <f t="shared" si="85"/>
        <v>8.1823174080175642E-2</v>
      </c>
    </row>
    <row r="156" spans="1:11" x14ac:dyDescent="0.3">
      <c r="A156" s="69">
        <f t="shared" si="86"/>
        <v>-154</v>
      </c>
      <c r="B156" s="80">
        <f xml:space="preserve"> TRUNC(RTD("cqg.rtd",,"StudyData", $A$1, "Bar", "", "Time", $E$1,$A156, , "", "","False"))</f>
        <v>39965</v>
      </c>
      <c r="C156" s="71">
        <f xml:space="preserve"> RTD("cqg.rtd",,"StudyData", $A$1, "Bar", "", "Open", $E$1, $A156,,,,,)</f>
        <v>93.64</v>
      </c>
      <c r="D156" s="71">
        <f xml:space="preserve"> RTD("cqg.rtd",,"StudyData", $A$1, "Bar", "", "Close", $E$1, $A156,,,,,)</f>
        <v>91.95</v>
      </c>
      <c r="E156" s="70">
        <f t="shared" si="84"/>
        <v>-6.2682373284340025E-3</v>
      </c>
      <c r="F156" s="71"/>
      <c r="G156" s="69">
        <f t="shared" si="87"/>
        <v>-154</v>
      </c>
      <c r="H156" s="81">
        <f xml:space="preserve"> RTD("cqg.rtd",,"StudyData", $G$1, "Bar", "", "Time", $E$1,$A156, , "", "","False")</f>
        <v>39965</v>
      </c>
      <c r="I156" s="71">
        <f xml:space="preserve"> RTD("cqg.rtd",,"StudyData", $G$1, "Bar", "", "Open", $E$1, $A156,,,,,)</f>
        <v>17.87</v>
      </c>
      <c r="J156" s="71">
        <f xml:space="preserve"> RTD("cqg.rtd",,"StudyData", $G$1, "Bar", "", "Close", $E$1, $A156,,,,,)</f>
        <v>18.21</v>
      </c>
      <c r="K156" s="70">
        <f t="shared" si="85"/>
        <v>3.1728045325779171E-2</v>
      </c>
    </row>
    <row r="157" spans="1:11" x14ac:dyDescent="0.3">
      <c r="A157" s="69">
        <f t="shared" si="86"/>
        <v>-155</v>
      </c>
      <c r="B157" s="80">
        <f xml:space="preserve"> TRUNC(RTD("cqg.rtd",,"StudyData", $A$1, "Bar", "", "Time", $E$1,$A157, , "", "","False"))</f>
        <v>39934</v>
      </c>
      <c r="C157" s="71">
        <f xml:space="preserve"> RTD("cqg.rtd",,"StudyData", $A$1, "Bar", "", "Open", $E$1, $A157,,,,,)</f>
        <v>87.45</v>
      </c>
      <c r="D157" s="71">
        <f xml:space="preserve"> RTD("cqg.rtd",,"StudyData", $A$1, "Bar", "", "Close", $E$1, $A157,,,,,)</f>
        <v>92.53</v>
      </c>
      <c r="E157" s="70">
        <f t="shared" si="84"/>
        <v>5.8453443148021041E-2</v>
      </c>
      <c r="F157" s="71"/>
      <c r="G157" s="69">
        <f t="shared" si="87"/>
        <v>-155</v>
      </c>
      <c r="H157" s="81">
        <f xml:space="preserve"> RTD("cqg.rtd",,"StudyData", $G$1, "Bar", "", "Time", $E$1,$A157, , "", "","False")</f>
        <v>39934</v>
      </c>
      <c r="I157" s="71">
        <f xml:space="preserve"> RTD("cqg.rtd",,"StudyData", $G$1, "Bar", "", "Open", $E$1, $A157,,,,,)</f>
        <v>17.3</v>
      </c>
      <c r="J157" s="71">
        <f xml:space="preserve"> RTD("cqg.rtd",,"StudyData", $G$1, "Bar", "", "Close", $E$1, $A157,,,,,)</f>
        <v>17.649999999999999</v>
      </c>
      <c r="K157" s="70">
        <f t="shared" si="85"/>
        <v>2.3188405797101366E-2</v>
      </c>
    </row>
    <row r="158" spans="1:11" x14ac:dyDescent="0.3">
      <c r="A158" s="69">
        <f t="shared" si="86"/>
        <v>-156</v>
      </c>
      <c r="B158" s="80">
        <f xml:space="preserve"> TRUNC(RTD("cqg.rtd",,"StudyData", $A$1, "Bar", "", "Time", $E$1,$A158, , "", "","False"))</f>
        <v>39904</v>
      </c>
      <c r="C158" s="71">
        <f xml:space="preserve"> RTD("cqg.rtd",,"StudyData", $A$1, "Bar", "", "Open", $E$1, $A158,,,,,)</f>
        <v>78.53</v>
      </c>
      <c r="D158" s="71">
        <f xml:space="preserve"> RTD("cqg.rtd",,"StudyData", $A$1, "Bar", "", "Close", $E$1, $A158,,,,,)</f>
        <v>87.42</v>
      </c>
      <c r="E158" s="70">
        <f t="shared" si="84"/>
        <v>9.9346076458752597E-2</v>
      </c>
      <c r="F158" s="71"/>
      <c r="G158" s="69">
        <f t="shared" si="87"/>
        <v>-156</v>
      </c>
      <c r="H158" s="81">
        <f xml:space="preserve"> RTD("cqg.rtd",,"StudyData", $G$1, "Bar", "", "Time", $E$1,$A158, , "", "","False")</f>
        <v>39904</v>
      </c>
      <c r="I158" s="71">
        <f xml:space="preserve"> RTD("cqg.rtd",,"StudyData", $G$1, "Bar", "", "Open", $E$1, $A158,,,,,)</f>
        <v>15.44</v>
      </c>
      <c r="J158" s="71">
        <f xml:space="preserve"> RTD("cqg.rtd",,"StudyData", $G$1, "Bar", "", "Close", $E$1, $A158,,,,,)</f>
        <v>17.25</v>
      </c>
      <c r="K158" s="70">
        <f t="shared" si="85"/>
        <v>0.1043533930857875</v>
      </c>
    </row>
    <row r="159" spans="1:11" x14ac:dyDescent="0.3">
      <c r="A159" s="69">
        <f t="shared" si="86"/>
        <v>-157</v>
      </c>
      <c r="B159" s="80">
        <f xml:space="preserve"> TRUNC(RTD("cqg.rtd",,"StudyData", $A$1, "Bar", "", "Time", $E$1,$A159, , "", "","False"))</f>
        <v>39874</v>
      </c>
      <c r="C159" s="71">
        <f xml:space="preserve"> RTD("cqg.rtd",,"StudyData", $A$1, "Bar", "", "Open", $E$1, $A159,,,,,)</f>
        <v>72.489999999999995</v>
      </c>
      <c r="D159" s="71">
        <f xml:space="preserve"> RTD("cqg.rtd",,"StudyData", $A$1, "Bar", "", "Close", $E$1, $A159,,,,,)</f>
        <v>79.52</v>
      </c>
      <c r="E159" s="70">
        <f t="shared" si="84"/>
        <v>7.5612065467333817E-2</v>
      </c>
      <c r="F159" s="71"/>
      <c r="G159" s="69">
        <f t="shared" si="87"/>
        <v>-157</v>
      </c>
      <c r="H159" s="81">
        <f xml:space="preserve"> RTD("cqg.rtd",,"StudyData", $G$1, "Bar", "", "Time", $E$1,$A159, , "", "","False")</f>
        <v>39874</v>
      </c>
      <c r="I159" s="71">
        <f xml:space="preserve"> RTD("cqg.rtd",,"StudyData", $G$1, "Bar", "", "Open", $E$1, $A159,,,,,)</f>
        <v>13.94</v>
      </c>
      <c r="J159" s="71">
        <f xml:space="preserve"> RTD("cqg.rtd",,"StudyData", $G$1, "Bar", "", "Close", $E$1, $A159,,,,,)</f>
        <v>15.62</v>
      </c>
      <c r="K159" s="70">
        <f t="shared" si="85"/>
        <v>0.10623229461756374</v>
      </c>
    </row>
    <row r="160" spans="1:11" x14ac:dyDescent="0.3">
      <c r="A160" s="69">
        <f t="shared" si="86"/>
        <v>-158</v>
      </c>
      <c r="B160" s="80">
        <f xml:space="preserve"> TRUNC(RTD("cqg.rtd",,"StudyData", $A$1, "Bar", "", "Time", $E$1,$A160, , "", "","False"))</f>
        <v>39846</v>
      </c>
      <c r="C160" s="71">
        <f xml:space="preserve"> RTD("cqg.rtd",,"StudyData", $A$1, "Bar", "", "Open", $E$1, $A160,,,,,)</f>
        <v>81.58</v>
      </c>
      <c r="D160" s="71">
        <f xml:space="preserve"> RTD("cqg.rtd",,"StudyData", $A$1, "Bar", "", "Close", $E$1, $A160,,,,,)</f>
        <v>73.930000000000007</v>
      </c>
      <c r="E160" s="70">
        <f t="shared" si="84"/>
        <v>-0.10744899191114321</v>
      </c>
      <c r="F160" s="71"/>
      <c r="G160" s="69">
        <f t="shared" si="87"/>
        <v>-158</v>
      </c>
      <c r="H160" s="81">
        <f xml:space="preserve"> RTD("cqg.rtd",,"StudyData", $G$1, "Bar", "", "Time", $E$1,$A160, , "", "","False")</f>
        <v>39846</v>
      </c>
      <c r="I160" s="71">
        <f xml:space="preserve"> RTD("cqg.rtd",,"StudyData", $G$1, "Bar", "", "Open", $E$1, $A160,,,,,)</f>
        <v>14.6</v>
      </c>
      <c r="J160" s="71">
        <f xml:space="preserve"> RTD("cqg.rtd",,"StudyData", $G$1, "Bar", "", "Close", $E$1, $A160,,,,,)</f>
        <v>14.12</v>
      </c>
      <c r="K160" s="70">
        <f t="shared" si="85"/>
        <v>-3.8147138964577693E-2</v>
      </c>
    </row>
    <row r="161" spans="1:11" x14ac:dyDescent="0.3">
      <c r="A161" s="69">
        <f t="shared" si="86"/>
        <v>-159</v>
      </c>
      <c r="B161" s="80">
        <f xml:space="preserve"> TRUNC(RTD("cqg.rtd",,"StudyData", $A$1, "Bar", "", "Time", $E$1,$A161, , "", "","False"))</f>
        <v>39815</v>
      </c>
      <c r="C161" s="71">
        <f xml:space="preserve"> RTD("cqg.rtd",,"StudyData", $A$1, "Bar", "", "Open", $E$1, $A161,,,,,)</f>
        <v>90.45</v>
      </c>
      <c r="D161" s="71">
        <f xml:space="preserve"> RTD("cqg.rtd",,"StudyData", $A$1, "Bar", "", "Close", $E$1, $A161,,,,,)</f>
        <v>82.83</v>
      </c>
      <c r="E161" s="70">
        <f t="shared" si="84"/>
        <v>-8.2114361702127631E-2</v>
      </c>
      <c r="F161" s="71"/>
      <c r="G161" s="69">
        <f t="shared" si="87"/>
        <v>-159</v>
      </c>
      <c r="H161" s="81">
        <f xml:space="preserve"> RTD("cqg.rtd",,"StudyData", $G$1, "Bar", "", "Time", $E$1,$A161, , "", "","False")</f>
        <v>39815</v>
      </c>
      <c r="I161" s="71">
        <f xml:space="preserve"> RTD("cqg.rtd",,"StudyData", $G$1, "Bar", "", "Open", $E$1, $A161,,,,,)</f>
        <v>15.5</v>
      </c>
      <c r="J161" s="71">
        <f xml:space="preserve"> RTD("cqg.rtd",,"StudyData", $G$1, "Bar", "", "Close", $E$1, $A161,,,,,)</f>
        <v>14.68</v>
      </c>
      <c r="K161" s="70">
        <f t="shared" si="85"/>
        <v>-4.7371836469824818E-2</v>
      </c>
    </row>
    <row r="162" spans="1:11" x14ac:dyDescent="0.3">
      <c r="A162" s="69">
        <f t="shared" si="86"/>
        <v>-160</v>
      </c>
      <c r="B162" s="80">
        <f xml:space="preserve"> TRUNC(RTD("cqg.rtd",,"StudyData", $A$1, "Bar", "", "Time", $E$1,$A162, , "", "","False"))</f>
        <v>39783</v>
      </c>
      <c r="C162" s="71">
        <f xml:space="preserve"> RTD("cqg.rtd",,"StudyData", $A$1, "Bar", "", "Open", $E$1, $A162,,,,,)</f>
        <v>87.55</v>
      </c>
      <c r="D162" s="71">
        <f xml:space="preserve"> RTD("cqg.rtd",,"StudyData", $A$1, "Bar", "", "Close", $E$1, $A162,,,,,)</f>
        <v>90.24</v>
      </c>
      <c r="E162" s="70">
        <f t="shared" si="84"/>
        <v>1.6650016650015702E-3</v>
      </c>
      <c r="F162" s="71"/>
      <c r="G162" s="69">
        <f t="shared" si="87"/>
        <v>-160</v>
      </c>
      <c r="H162" s="81">
        <f xml:space="preserve"> RTD("cqg.rtd",,"StudyData", $G$1, "Bar", "", "Time", $E$1,$A162, , "", "","False")</f>
        <v>39783</v>
      </c>
      <c r="I162" s="71">
        <f xml:space="preserve"> RTD("cqg.rtd",,"StudyData", $G$1, "Bar", "", "Open", $E$1, $A162,,,,,)</f>
        <v>14.97</v>
      </c>
      <c r="J162" s="71">
        <f xml:space="preserve"> RTD("cqg.rtd",,"StudyData", $G$1, "Bar", "", "Close", $E$1, $A162,,,,,)</f>
        <v>15.41</v>
      </c>
      <c r="K162" s="70">
        <f t="shared" si="85"/>
        <v>1.0491803278688533E-2</v>
      </c>
    </row>
    <row r="163" spans="1:11" x14ac:dyDescent="0.3">
      <c r="A163" s="69">
        <f t="shared" si="86"/>
        <v>-161</v>
      </c>
      <c r="B163" s="80">
        <f xml:space="preserve"> TRUNC(RTD("cqg.rtd",,"StudyData", $A$1, "Bar", "", "Time", $E$1,$A163, , "", "","False"))</f>
        <v>39755</v>
      </c>
      <c r="C163" s="71">
        <f xml:space="preserve"> RTD("cqg.rtd",,"StudyData", $A$1, "Bar", "", "Open", $E$1, $A163,,,,,)</f>
        <v>96.78</v>
      </c>
      <c r="D163" s="71">
        <f xml:space="preserve"> RTD("cqg.rtd",,"StudyData", $A$1, "Bar", "", "Close", $E$1, $A163,,,,,)</f>
        <v>90.09</v>
      </c>
      <c r="E163" s="70">
        <f t="shared" si="84"/>
        <v>-6.9606526902819321E-2</v>
      </c>
      <c r="F163" s="71"/>
      <c r="G163" s="69">
        <f t="shared" si="87"/>
        <v>-161</v>
      </c>
      <c r="H163" s="81">
        <f xml:space="preserve"> RTD("cqg.rtd",,"StudyData", $G$1, "Bar", "", "Time", $E$1,$A163, , "", "","False")</f>
        <v>39755</v>
      </c>
      <c r="I163" s="71">
        <f xml:space="preserve"> RTD("cqg.rtd",,"StudyData", $G$1, "Bar", "", "Open", $E$1, $A163,,,,,)</f>
        <v>16.690000000000001</v>
      </c>
      <c r="J163" s="71">
        <f xml:space="preserve"> RTD("cqg.rtd",,"StudyData", $G$1, "Bar", "", "Close", $E$1, $A163,,,,,)</f>
        <v>15.25</v>
      </c>
      <c r="K163" s="70">
        <f t="shared" si="85"/>
        <v>-8.4084084084084007E-2</v>
      </c>
    </row>
    <row r="164" spans="1:11" x14ac:dyDescent="0.3">
      <c r="A164" s="69">
        <f t="shared" si="86"/>
        <v>-162</v>
      </c>
      <c r="B164" s="80">
        <f xml:space="preserve"> TRUNC(RTD("cqg.rtd",,"StudyData", $A$1, "Bar", "", "Time", $E$1,$A164, , "", "","False"))</f>
        <v>39722</v>
      </c>
      <c r="C164" s="71">
        <f xml:space="preserve"> RTD("cqg.rtd",,"StudyData", $A$1, "Bar", "", "Open", $E$1, $A164,,,,,)</f>
        <v>115.27</v>
      </c>
      <c r="D164" s="71">
        <f xml:space="preserve"> RTD("cqg.rtd",,"StudyData", $A$1, "Bar", "", "Close", $E$1, $A164,,,,,)</f>
        <v>96.83</v>
      </c>
      <c r="E164" s="70">
        <f t="shared" si="84"/>
        <v>-0.16518665402189842</v>
      </c>
      <c r="F164" s="71"/>
      <c r="G164" s="69">
        <f t="shared" si="87"/>
        <v>-162</v>
      </c>
      <c r="H164" s="81">
        <f xml:space="preserve"> RTD("cqg.rtd",,"StudyData", $G$1, "Bar", "", "Time", $E$1,$A164, , "", "","False")</f>
        <v>39722</v>
      </c>
      <c r="I164" s="71">
        <f xml:space="preserve"> RTD("cqg.rtd",,"StudyData", $G$1, "Bar", "", "Open", $E$1, $A164,,,,,)</f>
        <v>19.68</v>
      </c>
      <c r="J164" s="71">
        <f xml:space="preserve"> RTD("cqg.rtd",,"StudyData", $G$1, "Bar", "", "Close", $E$1, $A164,,,,,)</f>
        <v>16.649999999999999</v>
      </c>
      <c r="K164" s="70">
        <f t="shared" si="85"/>
        <v>-0.1612090680100757</v>
      </c>
    </row>
    <row r="165" spans="1:11" x14ac:dyDescent="0.3">
      <c r="A165" s="69">
        <f t="shared" si="86"/>
        <v>-163</v>
      </c>
      <c r="B165" s="80">
        <f xml:space="preserve"> TRUNC(RTD("cqg.rtd",,"StudyData", $A$1, "Bar", "", "Time", $E$1,$A165, , "", "","False"))</f>
        <v>39693</v>
      </c>
      <c r="C165" s="71">
        <f xml:space="preserve"> RTD("cqg.rtd",,"StudyData", $A$1, "Bar", "", "Open", $E$1, $A165,,,,,)</f>
        <v>130.03</v>
      </c>
      <c r="D165" s="71">
        <f xml:space="preserve"> RTD("cqg.rtd",,"StudyData", $A$1, "Bar", "", "Close", $E$1, $A165,,,,,)</f>
        <v>115.99</v>
      </c>
      <c r="E165" s="70">
        <f t="shared" si="84"/>
        <v>-9.9386598338380289E-2</v>
      </c>
      <c r="F165" s="71"/>
      <c r="G165" s="69">
        <f t="shared" si="87"/>
        <v>-163</v>
      </c>
      <c r="H165" s="81">
        <f xml:space="preserve"> RTD("cqg.rtd",,"StudyData", $G$1, "Bar", "", "Time", $E$1,$A165, , "", "","False")</f>
        <v>39693</v>
      </c>
      <c r="I165" s="71">
        <f xml:space="preserve"> RTD("cqg.rtd",,"StudyData", $G$1, "Bar", "", "Open", $E$1, $A165,,,,,)</f>
        <v>23.27</v>
      </c>
      <c r="J165" s="71">
        <f xml:space="preserve"> RTD("cqg.rtd",,"StudyData", $G$1, "Bar", "", "Close", $E$1, $A165,,,,,)</f>
        <v>19.850000000000001</v>
      </c>
      <c r="K165" s="70">
        <f t="shared" si="85"/>
        <v>-0.12747252747252741</v>
      </c>
    </row>
    <row r="166" spans="1:11" x14ac:dyDescent="0.3">
      <c r="A166" s="69">
        <f t="shared" si="86"/>
        <v>-164</v>
      </c>
      <c r="B166" s="80">
        <f xml:space="preserve"> TRUNC(RTD("cqg.rtd",,"StudyData", $A$1, "Bar", "", "Time", $E$1,$A166, , "", "","False"))</f>
        <v>39661</v>
      </c>
      <c r="C166" s="71">
        <f xml:space="preserve"> RTD("cqg.rtd",,"StudyData", $A$1, "Bar", "", "Open", $E$1, $A166,,,,,)</f>
        <v>127.12</v>
      </c>
      <c r="D166" s="71">
        <f xml:space="preserve"> RTD("cqg.rtd",,"StudyData", $A$1, "Bar", "", "Close", $E$1, $A166,,,,,)</f>
        <v>128.79</v>
      </c>
      <c r="E166" s="70">
        <f t="shared" si="84"/>
        <v>1.5453756997555735E-2</v>
      </c>
      <c r="F166" s="71"/>
      <c r="G166" s="69">
        <f t="shared" si="87"/>
        <v>-164</v>
      </c>
      <c r="H166" s="81">
        <f xml:space="preserve"> RTD("cqg.rtd",,"StudyData", $G$1, "Bar", "", "Time", $E$1,$A166, , "", "","False")</f>
        <v>39661</v>
      </c>
      <c r="I166" s="71">
        <f xml:space="preserve"> RTD("cqg.rtd",,"StudyData", $G$1, "Bar", "", "Open", $E$1, $A166,,,,,)</f>
        <v>22.48</v>
      </c>
      <c r="J166" s="71">
        <f xml:space="preserve"> RTD("cqg.rtd",,"StudyData", $G$1, "Bar", "", "Close", $E$1, $A166,,,,,)</f>
        <v>22.75</v>
      </c>
      <c r="K166" s="70">
        <f t="shared" si="85"/>
        <v>1.7897091722595012E-2</v>
      </c>
    </row>
    <row r="167" spans="1:11" x14ac:dyDescent="0.3">
      <c r="A167" s="69">
        <f t="shared" si="86"/>
        <v>-165</v>
      </c>
      <c r="B167" s="80">
        <f xml:space="preserve"> TRUNC(RTD("cqg.rtd",,"StudyData", $A$1, "Bar", "", "Time", $E$1,$A167, , "", "","False"))</f>
        <v>39630</v>
      </c>
      <c r="C167" s="71">
        <f xml:space="preserve"> RTD("cqg.rtd",,"StudyData", $A$1, "Bar", "", "Open", $E$1, $A167,,,,,)</f>
        <v>126.52</v>
      </c>
      <c r="D167" s="71">
        <f xml:space="preserve"> RTD("cqg.rtd",,"StudyData", $A$1, "Bar", "", "Close", $E$1, $A167,,,,,)</f>
        <v>126.83</v>
      </c>
      <c r="E167" s="70">
        <f t="shared" si="84"/>
        <v>-8.9857790279731647E-3</v>
      </c>
      <c r="F167" s="71"/>
      <c r="G167" s="69">
        <f t="shared" si="87"/>
        <v>-165</v>
      </c>
      <c r="H167" s="81">
        <f xml:space="preserve"> RTD("cqg.rtd",,"StudyData", $G$1, "Bar", "", "Time", $E$1,$A167, , "", "","False")</f>
        <v>39630</v>
      </c>
      <c r="I167" s="71">
        <f xml:space="preserve"> RTD("cqg.rtd",,"StudyData", $G$1, "Bar", "", "Open", $E$1, $A167,,,,,)</f>
        <v>22.64</v>
      </c>
      <c r="J167" s="71">
        <f xml:space="preserve"> RTD("cqg.rtd",,"StudyData", $G$1, "Bar", "", "Close", $E$1, $A167,,,,,)</f>
        <v>22.35</v>
      </c>
      <c r="K167" s="70">
        <f t="shared" si="85"/>
        <v>-2.4443474465298941E-2</v>
      </c>
    </row>
    <row r="168" spans="1:11" x14ac:dyDescent="0.3">
      <c r="A168" s="69">
        <f t="shared" si="86"/>
        <v>-166</v>
      </c>
      <c r="B168" s="80">
        <f xml:space="preserve"> TRUNC(RTD("cqg.rtd",,"StudyData", $A$1, "Bar", "", "Time", $E$1,$A168, , "", "","False"))</f>
        <v>39601</v>
      </c>
      <c r="C168" s="71">
        <f xml:space="preserve"> RTD("cqg.rtd",,"StudyData", $A$1, "Bar", "", "Open", $E$1, $A168,,,,,)</f>
        <v>139.83000000000001</v>
      </c>
      <c r="D168" s="71">
        <f xml:space="preserve"> RTD("cqg.rtd",,"StudyData", $A$1, "Bar", "", "Close", $E$1, $A168,,,,,)</f>
        <v>127.98</v>
      </c>
      <c r="E168" s="70">
        <f t="shared" si="84"/>
        <v>-8.8136800855005276E-2</v>
      </c>
      <c r="F168" s="71"/>
      <c r="G168" s="69">
        <f t="shared" si="87"/>
        <v>-166</v>
      </c>
      <c r="H168" s="81">
        <f xml:space="preserve"> RTD("cqg.rtd",,"StudyData", $G$1, "Bar", "", "Time", $E$1,$A168, , "", "","False")</f>
        <v>39601</v>
      </c>
      <c r="I168" s="71">
        <f xml:space="preserve"> RTD("cqg.rtd",,"StudyData", $G$1, "Bar", "", "Open", $E$1, $A168,,,,,)</f>
        <v>25.28</v>
      </c>
      <c r="J168" s="71">
        <f xml:space="preserve"> RTD("cqg.rtd",,"StudyData", $G$1, "Bar", "", "Close", $E$1, $A168,,,,,)</f>
        <v>22.91</v>
      </c>
      <c r="K168" s="70">
        <f t="shared" si="85"/>
        <v>-9.6252465483234753E-2</v>
      </c>
    </row>
    <row r="169" spans="1:11" x14ac:dyDescent="0.3">
      <c r="A169" s="69">
        <f t="shared" si="86"/>
        <v>-167</v>
      </c>
      <c r="B169" s="80">
        <f xml:space="preserve"> TRUNC(RTD("cqg.rtd",,"StudyData", $A$1, "Bar", "", "Time", $E$1,$A169, , "", "","False"))</f>
        <v>39569</v>
      </c>
      <c r="C169" s="71">
        <f xml:space="preserve"> RTD("cqg.rtd",,"StudyData", $A$1, "Bar", "", "Open", $E$1, $A169,,,,,)</f>
        <v>138.38999999999999</v>
      </c>
      <c r="D169" s="71">
        <f xml:space="preserve"> RTD("cqg.rtd",,"StudyData", $A$1, "Bar", "", "Close", $E$1, $A169,,,,,)</f>
        <v>140.35</v>
      </c>
      <c r="E169" s="70">
        <f t="shared" si="84"/>
        <v>1.5116447273253317E-2</v>
      </c>
      <c r="F169" s="71"/>
      <c r="G169" s="69">
        <f t="shared" si="87"/>
        <v>-167</v>
      </c>
      <c r="H169" s="81">
        <f xml:space="preserve"> RTD("cqg.rtd",,"StudyData", $G$1, "Bar", "", "Time", $E$1,$A169, , "", "","False")</f>
        <v>39569</v>
      </c>
      <c r="I169" s="71">
        <f xml:space="preserve"> RTD("cqg.rtd",,"StudyData", $G$1, "Bar", "", "Open", $E$1, $A169,,,,,)</f>
        <v>24.17</v>
      </c>
      <c r="J169" s="71">
        <f xml:space="preserve"> RTD("cqg.rtd",,"StudyData", $G$1, "Bar", "", "Close", $E$1, $A169,,,,,)</f>
        <v>25.35</v>
      </c>
      <c r="K169" s="70">
        <f t="shared" si="85"/>
        <v>6.51260504201681E-2</v>
      </c>
    </row>
    <row r="170" spans="1:11" x14ac:dyDescent="0.3">
      <c r="A170" s="69">
        <f t="shared" si="86"/>
        <v>-168</v>
      </c>
      <c r="B170" s="80">
        <f xml:space="preserve"> TRUNC(RTD("cqg.rtd",,"StudyData", $A$1, "Bar", "", "Time", $E$1,$A170, , "", "","False"))</f>
        <v>39539</v>
      </c>
      <c r="C170" s="71">
        <f xml:space="preserve"> RTD("cqg.rtd",,"StudyData", $A$1, "Bar", "", "Open", $E$1, $A170,,,,,)</f>
        <v>133.61000000000001</v>
      </c>
      <c r="D170" s="71">
        <f xml:space="preserve"> RTD("cqg.rtd",,"StudyData", $A$1, "Bar", "", "Close", $E$1, $A170,,,,,)</f>
        <v>138.26</v>
      </c>
      <c r="E170" s="70">
        <f t="shared" si="84"/>
        <v>4.7662347503220369E-2</v>
      </c>
      <c r="F170" s="71"/>
      <c r="G170" s="69">
        <f t="shared" si="87"/>
        <v>-168</v>
      </c>
      <c r="H170" s="81">
        <f xml:space="preserve"> RTD("cqg.rtd",,"StudyData", $G$1, "Bar", "", "Time", $E$1,$A170, , "", "","False")</f>
        <v>39539</v>
      </c>
      <c r="I170" s="71">
        <f xml:space="preserve"> RTD("cqg.rtd",,"StudyData", $G$1, "Bar", "", "Open", $E$1, $A170,,,,,)</f>
        <v>22.92</v>
      </c>
      <c r="J170" s="71">
        <f xml:space="preserve"> RTD("cqg.rtd",,"StudyData", $G$1, "Bar", "", "Close", $E$1, $A170,,,,,)</f>
        <v>23.8</v>
      </c>
      <c r="K170" s="70">
        <f t="shared" si="85"/>
        <v>6.2500000000000097E-2</v>
      </c>
    </row>
    <row r="171" spans="1:11" x14ac:dyDescent="0.3">
      <c r="A171" s="69">
        <f t="shared" si="86"/>
        <v>-169</v>
      </c>
      <c r="B171" s="80">
        <f xml:space="preserve"> TRUNC(RTD("cqg.rtd",,"StudyData", $A$1, "Bar", "", "Time", $E$1,$A171, , "", "","False"))</f>
        <v>39510</v>
      </c>
      <c r="C171" s="71">
        <f xml:space="preserve"> RTD("cqg.rtd",,"StudyData", $A$1, "Bar", "", "Open", $E$1, $A171,,,,,)</f>
        <v>133.13999999999999</v>
      </c>
      <c r="D171" s="71">
        <f xml:space="preserve"> RTD("cqg.rtd",,"StudyData", $A$1, "Bar", "", "Close", $E$1, $A171,,,,,)</f>
        <v>131.97</v>
      </c>
      <c r="E171" s="70">
        <f t="shared" si="84"/>
        <v>-1.3824540427439802E-2</v>
      </c>
      <c r="F171" s="71"/>
      <c r="G171" s="69">
        <f t="shared" si="87"/>
        <v>-169</v>
      </c>
      <c r="H171" s="81">
        <f xml:space="preserve"> RTD("cqg.rtd",,"StudyData", $G$1, "Bar", "", "Time", $E$1,$A171, , "", "","False")</f>
        <v>39510</v>
      </c>
      <c r="I171" s="71">
        <f xml:space="preserve"> RTD("cqg.rtd",,"StudyData", $G$1, "Bar", "", "Open", $E$1, $A171,,,,,)</f>
        <v>22.18</v>
      </c>
      <c r="J171" s="71">
        <f xml:space="preserve"> RTD("cqg.rtd",,"StudyData", $G$1, "Bar", "", "Close", $E$1, $A171,,,,,)</f>
        <v>22.4</v>
      </c>
      <c r="K171" s="70">
        <f t="shared" si="85"/>
        <v>1.1286681715575621E-2</v>
      </c>
    </row>
    <row r="172" spans="1:11" x14ac:dyDescent="0.3">
      <c r="A172" s="69">
        <f t="shared" si="86"/>
        <v>-170</v>
      </c>
      <c r="B172" s="80">
        <f xml:space="preserve"> TRUNC(RTD("cqg.rtd",,"StudyData", $A$1, "Bar", "", "Time", $E$1,$A172, , "", "","False"))</f>
        <v>39479</v>
      </c>
      <c r="C172" s="71">
        <f xml:space="preserve"> RTD("cqg.rtd",,"StudyData", $A$1, "Bar", "", "Open", $E$1, $A172,,,,,)</f>
        <v>137.94</v>
      </c>
      <c r="D172" s="71">
        <f xml:space="preserve"> RTD("cqg.rtd",,"StudyData", $A$1, "Bar", "", "Close", $E$1, $A172,,,,,)</f>
        <v>133.82</v>
      </c>
      <c r="E172" s="70">
        <f t="shared" si="84"/>
        <v>-2.5842614835844879E-2</v>
      </c>
      <c r="F172" s="71"/>
      <c r="G172" s="69">
        <f t="shared" si="87"/>
        <v>-170</v>
      </c>
      <c r="H172" s="81">
        <f xml:space="preserve"> RTD("cqg.rtd",,"StudyData", $G$1, "Bar", "", "Time", $E$1,$A172, , "", "","False")</f>
        <v>39479</v>
      </c>
      <c r="I172" s="71">
        <f xml:space="preserve"> RTD("cqg.rtd",,"StudyData", $G$1, "Bar", "", "Open", $E$1, $A172,,,,,)</f>
        <v>23.58</v>
      </c>
      <c r="J172" s="71">
        <f xml:space="preserve"> RTD("cqg.rtd",,"StudyData", $G$1, "Bar", "", "Close", $E$1, $A172,,,,,)</f>
        <v>22.15</v>
      </c>
      <c r="K172" s="70">
        <f t="shared" si="85"/>
        <v>-4.7311827956989308E-2</v>
      </c>
    </row>
    <row r="173" spans="1:11" x14ac:dyDescent="0.3">
      <c r="A173" s="69">
        <f t="shared" si="86"/>
        <v>-171</v>
      </c>
      <c r="B173" s="80">
        <f xml:space="preserve"> TRUNC(RTD("cqg.rtd",,"StudyData", $A$1, "Bar", "", "Time", $E$1,$A173, , "", "","False"))</f>
        <v>39449</v>
      </c>
      <c r="C173" s="71">
        <f xml:space="preserve"> RTD("cqg.rtd",,"StudyData", $A$1, "Bar", "", "Open", $E$1, $A173,,,,,)</f>
        <v>146.53</v>
      </c>
      <c r="D173" s="71">
        <f xml:space="preserve"> RTD("cqg.rtd",,"StudyData", $A$1, "Bar", "", "Close", $E$1, $A173,,,,,)</f>
        <v>137.37</v>
      </c>
      <c r="E173" s="70">
        <f t="shared" si="84"/>
        <v>-6.0460980781068346E-2</v>
      </c>
      <c r="F173" s="71"/>
      <c r="G173" s="69">
        <f t="shared" si="87"/>
        <v>-171</v>
      </c>
      <c r="H173" s="81">
        <f xml:space="preserve"> RTD("cqg.rtd",,"StudyData", $G$1, "Bar", "", "Time", $E$1,$A173, , "", "","False")</f>
        <v>39449</v>
      </c>
      <c r="I173" s="71">
        <f xml:space="preserve"> RTD("cqg.rtd",,"StudyData", $G$1, "Bar", "", "Open", $E$1, $A173,,,,,)</f>
        <v>26.65</v>
      </c>
      <c r="J173" s="71">
        <f xml:space="preserve"> RTD("cqg.rtd",,"StudyData", $G$1, "Bar", "", "Close", $E$1, $A173,,,,,)</f>
        <v>23.25</v>
      </c>
      <c r="K173" s="70">
        <f t="shared" si="85"/>
        <v>-0.12790697674418605</v>
      </c>
    </row>
    <row r="174" spans="1:11" x14ac:dyDescent="0.3">
      <c r="A174" s="69">
        <f t="shared" si="86"/>
        <v>-172</v>
      </c>
      <c r="B174" s="80">
        <f xml:space="preserve"> TRUNC(RTD("cqg.rtd",,"StudyData", $A$1, "Bar", "", "Time", $E$1,$A174, , "", "","False"))</f>
        <v>39419</v>
      </c>
      <c r="C174" s="71">
        <f xml:space="preserve"> RTD("cqg.rtd",,"StudyData", $A$1, "Bar", "", "Open", $E$1, $A174,,,,,)</f>
        <v>148.19</v>
      </c>
      <c r="D174" s="71">
        <f xml:space="preserve"> RTD("cqg.rtd",,"StudyData", $A$1, "Bar", "", "Close", $E$1, $A174,,,,,)</f>
        <v>146.21</v>
      </c>
      <c r="E174" s="70">
        <f t="shared" si="84"/>
        <v>-1.6480559666352677E-2</v>
      </c>
      <c r="F174" s="71"/>
      <c r="G174" s="69">
        <f t="shared" si="87"/>
        <v>-172</v>
      </c>
      <c r="H174" s="81">
        <f xml:space="preserve"> RTD("cqg.rtd",,"StudyData", $G$1, "Bar", "", "Time", $E$1,$A174, , "", "","False")</f>
        <v>39419</v>
      </c>
      <c r="I174" s="71">
        <f xml:space="preserve"> RTD("cqg.rtd",,"StudyData", $G$1, "Bar", "", "Open", $E$1, $A174,,,,,)</f>
        <v>26.34</v>
      </c>
      <c r="J174" s="71">
        <f xml:space="preserve"> RTD("cqg.rtd",,"StudyData", $G$1, "Bar", "", "Close", $E$1, $A174,,,,,)</f>
        <v>26.66</v>
      </c>
      <c r="K174" s="70">
        <f t="shared" si="85"/>
        <v>1.5232292460015177E-2</v>
      </c>
    </row>
    <row r="175" spans="1:11" x14ac:dyDescent="0.3">
      <c r="A175" s="69">
        <f t="shared" si="86"/>
        <v>-173</v>
      </c>
      <c r="B175" s="80">
        <f xml:space="preserve"> TRUNC(RTD("cqg.rtd",,"StudyData", $A$1, "Bar", "", "Time", $E$1,$A175, , "", "","False"))</f>
        <v>39387</v>
      </c>
      <c r="C175" s="71">
        <f xml:space="preserve"> RTD("cqg.rtd",,"StudyData", $A$1, "Bar", "", "Open", $E$1, $A175,,,,,)</f>
        <v>153.19</v>
      </c>
      <c r="D175" s="71">
        <f xml:space="preserve"> RTD("cqg.rtd",,"StudyData", $A$1, "Bar", "", "Close", $E$1, $A175,,,,,)</f>
        <v>148.66</v>
      </c>
      <c r="E175" s="70">
        <f t="shared" si="84"/>
        <v>-3.8732622049789903E-2</v>
      </c>
      <c r="F175" s="71"/>
      <c r="G175" s="69">
        <f t="shared" si="87"/>
        <v>-173</v>
      </c>
      <c r="H175" s="81">
        <f xml:space="preserve"> RTD("cqg.rtd",,"StudyData", $G$1, "Bar", "", "Time", $E$1,$A175, , "", "","False")</f>
        <v>39387</v>
      </c>
      <c r="I175" s="71">
        <f xml:space="preserve"> RTD("cqg.rtd",,"StudyData", $G$1, "Bar", "", "Open", $E$1, $A175,,,,,)</f>
        <v>28.6</v>
      </c>
      <c r="J175" s="71">
        <f xml:space="preserve"> RTD("cqg.rtd",,"StudyData", $G$1, "Bar", "", "Close", $E$1, $A175,,,,,)</f>
        <v>26.26</v>
      </c>
      <c r="K175" s="70">
        <f t="shared" si="85"/>
        <v>-7.5352112676056238E-2</v>
      </c>
    </row>
    <row r="176" spans="1:11" x14ac:dyDescent="0.3">
      <c r="A176" s="69">
        <f t="shared" si="86"/>
        <v>-174</v>
      </c>
      <c r="B176" s="80">
        <f xml:space="preserve"> TRUNC(RTD("cqg.rtd",,"StudyData", $A$1, "Bar", "", "Time", $E$1,$A176, , "", "","False"))</f>
        <v>39356</v>
      </c>
      <c r="C176" s="71">
        <f xml:space="preserve"> RTD("cqg.rtd",,"StudyData", $A$1, "Bar", "", "Open", $E$1, $A176,,,,,)</f>
        <v>152.63</v>
      </c>
      <c r="D176" s="71">
        <f xml:space="preserve"> RTD("cqg.rtd",,"StudyData", $A$1, "Bar", "", "Close", $E$1, $A176,,,,,)</f>
        <v>154.65</v>
      </c>
      <c r="E176" s="70">
        <f t="shared" si="84"/>
        <v>1.3566653558788786E-2</v>
      </c>
      <c r="F176" s="71"/>
      <c r="G176" s="69">
        <f t="shared" si="87"/>
        <v>-174</v>
      </c>
      <c r="H176" s="81">
        <f xml:space="preserve"> RTD("cqg.rtd",,"StudyData", $G$1, "Bar", "", "Time", $E$1,$A176, , "", "","False")</f>
        <v>39356</v>
      </c>
      <c r="I176" s="71">
        <f xml:space="preserve"> RTD("cqg.rtd",,"StudyData", $G$1, "Bar", "", "Open", $E$1, $A176,,,,,)</f>
        <v>27.17</v>
      </c>
      <c r="J176" s="71">
        <f xml:space="preserve"> RTD("cqg.rtd",,"StudyData", $G$1, "Bar", "", "Close", $E$1, $A176,,,,,)</f>
        <v>28.4</v>
      </c>
      <c r="K176" s="70">
        <f t="shared" si="85"/>
        <v>5.3021876158694838E-2</v>
      </c>
    </row>
    <row r="177" spans="1:11" x14ac:dyDescent="0.3">
      <c r="A177" s="69">
        <f t="shared" si="86"/>
        <v>-175</v>
      </c>
      <c r="B177" s="80">
        <f xml:space="preserve"> TRUNC(RTD("cqg.rtd",,"StudyData", $A$1, "Bar", "", "Time", $E$1,$A177, , "", "","False"))</f>
        <v>39329</v>
      </c>
      <c r="C177" s="71">
        <f xml:space="preserve"> RTD("cqg.rtd",,"StudyData", $A$1, "Bar", "", "Open", $E$1, $A177,,,,,)</f>
        <v>147.51</v>
      </c>
      <c r="D177" s="71">
        <f xml:space="preserve"> RTD("cqg.rtd",,"StudyData", $A$1, "Bar", "", "Close", $E$1, $A177,,,,,)</f>
        <v>152.58000000000001</v>
      </c>
      <c r="E177" s="70">
        <f t="shared" si="84"/>
        <v>3.3809878718070389E-2</v>
      </c>
      <c r="F177" s="71"/>
      <c r="G177" s="69">
        <f t="shared" si="87"/>
        <v>-175</v>
      </c>
      <c r="H177" s="81">
        <f xml:space="preserve"> RTD("cqg.rtd",,"StudyData", $G$1, "Bar", "", "Time", $E$1,$A177, , "", "","False")</f>
        <v>39329</v>
      </c>
      <c r="I177" s="71">
        <f xml:space="preserve"> RTD("cqg.rtd",,"StudyData", $G$1, "Bar", "", "Open", $E$1, $A177,,,,,)</f>
        <v>26.08</v>
      </c>
      <c r="J177" s="71">
        <f xml:space="preserve"> RTD("cqg.rtd",,"StudyData", $G$1, "Bar", "", "Close", $E$1, $A177,,,,,)</f>
        <v>26.97</v>
      </c>
      <c r="K177" s="70">
        <f t="shared" si="85"/>
        <v>3.5714285714285705E-2</v>
      </c>
    </row>
    <row r="178" spans="1:11" x14ac:dyDescent="0.3">
      <c r="A178" s="69">
        <f t="shared" si="86"/>
        <v>-176</v>
      </c>
      <c r="B178" s="80">
        <f xml:space="preserve"> TRUNC(RTD("cqg.rtd",,"StudyData", $A$1, "Bar", "", "Time", $E$1,$A178, , "", "","False"))</f>
        <v>39295</v>
      </c>
      <c r="C178" s="71">
        <f xml:space="preserve"> RTD("cqg.rtd",,"StudyData", $A$1, "Bar", "", "Open", $E$1, $A178,,,,,)</f>
        <v>145.25</v>
      </c>
      <c r="D178" s="71">
        <f xml:space="preserve"> RTD("cqg.rtd",,"StudyData", $A$1, "Bar", "", "Close", $E$1, $A178,,,,,)</f>
        <v>147.59</v>
      </c>
      <c r="E178" s="70">
        <f t="shared" si="84"/>
        <v>1.2832830085094733E-2</v>
      </c>
      <c r="F178" s="71"/>
      <c r="G178" s="69">
        <f t="shared" si="87"/>
        <v>-176</v>
      </c>
      <c r="H178" s="81">
        <f xml:space="preserve"> RTD("cqg.rtd",,"StudyData", $G$1, "Bar", "", "Time", $E$1,$A178, , "", "","False")</f>
        <v>39295</v>
      </c>
      <c r="I178" s="71">
        <f xml:space="preserve"> RTD("cqg.rtd",,"StudyData", $G$1, "Bar", "", "Open", $E$1, $A178,,,,,)</f>
        <v>25.57</v>
      </c>
      <c r="J178" s="71">
        <f xml:space="preserve"> RTD("cqg.rtd",,"StudyData", $G$1, "Bar", "", "Close", $E$1, $A178,,,,,)</f>
        <v>26.04</v>
      </c>
      <c r="K178" s="70">
        <f t="shared" si="85"/>
        <v>1.917808219178076E-2</v>
      </c>
    </row>
    <row r="179" spans="1:11" x14ac:dyDescent="0.3">
      <c r="A179" s="69">
        <f t="shared" si="86"/>
        <v>-177</v>
      </c>
      <c r="B179" s="80">
        <f xml:space="preserve"> TRUNC(RTD("cqg.rtd",,"StudyData", $A$1, "Bar", "", "Time", $E$1,$A179, , "", "","False"))</f>
        <v>39265</v>
      </c>
      <c r="C179" s="71">
        <f xml:space="preserve"> RTD("cqg.rtd",,"StudyData", $A$1, "Bar", "", "Open", $E$1, $A179,,,,,)</f>
        <v>150.76</v>
      </c>
      <c r="D179" s="71">
        <f xml:space="preserve"> RTD("cqg.rtd",,"StudyData", $A$1, "Bar", "", "Close", $E$1, $A179,,,,,)</f>
        <v>145.72</v>
      </c>
      <c r="E179" s="70">
        <f t="shared" si="84"/>
        <v>-3.1310243967293809E-2</v>
      </c>
      <c r="F179" s="71"/>
      <c r="G179" s="69">
        <f t="shared" si="87"/>
        <v>-177</v>
      </c>
      <c r="H179" s="81">
        <f xml:space="preserve"> RTD("cqg.rtd",,"StudyData", $G$1, "Bar", "", "Time", $E$1,$A179, , "", "","False")</f>
        <v>39265</v>
      </c>
      <c r="I179" s="71">
        <f xml:space="preserve"> RTD("cqg.rtd",,"StudyData", $G$1, "Bar", "", "Open", $E$1, $A179,,,,,)</f>
        <v>25.68</v>
      </c>
      <c r="J179" s="71">
        <f xml:space="preserve"> RTD("cqg.rtd",,"StudyData", $G$1, "Bar", "", "Close", $E$1, $A179,,,,,)</f>
        <v>25.55</v>
      </c>
      <c r="K179" s="70">
        <f t="shared" si="85"/>
        <v>-1.9531250000000278E-3</v>
      </c>
    </row>
    <row r="180" spans="1:11" x14ac:dyDescent="0.3">
      <c r="A180" s="69">
        <f t="shared" si="86"/>
        <v>-178</v>
      </c>
      <c r="B180" s="80">
        <f xml:space="preserve"> TRUNC(RTD("cqg.rtd",,"StudyData", $A$1, "Bar", "", "Time", $E$1,$A180, , "", "","False"))</f>
        <v>39234</v>
      </c>
      <c r="C180" s="71">
        <f xml:space="preserve"> RTD("cqg.rtd",,"StudyData", $A$1, "Bar", "", "Open", $E$1, $A180,,,,,)</f>
        <v>153.96</v>
      </c>
      <c r="D180" s="71">
        <f xml:space="preserve"> RTD("cqg.rtd",,"StudyData", $A$1, "Bar", "", "Close", $E$1, $A180,,,,,)</f>
        <v>150.43</v>
      </c>
      <c r="E180" s="70">
        <f t="shared" si="84"/>
        <v>-1.8849465170884337E-2</v>
      </c>
      <c r="F180" s="71"/>
      <c r="G180" s="69">
        <f t="shared" si="87"/>
        <v>-178</v>
      </c>
      <c r="H180" s="81">
        <f xml:space="preserve"> RTD("cqg.rtd",,"StudyData", $G$1, "Bar", "", "Time", $E$1,$A180, , "", "","False")</f>
        <v>39234</v>
      </c>
      <c r="I180" s="71">
        <f xml:space="preserve"> RTD("cqg.rtd",,"StudyData", $G$1, "Bar", "", "Open", $E$1, $A180,,,,,)</f>
        <v>25.77</v>
      </c>
      <c r="J180" s="71">
        <f xml:space="preserve"> RTD("cqg.rtd",,"StudyData", $G$1, "Bar", "", "Close", $E$1, $A180,,,,,)</f>
        <v>25.6</v>
      </c>
      <c r="K180" s="70">
        <f t="shared" si="85"/>
        <v>-1.9493177387913123E-3</v>
      </c>
    </row>
    <row r="181" spans="1:11" x14ac:dyDescent="0.3">
      <c r="A181" s="69">
        <f t="shared" si="86"/>
        <v>-179</v>
      </c>
      <c r="B181" s="80">
        <f xml:space="preserve"> TRUNC(RTD("cqg.rtd",,"StudyData", $A$1, "Bar", "", "Time", $E$1,$A181, , "", "","False"))</f>
        <v>39203</v>
      </c>
      <c r="C181" s="71">
        <f xml:space="preserve"> RTD("cqg.rtd",,"StudyData", $A$1, "Bar", "", "Open", $E$1, $A181,,,,,)</f>
        <v>148.41999999999999</v>
      </c>
      <c r="D181" s="71">
        <f xml:space="preserve"> RTD("cqg.rtd",,"StudyData", $A$1, "Bar", "", "Close", $E$1, $A181,,,,,)</f>
        <v>153.32</v>
      </c>
      <c r="E181" s="70">
        <f t="shared" si="84"/>
        <v>3.3920021579337795E-2</v>
      </c>
      <c r="F181" s="71"/>
      <c r="G181" s="69">
        <f t="shared" si="87"/>
        <v>-179</v>
      </c>
      <c r="H181" s="81">
        <f xml:space="preserve"> RTD("cqg.rtd",,"StudyData", $G$1, "Bar", "", "Time", $E$1,$A181, , "", "","False")</f>
        <v>39203</v>
      </c>
      <c r="I181" s="71">
        <f xml:space="preserve"> RTD("cqg.rtd",,"StudyData", $G$1, "Bar", "", "Open", $E$1, $A181,,,,,)</f>
        <v>24.49</v>
      </c>
      <c r="J181" s="71">
        <f xml:space="preserve"> RTD("cqg.rtd",,"StudyData", $G$1, "Bar", "", "Close", $E$1, $A181,,,,,)</f>
        <v>25.65</v>
      </c>
      <c r="K181" s="70">
        <f t="shared" si="85"/>
        <v>5.0368550368550237E-2</v>
      </c>
    </row>
    <row r="182" spans="1:11" x14ac:dyDescent="0.3">
      <c r="A182" s="69">
        <f t="shared" si="86"/>
        <v>-180</v>
      </c>
      <c r="B182" s="80">
        <f xml:space="preserve"> TRUNC(RTD("cqg.rtd",,"StudyData", $A$1, "Bar", "", "Time", $E$1,$A182, , "", "","False"))</f>
        <v>39174</v>
      </c>
      <c r="C182" s="71">
        <f xml:space="preserve"> RTD("cqg.rtd",,"StudyData", $A$1, "Bar", "", "Open", $E$1, $A182,,,,,)</f>
        <v>142.18</v>
      </c>
      <c r="D182" s="71">
        <f xml:space="preserve"> RTD("cqg.rtd",,"StudyData", $A$1, "Bar", "", "Close", $E$1, $A182,,,,,)</f>
        <v>148.29</v>
      </c>
      <c r="E182" s="70">
        <f t="shared" si="84"/>
        <v>4.4295774647887268E-2</v>
      </c>
      <c r="F182" s="71"/>
      <c r="G182" s="69">
        <f t="shared" si="87"/>
        <v>-180</v>
      </c>
      <c r="H182" s="81">
        <f xml:space="preserve"> RTD("cqg.rtd",,"StudyData", $G$1, "Bar", "", "Time", $E$1,$A182, , "", "","False")</f>
        <v>39174</v>
      </c>
      <c r="I182" s="71">
        <f xml:space="preserve"> RTD("cqg.rtd",,"StudyData", $G$1, "Bar", "", "Open", $E$1, $A182,,,,,)</f>
        <v>23.39</v>
      </c>
      <c r="J182" s="71">
        <f xml:space="preserve"> RTD("cqg.rtd",,"StudyData", $G$1, "Bar", "", "Close", $E$1, $A182,,,,,)</f>
        <v>24.42</v>
      </c>
      <c r="K182" s="70">
        <f t="shared" si="85"/>
        <v>4.7169811320754776E-2</v>
      </c>
    </row>
    <row r="183" spans="1:11" x14ac:dyDescent="0.3">
      <c r="A183" s="69">
        <f t="shared" si="86"/>
        <v>-181</v>
      </c>
      <c r="B183" s="80">
        <f xml:space="preserve"> TRUNC(RTD("cqg.rtd",,"StudyData", $A$1, "Bar", "", "Time", $E$1,$A183, , "", "","False"))</f>
        <v>39142</v>
      </c>
      <c r="C183" s="71">
        <f xml:space="preserve"> RTD("cqg.rtd",,"StudyData", $A$1, "Bar", "", "Open", $E$1, $A183,,,,,)</f>
        <v>139.34</v>
      </c>
      <c r="D183" s="71">
        <f xml:space="preserve"> RTD("cqg.rtd",,"StudyData", $A$1, "Bar", "", "Close", $E$1, $A183,,,,,)</f>
        <v>142</v>
      </c>
      <c r="E183" s="70">
        <f t="shared" si="84"/>
        <v>7.5924217696728387E-3</v>
      </c>
      <c r="F183" s="71"/>
      <c r="G183" s="69">
        <f t="shared" si="87"/>
        <v>-181</v>
      </c>
      <c r="H183" s="81">
        <f xml:space="preserve"> RTD("cqg.rtd",,"StudyData", $G$1, "Bar", "", "Time", $E$1,$A183, , "", "","False")</f>
        <v>39142</v>
      </c>
      <c r="I183" s="71">
        <f xml:space="preserve"> RTD("cqg.rtd",,"StudyData", $G$1, "Bar", "", "Open", $E$1, $A183,,,,,)</f>
        <v>22.73</v>
      </c>
      <c r="J183" s="71">
        <f xml:space="preserve"> RTD("cqg.rtd",,"StudyData", $G$1, "Bar", "", "Close", $E$1, $A183,,,,,)</f>
        <v>23.32</v>
      </c>
      <c r="K183" s="70">
        <f t="shared" si="85"/>
        <v>1.1713665943600848E-2</v>
      </c>
    </row>
    <row r="184" spans="1:11" x14ac:dyDescent="0.3">
      <c r="A184" s="69">
        <f t="shared" si="86"/>
        <v>-182</v>
      </c>
      <c r="B184" s="80">
        <f xml:space="preserve"> TRUNC(RTD("cqg.rtd",,"StudyData", $A$1, "Bar", "", "Time", $E$1,$A184, , "", "","False"))</f>
        <v>39114</v>
      </c>
      <c r="C184" s="71">
        <f xml:space="preserve"> RTD("cqg.rtd",,"StudyData", $A$1, "Bar", "", "Open", $E$1, $A184,,,,,)</f>
        <v>144.15</v>
      </c>
      <c r="D184" s="71">
        <f xml:space="preserve"> RTD("cqg.rtd",,"StudyData", $A$1, "Bar", "", "Close", $E$1, $A184,,,,,)</f>
        <v>140.93</v>
      </c>
      <c r="E184" s="70">
        <f t="shared" si="84"/>
        <v>-1.9617391304347778E-2</v>
      </c>
      <c r="F184" s="71"/>
      <c r="G184" s="69">
        <f t="shared" si="87"/>
        <v>-182</v>
      </c>
      <c r="H184" s="81">
        <f xml:space="preserve"> RTD("cqg.rtd",,"StudyData", $G$1, "Bar", "", "Time", $E$1,$A184, , "", "","False")</f>
        <v>39114</v>
      </c>
      <c r="I184" s="71">
        <f xml:space="preserve"> RTD("cqg.rtd",,"StudyData", $G$1, "Bar", "", "Open", $E$1, $A184,,,,,)</f>
        <v>23.76</v>
      </c>
      <c r="J184" s="71">
        <f xml:space="preserve"> RTD("cqg.rtd",,"StudyData", $G$1, "Bar", "", "Close", $E$1, $A184,,,,,)</f>
        <v>23.05</v>
      </c>
      <c r="K184" s="70">
        <f t="shared" si="85"/>
        <v>-2.8655710071639261E-2</v>
      </c>
    </row>
    <row r="185" spans="1:11" x14ac:dyDescent="0.3">
      <c r="A185" s="69">
        <f t="shared" si="86"/>
        <v>-183</v>
      </c>
      <c r="B185" s="80">
        <f xml:space="preserve"> TRUNC(RTD("cqg.rtd",,"StudyData", $A$1, "Bar", "", "Time", $E$1,$A185, , "", "","False"))</f>
        <v>39085</v>
      </c>
      <c r="C185" s="71">
        <f xml:space="preserve"> RTD("cqg.rtd",,"StudyData", $A$1, "Bar", "", "Open", $E$1, $A185,,,,,)</f>
        <v>142.25</v>
      </c>
      <c r="D185" s="71">
        <f xml:space="preserve"> RTD("cqg.rtd",,"StudyData", $A$1, "Bar", "", "Close", $E$1, $A185,,,,,)</f>
        <v>143.75</v>
      </c>
      <c r="E185" s="70">
        <f t="shared" si="84"/>
        <v>1.5040248552464308E-2</v>
      </c>
      <c r="F185" s="71"/>
      <c r="G185" s="69">
        <f t="shared" si="87"/>
        <v>-183</v>
      </c>
      <c r="H185" s="81">
        <f xml:space="preserve"> RTD("cqg.rtd",,"StudyData", $G$1, "Bar", "", "Time", $E$1,$A185, , "", "","False")</f>
        <v>39085</v>
      </c>
      <c r="I185" s="71">
        <f xml:space="preserve"> RTD("cqg.rtd",,"StudyData", $G$1, "Bar", "", "Open", $E$1, $A185,,,,,)</f>
        <v>23.36</v>
      </c>
      <c r="J185" s="71">
        <f xml:space="preserve"> RTD("cqg.rtd",,"StudyData", $G$1, "Bar", "", "Close", $E$1, $A185,,,,,)</f>
        <v>23.73</v>
      </c>
      <c r="K185" s="70">
        <f t="shared" si="85"/>
        <v>2.0206362854686105E-2</v>
      </c>
    </row>
    <row r="186" spans="1:11" x14ac:dyDescent="0.3">
      <c r="A186" s="69">
        <f t="shared" si="86"/>
        <v>-184</v>
      </c>
      <c r="B186" s="80">
        <f xml:space="preserve"> TRUNC(RTD("cqg.rtd",,"StudyData", $A$1, "Bar", "", "Time", $E$1,$A186, , "", "","False"))</f>
        <v>39052</v>
      </c>
      <c r="C186" s="71">
        <f xml:space="preserve"> RTD("cqg.rtd",,"StudyData", $A$1, "Bar", "", "Open", $E$1, $A186,,,,,)</f>
        <v>140.53</v>
      </c>
      <c r="D186" s="71">
        <f xml:space="preserve"> RTD("cqg.rtd",,"StudyData", $A$1, "Bar", "", "Close", $E$1, $A186,,,,,)</f>
        <v>141.62</v>
      </c>
      <c r="E186" s="70">
        <f t="shared" si="84"/>
        <v>7.756350957091037E-3</v>
      </c>
      <c r="F186" s="71"/>
      <c r="G186" s="69">
        <f t="shared" si="87"/>
        <v>-184</v>
      </c>
      <c r="H186" s="81">
        <f xml:space="preserve"> RTD("cqg.rtd",,"StudyData", $G$1, "Bar", "", "Time", $E$1,$A186, , "", "","False")</f>
        <v>39052</v>
      </c>
      <c r="I186" s="71">
        <f xml:space="preserve"> RTD("cqg.rtd",,"StudyData", $G$1, "Bar", "", "Open", $E$1, $A186,,,,,)</f>
        <v>23.4</v>
      </c>
      <c r="J186" s="71">
        <f xml:space="preserve"> RTD("cqg.rtd",,"StudyData", $G$1, "Bar", "", "Close", $E$1, $A186,,,,,)</f>
        <v>23.26</v>
      </c>
      <c r="K186" s="70">
        <f t="shared" si="85"/>
        <v>-1.1054421768707398E-2</v>
      </c>
    </row>
    <row r="187" spans="1:11" x14ac:dyDescent="0.3">
      <c r="A187" s="69">
        <f t="shared" si="86"/>
        <v>-185</v>
      </c>
      <c r="B187" s="80">
        <f xml:space="preserve"> TRUNC(RTD("cqg.rtd",,"StudyData", $A$1, "Bar", "", "Time", $E$1,$A187, , "", "","False"))</f>
        <v>39022</v>
      </c>
      <c r="C187" s="71">
        <f xml:space="preserve"> RTD("cqg.rtd",,"StudyData", $A$1, "Bar", "", "Open", $E$1, $A187,,,,,)</f>
        <v>138.22</v>
      </c>
      <c r="D187" s="71">
        <f xml:space="preserve"> RTD("cqg.rtd",,"StudyData", $A$1, "Bar", "", "Close", $E$1, $A187,,,,,)</f>
        <v>140.53</v>
      </c>
      <c r="E187" s="70">
        <f t="shared" si="84"/>
        <v>1.9885332752739744E-2</v>
      </c>
      <c r="F187" s="71"/>
      <c r="G187" s="69">
        <f t="shared" si="87"/>
        <v>-185</v>
      </c>
      <c r="H187" s="81">
        <f xml:space="preserve"> RTD("cqg.rtd",,"StudyData", $G$1, "Bar", "", "Time", $E$1,$A187, , "", "","False")</f>
        <v>39022</v>
      </c>
      <c r="I187" s="71">
        <f xml:space="preserve"> RTD("cqg.rtd",,"StudyData", $G$1, "Bar", "", "Open", $E$1, $A187,,,,,)</f>
        <v>23</v>
      </c>
      <c r="J187" s="71">
        <f xml:space="preserve"> RTD("cqg.rtd",,"StudyData", $G$1, "Bar", "", "Close", $E$1, $A187,,,,,)</f>
        <v>23.52</v>
      </c>
      <c r="K187" s="70">
        <f t="shared" si="85"/>
        <v>2.752293577981647E-2</v>
      </c>
    </row>
    <row r="188" spans="1:11" x14ac:dyDescent="0.3">
      <c r="A188" s="69">
        <f t="shared" si="86"/>
        <v>-186</v>
      </c>
      <c r="B188" s="80">
        <f xml:space="preserve"> TRUNC(RTD("cqg.rtd",,"StudyData", $A$1, "Bar", "", "Time", $E$1,$A188, , "", "","False"))</f>
        <v>38992</v>
      </c>
      <c r="C188" s="71">
        <f xml:space="preserve"> RTD("cqg.rtd",,"StudyData", $A$1, "Bar", "", "Open", $E$1, $A188,,,,,)</f>
        <v>133.54</v>
      </c>
      <c r="D188" s="71">
        <f xml:space="preserve"> RTD("cqg.rtd",,"StudyData", $A$1, "Bar", "", "Close", $E$1, $A188,,,,,)</f>
        <v>137.79</v>
      </c>
      <c r="E188" s="70">
        <f t="shared" si="84"/>
        <v>3.1516694115885459E-2</v>
      </c>
      <c r="F188" s="71"/>
      <c r="G188" s="69">
        <f t="shared" si="87"/>
        <v>-186</v>
      </c>
      <c r="H188" s="81">
        <f xml:space="preserve"> RTD("cqg.rtd",,"StudyData", $G$1, "Bar", "", "Time", $E$1,$A188, , "", "","False")</f>
        <v>38992</v>
      </c>
      <c r="I188" s="71">
        <f xml:space="preserve"> RTD("cqg.rtd",,"StudyData", $G$1, "Bar", "", "Open", $E$1, $A188,,,,,)</f>
        <v>21.95</v>
      </c>
      <c r="J188" s="71">
        <f xml:space="preserve"> RTD("cqg.rtd",,"StudyData", $G$1, "Bar", "", "Close", $E$1, $A188,,,,,)</f>
        <v>22.89</v>
      </c>
      <c r="K188" s="70">
        <f t="shared" si="85"/>
        <v>4.0454545454545479E-2</v>
      </c>
    </row>
    <row r="189" spans="1:11" x14ac:dyDescent="0.3">
      <c r="A189" s="69">
        <f t="shared" si="86"/>
        <v>-187</v>
      </c>
      <c r="B189" s="80">
        <f xml:space="preserve"> TRUNC(RTD("cqg.rtd",,"StudyData", $A$1, "Bar", "", "Time", $E$1,$A189, , "", "","False"))</f>
        <v>38961</v>
      </c>
      <c r="C189" s="71">
        <f xml:space="preserve"> RTD("cqg.rtd",,"StudyData", $A$1, "Bar", "", "Open", $E$1, $A189,,,,,)</f>
        <v>131.13999999999999</v>
      </c>
      <c r="D189" s="71">
        <f xml:space="preserve"> RTD("cqg.rtd",,"StudyData", $A$1, "Bar", "", "Close", $E$1, $A189,,,,,)</f>
        <v>133.58000000000001</v>
      </c>
      <c r="E189" s="70">
        <f t="shared" si="84"/>
        <v>2.2504592774035721E-2</v>
      </c>
      <c r="F189" s="71"/>
      <c r="G189" s="69">
        <f t="shared" si="87"/>
        <v>-187</v>
      </c>
      <c r="H189" s="81">
        <f xml:space="preserve"> RTD("cqg.rtd",,"StudyData", $G$1, "Bar", "", "Time", $E$1,$A189, , "", "","False")</f>
        <v>38961</v>
      </c>
      <c r="I189" s="71">
        <f xml:space="preserve"> RTD("cqg.rtd",,"StudyData", $G$1, "Bar", "", "Open", $E$1, $A189,,,,,)</f>
        <v>21.32</v>
      </c>
      <c r="J189" s="71">
        <f xml:space="preserve"> RTD("cqg.rtd",,"StudyData", $G$1, "Bar", "", "Close", $E$1, $A189,,,,,)</f>
        <v>22</v>
      </c>
      <c r="K189" s="70">
        <f t="shared" si="85"/>
        <v>3.8225578102878653E-2</v>
      </c>
    </row>
    <row r="190" spans="1:11" x14ac:dyDescent="0.3">
      <c r="A190" s="69">
        <f t="shared" si="86"/>
        <v>-188</v>
      </c>
      <c r="B190" s="80">
        <f xml:space="preserve"> TRUNC(RTD("cqg.rtd",,"StudyData", $A$1, "Bar", "", "Time", $E$1,$A190, , "", "","False"))</f>
        <v>38930</v>
      </c>
      <c r="C190" s="71">
        <f xml:space="preserve"> RTD("cqg.rtd",,"StudyData", $A$1, "Bar", "", "Open", $E$1, $A190,,,,,)</f>
        <v>127.34</v>
      </c>
      <c r="D190" s="71">
        <f xml:space="preserve"> RTD("cqg.rtd",,"StudyData", $A$1, "Bar", "", "Close", $E$1, $A190,,,,,)</f>
        <v>130.63999999999999</v>
      </c>
      <c r="E190" s="70">
        <f t="shared" si="84"/>
        <v>2.1822448181462589E-2</v>
      </c>
      <c r="F190" s="71"/>
      <c r="G190" s="69">
        <f t="shared" si="87"/>
        <v>-188</v>
      </c>
      <c r="H190" s="81">
        <f xml:space="preserve"> RTD("cqg.rtd",,"StudyData", $G$1, "Bar", "", "Time", $E$1,$A190, , "", "","False")</f>
        <v>38930</v>
      </c>
      <c r="I190" s="71">
        <f xml:space="preserve"> RTD("cqg.rtd",,"StudyData", $G$1, "Bar", "", "Open", $E$1, $A190,,,,,)</f>
        <v>19.72</v>
      </c>
      <c r="J190" s="71">
        <f xml:space="preserve"> RTD("cqg.rtd",,"StudyData", $G$1, "Bar", "", "Close", $E$1, $A190,,,,,)</f>
        <v>21.19</v>
      </c>
      <c r="K190" s="70">
        <f t="shared" si="85"/>
        <v>7.0202020202020224E-2</v>
      </c>
    </row>
    <row r="191" spans="1:11" x14ac:dyDescent="0.3">
      <c r="A191" s="69">
        <f t="shared" si="86"/>
        <v>-189</v>
      </c>
      <c r="B191" s="80">
        <f xml:space="preserve"> TRUNC(RTD("cqg.rtd",,"StudyData", $A$1, "Bar", "", "Time", $E$1,$A191, , "", "","False"))</f>
        <v>38901</v>
      </c>
      <c r="C191" s="71">
        <f xml:space="preserve"> RTD("cqg.rtd",,"StudyData", $A$1, "Bar", "", "Open", $E$1, $A191,,,,,)</f>
        <v>127.43</v>
      </c>
      <c r="D191" s="71">
        <f xml:space="preserve"> RTD("cqg.rtd",,"StudyData", $A$1, "Bar", "", "Close", $E$1, $A191,,,,,)</f>
        <v>127.85</v>
      </c>
      <c r="E191" s="70">
        <f t="shared" si="84"/>
        <v>4.8730645288060231E-3</v>
      </c>
      <c r="F191" s="71"/>
      <c r="G191" s="69">
        <f t="shared" si="87"/>
        <v>-189</v>
      </c>
      <c r="H191" s="81">
        <f xml:space="preserve"> RTD("cqg.rtd",,"StudyData", $G$1, "Bar", "", "Time", $E$1,$A191, , "", "","False")</f>
        <v>38901</v>
      </c>
      <c r="I191" s="71">
        <f xml:space="preserve"> RTD("cqg.rtd",,"StudyData", $G$1, "Bar", "", "Open", $E$1, $A191,,,,,)</f>
        <v>20.29</v>
      </c>
      <c r="J191" s="71">
        <f xml:space="preserve"> RTD("cqg.rtd",,"StudyData", $G$1, "Bar", "", "Close", $E$1, $A191,,,,,)</f>
        <v>19.8</v>
      </c>
      <c r="K191" s="70">
        <f t="shared" si="85"/>
        <v>-2.6069847515986112E-2</v>
      </c>
    </row>
    <row r="192" spans="1:11" x14ac:dyDescent="0.3">
      <c r="A192" s="69">
        <f t="shared" si="86"/>
        <v>-190</v>
      </c>
      <c r="B192" s="80">
        <f xml:space="preserve"> TRUNC(RTD("cqg.rtd",,"StudyData", $A$1, "Bar", "", "Time", $E$1,$A192, , "", "","False"))</f>
        <v>38869</v>
      </c>
      <c r="C192" s="71">
        <f xml:space="preserve"> RTD("cqg.rtd",,"StudyData", $A$1, "Bar", "", "Open", $E$1, $A192,,,,,)</f>
        <v>127.38</v>
      </c>
      <c r="D192" s="71">
        <f xml:space="preserve"> RTD("cqg.rtd",,"StudyData", $A$1, "Bar", "", "Close", $E$1, $A192,,,,,)</f>
        <v>127.23</v>
      </c>
      <c r="E192" s="70">
        <f t="shared" si="84"/>
        <v>-2.1959062034350336E-3</v>
      </c>
      <c r="F192" s="71"/>
      <c r="G192" s="69">
        <f t="shared" si="87"/>
        <v>-190</v>
      </c>
      <c r="H192" s="81">
        <f xml:space="preserve"> RTD("cqg.rtd",,"StudyData", $G$1, "Bar", "", "Time", $E$1,$A192, , "", "","False")</f>
        <v>38869</v>
      </c>
      <c r="I192" s="71">
        <f xml:space="preserve"> RTD("cqg.rtd",,"StudyData", $G$1, "Bar", "", "Open", $E$1, $A192,,,,,)</f>
        <v>20.420000000000002</v>
      </c>
      <c r="J192" s="71">
        <f xml:space="preserve"> RTD("cqg.rtd",,"StudyData", $G$1, "Bar", "", "Close", $E$1, $A192,,,,,)</f>
        <v>20.329999999999998</v>
      </c>
      <c r="K192" s="70">
        <f t="shared" si="85"/>
        <v>-4.8947626040137752E-3</v>
      </c>
    </row>
    <row r="193" spans="1:11" x14ac:dyDescent="0.3">
      <c r="A193" s="69">
        <f t="shared" si="86"/>
        <v>-191</v>
      </c>
      <c r="B193" s="80">
        <f xml:space="preserve"> TRUNC(RTD("cqg.rtd",,"StudyData", $A$1, "Bar", "", "Time", $E$1,$A193, , "", "","False"))</f>
        <v>38838</v>
      </c>
      <c r="C193" s="71">
        <f xml:space="preserve"> RTD("cqg.rtd",,"StudyData", $A$1, "Bar", "", "Open", $E$1, $A193,,,,,)</f>
        <v>131.47</v>
      </c>
      <c r="D193" s="71">
        <f xml:space="preserve"> RTD("cqg.rtd",,"StudyData", $A$1, "Bar", "", "Close", $E$1, $A193,,,,,)</f>
        <v>127.51</v>
      </c>
      <c r="E193" s="70">
        <f t="shared" si="84"/>
        <v>-3.0120940138434575E-2</v>
      </c>
      <c r="F193" s="71"/>
      <c r="G193" s="69">
        <f t="shared" si="87"/>
        <v>-191</v>
      </c>
      <c r="H193" s="81">
        <f xml:space="preserve"> RTD("cqg.rtd",,"StudyData", $G$1, "Bar", "", "Time", $E$1,$A193, , "", "","False")</f>
        <v>38838</v>
      </c>
      <c r="I193" s="71">
        <f xml:space="preserve"> RTD("cqg.rtd",,"StudyData", $G$1, "Bar", "", "Open", $E$1, $A193,,,,,)</f>
        <v>21.96</v>
      </c>
      <c r="J193" s="71">
        <f xml:space="preserve"> RTD("cqg.rtd",,"StudyData", $G$1, "Bar", "", "Close", $E$1, $A193,,,,,)</f>
        <v>20.43</v>
      </c>
      <c r="K193" s="70">
        <f t="shared" si="85"/>
        <v>-6.4988558352402817E-2</v>
      </c>
    </row>
    <row r="194" spans="1:11" x14ac:dyDescent="0.3">
      <c r="A194" s="69">
        <f t="shared" si="86"/>
        <v>-192</v>
      </c>
      <c r="B194" s="80">
        <f xml:space="preserve"> TRUNC(RTD("cqg.rtd",,"StudyData", $A$1, "Bar", "", "Time", $E$1,$A194, , "", "","False"))</f>
        <v>38810</v>
      </c>
      <c r="C194" s="71">
        <f xml:space="preserve"> RTD("cqg.rtd",,"StudyData", $A$1, "Bar", "", "Open", $E$1, $A194,,,,,)</f>
        <v>130.07</v>
      </c>
      <c r="D194" s="71">
        <f xml:space="preserve"> RTD("cqg.rtd",,"StudyData", $A$1, "Bar", "", "Close", $E$1, $A194,,,,,)</f>
        <v>131.47</v>
      </c>
      <c r="E194" s="70">
        <f t="shared" si="84"/>
        <v>1.2631903258106649E-2</v>
      </c>
      <c r="F194" s="71"/>
      <c r="G194" s="69">
        <f t="shared" si="87"/>
        <v>-192</v>
      </c>
      <c r="H194" s="81">
        <f xml:space="preserve"> RTD("cqg.rtd",,"StudyData", $G$1, "Bar", "", "Time", $E$1,$A194, , "", "","False")</f>
        <v>38810</v>
      </c>
      <c r="I194" s="71">
        <f xml:space="preserve"> RTD("cqg.rtd",,"StudyData", $G$1, "Bar", "", "Open", $E$1, $A194,,,,,)</f>
        <v>22.29</v>
      </c>
      <c r="J194" s="71">
        <f xml:space="preserve"> RTD("cqg.rtd",,"StudyData", $G$1, "Bar", "", "Close", $E$1, $A194,,,,,)</f>
        <v>21.85</v>
      </c>
      <c r="K194" s="70">
        <f t="shared" si="85"/>
        <v>-1.3098464317976474E-2</v>
      </c>
    </row>
    <row r="195" spans="1:11" x14ac:dyDescent="0.3">
      <c r="A195" s="69">
        <f t="shared" si="86"/>
        <v>-193</v>
      </c>
      <c r="B195" s="80">
        <f xml:space="preserve"> TRUNC(RTD("cqg.rtd",,"StudyData", $A$1, "Bar", "", "Time", $E$1,$A195, , "", "","False"))</f>
        <v>38777</v>
      </c>
      <c r="C195" s="71">
        <f xml:space="preserve"> RTD("cqg.rtd",,"StudyData", $A$1, "Bar", "", "Open", $E$1, $A195,,,,,)</f>
        <v>128.6</v>
      </c>
      <c r="D195" s="71">
        <f xml:space="preserve"> RTD("cqg.rtd",,"StudyData", $A$1, "Bar", "", "Close", $E$1, $A195,,,,,)</f>
        <v>129.83000000000001</v>
      </c>
      <c r="E195" s="70">
        <f t="shared" ref="E195:E258" si="88">(D195-D196)/D196</f>
        <v>1.2477579349606355E-2</v>
      </c>
      <c r="F195" s="71"/>
      <c r="G195" s="69">
        <f t="shared" si="87"/>
        <v>-193</v>
      </c>
      <c r="H195" s="81">
        <f xml:space="preserve"> RTD("cqg.rtd",,"StudyData", $G$1, "Bar", "", "Time", $E$1,$A195, , "", "","False")</f>
        <v>38777</v>
      </c>
      <c r="I195" s="71">
        <f xml:space="preserve"> RTD("cqg.rtd",,"StudyData", $G$1, "Bar", "", "Open", $E$1, $A195,,,,,)</f>
        <v>21.76</v>
      </c>
      <c r="J195" s="71">
        <f xml:space="preserve"> RTD("cqg.rtd",,"StudyData", $G$1, "Bar", "", "Close", $E$1, $A195,,,,,)</f>
        <v>22.14</v>
      </c>
      <c r="K195" s="70">
        <f t="shared" ref="K195:K258" si="89">(J195-J196)/J196</f>
        <v>2.2632794457274921E-2</v>
      </c>
    </row>
    <row r="196" spans="1:11" x14ac:dyDescent="0.3">
      <c r="A196" s="69">
        <f t="shared" ref="A196:A259" si="90">A195-1</f>
        <v>-194</v>
      </c>
      <c r="B196" s="80">
        <f xml:space="preserve"> TRUNC(RTD("cqg.rtd",,"StudyData", $A$1, "Bar", "", "Time", $E$1,$A196, , "", "","False"))</f>
        <v>38749</v>
      </c>
      <c r="C196" s="71">
        <f xml:space="preserve"> RTD("cqg.rtd",,"StudyData", $A$1, "Bar", "", "Open", $E$1, $A196,,,,,)</f>
        <v>127.82</v>
      </c>
      <c r="D196" s="71">
        <f xml:space="preserve"> RTD("cqg.rtd",,"StudyData", $A$1, "Bar", "", "Close", $E$1, $A196,,,,,)</f>
        <v>128.22999999999999</v>
      </c>
      <c r="E196" s="70">
        <f t="shared" si="88"/>
        <v>5.7254901960783512E-3</v>
      </c>
      <c r="F196" s="71"/>
      <c r="G196" s="69">
        <f t="shared" ref="G196:G259" si="91">G195-1</f>
        <v>-194</v>
      </c>
      <c r="H196" s="81">
        <f xml:space="preserve"> RTD("cqg.rtd",,"StudyData", $G$1, "Bar", "", "Time", $E$1,$A196, , "", "","False")</f>
        <v>38749</v>
      </c>
      <c r="I196" s="71">
        <f xml:space="preserve"> RTD("cqg.rtd",,"StudyData", $G$1, "Bar", "", "Open", $E$1, $A196,,,,,)</f>
        <v>21.48</v>
      </c>
      <c r="J196" s="71">
        <f xml:space="preserve"> RTD("cqg.rtd",,"StudyData", $G$1, "Bar", "", "Close", $E$1, $A196,,,,,)</f>
        <v>21.65</v>
      </c>
      <c r="K196" s="70">
        <f t="shared" si="89"/>
        <v>2.3148148148146833E-3</v>
      </c>
    </row>
    <row r="197" spans="1:11" x14ac:dyDescent="0.3">
      <c r="A197" s="69">
        <f t="shared" si="90"/>
        <v>-195</v>
      </c>
      <c r="B197" s="80">
        <f xml:space="preserve"> TRUNC(RTD("cqg.rtd",,"StudyData", $A$1, "Bar", "", "Time", $E$1,$A197, , "", "","False"))</f>
        <v>38720</v>
      </c>
      <c r="C197" s="71">
        <f xml:space="preserve"> RTD("cqg.rtd",,"StudyData", $A$1, "Bar", "", "Open", $E$1, $A197,,,,,)</f>
        <v>125.1</v>
      </c>
      <c r="D197" s="71">
        <f xml:space="preserve"> RTD("cqg.rtd",,"StudyData", $A$1, "Bar", "", "Close", $E$1, $A197,,,,,)</f>
        <v>127.5</v>
      </c>
      <c r="E197" s="70">
        <f t="shared" si="88"/>
        <v>2.4014135410810336E-2</v>
      </c>
      <c r="F197" s="71"/>
      <c r="G197" s="69">
        <f t="shared" si="91"/>
        <v>-195</v>
      </c>
      <c r="H197" s="81">
        <f xml:space="preserve"> RTD("cqg.rtd",,"StudyData", $G$1, "Bar", "", "Time", $E$1,$A197, , "", "","False")</f>
        <v>38720</v>
      </c>
      <c r="I197" s="71">
        <f xml:space="preserve"> RTD("cqg.rtd",,"StudyData", $G$1, "Bar", "", "Open", $E$1, $A197,,,,,)</f>
        <v>21</v>
      </c>
      <c r="J197" s="71">
        <f xml:space="preserve"> RTD("cqg.rtd",,"StudyData", $G$1, "Bar", "", "Close", $E$1, $A197,,,,,)</f>
        <v>21.6</v>
      </c>
      <c r="K197" s="70">
        <f t="shared" si="89"/>
        <v>3.3492822966507317E-2</v>
      </c>
    </row>
    <row r="198" spans="1:11" x14ac:dyDescent="0.3">
      <c r="A198" s="69">
        <f t="shared" si="90"/>
        <v>-196</v>
      </c>
      <c r="B198" s="80">
        <f xml:space="preserve"> TRUNC(RTD("cqg.rtd",,"StudyData", $A$1, "Bar", "", "Time", $E$1,$A198, , "", "","False"))</f>
        <v>38687</v>
      </c>
      <c r="C198" s="71">
        <f xml:space="preserve"> RTD("cqg.rtd",,"StudyData", $A$1, "Bar", "", "Open", $E$1, $A198,,,,,)</f>
        <v>126.02</v>
      </c>
      <c r="D198" s="71">
        <f xml:space="preserve"> RTD("cqg.rtd",,"StudyData", $A$1, "Bar", "", "Close", $E$1, $A198,,,,,)</f>
        <v>124.51</v>
      </c>
      <c r="E198" s="70">
        <f t="shared" si="88"/>
        <v>-7.1764612072401845E-3</v>
      </c>
      <c r="F198" s="71"/>
      <c r="G198" s="69">
        <f t="shared" si="91"/>
        <v>-196</v>
      </c>
      <c r="H198" s="81">
        <f xml:space="preserve"> RTD("cqg.rtd",,"StudyData", $G$1, "Bar", "", "Time", $E$1,$A198, , "", "","False")</f>
        <v>38687</v>
      </c>
      <c r="I198" s="71">
        <f xml:space="preserve"> RTD("cqg.rtd",,"StudyData", $G$1, "Bar", "", "Open", $E$1, $A198,,,,,)</f>
        <v>21.9</v>
      </c>
      <c r="J198" s="71">
        <f xml:space="preserve"> RTD("cqg.rtd",,"StudyData", $G$1, "Bar", "", "Close", $E$1, $A198,,,,,)</f>
        <v>20.9</v>
      </c>
      <c r="K198" s="70">
        <f t="shared" si="89"/>
        <v>-3.730999539382783E-2</v>
      </c>
    </row>
    <row r="199" spans="1:11" x14ac:dyDescent="0.3">
      <c r="A199" s="69">
        <f t="shared" si="90"/>
        <v>-197</v>
      </c>
      <c r="B199" s="80">
        <f xml:space="preserve"> TRUNC(RTD("cqg.rtd",,"StudyData", $A$1, "Bar", "", "Time", $E$1,$A199, , "", "","False"))</f>
        <v>38657</v>
      </c>
      <c r="C199" s="71">
        <f xml:space="preserve"> RTD("cqg.rtd",,"StudyData", $A$1, "Bar", "", "Open", $E$1, $A199,,,,,)</f>
        <v>120.58</v>
      </c>
      <c r="D199" s="71">
        <f xml:space="preserve"> RTD("cqg.rtd",,"StudyData", $A$1, "Bar", "", "Close", $E$1, $A199,,,,,)</f>
        <v>125.41</v>
      </c>
      <c r="E199" s="70">
        <f t="shared" si="88"/>
        <v>4.3952384916340639E-2</v>
      </c>
      <c r="F199" s="71"/>
      <c r="G199" s="69">
        <f t="shared" si="91"/>
        <v>-197</v>
      </c>
      <c r="H199" s="81">
        <f xml:space="preserve"> RTD("cqg.rtd",,"StudyData", $G$1, "Bar", "", "Time", $E$1,$A199, , "", "","False")</f>
        <v>38657</v>
      </c>
      <c r="I199" s="71">
        <f xml:space="preserve"> RTD("cqg.rtd",,"StudyData", $G$1, "Bar", "", "Open", $E$1, $A199,,,,,)</f>
        <v>20.38</v>
      </c>
      <c r="J199" s="71">
        <f xml:space="preserve"> RTD("cqg.rtd",,"StudyData", $G$1, "Bar", "", "Close", $E$1, $A199,,,,,)</f>
        <v>21.71</v>
      </c>
      <c r="K199" s="70">
        <f t="shared" si="89"/>
        <v>6.3173359451518071E-2</v>
      </c>
    </row>
    <row r="200" spans="1:11" x14ac:dyDescent="0.3">
      <c r="A200" s="69">
        <f t="shared" si="90"/>
        <v>-198</v>
      </c>
      <c r="B200" s="80">
        <f xml:space="preserve"> TRUNC(RTD("cqg.rtd",,"StudyData", $A$1, "Bar", "", "Time", $E$1,$A200, , "", "","False"))</f>
        <v>38628</v>
      </c>
      <c r="C200" s="71">
        <f xml:space="preserve"> RTD("cqg.rtd",,"StudyData", $A$1, "Bar", "", "Open", $E$1, $A200,,,,,)</f>
        <v>122.96</v>
      </c>
      <c r="D200" s="71">
        <f xml:space="preserve"> RTD("cqg.rtd",,"StudyData", $A$1, "Bar", "", "Close", $E$1, $A200,,,,,)</f>
        <v>120.13</v>
      </c>
      <c r="E200" s="70">
        <f t="shared" si="88"/>
        <v>-2.365084525357616E-2</v>
      </c>
      <c r="F200" s="71"/>
      <c r="G200" s="69">
        <f t="shared" si="91"/>
        <v>-198</v>
      </c>
      <c r="H200" s="81">
        <f xml:space="preserve"> RTD("cqg.rtd",,"StudyData", $G$1, "Bar", "", "Time", $E$1,$A200, , "", "","False")</f>
        <v>38628</v>
      </c>
      <c r="I200" s="71">
        <f xml:space="preserve"> RTD("cqg.rtd",,"StudyData", $G$1, "Bar", "", "Open", $E$1, $A200,,,,,)</f>
        <v>20.85</v>
      </c>
      <c r="J200" s="71">
        <f xml:space="preserve"> RTD("cqg.rtd",,"StudyData", $G$1, "Bar", "", "Close", $E$1, $A200,,,,,)</f>
        <v>20.420000000000002</v>
      </c>
      <c r="K200" s="70">
        <f t="shared" si="89"/>
        <v>-2.2966507177033343E-2</v>
      </c>
    </row>
    <row r="201" spans="1:11" x14ac:dyDescent="0.3">
      <c r="A201" s="69">
        <f t="shared" si="90"/>
        <v>-199</v>
      </c>
      <c r="B201" s="80">
        <f xml:space="preserve"> TRUNC(RTD("cqg.rtd",,"StudyData", $A$1, "Bar", "", "Time", $E$1,$A201, , "", "","False"))</f>
        <v>38596</v>
      </c>
      <c r="C201" s="71">
        <f xml:space="preserve"> RTD("cqg.rtd",,"StudyData", $A$1, "Bar", "", "Open", $E$1, $A201,,,,,)</f>
        <v>122.51</v>
      </c>
      <c r="D201" s="71">
        <f xml:space="preserve"> RTD("cqg.rtd",,"StudyData", $A$1, "Bar", "", "Close", $E$1, $A201,,,,,)</f>
        <v>123.04</v>
      </c>
      <c r="E201" s="70">
        <f t="shared" si="88"/>
        <v>3.7526513297439059E-3</v>
      </c>
      <c r="F201" s="71"/>
      <c r="G201" s="69">
        <f t="shared" si="91"/>
        <v>-199</v>
      </c>
      <c r="H201" s="81">
        <f xml:space="preserve"> RTD("cqg.rtd",,"StudyData", $G$1, "Bar", "", "Time", $E$1,$A201, , "", "","False")</f>
        <v>38596</v>
      </c>
      <c r="I201" s="71">
        <f xml:space="preserve"> RTD("cqg.rtd",,"StudyData", $G$1, "Bar", "", "Open", $E$1, $A201,,,,,)</f>
        <v>20.86</v>
      </c>
      <c r="J201" s="71">
        <f xml:space="preserve"> RTD("cqg.rtd",,"StudyData", $G$1, "Bar", "", "Close", $E$1, $A201,,,,,)</f>
        <v>20.9</v>
      </c>
      <c r="K201" s="70">
        <f t="shared" si="89"/>
        <v>2.3980815347720459E-3</v>
      </c>
    </row>
    <row r="202" spans="1:11" x14ac:dyDescent="0.3">
      <c r="A202" s="69">
        <f t="shared" si="90"/>
        <v>-200</v>
      </c>
      <c r="B202" s="80">
        <f xml:space="preserve"> TRUNC(RTD("cqg.rtd",,"StudyData", $A$1, "Bar", "", "Time", $E$1,$A202, , "", "","False"))</f>
        <v>38565</v>
      </c>
      <c r="C202" s="71">
        <f xml:space="preserve"> RTD("cqg.rtd",,"StudyData", $A$1, "Bar", "", "Open", $E$1, $A202,,,,,)</f>
        <v>123.83</v>
      </c>
      <c r="D202" s="71">
        <f xml:space="preserve"> RTD("cqg.rtd",,"StudyData", $A$1, "Bar", "", "Close", $E$1, $A202,,,,,)</f>
        <v>122.58</v>
      </c>
      <c r="E202" s="70">
        <f t="shared" si="88"/>
        <v>-9.3744949086794621E-3</v>
      </c>
      <c r="F202" s="71"/>
      <c r="G202" s="69">
        <f t="shared" si="91"/>
        <v>-200</v>
      </c>
      <c r="H202" s="81">
        <f xml:space="preserve"> RTD("cqg.rtd",,"StudyData", $G$1, "Bar", "", "Time", $E$1,$A202, , "", "","False")</f>
        <v>38565</v>
      </c>
      <c r="I202" s="71">
        <f xml:space="preserve"> RTD("cqg.rtd",,"StudyData", $G$1, "Bar", "", "Open", $E$1, $A202,,,,,)</f>
        <v>21.13</v>
      </c>
      <c r="J202" s="71">
        <f xml:space="preserve"> RTD("cqg.rtd",,"StudyData", $G$1, "Bar", "", "Close", $E$1, $A202,,,,,)</f>
        <v>20.85</v>
      </c>
      <c r="K202" s="70">
        <f t="shared" si="89"/>
        <v>-9.5011876484560227E-3</v>
      </c>
    </row>
    <row r="203" spans="1:11" x14ac:dyDescent="0.3">
      <c r="A203" s="69">
        <f t="shared" si="90"/>
        <v>-201</v>
      </c>
      <c r="B203" s="80">
        <f xml:space="preserve"> TRUNC(RTD("cqg.rtd",,"StudyData", $A$1, "Bar", "", "Time", $E$1,$A203, , "", "","False"))</f>
        <v>38534</v>
      </c>
      <c r="C203" s="71">
        <f xml:space="preserve"> RTD("cqg.rtd",,"StudyData", $A$1, "Bar", "", "Open", $E$1, $A203,,,,,)</f>
        <v>119.45</v>
      </c>
      <c r="D203" s="71">
        <f xml:space="preserve"> RTD("cqg.rtd",,"StudyData", $A$1, "Bar", "", "Close", $E$1, $A203,,,,,)</f>
        <v>123.74</v>
      </c>
      <c r="E203" s="70">
        <f t="shared" si="88"/>
        <v>3.826145326397036E-2</v>
      </c>
      <c r="F203" s="71"/>
      <c r="G203" s="69">
        <f t="shared" si="91"/>
        <v>-201</v>
      </c>
      <c r="H203" s="81">
        <f xml:space="preserve"> RTD("cqg.rtd",,"StudyData", $G$1, "Bar", "", "Time", $E$1,$A203, , "", "","False")</f>
        <v>38534</v>
      </c>
      <c r="I203" s="71">
        <f xml:space="preserve"> RTD("cqg.rtd",,"StudyData", $G$1, "Bar", "", "Open", $E$1, $A203,,,,,)</f>
        <v>20.04</v>
      </c>
      <c r="J203" s="71">
        <f xml:space="preserve"> RTD("cqg.rtd",,"StudyData", $G$1, "Bar", "", "Close", $E$1, $A203,,,,,)</f>
        <v>21.05</v>
      </c>
      <c r="K203" s="70">
        <f t="shared" si="89"/>
        <v>5.672690763052203E-2</v>
      </c>
    </row>
    <row r="204" spans="1:11" x14ac:dyDescent="0.3">
      <c r="A204" s="69">
        <f t="shared" si="90"/>
        <v>-202</v>
      </c>
      <c r="B204" s="80">
        <f xml:space="preserve"> TRUNC(RTD("cqg.rtd",,"StudyData", $A$1, "Bar", "", "Time", $E$1,$A204, , "", "","False"))</f>
        <v>38504</v>
      </c>
      <c r="C204" s="71">
        <f xml:space="preserve"> RTD("cqg.rtd",,"StudyData", $A$1, "Bar", "", "Open", $E$1, $A204,,,,,)</f>
        <v>119.52</v>
      </c>
      <c r="D204" s="71">
        <f xml:space="preserve"> RTD("cqg.rtd",,"StudyData", $A$1, "Bar", "", "Close", $E$1, $A204,,,,,)</f>
        <v>119.18</v>
      </c>
      <c r="E204" s="70">
        <f t="shared" si="88"/>
        <v>-2.5108804820890285E-3</v>
      </c>
      <c r="F204" s="71"/>
      <c r="G204" s="69">
        <f t="shared" si="91"/>
        <v>-202</v>
      </c>
      <c r="H204" s="81">
        <f xml:space="preserve"> RTD("cqg.rtd",,"StudyData", $G$1, "Bar", "", "Time", $E$1,$A204, , "", "","False")</f>
        <v>38504</v>
      </c>
      <c r="I204" s="71">
        <f xml:space="preserve"> RTD("cqg.rtd",,"StudyData", $G$1, "Bar", "", "Open", $E$1, $A204,,,,,)</f>
        <v>20.2</v>
      </c>
      <c r="J204" s="71">
        <f xml:space="preserve"> RTD("cqg.rtd",,"StudyData", $G$1, "Bar", "", "Close", $E$1, $A204,,,,,)</f>
        <v>19.920000000000002</v>
      </c>
      <c r="K204" s="70">
        <f t="shared" si="89"/>
        <v>-1.2884043607532111E-2</v>
      </c>
    </row>
    <row r="205" spans="1:11" x14ac:dyDescent="0.3">
      <c r="A205" s="69">
        <f t="shared" si="90"/>
        <v>-203</v>
      </c>
      <c r="B205" s="80">
        <f xml:space="preserve"> TRUNC(RTD("cqg.rtd",,"StudyData", $A$1, "Bar", "", "Time", $E$1,$A205, , "", "","False"))</f>
        <v>38474</v>
      </c>
      <c r="C205" s="71">
        <f xml:space="preserve"> RTD("cqg.rtd",,"StudyData", $A$1, "Bar", "", "Open", $E$1, $A205,,,,,)</f>
        <v>116.07</v>
      </c>
      <c r="D205" s="71">
        <f xml:space="preserve"> RTD("cqg.rtd",,"StudyData", $A$1, "Bar", "", "Close", $E$1, $A205,,,,,)</f>
        <v>119.48</v>
      </c>
      <c r="E205" s="70">
        <f t="shared" si="88"/>
        <v>3.2224622030237612E-2</v>
      </c>
      <c r="F205" s="71"/>
      <c r="G205" s="69">
        <f t="shared" si="91"/>
        <v>-203</v>
      </c>
      <c r="H205" s="81">
        <f xml:space="preserve"> RTD("cqg.rtd",,"StudyData", $G$1, "Bar", "", "Time", $E$1,$A205, , "", "","False")</f>
        <v>38474</v>
      </c>
      <c r="I205" s="71">
        <f xml:space="preserve"> RTD("cqg.rtd",,"StudyData", $G$1, "Bar", "", "Open", $E$1, $A205,,,,,)</f>
        <v>18.96</v>
      </c>
      <c r="J205" s="71">
        <f xml:space="preserve"> RTD("cqg.rtd",,"StudyData", $G$1, "Bar", "", "Close", $E$1, $A205,,,,,)</f>
        <v>20.18</v>
      </c>
      <c r="K205" s="70">
        <f t="shared" si="89"/>
        <v>6.9422363540010523E-2</v>
      </c>
    </row>
    <row r="206" spans="1:11" x14ac:dyDescent="0.3">
      <c r="A206" s="69">
        <f t="shared" si="90"/>
        <v>-204</v>
      </c>
      <c r="B206" s="80">
        <f xml:space="preserve"> TRUNC(RTD("cqg.rtd",,"StudyData", $A$1, "Bar", "", "Time", $E$1,$A206, , "", "","False"))</f>
        <v>38443</v>
      </c>
      <c r="C206" s="71">
        <f xml:space="preserve"> RTD("cqg.rtd",,"StudyData", $A$1, "Bar", "", "Open", $E$1, $A206,,,,,)</f>
        <v>118.63</v>
      </c>
      <c r="D206" s="71">
        <f xml:space="preserve"> RTD("cqg.rtd",,"StudyData", $A$1, "Bar", "", "Close", $E$1, $A206,,,,,)</f>
        <v>115.75</v>
      </c>
      <c r="E206" s="70">
        <f t="shared" si="88"/>
        <v>-1.8735164462529617E-2</v>
      </c>
      <c r="F206" s="71"/>
      <c r="G206" s="69">
        <f t="shared" si="91"/>
        <v>-204</v>
      </c>
      <c r="H206" s="81">
        <f xml:space="preserve"> RTD("cqg.rtd",,"StudyData", $G$1, "Bar", "", "Time", $E$1,$A206, , "", "","False")</f>
        <v>38443</v>
      </c>
      <c r="I206" s="71">
        <f xml:space="preserve"> RTD("cqg.rtd",,"StudyData", $G$1, "Bar", "", "Open", $E$1, $A206,,,,,)</f>
        <v>19.5</v>
      </c>
      <c r="J206" s="71">
        <f xml:space="preserve"> RTD("cqg.rtd",,"StudyData", $G$1, "Bar", "", "Close", $E$1, $A206,,,,,)</f>
        <v>18.87</v>
      </c>
      <c r="K206" s="70">
        <f t="shared" si="89"/>
        <v>-3.5276073619631788E-2</v>
      </c>
    </row>
    <row r="207" spans="1:11" x14ac:dyDescent="0.3">
      <c r="A207" s="69">
        <f t="shared" si="90"/>
        <v>-205</v>
      </c>
      <c r="B207" s="80">
        <f xml:space="preserve"> TRUNC(RTD("cqg.rtd",,"StudyData", $A$1, "Bar", "", "Time", $E$1,$A207, , "", "","False"))</f>
        <v>38412</v>
      </c>
      <c r="C207" s="71">
        <f xml:space="preserve"> RTD("cqg.rtd",,"StudyData", $A$1, "Bar", "", "Open", $E$1, $A207,,,,,)</f>
        <v>120.78</v>
      </c>
      <c r="D207" s="71">
        <f xml:space="preserve"> RTD("cqg.rtd",,"StudyData", $A$1, "Bar", "", "Close", $E$1, $A207,,,,,)</f>
        <v>117.96</v>
      </c>
      <c r="E207" s="70">
        <f t="shared" si="88"/>
        <v>-2.2133797562795338E-2</v>
      </c>
      <c r="F207" s="71"/>
      <c r="G207" s="69">
        <f t="shared" si="91"/>
        <v>-205</v>
      </c>
      <c r="H207" s="81">
        <f xml:space="preserve"> RTD("cqg.rtd",,"StudyData", $G$1, "Bar", "", "Time", $E$1,$A207, , "", "","False")</f>
        <v>38412</v>
      </c>
      <c r="I207" s="71">
        <f xml:space="preserve"> RTD("cqg.rtd",,"StudyData", $G$1, "Bar", "", "Open", $E$1, $A207,,,,,)</f>
        <v>20.100000000000001</v>
      </c>
      <c r="J207" s="71">
        <f xml:space="preserve"> RTD("cqg.rtd",,"StudyData", $G$1, "Bar", "", "Close", $E$1, $A207,,,,,)</f>
        <v>19.559999999999999</v>
      </c>
      <c r="K207" s="70">
        <f t="shared" si="89"/>
        <v>-1.9548872180451156E-2</v>
      </c>
    </row>
    <row r="208" spans="1:11" x14ac:dyDescent="0.3">
      <c r="A208" s="69">
        <f t="shared" si="90"/>
        <v>-206</v>
      </c>
      <c r="B208" s="80">
        <f xml:space="preserve"> TRUNC(RTD("cqg.rtd",,"StudyData", $A$1, "Bar", "", "Time", $E$1,$A208, , "", "","False"))</f>
        <v>38384</v>
      </c>
      <c r="C208" s="71">
        <f xml:space="preserve"> RTD("cqg.rtd",,"StudyData", $A$1, "Bar", "", "Open", $E$1, $A208,,,,,)</f>
        <v>118.25</v>
      </c>
      <c r="D208" s="71">
        <f xml:space="preserve"> RTD("cqg.rtd",,"StudyData", $A$1, "Bar", "", "Close", $E$1, $A208,,,,,)</f>
        <v>120.63</v>
      </c>
      <c r="E208" s="70">
        <f t="shared" si="88"/>
        <v>2.0903859174001345E-2</v>
      </c>
      <c r="F208" s="71"/>
      <c r="G208" s="69">
        <f t="shared" si="91"/>
        <v>-206</v>
      </c>
      <c r="H208" s="81">
        <f xml:space="preserve"> RTD("cqg.rtd",,"StudyData", $G$1, "Bar", "", "Time", $E$1,$A208, , "", "","False")</f>
        <v>38384</v>
      </c>
      <c r="I208" s="71">
        <f xml:space="preserve"> RTD("cqg.rtd",,"StudyData", $G$1, "Bar", "", "Open", $E$1, $A208,,,,,)</f>
        <v>20</v>
      </c>
      <c r="J208" s="71">
        <f xml:space="preserve"> RTD("cqg.rtd",,"StudyData", $G$1, "Bar", "", "Close", $E$1, $A208,,,,,)</f>
        <v>19.95</v>
      </c>
      <c r="K208" s="70">
        <f t="shared" si="89"/>
        <v>1.5060240963854208E-3</v>
      </c>
    </row>
    <row r="209" spans="1:11" x14ac:dyDescent="0.3">
      <c r="A209" s="69">
        <f t="shared" si="90"/>
        <v>-207</v>
      </c>
      <c r="B209" s="80">
        <f xml:space="preserve"> TRUNC(RTD("cqg.rtd",,"StudyData", $A$1, "Bar", "", "Time", $E$1,$A209, , "", "","False"))</f>
        <v>38355</v>
      </c>
      <c r="C209" s="71">
        <f xml:space="preserve"> RTD("cqg.rtd",,"StudyData", $A$1, "Bar", "", "Open", $E$1, $A209,,,,,)</f>
        <v>121.56</v>
      </c>
      <c r="D209" s="71">
        <f xml:space="preserve"> RTD("cqg.rtd",,"StudyData", $A$1, "Bar", "", "Close", $E$1, $A209,,,,,)</f>
        <v>118.16</v>
      </c>
      <c r="E209" s="70">
        <f t="shared" si="88"/>
        <v>-2.2420782659055248E-2</v>
      </c>
      <c r="F209" s="71"/>
      <c r="G209" s="69">
        <f t="shared" si="91"/>
        <v>-207</v>
      </c>
      <c r="H209" s="81">
        <f xml:space="preserve"> RTD("cqg.rtd",,"StudyData", $G$1, "Bar", "", "Time", $E$1,$A209, , "", "","False")</f>
        <v>38355</v>
      </c>
      <c r="I209" s="71">
        <f xml:space="preserve"> RTD("cqg.rtd",,"StudyData", $G$1, "Bar", "", "Open", $E$1, $A209,,,,,)</f>
        <v>21.27</v>
      </c>
      <c r="J209" s="71">
        <f xml:space="preserve"> RTD("cqg.rtd",,"StudyData", $G$1, "Bar", "", "Close", $E$1, $A209,,,,,)</f>
        <v>19.920000000000002</v>
      </c>
      <c r="K209" s="70">
        <f t="shared" si="89"/>
        <v>-5.6371387967787671E-2</v>
      </c>
    </row>
    <row r="210" spans="1:11" x14ac:dyDescent="0.3">
      <c r="A210" s="69">
        <f t="shared" si="90"/>
        <v>-208</v>
      </c>
      <c r="B210" s="80">
        <f xml:space="preserve"> TRUNC(RTD("cqg.rtd",,"StudyData", $A$1, "Bar", "", "Time", $E$1,$A210, , "", "","False"))</f>
        <v>38322</v>
      </c>
      <c r="C210" s="71">
        <f xml:space="preserve"> RTD("cqg.rtd",,"StudyData", $A$1, "Bar", "", "Open", $E$1, $A210,,,,,)</f>
        <v>118.16</v>
      </c>
      <c r="D210" s="71">
        <f xml:space="preserve"> RTD("cqg.rtd",,"StudyData", $A$1, "Bar", "", "Close", $E$1, $A210,,,,,)</f>
        <v>120.87</v>
      </c>
      <c r="E210" s="70">
        <f t="shared" si="88"/>
        <v>2.5277801340232452E-2</v>
      </c>
      <c r="F210" s="71"/>
      <c r="G210" s="69">
        <f t="shared" si="91"/>
        <v>-208</v>
      </c>
      <c r="H210" s="81">
        <f xml:space="preserve"> RTD("cqg.rtd",,"StudyData", $G$1, "Bar", "", "Time", $E$1,$A210, , "", "","False")</f>
        <v>38322</v>
      </c>
      <c r="I210" s="71">
        <f xml:space="preserve"> RTD("cqg.rtd",,"StudyData", $G$1, "Bar", "", "Open", $E$1, $A210,,,,,)</f>
        <v>21.1</v>
      </c>
      <c r="J210" s="71">
        <f xml:space="preserve"> RTD("cqg.rtd",,"StudyData", $G$1, "Bar", "", "Close", $E$1, $A210,,,,,)</f>
        <v>21.11</v>
      </c>
      <c r="K210" s="70">
        <f t="shared" si="89"/>
        <v>6.1963775023831744E-3</v>
      </c>
    </row>
    <row r="211" spans="1:11" x14ac:dyDescent="0.3">
      <c r="A211" s="69">
        <f t="shared" si="90"/>
        <v>-209</v>
      </c>
      <c r="B211" s="80">
        <f xml:space="preserve"> TRUNC(RTD("cqg.rtd",,"StudyData", $A$1, "Bar", "", "Time", $E$1,$A211, , "", "","False"))</f>
        <v>38292</v>
      </c>
      <c r="C211" s="71">
        <f xml:space="preserve"> RTD("cqg.rtd",,"StudyData", $A$1, "Bar", "", "Open", $E$1, $A211,,,,,)</f>
        <v>113.56</v>
      </c>
      <c r="D211" s="71">
        <f xml:space="preserve"> RTD("cqg.rtd",,"StudyData", $A$1, "Bar", "", "Close", $E$1, $A211,,,,,)</f>
        <v>117.89</v>
      </c>
      <c r="E211" s="70">
        <f t="shared" si="88"/>
        <v>4.1431095406360405E-2</v>
      </c>
      <c r="F211" s="71"/>
      <c r="G211" s="69">
        <f t="shared" si="91"/>
        <v>-209</v>
      </c>
      <c r="H211" s="81">
        <f xml:space="preserve"> RTD("cqg.rtd",,"StudyData", $G$1, "Bar", "", "Time", $E$1,$A211, , "", "","False")</f>
        <v>38292</v>
      </c>
      <c r="I211" s="71">
        <f xml:space="preserve"> RTD("cqg.rtd",,"StudyData", $G$1, "Bar", "", "Open", $E$1, $A211,,,,,)</f>
        <v>20.05</v>
      </c>
      <c r="J211" s="71">
        <f xml:space="preserve"> RTD("cqg.rtd",,"StudyData", $G$1, "Bar", "", "Close", $E$1, $A211,,,,,)</f>
        <v>20.98</v>
      </c>
      <c r="K211" s="70">
        <f t="shared" si="89"/>
        <v>5.110220440881761E-2</v>
      </c>
    </row>
    <row r="212" spans="1:11" x14ac:dyDescent="0.3">
      <c r="A212" s="69">
        <f t="shared" si="90"/>
        <v>-210</v>
      </c>
      <c r="B212" s="80">
        <f xml:space="preserve"> TRUNC(RTD("cqg.rtd",,"StudyData", $A$1, "Bar", "", "Time", $E$1,$A212, , "", "","False"))</f>
        <v>38261</v>
      </c>
      <c r="C212" s="71">
        <f xml:space="preserve"> RTD("cqg.rtd",,"StudyData", $A$1, "Bar", "", "Open", $E$1, $A212,,,,,)</f>
        <v>112.26</v>
      </c>
      <c r="D212" s="71">
        <f xml:space="preserve"> RTD("cqg.rtd",,"StudyData", $A$1, "Bar", "", "Close", $E$1, $A212,,,,,)</f>
        <v>113.2</v>
      </c>
      <c r="E212" s="70">
        <f t="shared" si="88"/>
        <v>1.2884753042233335E-2</v>
      </c>
      <c r="F212" s="71"/>
      <c r="G212" s="69">
        <f t="shared" si="91"/>
        <v>-210</v>
      </c>
      <c r="H212" s="81">
        <f xml:space="preserve"> RTD("cqg.rtd",,"StudyData", $G$1, "Bar", "", "Time", $E$1,$A212, , "", "","False")</f>
        <v>38261</v>
      </c>
      <c r="I212" s="71">
        <f xml:space="preserve"> RTD("cqg.rtd",,"StudyData", $G$1, "Bar", "", "Open", $E$1, $A212,,,,,)</f>
        <v>19.23</v>
      </c>
      <c r="J212" s="71">
        <f xml:space="preserve"> RTD("cqg.rtd",,"StudyData", $G$1, "Bar", "", "Close", $E$1, $A212,,,,,)</f>
        <v>19.96</v>
      </c>
      <c r="K212" s="70">
        <f t="shared" si="89"/>
        <v>4.3933054393305429E-2</v>
      </c>
    </row>
    <row r="213" spans="1:11" x14ac:dyDescent="0.3">
      <c r="A213" s="69">
        <f t="shared" si="90"/>
        <v>-211</v>
      </c>
      <c r="B213" s="80">
        <f xml:space="preserve"> TRUNC(RTD("cqg.rtd",,"StudyData", $A$1, "Bar", "", "Time", $E$1,$A213, , "", "","False"))</f>
        <v>38231</v>
      </c>
      <c r="C213" s="71">
        <f xml:space="preserve"> RTD("cqg.rtd",,"StudyData", $A$1, "Bar", "", "Open", $E$1, $A213,,,,,)</f>
        <v>110.95</v>
      </c>
      <c r="D213" s="71">
        <f xml:space="preserve"> RTD("cqg.rtd",,"StudyData", $A$1, "Bar", "", "Close", $E$1, $A213,,,,,)</f>
        <v>111.76</v>
      </c>
      <c r="E213" s="70">
        <f t="shared" si="88"/>
        <v>5.8500585005850569E-3</v>
      </c>
      <c r="F213" s="71"/>
      <c r="G213" s="69">
        <f t="shared" si="91"/>
        <v>-211</v>
      </c>
      <c r="H213" s="81">
        <f xml:space="preserve"> RTD("cqg.rtd",,"StudyData", $G$1, "Bar", "", "Time", $E$1,$A213, , "", "","False")</f>
        <v>38231</v>
      </c>
      <c r="I213" s="71">
        <f xml:space="preserve"> RTD("cqg.rtd",,"StudyData", $G$1, "Bar", "", "Open", $E$1, $A213,,,,,)</f>
        <v>18.57</v>
      </c>
      <c r="J213" s="71">
        <f xml:space="preserve"> RTD("cqg.rtd",,"StudyData", $G$1, "Bar", "", "Close", $E$1, $A213,,,,,)</f>
        <v>19.12</v>
      </c>
      <c r="K213" s="70">
        <f t="shared" si="89"/>
        <v>2.9063509149623398E-2</v>
      </c>
    </row>
    <row r="214" spans="1:11" x14ac:dyDescent="0.3">
      <c r="A214" s="69">
        <f t="shared" si="90"/>
        <v>-212</v>
      </c>
      <c r="B214" s="80">
        <f xml:space="preserve"> TRUNC(RTD("cqg.rtd",,"StudyData", $A$1, "Bar", "", "Time", $E$1,$A214, , "", "","False"))</f>
        <v>38201</v>
      </c>
      <c r="C214" s="71">
        <f xml:space="preserve"> RTD("cqg.rtd",,"StudyData", $A$1, "Bar", "", "Open", $E$1, $A214,,,,,)</f>
        <v>110.19</v>
      </c>
      <c r="D214" s="71">
        <f xml:space="preserve"> RTD("cqg.rtd",,"StudyData", $A$1, "Bar", "", "Close", $E$1, $A214,,,,,)</f>
        <v>111.11</v>
      </c>
      <c r="E214" s="70">
        <f t="shared" si="88"/>
        <v>2.435943702634392E-3</v>
      </c>
      <c r="F214" s="71"/>
      <c r="G214" s="69">
        <f t="shared" si="91"/>
        <v>-212</v>
      </c>
      <c r="H214" s="81">
        <f xml:space="preserve"> RTD("cqg.rtd",,"StudyData", $G$1, "Bar", "", "Time", $E$1,$A214, , "", "","False")</f>
        <v>38201</v>
      </c>
      <c r="I214" s="71">
        <f xml:space="preserve"> RTD("cqg.rtd",,"StudyData", $G$1, "Bar", "", "Open", $E$1, $A214,,,,,)</f>
        <v>19.309999999999999</v>
      </c>
      <c r="J214" s="71">
        <f xml:space="preserve"> RTD("cqg.rtd",,"StudyData", $G$1, "Bar", "", "Close", $E$1, $A214,,,,,)</f>
        <v>18.579999999999998</v>
      </c>
      <c r="K214" s="70">
        <f t="shared" si="89"/>
        <v>-4.4238683127572169E-2</v>
      </c>
    </row>
    <row r="215" spans="1:11" x14ac:dyDescent="0.3">
      <c r="A215" s="69">
        <f t="shared" si="90"/>
        <v>-213</v>
      </c>
      <c r="B215" s="80">
        <f xml:space="preserve"> TRUNC(RTD("cqg.rtd",,"StudyData", $A$1, "Bar", "", "Time", $E$1,$A215, , "", "","False"))</f>
        <v>38169</v>
      </c>
      <c r="C215" s="71">
        <f xml:space="preserve"> RTD("cqg.rtd",,"StudyData", $A$1, "Bar", "", "Open", $E$1, $A215,,,,,)</f>
        <v>114.25</v>
      </c>
      <c r="D215" s="71">
        <f xml:space="preserve"> RTD("cqg.rtd",,"StudyData", $A$1, "Bar", "", "Close", $E$1, $A215,,,,,)</f>
        <v>110.84</v>
      </c>
      <c r="E215" s="70">
        <f t="shared" si="88"/>
        <v>-3.2218632672662166E-2</v>
      </c>
      <c r="F215" s="71"/>
      <c r="G215" s="69">
        <f t="shared" si="91"/>
        <v>-213</v>
      </c>
      <c r="H215" s="81">
        <f xml:space="preserve"> RTD("cqg.rtd",,"StudyData", $G$1, "Bar", "", "Time", $E$1,$A215, , "", "","False")</f>
        <v>38169</v>
      </c>
      <c r="I215" s="71">
        <f xml:space="preserve"> RTD("cqg.rtd",,"StudyData", $G$1, "Bar", "", "Open", $E$1, $A215,,,,,)</f>
        <v>20.65</v>
      </c>
      <c r="J215" s="71">
        <f xml:space="preserve"> RTD("cqg.rtd",,"StudyData", $G$1, "Bar", "", "Close", $E$1, $A215,,,,,)</f>
        <v>19.440000000000001</v>
      </c>
      <c r="K215" s="70">
        <f t="shared" si="89"/>
        <v>-6.086956521739121E-2</v>
      </c>
    </row>
    <row r="216" spans="1:11" x14ac:dyDescent="0.3">
      <c r="A216" s="69">
        <f t="shared" si="90"/>
        <v>-214</v>
      </c>
      <c r="B216" s="80">
        <f xml:space="preserve"> TRUNC(RTD("cqg.rtd",,"StudyData", $A$1, "Bar", "", "Time", $E$1,$A216, , "", "","False"))</f>
        <v>38139</v>
      </c>
      <c r="C216" s="71">
        <f xml:space="preserve"> RTD("cqg.rtd",,"StudyData", $A$1, "Bar", "", "Open", $E$1, $A216,,,,,)</f>
        <v>112.46</v>
      </c>
      <c r="D216" s="71">
        <f xml:space="preserve"> RTD("cqg.rtd",,"StudyData", $A$1, "Bar", "", "Close", $E$1, $A216,,,,,)</f>
        <v>114.53</v>
      </c>
      <c r="E216" s="70">
        <f t="shared" si="88"/>
        <v>1.479709374446218E-2</v>
      </c>
      <c r="F216" s="71"/>
      <c r="G216" s="69">
        <f t="shared" si="91"/>
        <v>-214</v>
      </c>
      <c r="H216" s="81">
        <f xml:space="preserve"> RTD("cqg.rtd",,"StudyData", $G$1, "Bar", "", "Time", $E$1,$A216, , "", "","False")</f>
        <v>38139</v>
      </c>
      <c r="I216" s="71">
        <f xml:space="preserve"> RTD("cqg.rtd",,"StudyData", $G$1, "Bar", "", "Open", $E$1, $A216,,,,,)</f>
        <v>19.91</v>
      </c>
      <c r="J216" s="71">
        <f xml:space="preserve"> RTD("cqg.rtd",,"StudyData", $G$1, "Bar", "", "Close", $E$1, $A216,,,,,)</f>
        <v>20.7</v>
      </c>
      <c r="K216" s="70">
        <f t="shared" si="89"/>
        <v>2.7295285359801524E-2</v>
      </c>
    </row>
    <row r="217" spans="1:11" x14ac:dyDescent="0.3">
      <c r="A217" s="69">
        <f t="shared" si="90"/>
        <v>-215</v>
      </c>
      <c r="B217" s="80">
        <f xml:space="preserve"> TRUNC(RTD("cqg.rtd",,"StudyData", $A$1, "Bar", "", "Time", $E$1,$A217, , "", "","False"))</f>
        <v>38110</v>
      </c>
      <c r="C217" s="71">
        <f xml:space="preserve"> RTD("cqg.rtd",,"StudyData", $A$1, "Bar", "", "Open", $E$1, $A217,,,,,)</f>
        <v>111.37</v>
      </c>
      <c r="D217" s="71">
        <f xml:space="preserve"> RTD("cqg.rtd",,"StudyData", $A$1, "Bar", "", "Close", $E$1, $A217,,,,,)</f>
        <v>112.86</v>
      </c>
      <c r="E217" s="70">
        <f t="shared" si="88"/>
        <v>1.7123287671232928E-2</v>
      </c>
      <c r="F217" s="71"/>
      <c r="G217" s="69">
        <f t="shared" si="91"/>
        <v>-215</v>
      </c>
      <c r="H217" s="81">
        <f xml:space="preserve"> RTD("cqg.rtd",,"StudyData", $G$1, "Bar", "", "Time", $E$1,$A217, , "", "","False")</f>
        <v>38110</v>
      </c>
      <c r="I217" s="71">
        <f xml:space="preserve"> RTD("cqg.rtd",,"StudyData", $G$1, "Bar", "", "Open", $E$1, $A217,,,,,)</f>
        <v>19.52</v>
      </c>
      <c r="J217" s="71">
        <f xml:space="preserve"> RTD("cqg.rtd",,"StudyData", $G$1, "Bar", "", "Close", $E$1, $A217,,,,,)</f>
        <v>20.149999999999999</v>
      </c>
      <c r="K217" s="70">
        <f t="shared" si="89"/>
        <v>3.9195461578132952E-2</v>
      </c>
    </row>
    <row r="218" spans="1:11" x14ac:dyDescent="0.3">
      <c r="A218" s="69">
        <f t="shared" si="90"/>
        <v>-216</v>
      </c>
      <c r="B218" s="80">
        <f xml:space="preserve"> TRUNC(RTD("cqg.rtd",,"StudyData", $A$1, "Bar", "", "Time", $E$1,$A218, , "", "","False"))</f>
        <v>38078</v>
      </c>
      <c r="C218" s="71">
        <f xml:space="preserve"> RTD("cqg.rtd",,"StudyData", $A$1, "Bar", "", "Open", $E$1, $A218,,,,,)</f>
        <v>113.07</v>
      </c>
      <c r="D218" s="71">
        <f xml:space="preserve"> RTD("cqg.rtd",,"StudyData", $A$1, "Bar", "", "Close", $E$1, $A218,,,,,)</f>
        <v>110.96</v>
      </c>
      <c r="E218" s="70">
        <f t="shared" si="88"/>
        <v>-1.8921308576480996E-2</v>
      </c>
      <c r="F218" s="71"/>
      <c r="G218" s="69">
        <f t="shared" si="91"/>
        <v>-216</v>
      </c>
      <c r="H218" s="81">
        <f xml:space="preserve"> RTD("cqg.rtd",,"StudyData", $G$1, "Bar", "", "Time", $E$1,$A218, , "", "","False")</f>
        <v>38078</v>
      </c>
      <c r="I218" s="71">
        <f xml:space="preserve"> RTD("cqg.rtd",,"StudyData", $G$1, "Bar", "", "Open", $E$1, $A218,,,,,)</f>
        <v>20.28</v>
      </c>
      <c r="J218" s="71">
        <f xml:space="preserve"> RTD("cqg.rtd",,"StudyData", $G$1, "Bar", "", "Close", $E$1, $A218,,,,,)</f>
        <v>19.39</v>
      </c>
      <c r="K218" s="70">
        <f t="shared" si="89"/>
        <v>-3.819444444444442E-2</v>
      </c>
    </row>
    <row r="219" spans="1:11" x14ac:dyDescent="0.3">
      <c r="A219" s="69">
        <f t="shared" si="90"/>
        <v>-217</v>
      </c>
      <c r="B219" s="80">
        <f xml:space="preserve"> TRUNC(RTD("cqg.rtd",,"StudyData", $A$1, "Bar", "", "Time", $E$1,$A219, , "", "","False"))</f>
        <v>38047</v>
      </c>
      <c r="C219" s="71">
        <f xml:space="preserve"> RTD("cqg.rtd",,"StudyData", $A$1, "Bar", "", "Open", $E$1, $A219,,,,,)</f>
        <v>115.43</v>
      </c>
      <c r="D219" s="71">
        <f xml:space="preserve"> RTD("cqg.rtd",,"StudyData", $A$1, "Bar", "", "Close", $E$1, $A219,,,,,)</f>
        <v>113.1</v>
      </c>
      <c r="E219" s="70">
        <f t="shared" si="88"/>
        <v>-1.6692749087115301E-2</v>
      </c>
      <c r="F219" s="71"/>
      <c r="G219" s="69">
        <f t="shared" si="91"/>
        <v>-217</v>
      </c>
      <c r="H219" s="81">
        <f xml:space="preserve"> RTD("cqg.rtd",,"StudyData", $G$1, "Bar", "", "Time", $E$1,$A219, , "", "","False")</f>
        <v>38047</v>
      </c>
      <c r="I219" s="71">
        <f xml:space="preserve"> RTD("cqg.rtd",,"StudyData", $G$1, "Bar", "", "Open", $E$1, $A219,,,,,)</f>
        <v>20.74</v>
      </c>
      <c r="J219" s="71">
        <f xml:space="preserve"> RTD("cqg.rtd",,"StudyData", $G$1, "Bar", "", "Close", $E$1, $A219,,,,,)</f>
        <v>20.16</v>
      </c>
      <c r="K219" s="70">
        <f t="shared" si="89"/>
        <v>-2.6557218734910706E-2</v>
      </c>
    </row>
    <row r="220" spans="1:11" x14ac:dyDescent="0.3">
      <c r="A220" s="69">
        <f t="shared" si="90"/>
        <v>-218</v>
      </c>
      <c r="B220" s="80">
        <f xml:space="preserve"> TRUNC(RTD("cqg.rtd",,"StudyData", $A$1, "Bar", "", "Time", $E$1,$A220, , "", "","False"))</f>
        <v>38019</v>
      </c>
      <c r="C220" s="71">
        <f xml:space="preserve"> RTD("cqg.rtd",,"StudyData", $A$1, "Bar", "", "Open", $E$1, $A220,,,,,)</f>
        <v>113.7</v>
      </c>
      <c r="D220" s="71">
        <f xml:space="preserve"> RTD("cqg.rtd",,"StudyData", $A$1, "Bar", "", "Close", $E$1, $A220,,,,,)</f>
        <v>115.02</v>
      </c>
      <c r="E220" s="70">
        <f t="shared" si="88"/>
        <v>1.3570673246386958E-2</v>
      </c>
      <c r="F220" s="71"/>
      <c r="G220" s="69">
        <f t="shared" si="91"/>
        <v>-218</v>
      </c>
      <c r="H220" s="81">
        <f xml:space="preserve"> RTD("cqg.rtd",,"StudyData", $G$1, "Bar", "", "Time", $E$1,$A220, , "", "","False")</f>
        <v>38019</v>
      </c>
      <c r="I220" s="71">
        <f xml:space="preserve"> RTD("cqg.rtd",,"StudyData", $G$1, "Bar", "", "Open", $E$1, $A220,,,,,)</f>
        <v>21.35</v>
      </c>
      <c r="J220" s="71">
        <f xml:space="preserve"> RTD("cqg.rtd",,"StudyData", $G$1, "Bar", "", "Close", $E$1, $A220,,,,,)</f>
        <v>20.71</v>
      </c>
      <c r="K220" s="70">
        <f t="shared" si="89"/>
        <v>-2.5411764705882314E-2</v>
      </c>
    </row>
    <row r="221" spans="1:11" x14ac:dyDescent="0.3">
      <c r="A221" s="69">
        <f t="shared" si="90"/>
        <v>-219</v>
      </c>
      <c r="B221" s="80">
        <f xml:space="preserve"> TRUNC(RTD("cqg.rtd",,"StudyData", $A$1, "Bar", "", "Time", $E$1,$A221, , "", "","False"))</f>
        <v>37988</v>
      </c>
      <c r="C221" s="71">
        <f xml:space="preserve"> RTD("cqg.rtd",,"StudyData", $A$1, "Bar", "", "Open", $E$1, $A221,,,,,)</f>
        <v>111.74</v>
      </c>
      <c r="D221" s="71">
        <f xml:space="preserve"> RTD("cqg.rtd",,"StudyData", $A$1, "Bar", "", "Close", $E$1, $A221,,,,,)</f>
        <v>113.48</v>
      </c>
      <c r="E221" s="70">
        <f t="shared" si="88"/>
        <v>1.9769949676491757E-2</v>
      </c>
      <c r="F221" s="71"/>
      <c r="G221" s="69">
        <f t="shared" si="91"/>
        <v>-219</v>
      </c>
      <c r="H221" s="81">
        <f xml:space="preserve"> RTD("cqg.rtd",,"StudyData", $G$1, "Bar", "", "Time", $E$1,$A221, , "", "","False")</f>
        <v>37988</v>
      </c>
      <c r="I221" s="71">
        <f xml:space="preserve"> RTD("cqg.rtd",,"StudyData", $G$1, "Bar", "", "Open", $E$1, $A221,,,,,)</f>
        <v>20.46</v>
      </c>
      <c r="J221" s="71">
        <f xml:space="preserve"> RTD("cqg.rtd",,"StudyData", $G$1, "Bar", "", "Close", $E$1, $A221,,,,,)</f>
        <v>21.25</v>
      </c>
      <c r="K221" s="70">
        <f t="shared" si="89"/>
        <v>4.2688910696761583E-2</v>
      </c>
    </row>
    <row r="222" spans="1:11" x14ac:dyDescent="0.3">
      <c r="A222" s="69">
        <f t="shared" si="90"/>
        <v>-220</v>
      </c>
      <c r="B222" s="80">
        <f xml:space="preserve"> TRUNC(RTD("cqg.rtd",,"StudyData", $A$1, "Bar", "", "Time", $E$1,$A222, , "", "","False"))</f>
        <v>37956</v>
      </c>
      <c r="C222" s="71">
        <f xml:space="preserve"> RTD("cqg.rtd",,"StudyData", $A$1, "Bar", "", "Open", $E$1, $A222,,,,,)</f>
        <v>106.85</v>
      </c>
      <c r="D222" s="71">
        <f xml:space="preserve"> RTD("cqg.rtd",,"StudyData", $A$1, "Bar", "", "Close", $E$1, $A222,,,,,)</f>
        <v>111.28</v>
      </c>
      <c r="E222" s="70">
        <f t="shared" si="88"/>
        <v>4.5373414748708298E-2</v>
      </c>
      <c r="F222" s="71"/>
      <c r="G222" s="69">
        <f t="shared" si="91"/>
        <v>-220</v>
      </c>
      <c r="H222" s="81">
        <f xml:space="preserve"> RTD("cqg.rtd",,"StudyData", $G$1, "Bar", "", "Time", $E$1,$A222, , "", "","False")</f>
        <v>37956</v>
      </c>
      <c r="I222" s="71">
        <f xml:space="preserve"> RTD("cqg.rtd",,"StudyData", $G$1, "Bar", "", "Open", $E$1, $A222,,,,,)</f>
        <v>20</v>
      </c>
      <c r="J222" s="71">
        <f xml:space="preserve"> RTD("cqg.rtd",,"StudyData", $G$1, "Bar", "", "Close", $E$1, $A222,,,,,)</f>
        <v>20.38</v>
      </c>
      <c r="K222" s="70">
        <f t="shared" si="89"/>
        <v>2.41206030150754E-2</v>
      </c>
    </row>
    <row r="223" spans="1:11" x14ac:dyDescent="0.3">
      <c r="A223" s="69">
        <f t="shared" si="90"/>
        <v>-221</v>
      </c>
      <c r="B223" s="80">
        <f xml:space="preserve"> TRUNC(RTD("cqg.rtd",,"StudyData", $A$1, "Bar", "", "Time", $E$1,$A223, , "", "","False"))</f>
        <v>37928</v>
      </c>
      <c r="C223" s="71">
        <f xml:space="preserve"> RTD("cqg.rtd",,"StudyData", $A$1, "Bar", "", "Open", $E$1, $A223,,,,,)</f>
        <v>105.75</v>
      </c>
      <c r="D223" s="71">
        <f xml:space="preserve"> RTD("cqg.rtd",,"StudyData", $A$1, "Bar", "", "Close", $E$1, $A223,,,,,)</f>
        <v>106.45</v>
      </c>
      <c r="E223" s="70">
        <f t="shared" si="88"/>
        <v>1.0921177587844309E-2</v>
      </c>
      <c r="F223" s="71"/>
      <c r="G223" s="69">
        <f t="shared" si="91"/>
        <v>-221</v>
      </c>
      <c r="H223" s="81">
        <f xml:space="preserve"> RTD("cqg.rtd",,"StudyData", $G$1, "Bar", "", "Time", $E$1,$A223, , "", "","False")</f>
        <v>37928</v>
      </c>
      <c r="I223" s="71">
        <f xml:space="preserve"> RTD("cqg.rtd",,"StudyData", $G$1, "Bar", "", "Open", $E$1, $A223,,,,,)</f>
        <v>19.78</v>
      </c>
      <c r="J223" s="71">
        <f xml:space="preserve"> RTD("cqg.rtd",,"StudyData", $G$1, "Bar", "", "Close", $E$1, $A223,,,,,)</f>
        <v>19.899999999999999</v>
      </c>
      <c r="K223" s="70">
        <f t="shared" si="89"/>
        <v>1.4271151885830662E-2</v>
      </c>
    </row>
    <row r="224" spans="1:11" x14ac:dyDescent="0.3">
      <c r="A224" s="69">
        <f t="shared" si="90"/>
        <v>-222</v>
      </c>
      <c r="B224" s="80">
        <f xml:space="preserve"> TRUNC(RTD("cqg.rtd",,"StudyData", $A$1, "Bar", "", "Time", $E$1,$A224, , "", "","False"))</f>
        <v>37895</v>
      </c>
      <c r="C224" s="71">
        <f xml:space="preserve"> RTD("cqg.rtd",,"StudyData", $A$1, "Bar", "", "Open", $E$1, $A224,,,,,)</f>
        <v>100.24</v>
      </c>
      <c r="D224" s="71">
        <f xml:space="preserve"> RTD("cqg.rtd",,"StudyData", $A$1, "Bar", "", "Close", $E$1, $A224,,,,,)</f>
        <v>105.3</v>
      </c>
      <c r="E224" s="70">
        <f t="shared" si="88"/>
        <v>5.3526763381690788E-2</v>
      </c>
      <c r="F224" s="71"/>
      <c r="G224" s="69">
        <f t="shared" si="91"/>
        <v>-222</v>
      </c>
      <c r="H224" s="81">
        <f xml:space="preserve"> RTD("cqg.rtd",,"StudyData", $G$1, "Bar", "", "Time", $E$1,$A224, , "", "","False")</f>
        <v>37895</v>
      </c>
      <c r="I224" s="71">
        <f xml:space="preserve"> RTD("cqg.rtd",,"StudyData", $G$1, "Bar", "", "Open", $E$1, $A224,,,,,)</f>
        <v>18.420000000000002</v>
      </c>
      <c r="J224" s="71">
        <f xml:space="preserve"> RTD("cqg.rtd",,"StudyData", $G$1, "Bar", "", "Close", $E$1, $A224,,,,,)</f>
        <v>19.62</v>
      </c>
      <c r="K224" s="70">
        <f t="shared" si="89"/>
        <v>7.3304157549234125E-2</v>
      </c>
    </row>
    <row r="225" spans="1:11" x14ac:dyDescent="0.3">
      <c r="A225" s="69">
        <f t="shared" si="90"/>
        <v>-223</v>
      </c>
      <c r="B225" s="80">
        <f xml:space="preserve"> TRUNC(RTD("cqg.rtd",,"StudyData", $A$1, "Bar", "", "Time", $E$1,$A225, , "", "","False"))</f>
        <v>37866</v>
      </c>
      <c r="C225" s="71">
        <f xml:space="preserve"> RTD("cqg.rtd",,"StudyData", $A$1, "Bar", "", "Open", $E$1, $A225,,,,,)</f>
        <v>101.64</v>
      </c>
      <c r="D225" s="71">
        <f xml:space="preserve"> RTD("cqg.rtd",,"StudyData", $A$1, "Bar", "", "Close", $E$1, $A225,,,,,)</f>
        <v>99.95</v>
      </c>
      <c r="E225" s="70">
        <f t="shared" si="88"/>
        <v>-1.4688485804416354E-2</v>
      </c>
      <c r="F225" s="71"/>
      <c r="G225" s="69">
        <f t="shared" si="91"/>
        <v>-223</v>
      </c>
      <c r="H225" s="81">
        <f xml:space="preserve"> RTD("cqg.rtd",,"StudyData", $G$1, "Bar", "", "Time", $E$1,$A225, , "", "","False")</f>
        <v>37866</v>
      </c>
      <c r="I225" s="71">
        <f xml:space="preserve"> RTD("cqg.rtd",,"StudyData", $G$1, "Bar", "", "Open", $E$1, $A225,,,,,)</f>
        <v>18.649999999999999</v>
      </c>
      <c r="J225" s="71">
        <f xml:space="preserve"> RTD("cqg.rtd",,"StudyData", $G$1, "Bar", "", "Close", $E$1, $A225,,,,,)</f>
        <v>18.28</v>
      </c>
      <c r="K225" s="70">
        <f t="shared" si="89"/>
        <v>-8.6767895878525018E-3</v>
      </c>
    </row>
    <row r="226" spans="1:11" x14ac:dyDescent="0.3">
      <c r="A226" s="69">
        <f t="shared" si="90"/>
        <v>-224</v>
      </c>
      <c r="B226" s="80">
        <f xml:space="preserve"> TRUNC(RTD("cqg.rtd",,"StudyData", $A$1, "Bar", "", "Time", $E$1,$A226, , "", "","False"))</f>
        <v>37834</v>
      </c>
      <c r="C226" s="71">
        <f xml:space="preserve"> RTD("cqg.rtd",,"StudyData", $A$1, "Bar", "", "Open", $E$1, $A226,,,,,)</f>
        <v>99.19</v>
      </c>
      <c r="D226" s="71">
        <f xml:space="preserve"> RTD("cqg.rtd",,"StudyData", $A$1, "Bar", "", "Close", $E$1, $A226,,,,,)</f>
        <v>101.44</v>
      </c>
      <c r="E226" s="70">
        <f t="shared" si="88"/>
        <v>2.0625817486668651E-2</v>
      </c>
      <c r="F226" s="71"/>
      <c r="G226" s="69">
        <f t="shared" si="91"/>
        <v>-224</v>
      </c>
      <c r="H226" s="81">
        <f xml:space="preserve"> RTD("cqg.rtd",,"StudyData", $G$1, "Bar", "", "Time", $E$1,$A226, , "", "","False")</f>
        <v>37834</v>
      </c>
      <c r="I226" s="71">
        <f xml:space="preserve"> RTD("cqg.rtd",,"StudyData", $G$1, "Bar", "", "Open", $E$1, $A226,,,,,)</f>
        <v>17.57</v>
      </c>
      <c r="J226" s="71">
        <f xml:space="preserve"> RTD("cqg.rtd",,"StudyData", $G$1, "Bar", "", "Close", $E$1, $A226,,,,,)</f>
        <v>18.440000000000001</v>
      </c>
      <c r="K226" s="70">
        <f t="shared" si="89"/>
        <v>4.7727272727272715E-2</v>
      </c>
    </row>
    <row r="227" spans="1:11" x14ac:dyDescent="0.3">
      <c r="A227" s="69">
        <f t="shared" si="90"/>
        <v>-225</v>
      </c>
      <c r="B227" s="80">
        <f xml:space="preserve"> TRUNC(RTD("cqg.rtd",,"StudyData", $A$1, "Bar", "", "Time", $E$1,$A227, , "", "","False"))</f>
        <v>37803</v>
      </c>
      <c r="C227" s="71">
        <f xml:space="preserve"> RTD("cqg.rtd",,"StudyData", $A$1, "Bar", "", "Open", $E$1, $A227,,,,,)</f>
        <v>97.25</v>
      </c>
      <c r="D227" s="71">
        <f xml:space="preserve"> RTD("cqg.rtd",,"StudyData", $A$1, "Bar", "", "Close", $E$1, $A227,,,,,)</f>
        <v>99.39</v>
      </c>
      <c r="E227" s="70">
        <f t="shared" si="88"/>
        <v>1.8027245723650571E-2</v>
      </c>
      <c r="F227" s="71"/>
      <c r="G227" s="69">
        <f t="shared" si="91"/>
        <v>-225</v>
      </c>
      <c r="H227" s="81">
        <f xml:space="preserve"> RTD("cqg.rtd",,"StudyData", $G$1, "Bar", "", "Time", $E$1,$A227, , "", "","False")</f>
        <v>37803</v>
      </c>
      <c r="I227" s="71">
        <f xml:space="preserve"> RTD("cqg.rtd",,"StudyData", $G$1, "Bar", "", "Open", $E$1, $A227,,,,,)</f>
        <v>16.91</v>
      </c>
      <c r="J227" s="71">
        <f xml:space="preserve"> RTD("cqg.rtd",,"StudyData", $G$1, "Bar", "", "Close", $E$1, $A227,,,,,)</f>
        <v>17.600000000000001</v>
      </c>
      <c r="K227" s="70">
        <f t="shared" si="89"/>
        <v>3.1048623315758708E-2</v>
      </c>
    </row>
    <row r="228" spans="1:11" x14ac:dyDescent="0.3">
      <c r="A228" s="69">
        <f t="shared" si="90"/>
        <v>-226</v>
      </c>
      <c r="B228" s="80">
        <f xml:space="preserve"> TRUNC(RTD("cqg.rtd",,"StudyData", $A$1, "Bar", "", "Time", $E$1,$A228, , "", "","False"))</f>
        <v>37774</v>
      </c>
      <c r="C228" s="71">
        <f xml:space="preserve"> RTD("cqg.rtd",,"StudyData", $A$1, "Bar", "", "Open", $E$1, $A228,,,,,)</f>
        <v>97.53</v>
      </c>
      <c r="D228" s="71">
        <f xml:space="preserve"> RTD("cqg.rtd",,"StudyData", $A$1, "Bar", "", "Close", $E$1, $A228,,,,,)</f>
        <v>97.63</v>
      </c>
      <c r="E228" s="70">
        <f t="shared" si="88"/>
        <v>7.0139247034553126E-3</v>
      </c>
      <c r="F228" s="71"/>
      <c r="G228" s="69">
        <f t="shared" si="91"/>
        <v>-226</v>
      </c>
      <c r="H228" s="81">
        <f xml:space="preserve"> RTD("cqg.rtd",,"StudyData", $G$1, "Bar", "", "Time", $E$1,$A228, , "", "","False")</f>
        <v>37774</v>
      </c>
      <c r="I228" s="71">
        <f xml:space="preserve"> RTD("cqg.rtd",,"StudyData", $G$1, "Bar", "", "Open", $E$1, $A228,,,,,)</f>
        <v>17</v>
      </c>
      <c r="J228" s="71">
        <f xml:space="preserve"> RTD("cqg.rtd",,"StudyData", $G$1, "Bar", "", "Close", $E$1, $A228,,,,,)</f>
        <v>17.07</v>
      </c>
      <c r="K228" s="70">
        <f t="shared" si="89"/>
        <v>7.0796460176991739E-3</v>
      </c>
    </row>
    <row r="229" spans="1:11" x14ac:dyDescent="0.3">
      <c r="A229" s="69">
        <f t="shared" si="90"/>
        <v>-227</v>
      </c>
      <c r="B229" s="80">
        <f xml:space="preserve"> TRUNC(RTD("cqg.rtd",,"StudyData", $A$1, "Bar", "", "Time", $E$1,$A229, , "", "","False"))</f>
        <v>37742</v>
      </c>
      <c r="C229" s="71">
        <f xml:space="preserve"> RTD("cqg.rtd",,"StudyData", $A$1, "Bar", "", "Open", $E$1, $A229,,,,,)</f>
        <v>91.92</v>
      </c>
      <c r="D229" s="71">
        <f xml:space="preserve"> RTD("cqg.rtd",,"StudyData", $A$1, "Bar", "", "Close", $E$1, $A229,,,,,)</f>
        <v>96.95</v>
      </c>
      <c r="E229" s="70">
        <f t="shared" si="88"/>
        <v>5.483625285605491E-2</v>
      </c>
      <c r="F229" s="71"/>
      <c r="G229" s="69">
        <f t="shared" si="91"/>
        <v>-227</v>
      </c>
      <c r="H229" s="81">
        <f xml:space="preserve"> RTD("cqg.rtd",,"StudyData", $G$1, "Bar", "", "Time", $E$1,$A229, , "", "","False")</f>
        <v>37742</v>
      </c>
      <c r="I229" s="71">
        <f xml:space="preserve"> RTD("cqg.rtd",,"StudyData", $G$1, "Bar", "", "Open", $E$1, $A229,,,,,)</f>
        <v>15.57</v>
      </c>
      <c r="J229" s="71">
        <f xml:space="preserve"> RTD("cqg.rtd",,"StudyData", $G$1, "Bar", "", "Close", $E$1, $A229,,,,,)</f>
        <v>16.95</v>
      </c>
      <c r="K229" s="70">
        <f t="shared" si="89"/>
        <v>8.5842408712363857E-2</v>
      </c>
    </row>
    <row r="230" spans="1:11" x14ac:dyDescent="0.3">
      <c r="A230" s="69">
        <f t="shared" si="90"/>
        <v>-228</v>
      </c>
      <c r="B230" s="80">
        <f xml:space="preserve"> TRUNC(RTD("cqg.rtd",,"StudyData", $A$1, "Bar", "", "Time", $E$1,$A230, , "", "","False"))</f>
        <v>37712</v>
      </c>
      <c r="C230" s="71">
        <f xml:space="preserve"> RTD("cqg.rtd",,"StudyData", $A$1, "Bar", "", "Open", $E$1, $A230,,,,,)</f>
        <v>85.25</v>
      </c>
      <c r="D230" s="71">
        <f xml:space="preserve"> RTD("cqg.rtd",,"StudyData", $A$1, "Bar", "", "Close", $E$1, $A230,,,,,)</f>
        <v>91.91</v>
      </c>
      <c r="E230" s="70">
        <f t="shared" si="88"/>
        <v>8.4611753599244777E-2</v>
      </c>
      <c r="F230" s="71"/>
      <c r="G230" s="69">
        <f t="shared" si="91"/>
        <v>-228</v>
      </c>
      <c r="H230" s="81">
        <f xml:space="preserve"> RTD("cqg.rtd",,"StudyData", $G$1, "Bar", "", "Time", $E$1,$A230, , "", "","False")</f>
        <v>37712</v>
      </c>
      <c r="I230" s="71">
        <f xml:space="preserve"> RTD("cqg.rtd",,"StudyData", $G$1, "Bar", "", "Open", $E$1, $A230,,,,,)</f>
        <v>14.35</v>
      </c>
      <c r="J230" s="71">
        <f xml:space="preserve"> RTD("cqg.rtd",,"StudyData", $G$1, "Bar", "", "Close", $E$1, $A230,,,,,)</f>
        <v>15.61</v>
      </c>
      <c r="K230" s="70">
        <f t="shared" si="89"/>
        <v>9.1608391608391515E-2</v>
      </c>
    </row>
    <row r="231" spans="1:11" x14ac:dyDescent="0.3">
      <c r="A231" s="69">
        <f t="shared" si="90"/>
        <v>-229</v>
      </c>
      <c r="B231" s="80">
        <f xml:space="preserve"> TRUNC(RTD("cqg.rtd",,"StudyData", $A$1, "Bar", "", "Time", $E$1,$A231, , "", "","False"))</f>
        <v>37683</v>
      </c>
      <c r="C231" s="71">
        <f xml:space="preserve"> RTD("cqg.rtd",,"StudyData", $A$1, "Bar", "", "Open", $E$1, $A231,,,,,)</f>
        <v>85.26</v>
      </c>
      <c r="D231" s="71">
        <f xml:space="preserve"> RTD("cqg.rtd",,"StudyData", $A$1, "Bar", "", "Close", $E$1, $A231,,,,,)</f>
        <v>84.74</v>
      </c>
      <c r="E231" s="70">
        <f t="shared" si="88"/>
        <v>-1.8845700824500682E-3</v>
      </c>
      <c r="F231" s="71"/>
      <c r="G231" s="69">
        <f t="shared" si="91"/>
        <v>-229</v>
      </c>
      <c r="H231" s="81">
        <f xml:space="preserve"> RTD("cqg.rtd",,"StudyData", $G$1, "Bar", "", "Time", $E$1,$A231, , "", "","False")</f>
        <v>37683</v>
      </c>
      <c r="I231" s="71">
        <f xml:space="preserve"> RTD("cqg.rtd",,"StudyData", $G$1, "Bar", "", "Open", $E$1, $A231,,,,,)</f>
        <v>14.55</v>
      </c>
      <c r="J231" s="71">
        <f xml:space="preserve"> RTD("cqg.rtd",,"StudyData", $G$1, "Bar", "", "Close", $E$1, $A231,,,,,)</f>
        <v>14.3</v>
      </c>
      <c r="K231" s="70">
        <f t="shared" si="89"/>
        <v>-1.5151515151515074E-2</v>
      </c>
    </row>
    <row r="232" spans="1:11" x14ac:dyDescent="0.3">
      <c r="A232" s="69">
        <f t="shared" si="90"/>
        <v>-230</v>
      </c>
      <c r="B232" s="80">
        <f xml:space="preserve"> TRUNC(RTD("cqg.rtd",,"StudyData", $A$1, "Bar", "", "Time", $E$1,$A232, , "", "","False"))</f>
        <v>37655</v>
      </c>
      <c r="C232" s="71">
        <f xml:space="preserve"> RTD("cqg.rtd",,"StudyData", $A$1, "Bar", "", "Open", $E$1, $A232,,,,,)</f>
        <v>86.14</v>
      </c>
      <c r="D232" s="71">
        <f xml:space="preserve"> RTD("cqg.rtd",,"StudyData", $A$1, "Bar", "", "Close", $E$1, $A232,,,,,)</f>
        <v>84.9</v>
      </c>
      <c r="E232" s="70">
        <f t="shared" si="88"/>
        <v>-1.3478968161747578E-2</v>
      </c>
      <c r="F232" s="71"/>
      <c r="G232" s="69">
        <f t="shared" si="91"/>
        <v>-230</v>
      </c>
      <c r="H232" s="81">
        <f xml:space="preserve"> RTD("cqg.rtd",,"StudyData", $G$1, "Bar", "", "Time", $E$1,$A232, , "", "","False")</f>
        <v>37655</v>
      </c>
      <c r="I232" s="71">
        <f xml:space="preserve"> RTD("cqg.rtd",,"StudyData", $G$1, "Bar", "", "Open", $E$1, $A232,,,,,)</f>
        <v>14.43</v>
      </c>
      <c r="J232" s="71">
        <f xml:space="preserve"> RTD("cqg.rtd",,"StudyData", $G$1, "Bar", "", "Close", $E$1, $A232,,,,,)</f>
        <v>14.52</v>
      </c>
      <c r="K232" s="70">
        <f t="shared" si="89"/>
        <v>4.8442906574394659E-3</v>
      </c>
    </row>
    <row r="233" spans="1:11" x14ac:dyDescent="0.3">
      <c r="A233" s="69">
        <f t="shared" si="90"/>
        <v>-231</v>
      </c>
      <c r="B233" s="80">
        <f xml:space="preserve"> TRUNC(RTD("cqg.rtd",,"StudyData", $A$1, "Bar", "", "Time", $E$1,$A233, , "", "","False"))</f>
        <v>37623</v>
      </c>
      <c r="C233" s="71">
        <f xml:space="preserve"> RTD("cqg.rtd",,"StudyData", $A$1, "Bar", "", "Open", $E$1, $A233,,,,,)</f>
        <v>88.85</v>
      </c>
      <c r="D233" s="71">
        <f xml:space="preserve"> RTD("cqg.rtd",,"StudyData", $A$1, "Bar", "", "Close", $E$1, $A233,,,,,)</f>
        <v>86.06</v>
      </c>
      <c r="E233" s="70">
        <f t="shared" si="88"/>
        <v>-2.4594809021874664E-2</v>
      </c>
      <c r="F233" s="71"/>
      <c r="G233" s="69">
        <f t="shared" si="91"/>
        <v>-231</v>
      </c>
      <c r="H233" s="81">
        <f xml:space="preserve"> RTD("cqg.rtd",,"StudyData", $G$1, "Bar", "", "Time", $E$1,$A233, , "", "","False")</f>
        <v>37623</v>
      </c>
      <c r="I233" s="71">
        <f xml:space="preserve"> RTD("cqg.rtd",,"StudyData", $G$1, "Bar", "", "Open", $E$1, $A233,,,,,)</f>
        <v>14.9</v>
      </c>
      <c r="J233" s="71">
        <f xml:space="preserve"> RTD("cqg.rtd",,"StudyData", $G$1, "Bar", "", "Close", $E$1, $A233,,,,,)</f>
        <v>14.45</v>
      </c>
      <c r="K233" s="70">
        <f t="shared" si="89"/>
        <v>-2.3648648648648744E-2</v>
      </c>
    </row>
    <row r="234" spans="1:11" x14ac:dyDescent="0.3">
      <c r="A234" s="69">
        <f t="shared" si="90"/>
        <v>-232</v>
      </c>
      <c r="B234" s="80">
        <f xml:space="preserve"> TRUNC(RTD("cqg.rtd",,"StudyData", $A$1, "Bar", "", "Time", $E$1,$A234, , "", "","False"))</f>
        <v>37592</v>
      </c>
      <c r="C234" s="71">
        <f xml:space="preserve"> RTD("cqg.rtd",,"StudyData", $A$1, "Bar", "", "Open", $E$1, $A234,,,,,)</f>
        <v>95.47</v>
      </c>
      <c r="D234" s="71">
        <f xml:space="preserve"> RTD("cqg.rtd",,"StudyData", $A$1, "Bar", "", "Close", $E$1, $A234,,,,,)</f>
        <v>88.23</v>
      </c>
      <c r="E234" s="70">
        <f t="shared" si="88"/>
        <v>-6.1183230474569056E-2</v>
      </c>
      <c r="F234" s="71"/>
      <c r="G234" s="69">
        <f t="shared" si="91"/>
        <v>-232</v>
      </c>
      <c r="H234" s="81">
        <f xml:space="preserve"> RTD("cqg.rtd",,"StudyData", $G$1, "Bar", "", "Time", $E$1,$A234, , "", "","False")</f>
        <v>37592</v>
      </c>
      <c r="I234" s="71">
        <f xml:space="preserve"> RTD("cqg.rtd",,"StudyData", $G$1, "Bar", "", "Open", $E$1, $A234,,,,,)</f>
        <v>17.600000000000001</v>
      </c>
      <c r="J234" s="71">
        <f xml:space="preserve"> RTD("cqg.rtd",,"StudyData", $G$1, "Bar", "", "Close", $E$1, $A234,,,,,)</f>
        <v>14.8</v>
      </c>
      <c r="K234" s="70">
        <f t="shared" si="89"/>
        <v>-0.13450292397660821</v>
      </c>
    </row>
    <row r="235" spans="1:11" x14ac:dyDescent="0.3">
      <c r="A235" s="69">
        <f t="shared" si="90"/>
        <v>-233</v>
      </c>
      <c r="B235" s="80">
        <f xml:space="preserve"> TRUNC(RTD("cqg.rtd",,"StudyData", $A$1, "Bar", "", "Time", $E$1,$A235, , "", "","False"))</f>
        <v>37561</v>
      </c>
      <c r="C235" s="71">
        <f xml:space="preserve"> RTD("cqg.rtd",,"StudyData", $A$1, "Bar", "", "Open", $E$1, $A235,,,,,)</f>
        <v>88.35</v>
      </c>
      <c r="D235" s="71">
        <f xml:space="preserve"> RTD("cqg.rtd",,"StudyData", $A$1, "Bar", "", "Close", $E$1, $A235,,,,,)</f>
        <v>93.98</v>
      </c>
      <c r="E235" s="70">
        <f t="shared" si="88"/>
        <v>6.1680976050610126E-2</v>
      </c>
      <c r="F235" s="71"/>
      <c r="G235" s="69">
        <f t="shared" si="91"/>
        <v>-233</v>
      </c>
      <c r="H235" s="81">
        <f xml:space="preserve"> RTD("cqg.rtd",,"StudyData", $G$1, "Bar", "", "Time", $E$1,$A235, , "", "","False")</f>
        <v>37561</v>
      </c>
      <c r="I235" s="71">
        <f xml:space="preserve"> RTD("cqg.rtd",,"StudyData", $G$1, "Bar", "", "Open", $E$1, $A235,,,,,)</f>
        <v>14.6</v>
      </c>
      <c r="J235" s="71">
        <f xml:space="preserve"> RTD("cqg.rtd",,"StudyData", $G$1, "Bar", "", "Close", $E$1, $A235,,,,,)</f>
        <v>17.100000000000001</v>
      </c>
      <c r="K235" s="70">
        <f t="shared" si="89"/>
        <v>0.15853658536585377</v>
      </c>
    </row>
    <row r="236" spans="1:11" x14ac:dyDescent="0.3">
      <c r="A236" s="69">
        <f t="shared" si="90"/>
        <v>-234</v>
      </c>
      <c r="B236" s="80">
        <f xml:space="preserve"> TRUNC(RTD("cqg.rtd",,"StudyData", $A$1, "Bar", "", "Time", $E$1,$A236, , "", "","False"))</f>
        <v>37530</v>
      </c>
      <c r="C236" s="71">
        <f xml:space="preserve"> RTD("cqg.rtd",,"StudyData", $A$1, "Bar", "", "Open", $E$1, $A236,,,,,)</f>
        <v>82.43</v>
      </c>
      <c r="D236" s="71">
        <f xml:space="preserve"> RTD("cqg.rtd",,"StudyData", $A$1, "Bar", "", "Close", $E$1, $A236,,,,,)</f>
        <v>88.52</v>
      </c>
      <c r="E236" s="70">
        <f t="shared" si="88"/>
        <v>8.2283897787015392E-2</v>
      </c>
      <c r="F236" s="71"/>
      <c r="G236" s="69">
        <f t="shared" si="91"/>
        <v>-234</v>
      </c>
      <c r="H236" s="81">
        <f xml:space="preserve"> RTD("cqg.rtd",,"StudyData", $G$1, "Bar", "", "Time", $E$1,$A236, , "", "","False")</f>
        <v>37530</v>
      </c>
      <c r="I236" s="71">
        <f xml:space="preserve"> RTD("cqg.rtd",,"StudyData", $G$1, "Bar", "", "Open", $E$1, $A236,,,,,)</f>
        <v>11.94</v>
      </c>
      <c r="J236" s="71">
        <f xml:space="preserve"> RTD("cqg.rtd",,"StudyData", $G$1, "Bar", "", "Close", $E$1, $A236,,,,,)</f>
        <v>14.76</v>
      </c>
      <c r="K236" s="70">
        <f t="shared" si="89"/>
        <v>0.24767540152155534</v>
      </c>
    </row>
    <row r="237" spans="1:11" x14ac:dyDescent="0.3">
      <c r="A237" s="69">
        <f t="shared" si="90"/>
        <v>-235</v>
      </c>
      <c r="B237" s="80">
        <f xml:space="preserve"> TRUNC(RTD("cqg.rtd",,"StudyData", $A$1, "Bar", "", "Time", $E$1,$A237, , "", "","False"))</f>
        <v>37502</v>
      </c>
      <c r="C237" s="71">
        <f xml:space="preserve"> RTD("cqg.rtd",,"StudyData", $A$1, "Bar", "", "Open", $E$1, $A237,,,,,)</f>
        <v>90.73</v>
      </c>
      <c r="D237" s="71">
        <f xml:space="preserve"> RTD("cqg.rtd",,"StudyData", $A$1, "Bar", "", "Close", $E$1, $A237,,,,,)</f>
        <v>81.790000000000006</v>
      </c>
      <c r="E237" s="70">
        <f t="shared" si="88"/>
        <v>-0.10884724340814987</v>
      </c>
      <c r="F237" s="71"/>
      <c r="G237" s="69">
        <f t="shared" si="91"/>
        <v>-235</v>
      </c>
      <c r="H237" s="81">
        <f xml:space="preserve"> RTD("cqg.rtd",,"StudyData", $G$1, "Bar", "", "Time", $E$1,$A237, , "", "","False")</f>
        <v>37502</v>
      </c>
      <c r="I237" s="71">
        <f xml:space="preserve"> RTD("cqg.rtd",,"StudyData", $G$1, "Bar", "", "Open", $E$1, $A237,,,,,)</f>
        <v>13.85</v>
      </c>
      <c r="J237" s="71">
        <f xml:space="preserve"> RTD("cqg.rtd",,"StudyData", $G$1, "Bar", "", "Close", $E$1, $A237,,,,,)</f>
        <v>11.83</v>
      </c>
      <c r="K237" s="70">
        <f t="shared" si="89"/>
        <v>-0.16690140845070417</v>
      </c>
    </row>
    <row r="238" spans="1:11" x14ac:dyDescent="0.3">
      <c r="A238" s="69">
        <f t="shared" si="90"/>
        <v>-236</v>
      </c>
      <c r="B238" s="80">
        <f xml:space="preserve"> TRUNC(RTD("cqg.rtd",,"StudyData", $A$1, "Bar", "", "Time", $E$1,$A238, , "", "","False"))</f>
        <v>37469</v>
      </c>
      <c r="C238" s="71">
        <f xml:space="preserve"> RTD("cqg.rtd",,"StudyData", $A$1, "Bar", "", "Open", $E$1, $A238,,,,,)</f>
        <v>90.88</v>
      </c>
      <c r="D238" s="71">
        <f xml:space="preserve"> RTD("cqg.rtd",,"StudyData", $A$1, "Bar", "", "Close", $E$1, $A238,,,,,)</f>
        <v>91.78</v>
      </c>
      <c r="E238" s="70">
        <f t="shared" si="88"/>
        <v>6.8012286090391024E-3</v>
      </c>
      <c r="F238" s="71"/>
      <c r="G238" s="69">
        <f t="shared" si="91"/>
        <v>-236</v>
      </c>
      <c r="H238" s="81">
        <f xml:space="preserve"> RTD("cqg.rtd",,"StudyData", $G$1, "Bar", "", "Time", $E$1,$A238, , "", "","False")</f>
        <v>37469</v>
      </c>
      <c r="I238" s="71">
        <f xml:space="preserve"> RTD("cqg.rtd",,"StudyData", $G$1, "Bar", "", "Open", $E$1, $A238,,,,,)</f>
        <v>14.17</v>
      </c>
      <c r="J238" s="71">
        <f xml:space="preserve"> RTD("cqg.rtd",,"StudyData", $G$1, "Bar", "", "Close", $E$1, $A238,,,,,)</f>
        <v>14.2</v>
      </c>
      <c r="K238" s="70">
        <f t="shared" si="89"/>
        <v>-8.3798882681564938E-3</v>
      </c>
    </row>
    <row r="239" spans="1:11" x14ac:dyDescent="0.3">
      <c r="A239" s="69">
        <f t="shared" si="90"/>
        <v>-237</v>
      </c>
      <c r="B239" s="80">
        <f xml:space="preserve"> TRUNC(RTD("cqg.rtd",,"StudyData", $A$1, "Bar", "", "Time", $E$1,$A239, , "", "","False"))</f>
        <v>37438</v>
      </c>
      <c r="C239" s="71">
        <f xml:space="preserve"> RTD("cqg.rtd",,"StudyData", $A$1, "Bar", "", "Open", $E$1, $A239,,,,,)</f>
        <v>99.18</v>
      </c>
      <c r="D239" s="71">
        <f xml:space="preserve"> RTD("cqg.rtd",,"StudyData", $A$1, "Bar", "", "Close", $E$1, $A239,,,,,)</f>
        <v>91.16</v>
      </c>
      <c r="E239" s="70">
        <f t="shared" si="88"/>
        <v>-7.8819725141471272E-2</v>
      </c>
      <c r="F239" s="71"/>
      <c r="G239" s="69">
        <f t="shared" si="91"/>
        <v>-237</v>
      </c>
      <c r="H239" s="81">
        <f xml:space="preserve"> RTD("cqg.rtd",,"StudyData", $G$1, "Bar", "", "Time", $E$1,$A239, , "", "","False")</f>
        <v>37438</v>
      </c>
      <c r="I239" s="71">
        <f xml:space="preserve"> RTD("cqg.rtd",,"StudyData", $G$1, "Bar", "", "Open", $E$1, $A239,,,,,)</f>
        <v>15.78</v>
      </c>
      <c r="J239" s="71">
        <f xml:space="preserve"> RTD("cqg.rtd",,"StudyData", $G$1, "Bar", "", "Close", $E$1, $A239,,,,,)</f>
        <v>14.32</v>
      </c>
      <c r="K239" s="70">
        <f t="shared" si="89"/>
        <v>-9.4816687737041716E-2</v>
      </c>
    </row>
    <row r="240" spans="1:11" x14ac:dyDescent="0.3">
      <c r="A240" s="69">
        <f t="shared" si="90"/>
        <v>-238</v>
      </c>
      <c r="B240" s="80">
        <f xml:space="preserve"> TRUNC(RTD("cqg.rtd",,"StudyData", $A$1, "Bar", "", "Time", $E$1,$A240, , "", "","False"))</f>
        <v>37410</v>
      </c>
      <c r="C240" s="71">
        <f xml:space="preserve"> RTD("cqg.rtd",,"StudyData", $A$1, "Bar", "", "Open", $E$1, $A240,,,,,)</f>
        <v>107.09</v>
      </c>
      <c r="D240" s="71">
        <f xml:space="preserve"> RTD("cqg.rtd",,"StudyData", $A$1, "Bar", "", "Close", $E$1, $A240,,,,,)</f>
        <v>98.96</v>
      </c>
      <c r="E240" s="70">
        <f t="shared" si="88"/>
        <v>-7.703786606976315E-2</v>
      </c>
      <c r="F240" s="71"/>
      <c r="G240" s="69">
        <f t="shared" si="91"/>
        <v>-238</v>
      </c>
      <c r="H240" s="81">
        <f xml:space="preserve"> RTD("cqg.rtd",,"StudyData", $G$1, "Bar", "", "Time", $E$1,$A240, , "", "","False")</f>
        <v>37410</v>
      </c>
      <c r="I240" s="71">
        <f xml:space="preserve"> RTD("cqg.rtd",,"StudyData", $G$1, "Bar", "", "Open", $E$1, $A240,,,,,)</f>
        <v>18.27</v>
      </c>
      <c r="J240" s="71">
        <f xml:space="preserve"> RTD("cqg.rtd",,"StudyData", $G$1, "Bar", "", "Close", $E$1, $A240,,,,,)</f>
        <v>15.82</v>
      </c>
      <c r="K240" s="70">
        <f t="shared" si="89"/>
        <v>-0.13362541073384454</v>
      </c>
    </row>
    <row r="241" spans="1:11" x14ac:dyDescent="0.3">
      <c r="A241" s="69">
        <f t="shared" si="90"/>
        <v>-239</v>
      </c>
      <c r="B241" s="80">
        <f xml:space="preserve"> TRUNC(RTD("cqg.rtd",,"StudyData", $A$1, "Bar", "", "Time", $E$1,$A241, , "", "","False"))</f>
        <v>37377</v>
      </c>
      <c r="C241" s="71">
        <f xml:space="preserve"> RTD("cqg.rtd",,"StudyData", $A$1, "Bar", "", "Open", $E$1, $A241,,,,,)</f>
        <v>107.97</v>
      </c>
      <c r="D241" s="71">
        <f xml:space="preserve"> RTD("cqg.rtd",,"StudyData", $A$1, "Bar", "", "Close", $E$1, $A241,,,,,)</f>
        <v>107.22</v>
      </c>
      <c r="E241" s="70">
        <f t="shared" si="88"/>
        <v>-5.9336176525125219E-3</v>
      </c>
      <c r="F241" s="71"/>
      <c r="G241" s="69">
        <f t="shared" si="91"/>
        <v>-239</v>
      </c>
      <c r="H241" s="81">
        <f xml:space="preserve"> RTD("cqg.rtd",,"StudyData", $G$1, "Bar", "", "Time", $E$1,$A241, , "", "","False")</f>
        <v>37377</v>
      </c>
      <c r="I241" s="71">
        <f xml:space="preserve"> RTD("cqg.rtd",,"StudyData", $G$1, "Bar", "", "Open", $E$1, $A241,,,,,)</f>
        <v>18.95</v>
      </c>
      <c r="J241" s="71">
        <f xml:space="preserve"> RTD("cqg.rtd",,"StudyData", $G$1, "Bar", "", "Close", $E$1, $A241,,,,,)</f>
        <v>18.260000000000002</v>
      </c>
      <c r="K241" s="70">
        <f t="shared" si="89"/>
        <v>-4.146981627296583E-2</v>
      </c>
    </row>
    <row r="242" spans="1:11" x14ac:dyDescent="0.3">
      <c r="A242" s="69">
        <f t="shared" si="90"/>
        <v>-240</v>
      </c>
      <c r="B242" s="80">
        <f xml:space="preserve"> TRUNC(RTD("cqg.rtd",,"StudyData", $A$1, "Bar", "", "Time", $E$1,$A242, , "", "","False"))</f>
        <v>37347</v>
      </c>
      <c r="C242" s="71">
        <f xml:space="preserve"> RTD("cqg.rtd",,"StudyData", $A$1, "Bar", "", "Open", $E$1, $A242,,,,,)</f>
        <v>114.23</v>
      </c>
      <c r="D242" s="71">
        <f xml:space="preserve"> RTD("cqg.rtd",,"StudyData", $A$1, "Bar", "", "Close", $E$1, $A242,,,,,)</f>
        <v>107.86</v>
      </c>
      <c r="E242" s="70">
        <f t="shared" si="88"/>
        <v>-5.815578064966815E-2</v>
      </c>
      <c r="F242" s="71"/>
      <c r="G242" s="69">
        <f t="shared" si="91"/>
        <v>-240</v>
      </c>
      <c r="H242" s="81">
        <f xml:space="preserve"> RTD("cqg.rtd",,"StudyData", $G$1, "Bar", "", "Time", $E$1,$A242, , "", "","False")</f>
        <v>37347</v>
      </c>
      <c r="I242" s="71">
        <f xml:space="preserve"> RTD("cqg.rtd",,"StudyData", $G$1, "Bar", "", "Open", $E$1, $A242,,,,,)</f>
        <v>21.52</v>
      </c>
      <c r="J242" s="71">
        <f xml:space="preserve"> RTD("cqg.rtd",,"StudyData", $G$1, "Bar", "", "Close", $E$1, $A242,,,,,)</f>
        <v>19.05</v>
      </c>
      <c r="K242" s="70">
        <f t="shared" si="89"/>
        <v>-0.1209044762344255</v>
      </c>
    </row>
    <row r="243" spans="1:11" x14ac:dyDescent="0.3">
      <c r="A243" s="69">
        <f t="shared" si="90"/>
        <v>-241</v>
      </c>
      <c r="B243" s="80">
        <f xml:space="preserve"> TRUNC(RTD("cqg.rtd",,"StudyData", $A$1, "Bar", "", "Time", $E$1,$A243, , "", "","False"))</f>
        <v>37316</v>
      </c>
      <c r="C243" s="71">
        <f xml:space="preserve"> RTD("cqg.rtd",,"StudyData", $A$1, "Bar", "", "Open", $E$1, $A243,,,,,)</f>
        <v>111.72</v>
      </c>
      <c r="D243" s="71">
        <f xml:space="preserve"> RTD("cqg.rtd",,"StudyData", $A$1, "Bar", "", "Close", $E$1, $A243,,,,,)</f>
        <v>114.52</v>
      </c>
      <c r="E243" s="70">
        <f t="shared" si="88"/>
        <v>3.0319388214124967E-2</v>
      </c>
      <c r="F243" s="71"/>
      <c r="G243" s="69">
        <f t="shared" si="91"/>
        <v>-241</v>
      </c>
      <c r="H243" s="81">
        <f xml:space="preserve"> RTD("cqg.rtd",,"StudyData", $G$1, "Bar", "", "Time", $E$1,$A243, , "", "","False")</f>
        <v>37316</v>
      </c>
      <c r="I243" s="71">
        <f xml:space="preserve"> RTD("cqg.rtd",,"StudyData", $G$1, "Bar", "", "Open", $E$1, $A243,,,,,)</f>
        <v>20.92</v>
      </c>
      <c r="J243" s="71">
        <f xml:space="preserve"> RTD("cqg.rtd",,"StudyData", $G$1, "Bar", "", "Close", $E$1, $A243,,,,,)</f>
        <v>21.67</v>
      </c>
      <c r="K243" s="70">
        <f t="shared" si="89"/>
        <v>4.9394673123486839E-2</v>
      </c>
    </row>
    <row r="244" spans="1:11" x14ac:dyDescent="0.3">
      <c r="A244" s="69">
        <f t="shared" si="90"/>
        <v>-242</v>
      </c>
      <c r="B244" s="80">
        <f xml:space="preserve"> TRUNC(RTD("cqg.rtd",,"StudyData", $A$1, "Bar", "", "Time", $E$1,$A244, , "", "","False"))</f>
        <v>37288</v>
      </c>
      <c r="C244" s="71">
        <f xml:space="preserve"> RTD("cqg.rtd",,"StudyData", $A$1, "Bar", "", "Open", $E$1, $A244,,,,,)</f>
        <v>113.09</v>
      </c>
      <c r="D244" s="71">
        <f xml:space="preserve"> RTD("cqg.rtd",,"StudyData", $A$1, "Bar", "", "Close", $E$1, $A244,,,,,)</f>
        <v>111.15</v>
      </c>
      <c r="E244" s="70">
        <f t="shared" si="88"/>
        <v>-1.793603110090123E-2</v>
      </c>
      <c r="F244" s="71"/>
      <c r="G244" s="69">
        <f t="shared" si="91"/>
        <v>-242</v>
      </c>
      <c r="H244" s="81">
        <f xml:space="preserve"> RTD("cqg.rtd",,"StudyData", $G$1, "Bar", "", "Time", $E$1,$A244, , "", "","False")</f>
        <v>37288</v>
      </c>
      <c r="I244" s="71">
        <f xml:space="preserve"> RTD("cqg.rtd",,"StudyData", $G$1, "Bar", "", "Open", $E$1, $A244,,,,,)</f>
        <v>23.55</v>
      </c>
      <c r="J244" s="71">
        <f xml:space="preserve"> RTD("cqg.rtd",,"StudyData", $G$1, "Bar", "", "Close", $E$1, $A244,,,,,)</f>
        <v>20.65</v>
      </c>
      <c r="K244" s="70">
        <f t="shared" si="89"/>
        <v>-0.13016006739679867</v>
      </c>
    </row>
    <row r="245" spans="1:11" x14ac:dyDescent="0.3">
      <c r="A245" s="69">
        <f t="shared" si="90"/>
        <v>-243</v>
      </c>
      <c r="B245" s="80">
        <f xml:space="preserve"> TRUNC(RTD("cqg.rtd",,"StudyData", $A$1, "Bar", "", "Time", $E$1,$A245, , "", "","False"))</f>
        <v>37258</v>
      </c>
      <c r="C245" s="71">
        <f xml:space="preserve"> RTD("cqg.rtd",,"StudyData", $A$1, "Bar", "", "Open", $E$1, $A245,,,,,)</f>
        <v>115.11</v>
      </c>
      <c r="D245" s="71">
        <f xml:space="preserve"> RTD("cqg.rtd",,"StudyData", $A$1, "Bar", "", "Close", $E$1, $A245,,,,,)</f>
        <v>113.18</v>
      </c>
      <c r="E245" s="70">
        <f t="shared" si="88"/>
        <v>-9.7987751531057772E-3</v>
      </c>
      <c r="F245" s="71"/>
      <c r="G245" s="69">
        <f t="shared" si="91"/>
        <v>-243</v>
      </c>
      <c r="H245" s="81">
        <f xml:space="preserve"> RTD("cqg.rtd",,"StudyData", $G$1, "Bar", "", "Time", $E$1,$A245, , "", "","False")</f>
        <v>37258</v>
      </c>
      <c r="I245" s="71">
        <f xml:space="preserve"> RTD("cqg.rtd",,"StudyData", $G$1, "Bar", "", "Open", $E$1, $A245,,,,,)</f>
        <v>24.4</v>
      </c>
      <c r="J245" s="71">
        <f xml:space="preserve"> RTD("cqg.rtd",,"StudyData", $G$1, "Bar", "", "Close", $E$1, $A245,,,,,)</f>
        <v>23.74</v>
      </c>
      <c r="K245" s="70">
        <f t="shared" si="89"/>
        <v>-1.0833333333333398E-2</v>
      </c>
    </row>
    <row r="246" spans="1:11" x14ac:dyDescent="0.3">
      <c r="A246" s="69">
        <f t="shared" si="90"/>
        <v>-244</v>
      </c>
      <c r="B246" s="80">
        <f xml:space="preserve"> TRUNC(RTD("cqg.rtd",,"StudyData", $A$1, "Bar", "", "Time", $E$1,$A246, , "", "","False"))</f>
        <v>37228</v>
      </c>
      <c r="C246" s="71">
        <f xml:space="preserve"> RTD("cqg.rtd",,"StudyData", $A$1, "Bar", "", "Open", $E$1, $A246,,,,,)</f>
        <v>113.65</v>
      </c>
      <c r="D246" s="71">
        <f xml:space="preserve"> RTD("cqg.rtd",,"StudyData", $A$1, "Bar", "", "Close", $E$1, $A246,,,,,)</f>
        <v>114.3</v>
      </c>
      <c r="E246" s="70">
        <f t="shared" si="88"/>
        <v>2.1920210434020165E-3</v>
      </c>
      <c r="F246" s="71"/>
      <c r="G246" s="69">
        <f t="shared" si="91"/>
        <v>-244</v>
      </c>
      <c r="H246" s="81">
        <f xml:space="preserve"> RTD("cqg.rtd",,"StudyData", $G$1, "Bar", "", "Time", $E$1,$A246, , "", "","False")</f>
        <v>37228</v>
      </c>
      <c r="I246" s="71">
        <f xml:space="preserve"> RTD("cqg.rtd",,"StudyData", $G$1, "Bar", "", "Open", $E$1, $A246,,,,,)</f>
        <v>24.25</v>
      </c>
      <c r="J246" s="71">
        <f xml:space="preserve"> RTD("cqg.rtd",,"StudyData", $G$1, "Bar", "", "Close", $E$1, $A246,,,,,)</f>
        <v>24</v>
      </c>
      <c r="K246" s="70">
        <f t="shared" si="89"/>
        <v>-2.2004889975550088E-2</v>
      </c>
    </row>
    <row r="247" spans="1:11" x14ac:dyDescent="0.3">
      <c r="A247" s="69">
        <f t="shared" si="90"/>
        <v>-245</v>
      </c>
      <c r="B247" s="80">
        <f xml:space="preserve"> TRUNC(RTD("cqg.rtd",,"StudyData", $A$1, "Bar", "", "Time", $E$1,$A247, , "", "","False"))</f>
        <v>37196</v>
      </c>
      <c r="C247" s="71">
        <f xml:space="preserve"> RTD("cqg.rtd",,"StudyData", $A$1, "Bar", "", "Open", $E$1, $A247,,,,,)</f>
        <v>106.6</v>
      </c>
      <c r="D247" s="71">
        <f xml:space="preserve"> RTD("cqg.rtd",,"StudyData", $A$1, "Bar", "", "Close", $E$1, $A247,,,,,)</f>
        <v>114.05</v>
      </c>
      <c r="E247" s="70">
        <f t="shared" si="88"/>
        <v>7.7977315689981105E-2</v>
      </c>
      <c r="F247" s="71"/>
      <c r="G247" s="69">
        <f t="shared" si="91"/>
        <v>-245</v>
      </c>
      <c r="H247" s="81">
        <f xml:space="preserve"> RTD("cqg.rtd",,"StudyData", $G$1, "Bar", "", "Time", $E$1,$A247, , "", "","False")</f>
        <v>37196</v>
      </c>
      <c r="I247" s="71">
        <f xml:space="preserve"> RTD("cqg.rtd",,"StudyData", $G$1, "Bar", "", "Open", $E$1, $A247,,,,,)</f>
        <v>21.5</v>
      </c>
      <c r="J247" s="71">
        <f xml:space="preserve"> RTD("cqg.rtd",,"StudyData", $G$1, "Bar", "", "Close", $E$1, $A247,,,,,)</f>
        <v>24.54</v>
      </c>
      <c r="K247" s="70">
        <f t="shared" si="89"/>
        <v>0.14941451990632307</v>
      </c>
    </row>
    <row r="248" spans="1:11" x14ac:dyDescent="0.3">
      <c r="A248" s="69">
        <f t="shared" si="90"/>
        <v>-246</v>
      </c>
      <c r="B248" s="80">
        <f xml:space="preserve"> TRUNC(RTD("cqg.rtd",,"StudyData", $A$1, "Bar", "", "Time", $E$1,$A248, , "", "","False"))</f>
        <v>37165</v>
      </c>
      <c r="C248" s="71">
        <f xml:space="preserve"> RTD("cqg.rtd",,"StudyData", $A$1, "Bar", "", "Open", $E$1, $A248,,,,,)</f>
        <v>103.9</v>
      </c>
      <c r="D248" s="71">
        <f xml:space="preserve"> RTD("cqg.rtd",,"StudyData", $A$1, "Bar", "", "Close", $E$1, $A248,,,,,)</f>
        <v>105.8</v>
      </c>
      <c r="E248" s="70">
        <f t="shared" si="88"/>
        <v>1.3021830716200684E-2</v>
      </c>
      <c r="F248" s="71"/>
      <c r="G248" s="69">
        <f t="shared" si="91"/>
        <v>-246</v>
      </c>
      <c r="H248" s="81">
        <f xml:space="preserve"> RTD("cqg.rtd",,"StudyData", $G$1, "Bar", "", "Time", $E$1,$A248, , "", "","False")</f>
        <v>37165</v>
      </c>
      <c r="I248" s="71">
        <f xml:space="preserve"> RTD("cqg.rtd",,"StudyData", $G$1, "Bar", "", "Open", $E$1, $A248,,,,,)</f>
        <v>19.149999999999999</v>
      </c>
      <c r="J248" s="71">
        <f xml:space="preserve"> RTD("cqg.rtd",,"StudyData", $G$1, "Bar", "", "Close", $E$1, $A248,,,,,)</f>
        <v>21.35</v>
      </c>
      <c r="K248" s="70">
        <f t="shared" si="89"/>
        <v>0.10909090909090917</v>
      </c>
    </row>
    <row r="249" spans="1:11" x14ac:dyDescent="0.3">
      <c r="A249" s="69">
        <f t="shared" si="90"/>
        <v>-247</v>
      </c>
      <c r="B249" s="80">
        <f xml:space="preserve"> TRUNC(RTD("cqg.rtd",,"StudyData", $A$1, "Bar", "", "Time", $E$1,$A249, , "", "","False"))</f>
        <v>37138</v>
      </c>
      <c r="C249" s="71">
        <f xml:space="preserve"> RTD("cqg.rtd",,"StudyData", $A$1, "Bar", "", "Open", $E$1, $A249,,,,,)</f>
        <v>113.85</v>
      </c>
      <c r="D249" s="71">
        <f xml:space="preserve"> RTD("cqg.rtd",,"StudyData", $A$1, "Bar", "", "Close", $E$1, $A249,,,,,)</f>
        <v>104.44</v>
      </c>
      <c r="E249" s="70">
        <f t="shared" si="88"/>
        <v>-8.5063512921594461E-2</v>
      </c>
      <c r="F249" s="71"/>
      <c r="G249" s="69">
        <f t="shared" si="91"/>
        <v>-247</v>
      </c>
      <c r="H249" s="81">
        <f xml:space="preserve"> RTD("cqg.rtd",,"StudyData", $G$1, "Bar", "", "Time", $E$1,$A249, , "", "","False")</f>
        <v>37138</v>
      </c>
      <c r="I249" s="71">
        <f xml:space="preserve"> RTD("cqg.rtd",,"StudyData", $G$1, "Bar", "", "Open", $E$1, $A249,,,,,)</f>
        <v>22.51</v>
      </c>
      <c r="J249" s="71">
        <f xml:space="preserve"> RTD("cqg.rtd",,"StudyData", $G$1, "Bar", "", "Close", $E$1, $A249,,,,,)</f>
        <v>19.25</v>
      </c>
      <c r="K249" s="70">
        <f t="shared" si="89"/>
        <v>-0.16377063423110338</v>
      </c>
    </row>
    <row r="250" spans="1:11" x14ac:dyDescent="0.3">
      <c r="A250" s="69">
        <f t="shared" si="90"/>
        <v>-248</v>
      </c>
      <c r="B250" s="80">
        <f xml:space="preserve"> TRUNC(RTD("cqg.rtd",,"StudyData", $A$1, "Bar", "", "Time", $E$1,$A250, , "", "","False"))</f>
        <v>37104</v>
      </c>
      <c r="C250" s="71">
        <f xml:space="preserve"> RTD("cqg.rtd",,"StudyData", $A$1, "Bar", "", "Open", $E$1, $A250,,,,,)</f>
        <v>121.97</v>
      </c>
      <c r="D250" s="71">
        <f xml:space="preserve"> RTD("cqg.rtd",,"StudyData", $A$1, "Bar", "", "Close", $E$1, $A250,,,,,)</f>
        <v>114.15</v>
      </c>
      <c r="E250" s="70">
        <f t="shared" si="88"/>
        <v>-5.9332509270704485E-2</v>
      </c>
      <c r="F250" s="71"/>
      <c r="G250" s="69">
        <f t="shared" si="91"/>
        <v>-248</v>
      </c>
      <c r="H250" s="81">
        <f xml:space="preserve"> RTD("cqg.rtd",,"StudyData", $G$1, "Bar", "", "Time", $E$1,$A250, , "", "","False")</f>
        <v>37104</v>
      </c>
      <c r="I250" s="71">
        <f xml:space="preserve"> RTD("cqg.rtd",,"StudyData", $G$1, "Bar", "", "Open", $E$1, $A250,,,,,)</f>
        <v>26.7</v>
      </c>
      <c r="J250" s="71">
        <f xml:space="preserve"> RTD("cqg.rtd",,"StudyData", $G$1, "Bar", "", "Close", $E$1, $A250,,,,,)</f>
        <v>23.02</v>
      </c>
      <c r="K250" s="70">
        <f t="shared" si="89"/>
        <v>-0.12204424103737603</v>
      </c>
    </row>
    <row r="251" spans="1:11" x14ac:dyDescent="0.3">
      <c r="A251" s="69">
        <f t="shared" si="90"/>
        <v>-249</v>
      </c>
      <c r="B251" s="80">
        <f xml:space="preserve"> TRUNC(RTD("cqg.rtd",,"StudyData", $A$1, "Bar", "", "Time", $E$1,$A251, , "", "","False"))</f>
        <v>37074</v>
      </c>
      <c r="C251" s="71">
        <f xml:space="preserve"> RTD("cqg.rtd",,"StudyData", $A$1, "Bar", "", "Open", $E$1, $A251,,,,,)</f>
        <v>122.8</v>
      </c>
      <c r="D251" s="71">
        <f xml:space="preserve"> RTD("cqg.rtd",,"StudyData", $A$1, "Bar", "", "Close", $E$1, $A251,,,,,)</f>
        <v>121.35</v>
      </c>
      <c r="E251" s="70">
        <f t="shared" si="88"/>
        <v>-1.0195758564437194E-2</v>
      </c>
      <c r="F251" s="71"/>
      <c r="G251" s="69">
        <f t="shared" si="91"/>
        <v>-249</v>
      </c>
      <c r="H251" s="81">
        <f xml:space="preserve"> RTD("cqg.rtd",,"StudyData", $G$1, "Bar", "", "Time", $E$1,$A251, , "", "","False")</f>
        <v>37074</v>
      </c>
      <c r="I251" s="71">
        <f xml:space="preserve"> RTD("cqg.rtd",,"StudyData", $G$1, "Bar", "", "Open", $E$1, $A251,,,,,)</f>
        <v>27.9</v>
      </c>
      <c r="J251" s="71">
        <f xml:space="preserve"> RTD("cqg.rtd",,"StudyData", $G$1, "Bar", "", "Close", $E$1, $A251,,,,,)</f>
        <v>26.22</v>
      </c>
      <c r="K251" s="70">
        <f t="shared" si="89"/>
        <v>-6.9222577209797756E-2</v>
      </c>
    </row>
    <row r="252" spans="1:11" x14ac:dyDescent="0.3">
      <c r="A252" s="69">
        <f t="shared" si="90"/>
        <v>-250</v>
      </c>
      <c r="B252" s="80">
        <f xml:space="preserve"> TRUNC(RTD("cqg.rtd",,"StudyData", $A$1, "Bar", "", "Time", $E$1,$A252, , "", "","False"))</f>
        <v>37043</v>
      </c>
      <c r="C252" s="71">
        <f xml:space="preserve"> RTD("cqg.rtd",,"StudyData", $A$1, "Bar", "", "Open", $E$1, $A252,,,,,)</f>
        <v>126.2</v>
      </c>
      <c r="D252" s="71">
        <f xml:space="preserve"> RTD("cqg.rtd",,"StudyData", $A$1, "Bar", "", "Close", $E$1, $A252,,,,,)</f>
        <v>122.6</v>
      </c>
      <c r="E252" s="70">
        <f t="shared" si="88"/>
        <v>-2.6597856292179502E-2</v>
      </c>
      <c r="F252" s="71"/>
      <c r="G252" s="69">
        <f t="shared" si="91"/>
        <v>-250</v>
      </c>
      <c r="H252" s="81">
        <f xml:space="preserve"> RTD("cqg.rtd",,"StudyData", $G$1, "Bar", "", "Time", $E$1,$A252, , "", "","False")</f>
        <v>37043</v>
      </c>
      <c r="I252" s="71">
        <f xml:space="preserve"> RTD("cqg.rtd",,"StudyData", $G$1, "Bar", "", "Open", $E$1, $A252,,,,,)</f>
        <v>27.9</v>
      </c>
      <c r="J252" s="71">
        <f xml:space="preserve"> RTD("cqg.rtd",,"StudyData", $G$1, "Bar", "", "Close", $E$1, $A252,,,,,)</f>
        <v>28.17</v>
      </c>
      <c r="K252" s="70">
        <f t="shared" si="89"/>
        <v>1.9543973941368177E-2</v>
      </c>
    </row>
    <row r="253" spans="1:11" x14ac:dyDescent="0.3">
      <c r="A253" s="69">
        <f t="shared" si="90"/>
        <v>-251</v>
      </c>
      <c r="B253" s="80">
        <f xml:space="preserve"> TRUNC(RTD("cqg.rtd",,"StudyData", $A$1, "Bar", "", "Time", $E$1,$A253, , "", "","False"))</f>
        <v>37012</v>
      </c>
      <c r="C253" s="71">
        <f xml:space="preserve"> RTD("cqg.rtd",,"StudyData", $A$1, "Bar", "", "Open", $E$1, $A253,,,,,)</f>
        <v>125.07</v>
      </c>
      <c r="D253" s="71">
        <f xml:space="preserve"> RTD("cqg.rtd",,"StudyData", $A$1, "Bar", "", "Close", $E$1, $A253,,,,,)</f>
        <v>125.95</v>
      </c>
      <c r="E253" s="70">
        <f t="shared" si="88"/>
        <v>8.3259947161957119E-3</v>
      </c>
      <c r="F253" s="71"/>
      <c r="G253" s="69">
        <f t="shared" si="91"/>
        <v>-251</v>
      </c>
      <c r="H253" s="81">
        <f xml:space="preserve"> RTD("cqg.rtd",,"StudyData", $G$1, "Bar", "", "Time", $E$1,$A253, , "", "","False")</f>
        <v>37012</v>
      </c>
      <c r="I253" s="71">
        <f xml:space="preserve"> RTD("cqg.rtd",,"StudyData", $G$1, "Bar", "", "Open", $E$1, $A253,,,,,)</f>
        <v>28.8</v>
      </c>
      <c r="J253" s="71">
        <f xml:space="preserve"> RTD("cqg.rtd",,"StudyData", $G$1, "Bar", "", "Close", $E$1, $A253,,,,,)</f>
        <v>27.63</v>
      </c>
      <c r="K253" s="70">
        <f t="shared" si="89"/>
        <v>-4.0958000694203391E-2</v>
      </c>
    </row>
    <row r="254" spans="1:11" x14ac:dyDescent="0.3">
      <c r="A254" s="69">
        <f t="shared" si="90"/>
        <v>-252</v>
      </c>
      <c r="B254" s="80">
        <f xml:space="preserve"> TRUNC(RTD("cqg.rtd",,"StudyData", $A$1, "Bar", "", "Time", $E$1,$A254, , "", "","False"))</f>
        <v>36983</v>
      </c>
      <c r="C254" s="71">
        <f xml:space="preserve"> RTD("cqg.rtd",,"StudyData", $A$1, "Bar", "", "Open", $E$1, $A254,,,,,)</f>
        <v>116.3</v>
      </c>
      <c r="D254" s="71">
        <f xml:space="preserve"> RTD("cqg.rtd",,"StudyData", $A$1, "Bar", "", "Close", $E$1, $A254,,,,,)</f>
        <v>124.91</v>
      </c>
      <c r="E254" s="70">
        <f t="shared" si="88"/>
        <v>7.0443054246293588E-2</v>
      </c>
      <c r="F254" s="71"/>
      <c r="G254" s="69">
        <f t="shared" si="91"/>
        <v>-252</v>
      </c>
      <c r="H254" s="81">
        <f xml:space="preserve"> RTD("cqg.rtd",,"StudyData", $G$1, "Bar", "", "Time", $E$1,$A254, , "", "","False")</f>
        <v>36983</v>
      </c>
      <c r="I254" s="71">
        <f xml:space="preserve"> RTD("cqg.rtd",,"StudyData", $G$1, "Bar", "", "Open", $E$1, $A254,,,,,)</f>
        <v>24.95</v>
      </c>
      <c r="J254" s="71">
        <f xml:space="preserve"> RTD("cqg.rtd",,"StudyData", $G$1, "Bar", "", "Close", $E$1, $A254,,,,,)</f>
        <v>28.81</v>
      </c>
      <c r="K254" s="70">
        <f t="shared" si="89"/>
        <v>0.16169354838709668</v>
      </c>
    </row>
    <row r="255" spans="1:11" x14ac:dyDescent="0.3">
      <c r="A255" s="69">
        <f t="shared" si="90"/>
        <v>-253</v>
      </c>
      <c r="B255" s="80">
        <f xml:space="preserve"> TRUNC(RTD("cqg.rtd",,"StudyData", $A$1, "Bar", "", "Time", $E$1,$A255, , "", "","False"))</f>
        <v>36951</v>
      </c>
      <c r="C255" s="71">
        <f xml:space="preserve"> RTD("cqg.rtd",,"StudyData", $A$1, "Bar", "", "Open", $E$1, $A255,,,,,)</f>
        <v>124.05</v>
      </c>
      <c r="D255" s="71">
        <f xml:space="preserve"> RTD("cqg.rtd",,"StudyData", $A$1, "Bar", "", "Close", $E$1, $A255,,,,,)</f>
        <v>116.69</v>
      </c>
      <c r="E255" s="70">
        <f t="shared" si="88"/>
        <v>-5.85720048406616E-2</v>
      </c>
      <c r="F255" s="71"/>
      <c r="G255" s="69">
        <f t="shared" si="91"/>
        <v>-253</v>
      </c>
      <c r="H255" s="81">
        <f xml:space="preserve"> RTD("cqg.rtd",,"StudyData", $G$1, "Bar", "", "Time", $E$1,$A255, , "", "","False")</f>
        <v>36951</v>
      </c>
      <c r="I255" s="71">
        <f xml:space="preserve"> RTD("cqg.rtd",,"StudyData", $G$1, "Bar", "", "Open", $E$1, $A255,,,,,)</f>
        <v>27.65</v>
      </c>
      <c r="J255" s="71">
        <f xml:space="preserve"> RTD("cqg.rtd",,"StudyData", $G$1, "Bar", "", "Close", $E$1, $A255,,,,,)</f>
        <v>24.8</v>
      </c>
      <c r="K255" s="70">
        <f t="shared" si="89"/>
        <v>-0.11460192788289898</v>
      </c>
    </row>
    <row r="256" spans="1:11" x14ac:dyDescent="0.3">
      <c r="A256" s="69">
        <f t="shared" si="90"/>
        <v>-254</v>
      </c>
      <c r="B256" s="80">
        <f xml:space="preserve"> TRUNC(RTD("cqg.rtd",,"StudyData", $A$1, "Bar", "", "Time", $E$1,$A256, , "", "","False"))</f>
        <v>36923</v>
      </c>
      <c r="C256" s="71">
        <f xml:space="preserve"> RTD("cqg.rtd",,"StudyData", $A$1, "Bar", "", "Open", $E$1, $A256,,,,,)</f>
        <v>137.1</v>
      </c>
      <c r="D256" s="71">
        <f xml:space="preserve"> RTD("cqg.rtd",,"StudyData", $A$1, "Bar", "", "Close", $E$1, $A256,,,,,)</f>
        <v>123.95</v>
      </c>
      <c r="E256" s="70">
        <f t="shared" si="88"/>
        <v>-9.5387534666472096E-2</v>
      </c>
      <c r="F256" s="71"/>
      <c r="G256" s="69">
        <f t="shared" si="91"/>
        <v>-254</v>
      </c>
      <c r="H256" s="81">
        <f xml:space="preserve"> RTD("cqg.rtd",,"StudyData", $G$1, "Bar", "", "Time", $E$1,$A256, , "", "","False")</f>
        <v>36923</v>
      </c>
      <c r="I256" s="71">
        <f xml:space="preserve"> RTD("cqg.rtd",,"StudyData", $G$1, "Bar", "", "Open", $E$1, $A256,,,,,)</f>
        <v>37.42</v>
      </c>
      <c r="J256" s="71">
        <f xml:space="preserve"> RTD("cqg.rtd",,"StudyData", $G$1, "Bar", "", "Close", $E$1, $A256,,,,,)</f>
        <v>28.01</v>
      </c>
      <c r="K256" s="70">
        <f t="shared" si="89"/>
        <v>-0.24906166219839132</v>
      </c>
    </row>
    <row r="257" spans="1:11" x14ac:dyDescent="0.3">
      <c r="A257" s="69">
        <f t="shared" si="90"/>
        <v>-255</v>
      </c>
      <c r="B257" s="80">
        <f xml:space="preserve"> TRUNC(RTD("cqg.rtd",,"StudyData", $A$1, "Bar", "", "Time", $E$1,$A257, , "", "","False"))</f>
        <v>36893</v>
      </c>
      <c r="C257" s="71">
        <f xml:space="preserve"> RTD("cqg.rtd",,"StudyData", $A$1, "Bar", "", "Open", $E$1, $A257,,,,,)</f>
        <v>132</v>
      </c>
      <c r="D257" s="71">
        <f xml:space="preserve"> RTD("cqg.rtd",,"StudyData", $A$1, "Bar", "", "Close", $E$1, $A257,,,,,)</f>
        <v>137.02000000000001</v>
      </c>
      <c r="E257" s="70">
        <f t="shared" si="88"/>
        <v>4.4439362756307742E-2</v>
      </c>
      <c r="F257" s="71"/>
      <c r="G257" s="69">
        <f t="shared" si="91"/>
        <v>-255</v>
      </c>
      <c r="H257" s="81">
        <f xml:space="preserve"> RTD("cqg.rtd",,"StudyData", $G$1, "Bar", "", "Time", $E$1,$A257, , "", "","False")</f>
        <v>36893</v>
      </c>
      <c r="I257" s="71">
        <f xml:space="preserve"> RTD("cqg.rtd",,"StudyData", $G$1, "Bar", "", "Open", $E$1, $A257,,,,,)</f>
        <v>31.44</v>
      </c>
      <c r="J257" s="71">
        <f xml:space="preserve"> RTD("cqg.rtd",,"StudyData", $G$1, "Bar", "", "Close", $E$1, $A257,,,,,)</f>
        <v>37.299999999999997</v>
      </c>
      <c r="K257" s="70">
        <f t="shared" si="89"/>
        <v>0.19131267965506224</v>
      </c>
    </row>
    <row r="258" spans="1:11" x14ac:dyDescent="0.3">
      <c r="A258" s="69">
        <f t="shared" si="90"/>
        <v>-256</v>
      </c>
      <c r="B258" s="80">
        <f xml:space="preserve"> TRUNC(RTD("cqg.rtd",,"StudyData", $A$1, "Bar", "", "Time", $E$1,$A258, , "", "","False"))</f>
        <v>36861</v>
      </c>
      <c r="C258" s="71">
        <f xml:space="preserve"> RTD("cqg.rtd",,"StudyData", $A$1, "Bar", "", "Open", $E$1, $A258,,,,,)</f>
        <v>133.19</v>
      </c>
      <c r="D258" s="71">
        <f xml:space="preserve"> RTD("cqg.rtd",,"StudyData", $A$1, "Bar", "", "Close", $E$1, $A258,,,,,)</f>
        <v>131.19</v>
      </c>
      <c r="E258" s="70">
        <f t="shared" si="88"/>
        <v>-8.2400967644390942E-3</v>
      </c>
      <c r="F258" s="71"/>
      <c r="G258" s="69">
        <f t="shared" si="91"/>
        <v>-256</v>
      </c>
      <c r="H258" s="81">
        <f xml:space="preserve"> RTD("cqg.rtd",,"StudyData", $G$1, "Bar", "", "Time", $E$1,$A258, , "", "","False")</f>
        <v>36861</v>
      </c>
      <c r="I258" s="71">
        <f xml:space="preserve"> RTD("cqg.rtd",,"StudyData", $G$1, "Bar", "", "Open", $E$1, $A258,,,,,)</f>
        <v>35.75</v>
      </c>
      <c r="J258" s="71">
        <f xml:space="preserve"> RTD("cqg.rtd",,"StudyData", $G$1, "Bar", "", "Close", $E$1, $A258,,,,,)</f>
        <v>31.31</v>
      </c>
      <c r="K258" s="70">
        <f t="shared" si="89"/>
        <v>-9.8992805755395721E-2</v>
      </c>
    </row>
    <row r="259" spans="1:11" x14ac:dyDescent="0.3">
      <c r="A259" s="69">
        <f t="shared" si="90"/>
        <v>-257</v>
      </c>
      <c r="B259" s="80">
        <f xml:space="preserve"> TRUNC(RTD("cqg.rtd",,"StudyData", $A$1, "Bar", "", "Time", $E$1,$A259, , "", "","False"))</f>
        <v>36831</v>
      </c>
      <c r="C259" s="71">
        <f xml:space="preserve"> RTD("cqg.rtd",,"StudyData", $A$1, "Bar", "", "Open", $E$1, $A259,,,,,)</f>
        <v>142.25</v>
      </c>
      <c r="D259" s="71">
        <f xml:space="preserve"> RTD("cqg.rtd",,"StudyData", $A$1, "Bar", "", "Close", $E$1, $A259,,,,,)</f>
        <v>132.28</v>
      </c>
      <c r="E259" s="70">
        <f t="shared" ref="E259:E301" si="92">(D259-D260)/D260</f>
        <v>-7.4576745487617155E-2</v>
      </c>
      <c r="F259" s="71"/>
      <c r="G259" s="69">
        <f t="shared" si="91"/>
        <v>-257</v>
      </c>
      <c r="H259" s="81">
        <f xml:space="preserve"> RTD("cqg.rtd",,"StudyData", $G$1, "Bar", "", "Time", $E$1,$A259, , "", "","False")</f>
        <v>36831</v>
      </c>
      <c r="I259" s="71">
        <f xml:space="preserve"> RTD("cqg.rtd",,"StudyData", $G$1, "Bar", "", "Open", $E$1, $A259,,,,,)</f>
        <v>43.25</v>
      </c>
      <c r="J259" s="71">
        <f xml:space="preserve"> RTD("cqg.rtd",,"StudyData", $G$1, "Bar", "", "Close", $E$1, $A259,,,,,)</f>
        <v>34.75</v>
      </c>
      <c r="K259" s="70">
        <f t="shared" ref="K259:K301" si="93">(J259-J260)/J260</f>
        <v>-0.20516925892040255</v>
      </c>
    </row>
    <row r="260" spans="1:11" x14ac:dyDescent="0.3">
      <c r="A260" s="69">
        <f t="shared" ref="A260:A323" si="94">A259-1</f>
        <v>-258</v>
      </c>
      <c r="B260" s="80">
        <f xml:space="preserve"> TRUNC(RTD("cqg.rtd",,"StudyData", $A$1, "Bar", "", "Time", $E$1,$A260, , "", "","False"))</f>
        <v>36801</v>
      </c>
      <c r="C260" s="71">
        <f xml:space="preserve"> RTD("cqg.rtd",,"StudyData", $A$1, "Bar", "", "Open", $E$1, $A260,,,,,)</f>
        <v>144.28</v>
      </c>
      <c r="D260" s="71">
        <f xml:space="preserve"> RTD("cqg.rtd",,"StudyData", $A$1, "Bar", "", "Close", $E$1, $A260,,,,,)</f>
        <v>142.94</v>
      </c>
      <c r="E260" s="70">
        <f t="shared" si="92"/>
        <v>-4.8040103042539702E-3</v>
      </c>
      <c r="F260" s="71"/>
      <c r="G260" s="69">
        <f t="shared" ref="G260:G323" si="95">G259-1</f>
        <v>-258</v>
      </c>
      <c r="H260" s="81">
        <f xml:space="preserve"> RTD("cqg.rtd",,"StudyData", $G$1, "Bar", "", "Time", $E$1,$A260, , "", "","False")</f>
        <v>36801</v>
      </c>
      <c r="I260" s="71">
        <f xml:space="preserve"> RTD("cqg.rtd",,"StudyData", $G$1, "Bar", "", "Open", $E$1, $A260,,,,,)</f>
        <v>47.06</v>
      </c>
      <c r="J260" s="71">
        <f xml:space="preserve"> RTD("cqg.rtd",,"StudyData", $G$1, "Bar", "", "Close", $E$1, $A260,,,,,)</f>
        <v>43.72</v>
      </c>
      <c r="K260" s="70">
        <f t="shared" si="93"/>
        <v>-5.7352307028891839E-2</v>
      </c>
    </row>
    <row r="261" spans="1:11" x14ac:dyDescent="0.3">
      <c r="A261" s="69">
        <f t="shared" si="94"/>
        <v>-259</v>
      </c>
      <c r="B261" s="80">
        <f xml:space="preserve"> TRUNC(RTD("cqg.rtd",,"StudyData", $A$1, "Bar", "", "Time", $E$1,$A261, , "", "","False"))</f>
        <v>36770</v>
      </c>
      <c r="C261" s="71">
        <f xml:space="preserve"> RTD("cqg.rtd",,"StudyData", $A$1, "Bar", "", "Open", $E$1, $A261,,,,,)</f>
        <v>153.25</v>
      </c>
      <c r="D261" s="71">
        <f xml:space="preserve"> RTD("cqg.rtd",,"StudyData", $A$1, "Bar", "", "Close", $E$1, $A261,,,,,)</f>
        <v>143.63</v>
      </c>
      <c r="E261" s="70">
        <f t="shared" si="92"/>
        <v>-5.7174740711566287E-2</v>
      </c>
      <c r="F261" s="71"/>
      <c r="G261" s="69">
        <f t="shared" si="95"/>
        <v>-259</v>
      </c>
      <c r="H261" s="81">
        <f xml:space="preserve"> RTD("cqg.rtd",,"StudyData", $G$1, "Bar", "", "Time", $E$1,$A261, , "", "","False")</f>
        <v>36770</v>
      </c>
      <c r="I261" s="71">
        <f xml:space="preserve"> RTD("cqg.rtd",,"StudyData", $G$1, "Bar", "", "Open", $E$1, $A261,,,,,)</f>
        <v>57.03</v>
      </c>
      <c r="J261" s="71">
        <f xml:space="preserve"> RTD("cqg.rtd",,"StudyData", $G$1, "Bar", "", "Close", $E$1, $A261,,,,,)</f>
        <v>46.38</v>
      </c>
      <c r="K261" s="70">
        <f t="shared" si="93"/>
        <v>-0.17955068105430741</v>
      </c>
    </row>
    <row r="262" spans="1:11" x14ac:dyDescent="0.3">
      <c r="A262" s="69">
        <f t="shared" si="94"/>
        <v>-260</v>
      </c>
      <c r="B262" s="80">
        <f xml:space="preserve"> TRUNC(RTD("cqg.rtd",,"StudyData", $A$1, "Bar", "", "Time", $E$1,$A262, , "", "","False"))</f>
        <v>36739</v>
      </c>
      <c r="C262" s="71">
        <f xml:space="preserve"> RTD("cqg.rtd",,"StudyData", $A$1, "Bar", "", "Open", $E$1, $A262,,,,,)</f>
        <v>143.63</v>
      </c>
      <c r="D262" s="71">
        <f xml:space="preserve"> RTD("cqg.rtd",,"StudyData", $A$1, "Bar", "", "Close", $E$1, $A262,,,,,)</f>
        <v>152.34</v>
      </c>
      <c r="E262" s="70">
        <f t="shared" si="92"/>
        <v>6.5314685314685345E-2</v>
      </c>
      <c r="F262" s="71"/>
      <c r="G262" s="69">
        <f t="shared" si="95"/>
        <v>-260</v>
      </c>
      <c r="H262" s="81">
        <f xml:space="preserve"> RTD("cqg.rtd",,"StudyData", $G$1, "Bar", "", "Time", $E$1,$A262, , "", "","False")</f>
        <v>36739</v>
      </c>
      <c r="I262" s="71">
        <f xml:space="preserve"> RTD("cqg.rtd",,"StudyData", $G$1, "Bar", "", "Open", $E$1, $A262,,,,,)</f>
        <v>51.25</v>
      </c>
      <c r="J262" s="71">
        <f xml:space="preserve"> RTD("cqg.rtd",,"StudyData", $G$1, "Bar", "", "Close", $E$1, $A262,,,,,)</f>
        <v>56.53</v>
      </c>
      <c r="K262" s="70">
        <f t="shared" si="93"/>
        <v>0.10173455466770608</v>
      </c>
    </row>
    <row r="263" spans="1:11" x14ac:dyDescent="0.3">
      <c r="A263" s="69">
        <f t="shared" si="94"/>
        <v>-261</v>
      </c>
      <c r="B263" s="80">
        <f xml:space="preserve"> TRUNC(RTD("cqg.rtd",,"StudyData", $A$1, "Bar", "", "Time", $E$1,$A263, , "", "","False"))</f>
        <v>36710</v>
      </c>
      <c r="C263" s="71">
        <f xml:space="preserve"> RTD("cqg.rtd",,"StudyData", $A$1, "Bar", "", "Open", $E$1, $A263,,,,,)</f>
        <v>145.44</v>
      </c>
      <c r="D263" s="71">
        <f xml:space="preserve"> RTD("cqg.rtd",,"StudyData", $A$1, "Bar", "", "Close", $E$1, $A263,,,,,)</f>
        <v>143</v>
      </c>
      <c r="E263" s="70">
        <f t="shared" si="92"/>
        <v>-1.569383259911895E-2</v>
      </c>
      <c r="F263" s="71"/>
      <c r="G263" s="69">
        <f t="shared" si="95"/>
        <v>-261</v>
      </c>
      <c r="H263" s="81">
        <f xml:space="preserve"> RTD("cqg.rtd",,"StudyData", $G$1, "Bar", "", "Time", $E$1,$A263, , "", "","False")</f>
        <v>36710</v>
      </c>
      <c r="I263" s="71">
        <f xml:space="preserve"> RTD("cqg.rtd",,"StudyData", $G$1, "Bar", "", "Open", $E$1, $A263,,,,,)</f>
        <v>54.06</v>
      </c>
      <c r="J263" s="71">
        <f xml:space="preserve"> RTD("cqg.rtd",,"StudyData", $G$1, "Bar", "", "Close", $E$1, $A263,,,,,)</f>
        <v>51.31</v>
      </c>
      <c r="K263" s="70">
        <f t="shared" si="93"/>
        <v>-5.3146336962539134E-2</v>
      </c>
    </row>
    <row r="264" spans="1:11" x14ac:dyDescent="0.3">
      <c r="A264" s="69">
        <f t="shared" si="94"/>
        <v>-262</v>
      </c>
      <c r="B264" s="80">
        <f xml:space="preserve"> TRUNC(RTD("cqg.rtd",,"StudyData", $A$1, "Bar", "", "Time", $E$1,$A264, , "", "","False"))</f>
        <v>36678</v>
      </c>
      <c r="C264" s="71">
        <f xml:space="preserve"> RTD("cqg.rtd",,"StudyData", $A$1, "Bar", "", "Open", $E$1, $A264,,,,,)</f>
        <v>143.69</v>
      </c>
      <c r="D264" s="71">
        <f xml:space="preserve"> RTD("cqg.rtd",,"StudyData", $A$1, "Bar", "", "Close", $E$1, $A264,,,,,)</f>
        <v>145.28</v>
      </c>
      <c r="E264" s="70">
        <f t="shared" si="92"/>
        <v>1.7295707583502549E-2</v>
      </c>
      <c r="F264" s="71"/>
      <c r="G264" s="69">
        <f t="shared" si="95"/>
        <v>-262</v>
      </c>
      <c r="H264" s="81">
        <f xml:space="preserve"> RTD("cqg.rtd",,"StudyData", $G$1, "Bar", "", "Time", $E$1,$A264, , "", "","False")</f>
        <v>36678</v>
      </c>
      <c r="I264" s="71">
        <f xml:space="preserve"> RTD("cqg.rtd",,"StudyData", $G$1, "Bar", "", "Open", $E$1, $A264,,,,,)</f>
        <v>50.25</v>
      </c>
      <c r="J264" s="71">
        <f xml:space="preserve"> RTD("cqg.rtd",,"StudyData", $G$1, "Bar", "", "Close", $E$1, $A264,,,,,)</f>
        <v>54.19</v>
      </c>
      <c r="K264" s="70">
        <f t="shared" si="93"/>
        <v>9.9634740259740187E-2</v>
      </c>
    </row>
    <row r="265" spans="1:11" x14ac:dyDescent="0.3">
      <c r="A265" s="69">
        <f t="shared" si="94"/>
        <v>-263</v>
      </c>
      <c r="B265" s="80">
        <f xml:space="preserve"> TRUNC(RTD("cqg.rtd",,"StudyData", $A$1, "Bar", "", "Time", $E$1,$A265, , "", "","False"))</f>
        <v>36647</v>
      </c>
      <c r="C265" s="71">
        <f xml:space="preserve"> RTD("cqg.rtd",,"StudyData", $A$1, "Bar", "", "Open", $E$1, $A265,,,,,)</f>
        <v>146.56</v>
      </c>
      <c r="D265" s="71">
        <f xml:space="preserve"> RTD("cqg.rtd",,"StudyData", $A$1, "Bar", "", "Close", $E$1, $A265,,,,,)</f>
        <v>142.81</v>
      </c>
      <c r="E265" s="70">
        <f t="shared" si="92"/>
        <v>-1.5714384175339453E-2</v>
      </c>
      <c r="F265" s="71"/>
      <c r="G265" s="69">
        <f t="shared" si="95"/>
        <v>-263</v>
      </c>
      <c r="H265" s="81">
        <f xml:space="preserve"> RTD("cqg.rtd",,"StudyData", $G$1, "Bar", "", "Time", $E$1,$A265, , "", "","False")</f>
        <v>36647</v>
      </c>
      <c r="I265" s="71">
        <f xml:space="preserve"> RTD("cqg.rtd",,"StudyData", $G$1, "Bar", "", "Open", $E$1, $A265,,,,,)</f>
        <v>55.81</v>
      </c>
      <c r="J265" s="71">
        <f xml:space="preserve"> RTD("cqg.rtd",,"StudyData", $G$1, "Bar", "", "Close", $E$1, $A265,,,,,)</f>
        <v>49.28</v>
      </c>
      <c r="K265" s="70">
        <f t="shared" si="93"/>
        <v>-0.10399999999999998</v>
      </c>
    </row>
    <row r="266" spans="1:11" x14ac:dyDescent="0.3">
      <c r="A266" s="69">
        <f t="shared" si="94"/>
        <v>-264</v>
      </c>
      <c r="B266" s="80">
        <f xml:space="preserve"> TRUNC(RTD("cqg.rtd",,"StudyData", $A$1, "Bar", "", "Time", $E$1,$A266, , "", "","False"))</f>
        <v>36619</v>
      </c>
      <c r="C266" s="71">
        <f xml:space="preserve"> RTD("cqg.rtd",,"StudyData", $A$1, "Bar", "", "Open", $E$1, $A266,,,,,)</f>
        <v>150.13</v>
      </c>
      <c r="D266" s="71">
        <f xml:space="preserve"> RTD("cqg.rtd",,"StudyData", $A$1, "Bar", "", "Close", $E$1, $A266,,,,,)</f>
        <v>145.09</v>
      </c>
      <c r="E266" s="70">
        <f t="shared" si="92"/>
        <v>-3.5177550206144381E-2</v>
      </c>
      <c r="F266" s="71"/>
      <c r="G266" s="69">
        <f t="shared" si="95"/>
        <v>-264</v>
      </c>
      <c r="H266" s="81">
        <f xml:space="preserve"> RTD("cqg.rtd",,"StudyData", $G$1, "Bar", "", "Time", $E$1,$A266, , "", "","False")</f>
        <v>36619</v>
      </c>
      <c r="I266" s="71">
        <f xml:space="preserve"> RTD("cqg.rtd",,"StudyData", $G$1, "Bar", "", "Open", $E$1, $A266,,,,,)</f>
        <v>59.81</v>
      </c>
      <c r="J266" s="71">
        <f xml:space="preserve"> RTD("cqg.rtd",,"StudyData", $G$1, "Bar", "", "Close", $E$1, $A266,,,,,)</f>
        <v>55</v>
      </c>
      <c r="K266" s="70">
        <f t="shared" si="93"/>
        <v>-9.1809775429326321E-2</v>
      </c>
    </row>
    <row r="267" spans="1:11" x14ac:dyDescent="0.3">
      <c r="A267" s="69">
        <f t="shared" si="94"/>
        <v>-265</v>
      </c>
      <c r="B267" s="80">
        <f xml:space="preserve"> TRUNC(RTD("cqg.rtd",,"StudyData", $A$1, "Bar", "", "Time", $E$1,$A267, , "", "","False"))</f>
        <v>36586</v>
      </c>
      <c r="C267" s="71">
        <f xml:space="preserve"> RTD("cqg.rtd",,"StudyData", $A$1, "Bar", "", "Open", $E$1, $A267,,,,,)</f>
        <v>137.63</v>
      </c>
      <c r="D267" s="71">
        <f xml:space="preserve"> RTD("cqg.rtd",,"StudyData", $A$1, "Bar", "", "Close", $E$1, $A267,,,,,)</f>
        <v>150.38</v>
      </c>
      <c r="E267" s="70">
        <f t="shared" si="92"/>
        <v>9.4150174621653065E-2</v>
      </c>
      <c r="F267" s="71"/>
      <c r="G267" s="69">
        <f t="shared" si="95"/>
        <v>-265</v>
      </c>
      <c r="H267" s="81">
        <f xml:space="preserve"> RTD("cqg.rtd",,"StudyData", $G$1, "Bar", "", "Time", $E$1,$A267, , "", "","False")</f>
        <v>36586</v>
      </c>
      <c r="I267" s="71">
        <f xml:space="preserve"> RTD("cqg.rtd",,"StudyData", $G$1, "Bar", "", "Open", $E$1, $A267,,,,,)</f>
        <v>56</v>
      </c>
      <c r="J267" s="71">
        <f xml:space="preserve"> RTD("cqg.rtd",,"StudyData", $G$1, "Bar", "", "Close", $E$1, $A267,,,,,)</f>
        <v>60.56</v>
      </c>
      <c r="K267" s="70">
        <f t="shared" si="93"/>
        <v>8.3750894774516818E-2</v>
      </c>
    </row>
    <row r="268" spans="1:11" x14ac:dyDescent="0.3">
      <c r="A268" s="69">
        <f t="shared" si="94"/>
        <v>-266</v>
      </c>
      <c r="B268" s="80">
        <f xml:space="preserve"> TRUNC(RTD("cqg.rtd",,"StudyData", $A$1, "Bar", "", "Time", $E$1,$A268, , "", "","False"))</f>
        <v>36557</v>
      </c>
      <c r="C268" s="71">
        <f xml:space="preserve"> RTD("cqg.rtd",,"StudyData", $A$1, "Bar", "", "Open", $E$1, $A268,,,,,)</f>
        <v>139.75</v>
      </c>
      <c r="D268" s="71">
        <f xml:space="preserve"> RTD("cqg.rtd",,"StudyData", $A$1, "Bar", "", "Close", $E$1, $A268,,,,,)</f>
        <v>137.44</v>
      </c>
      <c r="E268" s="70">
        <f t="shared" si="92"/>
        <v>-1.5190599025508775E-2</v>
      </c>
      <c r="F268" s="71"/>
      <c r="G268" s="69">
        <f t="shared" si="95"/>
        <v>-266</v>
      </c>
      <c r="H268" s="81">
        <f xml:space="preserve"> RTD("cqg.rtd",,"StudyData", $G$1, "Bar", "", "Time", $E$1,$A268, , "", "","False")</f>
        <v>36557</v>
      </c>
      <c r="I268" s="71">
        <f xml:space="preserve"> RTD("cqg.rtd",,"StudyData", $G$1, "Bar", "", "Open", $E$1, $A268,,,,,)</f>
        <v>50.5</v>
      </c>
      <c r="J268" s="71">
        <f xml:space="preserve"> RTD("cqg.rtd",,"StudyData", $G$1, "Bar", "", "Close", $E$1, $A268,,,,,)</f>
        <v>55.88</v>
      </c>
      <c r="K268" s="70">
        <f t="shared" si="93"/>
        <v>0.10522151898734178</v>
      </c>
    </row>
    <row r="269" spans="1:11" x14ac:dyDescent="0.3">
      <c r="A269" s="69">
        <f t="shared" si="94"/>
        <v>-267</v>
      </c>
      <c r="B269" s="80">
        <f xml:space="preserve"> TRUNC(RTD("cqg.rtd",,"StudyData", $A$1, "Bar", "", "Time", $E$1,$A269, , "", "","False"))</f>
        <v>36528</v>
      </c>
      <c r="C269" s="71">
        <f xml:space="preserve"> RTD("cqg.rtd",,"StudyData", $A$1, "Bar", "", "Open", $E$1, $A269,,,,,)</f>
        <v>148.25</v>
      </c>
      <c r="D269" s="71">
        <f xml:space="preserve"> RTD("cqg.rtd",,"StudyData", $A$1, "Bar", "", "Close", $E$1, $A269,,,,,)</f>
        <v>139.56</v>
      </c>
      <c r="E269" s="70">
        <f t="shared" si="92"/>
        <v>-4.9836601307189497E-2</v>
      </c>
      <c r="F269" s="71"/>
      <c r="G269" s="69">
        <f t="shared" si="95"/>
        <v>-267</v>
      </c>
      <c r="H269" s="81">
        <f xml:space="preserve"> RTD("cqg.rtd",,"StudyData", $G$1, "Bar", "", "Time", $E$1,$A269, , "", "","False")</f>
        <v>36528</v>
      </c>
      <c r="I269" s="71">
        <f xml:space="preserve"> RTD("cqg.rtd",,"StudyData", $G$1, "Bar", "", "Open", $E$1, $A269,,,,,)</f>
        <v>55.63</v>
      </c>
      <c r="J269" s="71">
        <f xml:space="preserve"> RTD("cqg.rtd",,"StudyData", $G$1, "Bar", "", "Close", $E$1, $A269,,,,,)</f>
        <v>50.56</v>
      </c>
      <c r="K269" s="70">
        <f t="shared" si="93"/>
        <v>-6.161841128433556E-2</v>
      </c>
    </row>
    <row r="270" spans="1:11" x14ac:dyDescent="0.3">
      <c r="A270" s="69">
        <f t="shared" si="94"/>
        <v>-268</v>
      </c>
      <c r="B270" s="80">
        <f xml:space="preserve"> TRUNC(RTD("cqg.rtd",,"StudyData", $A$1, "Bar", "", "Time", $E$1,$A270, , "", "","False"))</f>
        <v>36495</v>
      </c>
      <c r="C270" s="71">
        <f xml:space="preserve"> RTD("cqg.rtd",,"StudyData", $A$1, "Bar", "", "Open", $E$1, $A270,,,,,)</f>
        <v>139.31</v>
      </c>
      <c r="D270" s="71">
        <f xml:space="preserve"> RTD("cqg.rtd",,"StudyData", $A$1, "Bar", "", "Close", $E$1, $A270,,,,,)</f>
        <v>146.88</v>
      </c>
      <c r="E270" s="70">
        <f t="shared" si="92"/>
        <v>5.4566341183227986E-2</v>
      </c>
      <c r="F270" s="71"/>
      <c r="G270" s="69">
        <f t="shared" si="95"/>
        <v>-268</v>
      </c>
      <c r="H270" s="81">
        <f xml:space="preserve"> RTD("cqg.rtd",,"StudyData", $G$1, "Bar", "", "Time", $E$1,$A270, , "", "","False")</f>
        <v>36495</v>
      </c>
      <c r="I270" s="71">
        <f xml:space="preserve"> RTD("cqg.rtd",,"StudyData", $G$1, "Bar", "", "Open", $E$1, $A270,,,,,)</f>
        <v>46.5</v>
      </c>
      <c r="J270" s="71">
        <f xml:space="preserve"> RTD("cqg.rtd",,"StudyData", $G$1, "Bar", "", "Close", $E$1, $A270,,,,,)</f>
        <v>53.88</v>
      </c>
      <c r="K270" s="70">
        <f t="shared" si="93"/>
        <v>0.15473639091298771</v>
      </c>
    </row>
    <row r="271" spans="1:11" x14ac:dyDescent="0.3">
      <c r="A271" s="69">
        <f t="shared" si="94"/>
        <v>-269</v>
      </c>
      <c r="B271" s="80">
        <f xml:space="preserve"> TRUNC(RTD("cqg.rtd",,"StudyData", $A$1, "Bar", "", "Time", $E$1,$A271, , "", "","False"))</f>
        <v>36465</v>
      </c>
      <c r="C271" s="71">
        <f xml:space="preserve"> RTD("cqg.rtd",,"StudyData", $A$1, "Bar", "", "Open", $E$1, $A271,,,,,)</f>
        <v>136.5</v>
      </c>
      <c r="D271" s="71">
        <f xml:space="preserve"> RTD("cqg.rtd",,"StudyData", $A$1, "Bar", "", "Close", $E$1, $A271,,,,,)</f>
        <v>139.28</v>
      </c>
      <c r="E271" s="70">
        <f t="shared" si="92"/>
        <v>1.6642335766423367E-2</v>
      </c>
      <c r="F271" s="71"/>
      <c r="G271" s="69">
        <f t="shared" si="95"/>
        <v>-269</v>
      </c>
      <c r="H271" s="81">
        <f xml:space="preserve"> RTD("cqg.rtd",,"StudyData", $G$1, "Bar", "", "Time", $E$1,$A271, , "", "","False")</f>
        <v>36465</v>
      </c>
      <c r="I271" s="71">
        <f xml:space="preserve"> RTD("cqg.rtd",,"StudyData", $G$1, "Bar", "", "Open", $E$1, $A271,,,,,)</f>
        <v>42.63</v>
      </c>
      <c r="J271" s="71">
        <f xml:space="preserve"> RTD("cqg.rtd",,"StudyData", $G$1, "Bar", "", "Close", $E$1, $A271,,,,,)</f>
        <v>46.66</v>
      </c>
      <c r="K271" s="70">
        <f t="shared" si="93"/>
        <v>9.7882352941176393E-2</v>
      </c>
    </row>
    <row r="272" spans="1:11" x14ac:dyDescent="0.3">
      <c r="A272" s="69">
        <f t="shared" si="94"/>
        <v>-270</v>
      </c>
      <c r="B272" s="80">
        <f xml:space="preserve"> TRUNC(RTD("cqg.rtd",,"StudyData", $A$1, "Bar", "", "Time", $E$1,$A272, , "", "","False"))</f>
        <v>36434</v>
      </c>
      <c r="C272" s="71">
        <f xml:space="preserve"> RTD("cqg.rtd",,"StudyData", $A$1, "Bar", "", "Open", $E$1, $A272,,,,,)</f>
        <v>127.94</v>
      </c>
      <c r="D272" s="71">
        <f xml:space="preserve"> RTD("cqg.rtd",,"StudyData", $A$1, "Bar", "", "Close", $E$1, $A272,,,,,)</f>
        <v>137</v>
      </c>
      <c r="E272" s="70">
        <f t="shared" si="92"/>
        <v>6.4077669902912623E-2</v>
      </c>
      <c r="F272" s="71"/>
      <c r="G272" s="69">
        <f t="shared" si="95"/>
        <v>-270</v>
      </c>
      <c r="H272" s="81">
        <f xml:space="preserve"> RTD("cqg.rtd",,"StudyData", $G$1, "Bar", "", "Time", $E$1,$A272, , "", "","False")</f>
        <v>36434</v>
      </c>
      <c r="I272" s="71">
        <f xml:space="preserve"> RTD("cqg.rtd",,"StudyData", $G$1, "Bar", "", "Open", $E$1, $A272,,,,,)</f>
        <v>41.06</v>
      </c>
      <c r="J272" s="71">
        <f xml:space="preserve"> RTD("cqg.rtd",,"StudyData", $G$1, "Bar", "", "Close", $E$1, $A272,,,,,)</f>
        <v>42.5</v>
      </c>
      <c r="K272" s="70">
        <f t="shared" si="93"/>
        <v>3.0303030303030304E-2</v>
      </c>
    </row>
    <row r="273" spans="1:11" x14ac:dyDescent="0.3">
      <c r="A273" s="69">
        <f t="shared" si="94"/>
        <v>-271</v>
      </c>
      <c r="B273" s="80">
        <f xml:space="preserve"> TRUNC(RTD("cqg.rtd",,"StudyData", $A$1, "Bar", "", "Time", $E$1,$A273, , "", "","False"))</f>
        <v>36404</v>
      </c>
      <c r="C273" s="71">
        <f xml:space="preserve"> RTD("cqg.rtd",,"StudyData", $A$1, "Bar", "", "Open", $E$1, $A273,,,,,)</f>
        <v>132.94</v>
      </c>
      <c r="D273" s="71">
        <f xml:space="preserve"> RTD("cqg.rtd",,"StudyData", $A$1, "Bar", "", "Close", $E$1, $A273,,,,,)</f>
        <v>128.75</v>
      </c>
      <c r="E273" s="70">
        <f t="shared" si="92"/>
        <v>-2.5064364682719994E-2</v>
      </c>
      <c r="F273" s="71"/>
      <c r="G273" s="69">
        <f t="shared" si="95"/>
        <v>-271</v>
      </c>
      <c r="H273" s="81">
        <f xml:space="preserve"> RTD("cqg.rtd",,"StudyData", $G$1, "Bar", "", "Time", $E$1,$A273, , "", "","False")</f>
        <v>36404</v>
      </c>
      <c r="I273" s="71">
        <f xml:space="preserve"> RTD("cqg.rtd",,"StudyData", $G$1, "Bar", "", "Open", $E$1, $A273,,,,,)</f>
        <v>41.72</v>
      </c>
      <c r="J273" s="71">
        <f xml:space="preserve"> RTD("cqg.rtd",,"StudyData", $G$1, "Bar", "", "Close", $E$1, $A273,,,,,)</f>
        <v>41.25</v>
      </c>
      <c r="K273" s="70">
        <f t="shared" si="93"/>
        <v>-3.8638010142476842E-3</v>
      </c>
    </row>
    <row r="274" spans="1:11" x14ac:dyDescent="0.3">
      <c r="A274" s="69">
        <f t="shared" si="94"/>
        <v>-272</v>
      </c>
      <c r="B274" s="80">
        <f xml:space="preserve"> TRUNC(RTD("cqg.rtd",,"StudyData", $A$1, "Bar", "", "Time", $E$1,$A274, , "", "","False"))</f>
        <v>36374</v>
      </c>
      <c r="C274" s="71">
        <f xml:space="preserve"> RTD("cqg.rtd",,"StudyData", $A$1, "Bar", "", "Open", $E$1, $A274,,,,,)</f>
        <v>132.75</v>
      </c>
      <c r="D274" s="71">
        <f xml:space="preserve"> RTD("cqg.rtd",,"StudyData", $A$1, "Bar", "", "Close", $E$1, $A274,,,,,)</f>
        <v>132.06</v>
      </c>
      <c r="E274" s="70">
        <f t="shared" si="92"/>
        <v>-5.1977401129943328E-3</v>
      </c>
      <c r="F274" s="71"/>
      <c r="G274" s="69">
        <f t="shared" si="95"/>
        <v>-272</v>
      </c>
      <c r="H274" s="81">
        <f xml:space="preserve"> RTD("cqg.rtd",,"StudyData", $G$1, "Bar", "", "Time", $E$1,$A274, , "", "","False")</f>
        <v>36374</v>
      </c>
      <c r="I274" s="71">
        <f xml:space="preserve"> RTD("cqg.rtd",,"StudyData", $G$1, "Bar", "", "Open", $E$1, $A274,,,,,)</f>
        <v>39.81</v>
      </c>
      <c r="J274" s="71">
        <f xml:space="preserve"> RTD("cqg.rtd",,"StudyData", $G$1, "Bar", "", "Close", $E$1, $A274,,,,,)</f>
        <v>41.41</v>
      </c>
      <c r="K274" s="70">
        <f t="shared" si="93"/>
        <v>3.5249999999999913E-2</v>
      </c>
    </row>
    <row r="275" spans="1:11" x14ac:dyDescent="0.3">
      <c r="A275" s="69">
        <f t="shared" si="94"/>
        <v>-273</v>
      </c>
      <c r="B275" s="80">
        <f xml:space="preserve"> TRUNC(RTD("cqg.rtd",,"StudyData", $A$1, "Bar", "", "Time", $E$1,$A275, , "", "","False"))</f>
        <v>36342</v>
      </c>
      <c r="C275" s="71">
        <f xml:space="preserve"> RTD("cqg.rtd",,"StudyData", $A$1, "Bar", "", "Open", $E$1, $A275,,,,,)</f>
        <v>137</v>
      </c>
      <c r="D275" s="71">
        <f xml:space="preserve"> RTD("cqg.rtd",,"StudyData", $A$1, "Bar", "", "Close", $E$1, $A275,,,,,)</f>
        <v>132.75</v>
      </c>
      <c r="E275" s="70">
        <f t="shared" si="92"/>
        <v>-3.1021897810218978E-2</v>
      </c>
      <c r="F275" s="71"/>
      <c r="G275" s="69">
        <f t="shared" si="95"/>
        <v>-273</v>
      </c>
      <c r="H275" s="81">
        <f xml:space="preserve"> RTD("cqg.rtd",,"StudyData", $G$1, "Bar", "", "Time", $E$1,$A275, , "", "","False")</f>
        <v>36342</v>
      </c>
      <c r="I275" s="71">
        <f xml:space="preserve"> RTD("cqg.rtd",,"StudyData", $G$1, "Bar", "", "Open", $E$1, $A275,,,,,)</f>
        <v>40.659999999999997</v>
      </c>
      <c r="J275" s="71">
        <f xml:space="preserve"> RTD("cqg.rtd",,"StudyData", $G$1, "Bar", "", "Close", $E$1, $A275,,,,,)</f>
        <v>40</v>
      </c>
      <c r="K275" s="70">
        <f t="shared" si="93"/>
        <v>-1.1613540894489717E-2</v>
      </c>
    </row>
    <row r="276" spans="1:11" x14ac:dyDescent="0.3">
      <c r="A276" s="69">
        <f t="shared" si="94"/>
        <v>-274</v>
      </c>
      <c r="B276" s="80">
        <f xml:space="preserve"> TRUNC(RTD("cqg.rtd",,"StudyData", $A$1, "Bar", "", "Time", $E$1,$A276, , "", "","False"))</f>
        <v>36312</v>
      </c>
      <c r="C276" s="71">
        <f xml:space="preserve"> RTD("cqg.rtd",,"StudyData", $A$1, "Bar", "", "Open", $E$1, $A276,,,,,)</f>
        <v>130.13</v>
      </c>
      <c r="D276" s="71">
        <f xml:space="preserve"> RTD("cqg.rtd",,"StudyData", $A$1, "Bar", "", "Close", $E$1, $A276,,,,,)</f>
        <v>137</v>
      </c>
      <c r="E276" s="70">
        <f t="shared" si="92"/>
        <v>5.2308164989630555E-2</v>
      </c>
      <c r="F276" s="71"/>
      <c r="G276" s="69">
        <f t="shared" si="95"/>
        <v>-274</v>
      </c>
      <c r="H276" s="81">
        <f xml:space="preserve"> RTD("cqg.rtd",,"StudyData", $G$1, "Bar", "", "Time", $E$1,$A276, , "", "","False")</f>
        <v>36312</v>
      </c>
      <c r="I276" s="71">
        <f xml:space="preserve"> RTD("cqg.rtd",,"StudyData", $G$1, "Bar", "", "Open", $E$1, $A276,,,,,)</f>
        <v>36.97</v>
      </c>
      <c r="J276" s="71">
        <f xml:space="preserve"> RTD("cqg.rtd",,"StudyData", $G$1, "Bar", "", "Close", $E$1, $A276,,,,,)</f>
        <v>40.47</v>
      </c>
      <c r="K276" s="70">
        <f t="shared" si="93"/>
        <v>9.5560368164591264E-2</v>
      </c>
    </row>
    <row r="277" spans="1:11" x14ac:dyDescent="0.3">
      <c r="A277" s="69">
        <f t="shared" si="94"/>
        <v>-275</v>
      </c>
      <c r="B277" s="80">
        <f xml:space="preserve"> TRUNC(RTD("cqg.rtd",,"StudyData", $A$1, "Bar", "", "Time", $E$1,$A277, , "", "","False"))</f>
        <v>36283</v>
      </c>
      <c r="C277" s="71">
        <f xml:space="preserve"> RTD("cqg.rtd",,"StudyData", $A$1, "Bar", "", "Open", $E$1, $A277,,,,,)</f>
        <v>133.44</v>
      </c>
      <c r="D277" s="71">
        <f xml:space="preserve"> RTD("cqg.rtd",,"StudyData", $A$1, "Bar", "", "Close", $E$1, $A277,,,,,)</f>
        <v>130.19</v>
      </c>
      <c r="E277" s="70">
        <f t="shared" si="92"/>
        <v>-2.2964352720450297E-2</v>
      </c>
      <c r="F277" s="71"/>
      <c r="G277" s="69">
        <f t="shared" si="95"/>
        <v>-275</v>
      </c>
      <c r="H277" s="81">
        <f xml:space="preserve"> RTD("cqg.rtd",,"StudyData", $G$1, "Bar", "", "Time", $E$1,$A277, , "", "","False")</f>
        <v>36283</v>
      </c>
      <c r="I277" s="71">
        <f xml:space="preserve"> RTD("cqg.rtd",,"StudyData", $G$1, "Bar", "", "Open", $E$1, $A277,,,,,)</f>
        <v>37</v>
      </c>
      <c r="J277" s="71">
        <f xml:space="preserve"> RTD("cqg.rtd",,"StudyData", $G$1, "Bar", "", "Close", $E$1, $A277,,,,,)</f>
        <v>36.94</v>
      </c>
      <c r="K277" s="70">
        <f t="shared" si="93"/>
        <v>3.5316490084215009E-3</v>
      </c>
    </row>
    <row r="278" spans="1:11" x14ac:dyDescent="0.3">
      <c r="A278" s="69">
        <f t="shared" si="94"/>
        <v>-276</v>
      </c>
      <c r="B278" s="80">
        <f xml:space="preserve"> TRUNC(RTD("cqg.rtd",,"StudyData", $A$1, "Bar", "", "Time", $E$1,$A278, , "", "","False"))</f>
        <v>36251</v>
      </c>
      <c r="C278" s="71">
        <f xml:space="preserve"> RTD("cqg.rtd",,"StudyData", $A$1, "Bar", "", "Open", $E$1, $A278,,,,,)</f>
        <v>129.69</v>
      </c>
      <c r="D278" s="71">
        <f xml:space="preserve"> RTD("cqg.rtd",,"StudyData", $A$1, "Bar", "", "Close", $E$1, $A278,,,,,)</f>
        <v>133.25</v>
      </c>
      <c r="E278" s="70">
        <f t="shared" si="92"/>
        <v>3.7934257672534701E-2</v>
      </c>
      <c r="F278" s="71"/>
      <c r="G278" s="69">
        <f t="shared" si="95"/>
        <v>-276</v>
      </c>
      <c r="H278" s="81">
        <f xml:space="preserve"> RTD("cqg.rtd",,"StudyData", $G$1, "Bar", "", "Time", $E$1,$A278, , "", "","False")</f>
        <v>36251</v>
      </c>
      <c r="I278" s="71">
        <f xml:space="preserve"> RTD("cqg.rtd",,"StudyData", $G$1, "Bar", "", "Open", $E$1, $A278,,,,,)</f>
        <v>37.5</v>
      </c>
      <c r="J278" s="71">
        <f xml:space="preserve"> RTD("cqg.rtd",,"StudyData", $G$1, "Bar", "", "Close", $E$1, $A278,,,,,)</f>
        <v>36.81</v>
      </c>
      <c r="K278" s="70">
        <f t="shared" si="93"/>
        <v>6.0125717409127864E-3</v>
      </c>
    </row>
    <row r="279" spans="1:11" x14ac:dyDescent="0.3">
      <c r="A279" s="69">
        <f t="shared" si="94"/>
        <v>-277</v>
      </c>
      <c r="B279" s="80">
        <f xml:space="preserve"> TRUNC(RTD("cqg.rtd",,"StudyData", $A$1, "Bar", "", "Time", $E$1,$A279, , "", "","False"))</f>
        <v>36220</v>
      </c>
      <c r="C279" s="71">
        <f xml:space="preserve"> RTD("cqg.rtd",,"StudyData", $A$1, "Bar", "", "Open", $E$1, $A279,,,,,)</f>
        <v>123.66</v>
      </c>
      <c r="D279" s="71">
        <f xml:space="preserve"> RTD("cqg.rtd",,"StudyData", $A$1, "Bar", "", "Close", $E$1, $A279,,,,,)</f>
        <v>128.38</v>
      </c>
      <c r="E279" s="70">
        <f t="shared" si="92"/>
        <v>3.9009388151505286E-2</v>
      </c>
      <c r="F279" s="71"/>
      <c r="G279" s="69">
        <f t="shared" si="95"/>
        <v>-277</v>
      </c>
      <c r="H279" s="81">
        <f xml:space="preserve"> RTD("cqg.rtd",,"StudyData", $G$1, "Bar", "", "Time", $E$1,$A279, , "", "","False")</f>
        <v>36220</v>
      </c>
      <c r="I279" s="71">
        <f xml:space="preserve"> RTD("cqg.rtd",,"StudyData", $G$1, "Bar", "", "Open", $E$1, $A279,,,,,)</f>
        <v>33.630000000000003</v>
      </c>
      <c r="J279" s="71">
        <f xml:space="preserve"> RTD("cqg.rtd",,"StudyData", $G$1, "Bar", "", "Close", $E$1, $A279,,,,,)</f>
        <v>36.590000000000003</v>
      </c>
      <c r="K279" s="70">
        <f t="shared" si="93"/>
        <v>7.4280681150910188E-2</v>
      </c>
    </row>
    <row r="280" spans="1:11" x14ac:dyDescent="0.3">
      <c r="A280" s="69">
        <f t="shared" si="94"/>
        <v>-278</v>
      </c>
      <c r="B280" s="80">
        <f xml:space="preserve"> TRUNC(RTD("cqg.rtd",,"StudyData", $A$1, "Bar", "", "Time", $E$1,$A280, , "", "","False"))</f>
        <v>36192</v>
      </c>
      <c r="C280" s="71">
        <f xml:space="preserve"> RTD("cqg.rtd",,"StudyData", $A$1, "Bar", "", "Open", $E$1, $A280,,,,,)</f>
        <v>128.69</v>
      </c>
      <c r="D280" s="71">
        <f xml:space="preserve"> RTD("cqg.rtd",,"StudyData", $A$1, "Bar", "", "Close", $E$1, $A280,,,,,)</f>
        <v>123.56</v>
      </c>
      <c r="E280" s="70">
        <f t="shared" si="92"/>
        <v>-3.2116559611467921E-2</v>
      </c>
      <c r="F280" s="71"/>
      <c r="G280" s="69">
        <f t="shared" si="95"/>
        <v>-278</v>
      </c>
      <c r="H280" s="81">
        <f xml:space="preserve"> RTD("cqg.rtd",,"StudyData", $G$1, "Bar", "", "Time", $E$1,$A280, , "", "","False")</f>
        <v>36192</v>
      </c>
      <c r="I280" s="71">
        <f xml:space="preserve"> RTD("cqg.rtd",,"StudyData", $G$1, "Bar", "", "Open", $E$1, $A280,,,,,)</f>
        <v>38.159999999999997</v>
      </c>
      <c r="J280" s="71">
        <f xml:space="preserve"> RTD("cqg.rtd",,"StudyData", $G$1, "Bar", "", "Close", $E$1, $A280,,,,,)</f>
        <v>34.06</v>
      </c>
      <c r="K280" s="70">
        <f t="shared" si="93"/>
        <v>-9.9180111081724406E-2</v>
      </c>
    </row>
    <row r="281" spans="1:11" x14ac:dyDescent="0.3">
      <c r="A281" s="69">
        <f t="shared" si="94"/>
        <v>-279</v>
      </c>
      <c r="B281" s="80">
        <f xml:space="preserve"> TRUNC(RTD("cqg.rtd",,"StudyData", $A$1, "Bar", "", "Time", $E$1,$A281, , "", "","False"))</f>
        <v>36164</v>
      </c>
      <c r="C281" s="71">
        <f xml:space="preserve"> RTD("cqg.rtd",,"StudyData", $A$1, "Bar", "", "Open", $E$1, $A281,,,,,)</f>
        <v>123.38</v>
      </c>
      <c r="D281" s="71">
        <f xml:space="preserve"> RTD("cqg.rtd",,"StudyData", $A$1, "Bar", "", "Close", $E$1, $A281,,,,,)</f>
        <v>127.66</v>
      </c>
      <c r="E281" s="70">
        <f t="shared" si="92"/>
        <v>3.5276944286756907E-2</v>
      </c>
      <c r="F281" s="71"/>
      <c r="G281" s="69">
        <f t="shared" si="95"/>
        <v>-279</v>
      </c>
      <c r="H281" s="81">
        <f xml:space="preserve"> RTD("cqg.rtd",,"StudyData", $G$1, "Bar", "", "Time", $E$1,$A281, , "", "","False")</f>
        <v>36164</v>
      </c>
      <c r="I281" s="71">
        <f xml:space="preserve"> RTD("cqg.rtd",,"StudyData", $G$1, "Bar", "", "Open", $E$1, $A281,,,,,)</f>
        <v>32.630000000000003</v>
      </c>
      <c r="J281" s="71">
        <f xml:space="preserve"> RTD("cqg.rtd",,"StudyData", $G$1, "Bar", "", "Close", $E$1, $A281,,,,,)</f>
        <v>37.81</v>
      </c>
      <c r="K281" s="70">
        <f t="shared" si="93"/>
        <v>0.15874961691694758</v>
      </c>
    </row>
    <row r="282" spans="1:11" x14ac:dyDescent="0.3">
      <c r="A282" s="69">
        <f t="shared" si="94"/>
        <v>-280</v>
      </c>
      <c r="B282" s="80">
        <f xml:space="preserve"> TRUNC(RTD("cqg.rtd",,"StudyData", $A$1, "Bar", "", "Time", $E$1,$A282, , "", "","False"))</f>
        <v>36130</v>
      </c>
      <c r="C282" s="71">
        <f xml:space="preserve"> RTD("cqg.rtd",,"StudyData", $A$1, "Bar", "", "Open", $E$1, $A282,,,,,)</f>
        <v>116.13</v>
      </c>
      <c r="D282" s="71">
        <f xml:space="preserve"> RTD("cqg.rtd",,"StudyData", $A$1, "Bar", "", "Close", $E$1, $A282,,,,,)</f>
        <v>123.31</v>
      </c>
      <c r="E282" s="70">
        <f t="shared" si="92"/>
        <v>6.1827262550589915E-2</v>
      </c>
      <c r="F282" s="71"/>
      <c r="G282" s="69">
        <f t="shared" si="95"/>
        <v>-280</v>
      </c>
      <c r="H282" s="81">
        <f xml:space="preserve"> RTD("cqg.rtd",,"StudyData", $G$1, "Bar", "", "Time", $E$1,$A282, , "", "","False")</f>
        <v>36130</v>
      </c>
      <c r="I282" s="71">
        <f xml:space="preserve"> RTD("cqg.rtd",,"StudyData", $G$1, "Bar", "", "Open", $E$1, $A282,,,,,)</f>
        <v>32.380000000000003</v>
      </c>
      <c r="J282" s="71">
        <f xml:space="preserve"> RTD("cqg.rtd",,"StudyData", $G$1, "Bar", "", "Close", $E$1, $A282,,,,,)</f>
        <v>32.630000000000003</v>
      </c>
      <c r="K282" s="70" t="e">
        <f t="shared" si="93"/>
        <v>#VALUE!</v>
      </c>
    </row>
    <row r="283" spans="1:11" x14ac:dyDescent="0.3">
      <c r="A283" s="69">
        <f t="shared" si="94"/>
        <v>-281</v>
      </c>
      <c r="B283" s="80">
        <f xml:space="preserve"> TRUNC(RTD("cqg.rtd",,"StudyData", $A$1, "Bar", "", "Time", $E$1,$A283, , "", "","False"))</f>
        <v>36101</v>
      </c>
      <c r="C283" s="71">
        <f xml:space="preserve"> RTD("cqg.rtd",,"StudyData", $A$1, "Bar", "", "Open", $E$1, $A283,,,,,)</f>
        <v>110.81</v>
      </c>
      <c r="D283" s="71">
        <f xml:space="preserve"> RTD("cqg.rtd",,"StudyData", $A$1, "Bar", "", "Close", $E$1, $A283,,,,,)</f>
        <v>116.13</v>
      </c>
      <c r="E283" s="70">
        <f t="shared" si="92"/>
        <v>5.5727272727272688E-2</v>
      </c>
      <c r="F283" s="71"/>
      <c r="G283" s="69">
        <f t="shared" si="95"/>
        <v>-281</v>
      </c>
      <c r="H283" s="81">
        <f xml:space="preserve"> RTD("cqg.rtd",,"StudyData", $G$1, "Bar", "", "Time", $E$1,$A283, , "", "","False")</f>
        <v>36101</v>
      </c>
      <c r="I283" s="71" t="str">
        <f xml:space="preserve"> RTD("cqg.rtd",,"StudyData", $G$1, "Bar", "", "Open", $E$1, $A283,,,,,)</f>
        <v/>
      </c>
      <c r="J283" s="71" t="str">
        <f xml:space="preserve"> RTD("cqg.rtd",,"StudyData", $G$1, "Bar", "", "Close", $E$1, $A283,,,,,)</f>
        <v/>
      </c>
      <c r="K283" s="70" t="e">
        <f t="shared" si="93"/>
        <v>#VALUE!</v>
      </c>
    </row>
    <row r="284" spans="1:11" x14ac:dyDescent="0.3">
      <c r="A284" s="69">
        <f t="shared" si="94"/>
        <v>-282</v>
      </c>
      <c r="B284" s="80">
        <f xml:space="preserve"> TRUNC(RTD("cqg.rtd",,"StudyData", $A$1, "Bar", "", "Time", $E$1,$A284, , "", "","False"))</f>
        <v>36069</v>
      </c>
      <c r="C284" s="71">
        <f xml:space="preserve"> RTD("cqg.rtd",,"StudyData", $A$1, "Bar", "", "Open", $E$1, $A284,,,,,)</f>
        <v>100.03</v>
      </c>
      <c r="D284" s="71">
        <f xml:space="preserve"> RTD("cqg.rtd",,"StudyData", $A$1, "Bar", "", "Close", $E$1, $A284,,,,,)</f>
        <v>110</v>
      </c>
      <c r="E284" s="70">
        <f t="shared" si="92"/>
        <v>8.1081081081081086E-2</v>
      </c>
      <c r="F284" s="71"/>
      <c r="G284" s="69">
        <f t="shared" si="95"/>
        <v>-282</v>
      </c>
      <c r="H284" s="81">
        <f xml:space="preserve"> RTD("cqg.rtd",,"StudyData", $G$1, "Bar", "", "Time", $E$1,$A284, , "", "","False")</f>
        <v>36069</v>
      </c>
      <c r="I284" s="71" t="str">
        <f xml:space="preserve"> RTD("cqg.rtd",,"StudyData", $G$1, "Bar", "", "Open", $E$1, $A284,,,,,)</f>
        <v/>
      </c>
      <c r="J284" s="71" t="str">
        <f xml:space="preserve"> RTD("cqg.rtd",,"StudyData", $G$1, "Bar", "", "Close", $E$1, $A284,,,,,)</f>
        <v/>
      </c>
      <c r="K284" s="70" t="e">
        <f t="shared" si="93"/>
        <v>#VALUE!</v>
      </c>
    </row>
    <row r="285" spans="1:11" x14ac:dyDescent="0.3">
      <c r="A285" s="69">
        <f t="shared" si="94"/>
        <v>-283</v>
      </c>
      <c r="B285" s="80">
        <f xml:space="preserve"> TRUNC(RTD("cqg.rtd",,"StudyData", $A$1, "Bar", "", "Time", $E$1,$A285, , "", "","False"))</f>
        <v>36039</v>
      </c>
      <c r="C285" s="71">
        <f xml:space="preserve"> RTD("cqg.rtd",,"StudyData", $A$1, "Bar", "", "Open", $E$1, $A285,,,,,)</f>
        <v>96.06</v>
      </c>
      <c r="D285" s="71">
        <f xml:space="preserve"> RTD("cqg.rtd",,"StudyData", $A$1, "Bar", "", "Close", $E$1, $A285,,,,,)</f>
        <v>101.75</v>
      </c>
      <c r="E285" s="70">
        <f t="shared" si="92"/>
        <v>5.9895833333333336E-2</v>
      </c>
      <c r="F285" s="71"/>
      <c r="G285" s="69">
        <f t="shared" si="95"/>
        <v>-283</v>
      </c>
      <c r="H285" s="81">
        <f xml:space="preserve"> RTD("cqg.rtd",,"StudyData", $G$1, "Bar", "", "Time", $E$1,$A285, , "", "","False")</f>
        <v>36039</v>
      </c>
      <c r="I285" s="71" t="str">
        <f xml:space="preserve"> RTD("cqg.rtd",,"StudyData", $G$1, "Bar", "", "Open", $E$1, $A285,,,,,)</f>
        <v/>
      </c>
      <c r="J285" s="71" t="str">
        <f xml:space="preserve"> RTD("cqg.rtd",,"StudyData", $G$1, "Bar", "", "Close", $E$1, $A285,,,,,)</f>
        <v/>
      </c>
      <c r="K285" s="70" t="e">
        <f t="shared" si="93"/>
        <v>#VALUE!</v>
      </c>
    </row>
    <row r="286" spans="1:11" x14ac:dyDescent="0.3">
      <c r="A286" s="69">
        <f t="shared" si="94"/>
        <v>-284</v>
      </c>
      <c r="B286" s="80">
        <f xml:space="preserve"> TRUNC(RTD("cqg.rtd",,"StudyData", $A$1, "Bar", "", "Time", $E$1,$A286, , "", "","False"))</f>
        <v>36010</v>
      </c>
      <c r="C286" s="71">
        <f xml:space="preserve"> RTD("cqg.rtd",,"StudyData", $A$1, "Bar", "", "Open", $E$1, $A286,,,,,)</f>
        <v>111.78</v>
      </c>
      <c r="D286" s="71">
        <f xml:space="preserve"> RTD("cqg.rtd",,"StudyData", $A$1, "Bar", "", "Close", $E$1, $A286,,,,,)</f>
        <v>96</v>
      </c>
      <c r="E286" s="70">
        <f t="shared" si="92"/>
        <v>-0.1411701556629093</v>
      </c>
      <c r="F286" s="71"/>
      <c r="G286" s="69">
        <f t="shared" si="95"/>
        <v>-284</v>
      </c>
      <c r="H286" s="81">
        <f xml:space="preserve"> RTD("cqg.rtd",,"StudyData", $G$1, "Bar", "", "Time", $E$1,$A286, , "", "","False")</f>
        <v>36010</v>
      </c>
      <c r="I286" s="71" t="str">
        <f xml:space="preserve"> RTD("cqg.rtd",,"StudyData", $G$1, "Bar", "", "Open", $E$1, $A286,,,,,)</f>
        <v/>
      </c>
      <c r="J286" s="71" t="str">
        <f xml:space="preserve"> RTD("cqg.rtd",,"StudyData", $G$1, "Bar", "", "Close", $E$1, $A286,,,,,)</f>
        <v/>
      </c>
      <c r="K286" s="70" t="e">
        <f t="shared" si="93"/>
        <v>#VALUE!</v>
      </c>
    </row>
    <row r="287" spans="1:11" x14ac:dyDescent="0.3">
      <c r="A287" s="69">
        <f t="shared" si="94"/>
        <v>-285</v>
      </c>
      <c r="B287" s="80">
        <f xml:space="preserve"> TRUNC(RTD("cqg.rtd",,"StudyData", $A$1, "Bar", "", "Time", $E$1,$A287, , "", "","False"))</f>
        <v>35977</v>
      </c>
      <c r="C287" s="71">
        <f xml:space="preserve"> RTD("cqg.rtd",,"StudyData", $A$1, "Bar", "", "Open", $E$1, $A287,,,,,)</f>
        <v>114.06</v>
      </c>
      <c r="D287" s="71">
        <f xml:space="preserve"> RTD("cqg.rtd",,"StudyData", $A$1, "Bar", "", "Close", $E$1, $A287,,,,,)</f>
        <v>111.78</v>
      </c>
      <c r="E287" s="70">
        <f t="shared" si="92"/>
        <v>-1.3502779984114387E-2</v>
      </c>
      <c r="F287" s="71"/>
      <c r="G287" s="69">
        <f t="shared" si="95"/>
        <v>-285</v>
      </c>
      <c r="H287" s="81">
        <f xml:space="preserve"> RTD("cqg.rtd",,"StudyData", $G$1, "Bar", "", "Time", $E$1,$A287, , "", "","False")</f>
        <v>35977</v>
      </c>
      <c r="I287" s="71" t="str">
        <f xml:space="preserve"> RTD("cqg.rtd",,"StudyData", $G$1, "Bar", "", "Open", $E$1, $A287,,,,,)</f>
        <v/>
      </c>
      <c r="J287" s="71" t="str">
        <f xml:space="preserve"> RTD("cqg.rtd",,"StudyData", $G$1, "Bar", "", "Close", $E$1, $A287,,,,,)</f>
        <v/>
      </c>
      <c r="K287" s="70" t="e">
        <f t="shared" si="93"/>
        <v>#VALUE!</v>
      </c>
    </row>
    <row r="288" spans="1:11" x14ac:dyDescent="0.3">
      <c r="A288" s="69">
        <f t="shared" si="94"/>
        <v>-286</v>
      </c>
      <c r="B288" s="80">
        <f xml:space="preserve"> TRUNC(RTD("cqg.rtd",,"StudyData", $A$1, "Bar", "", "Time", $E$1,$A288, , "", "","False"))</f>
        <v>35947</v>
      </c>
      <c r="C288" s="71">
        <f xml:space="preserve"> RTD("cqg.rtd",,"StudyData", $A$1, "Bar", "", "Open", $E$1, $A288,,,,,)</f>
        <v>108.97</v>
      </c>
      <c r="D288" s="71">
        <f xml:space="preserve"> RTD("cqg.rtd",,"StudyData", $A$1, "Bar", "", "Close", $E$1, $A288,,,,,)</f>
        <v>113.31</v>
      </c>
      <c r="E288" s="70">
        <f t="shared" si="92"/>
        <v>3.9255250848390363E-2</v>
      </c>
      <c r="F288" s="71"/>
      <c r="G288" s="69">
        <f t="shared" si="95"/>
        <v>-286</v>
      </c>
      <c r="H288" s="81">
        <f xml:space="preserve"> RTD("cqg.rtd",,"StudyData", $G$1, "Bar", "", "Time", $E$1,$A288, , "", "","False")</f>
        <v>35947</v>
      </c>
      <c r="I288" s="71" t="str">
        <f xml:space="preserve"> RTD("cqg.rtd",,"StudyData", $G$1, "Bar", "", "Open", $E$1, $A288,,,,,)</f>
        <v/>
      </c>
      <c r="J288" s="71" t="str">
        <f xml:space="preserve"> RTD("cqg.rtd",,"StudyData", $G$1, "Bar", "", "Close", $E$1, $A288,,,,,)</f>
        <v/>
      </c>
      <c r="K288" s="70" t="e">
        <f t="shared" si="93"/>
        <v>#VALUE!</v>
      </c>
    </row>
    <row r="289" spans="1:11" x14ac:dyDescent="0.3">
      <c r="A289" s="69">
        <f t="shared" si="94"/>
        <v>-287</v>
      </c>
      <c r="B289" s="80">
        <f xml:space="preserve"> TRUNC(RTD("cqg.rtd",,"StudyData", $A$1, "Bar", "", "Time", $E$1,$A289, , "", "","False"))</f>
        <v>35916</v>
      </c>
      <c r="C289" s="71">
        <f xml:space="preserve"> RTD("cqg.rtd",,"StudyData", $A$1, "Bar", "", "Open", $E$1, $A289,,,,,)</f>
        <v>111.75</v>
      </c>
      <c r="D289" s="71">
        <f xml:space="preserve"> RTD("cqg.rtd",,"StudyData", $A$1, "Bar", "", "Close", $E$1, $A289,,,,,)</f>
        <v>109.03</v>
      </c>
      <c r="E289" s="70">
        <f t="shared" si="92"/>
        <v>-2.0747260643075284E-2</v>
      </c>
      <c r="F289" s="71"/>
      <c r="G289" s="69">
        <f t="shared" si="95"/>
        <v>-287</v>
      </c>
      <c r="H289" s="81">
        <f xml:space="preserve"> RTD("cqg.rtd",,"StudyData", $G$1, "Bar", "", "Time", $E$1,$A289, , "", "","False")</f>
        <v>35916</v>
      </c>
      <c r="I289" s="71" t="str">
        <f xml:space="preserve"> RTD("cqg.rtd",,"StudyData", $G$1, "Bar", "", "Open", $E$1, $A289,,,,,)</f>
        <v/>
      </c>
      <c r="J289" s="71" t="str">
        <f xml:space="preserve"> RTD("cqg.rtd",,"StudyData", $G$1, "Bar", "", "Close", $E$1, $A289,,,,,)</f>
        <v/>
      </c>
      <c r="K289" s="70" t="e">
        <f t="shared" si="93"/>
        <v>#VALUE!</v>
      </c>
    </row>
    <row r="290" spans="1:11" x14ac:dyDescent="0.3">
      <c r="A290" s="69">
        <f t="shared" si="94"/>
        <v>-288</v>
      </c>
      <c r="B290" s="80">
        <f xml:space="preserve"> TRUNC(RTD("cqg.rtd",,"StudyData", $A$1, "Bar", "", "Time", $E$1,$A290, , "", "","False"))</f>
        <v>35886</v>
      </c>
      <c r="C290" s="71">
        <f xml:space="preserve"> RTD("cqg.rtd",,"StudyData", $A$1, "Bar", "", "Open", $E$1, $A290,,,,,)</f>
        <v>110.31</v>
      </c>
      <c r="D290" s="71">
        <f xml:space="preserve"> RTD("cqg.rtd",,"StudyData", $A$1, "Bar", "", "Close", $E$1, $A290,,,,,)</f>
        <v>111.34</v>
      </c>
      <c r="E290" s="70">
        <f t="shared" si="92"/>
        <v>1.2734218664726266E-2</v>
      </c>
      <c r="F290" s="71"/>
      <c r="G290" s="69">
        <f t="shared" si="95"/>
        <v>-288</v>
      </c>
      <c r="H290" s="81">
        <f xml:space="preserve"> RTD("cqg.rtd",,"StudyData", $G$1, "Bar", "", "Time", $E$1,$A290, , "", "","False")</f>
        <v>35886</v>
      </c>
      <c r="I290" s="71" t="str">
        <f xml:space="preserve"> RTD("cqg.rtd",,"StudyData", $G$1, "Bar", "", "Open", $E$1, $A290,,,,,)</f>
        <v/>
      </c>
      <c r="J290" s="71" t="str">
        <f xml:space="preserve"> RTD("cqg.rtd",,"StudyData", $G$1, "Bar", "", "Close", $E$1, $A290,,,,,)</f>
        <v/>
      </c>
      <c r="K290" s="70" t="e">
        <f t="shared" si="93"/>
        <v>#VALUE!</v>
      </c>
    </row>
    <row r="291" spans="1:11" x14ac:dyDescent="0.3">
      <c r="A291" s="69">
        <f t="shared" si="94"/>
        <v>-289</v>
      </c>
      <c r="B291" s="80">
        <f xml:space="preserve"> TRUNC(RTD("cqg.rtd",,"StudyData", $A$1, "Bar", "", "Time", $E$1,$A291, , "", "","False"))</f>
        <v>35856</v>
      </c>
      <c r="C291" s="71">
        <f xml:space="preserve"> RTD("cqg.rtd",,"StudyData", $A$1, "Bar", "", "Open", $E$1, $A291,,,,,)</f>
        <v>105.25</v>
      </c>
      <c r="D291" s="71">
        <f xml:space="preserve"> RTD("cqg.rtd",,"StudyData", $A$1, "Bar", "", "Close", $E$1, $A291,,,,,)</f>
        <v>109.94</v>
      </c>
      <c r="E291" s="70">
        <f t="shared" si="92"/>
        <v>4.5752877389898243E-2</v>
      </c>
      <c r="F291" s="71"/>
      <c r="G291" s="69">
        <f t="shared" si="95"/>
        <v>-289</v>
      </c>
      <c r="H291" s="81">
        <f xml:space="preserve"> RTD("cqg.rtd",,"StudyData", $G$1, "Bar", "", "Time", $E$1,$A291, , "", "","False")</f>
        <v>35856</v>
      </c>
      <c r="I291" s="71" t="str">
        <f xml:space="preserve"> RTD("cqg.rtd",,"StudyData", $G$1, "Bar", "", "Open", $E$1, $A291,,,,,)</f>
        <v/>
      </c>
      <c r="J291" s="71" t="str">
        <f xml:space="preserve"> RTD("cqg.rtd",,"StudyData", $G$1, "Bar", "", "Close", $E$1, $A291,,,,,)</f>
        <v/>
      </c>
      <c r="K291" s="70" t="e">
        <f t="shared" si="93"/>
        <v>#VALUE!</v>
      </c>
    </row>
    <row r="292" spans="1:11" x14ac:dyDescent="0.3">
      <c r="A292" s="69">
        <f t="shared" si="94"/>
        <v>-290</v>
      </c>
      <c r="B292" s="80">
        <f xml:space="preserve"> TRUNC(RTD("cqg.rtd",,"StudyData", $A$1, "Bar", "", "Time", $E$1,$A292, , "", "","False"))</f>
        <v>35828</v>
      </c>
      <c r="C292" s="71">
        <f xml:space="preserve"> RTD("cqg.rtd",,"StudyData", $A$1, "Bar", "", "Open", $E$1, $A292,,,,,)</f>
        <v>99.91</v>
      </c>
      <c r="D292" s="71">
        <f xml:space="preserve"> RTD("cqg.rtd",,"StudyData", $A$1, "Bar", "", "Close", $E$1, $A292,,,,,)</f>
        <v>105.13</v>
      </c>
      <c r="E292" s="70">
        <f t="shared" si="92"/>
        <v>6.9372393449292982E-2</v>
      </c>
      <c r="F292" s="71"/>
      <c r="G292" s="69">
        <f t="shared" si="95"/>
        <v>-290</v>
      </c>
      <c r="H292" s="81">
        <f xml:space="preserve"> RTD("cqg.rtd",,"StudyData", $G$1, "Bar", "", "Time", $E$1,$A292, , "", "","False")</f>
        <v>35828</v>
      </c>
      <c r="I292" s="71" t="str">
        <f xml:space="preserve"> RTD("cqg.rtd",,"StudyData", $G$1, "Bar", "", "Open", $E$1, $A292,,,,,)</f>
        <v/>
      </c>
      <c r="J292" s="71" t="str">
        <f xml:space="preserve"> RTD("cqg.rtd",,"StudyData", $G$1, "Bar", "", "Close", $E$1, $A292,,,,,)</f>
        <v/>
      </c>
      <c r="K292" s="70" t="e">
        <f t="shared" si="93"/>
        <v>#VALUE!</v>
      </c>
    </row>
    <row r="293" spans="1:11" x14ac:dyDescent="0.3">
      <c r="A293" s="69">
        <f t="shared" si="94"/>
        <v>-291</v>
      </c>
      <c r="B293" s="80">
        <f xml:space="preserve"> TRUNC(RTD("cqg.rtd",,"StudyData", $A$1, "Bar", "", "Time", $E$1,$A293, , "", "","False"))</f>
        <v>35797</v>
      </c>
      <c r="C293" s="71">
        <f xml:space="preserve"> RTD("cqg.rtd",,"StudyData", $A$1, "Bar", "", "Open", $E$1, $A293,,,,,)</f>
        <v>97.31</v>
      </c>
      <c r="D293" s="71">
        <f xml:space="preserve"> RTD("cqg.rtd",,"StudyData", $A$1, "Bar", "", "Close", $E$1, $A293,,,,,)</f>
        <v>98.31</v>
      </c>
      <c r="E293" s="70">
        <f t="shared" si="92"/>
        <v>1.2878631774160314E-2</v>
      </c>
      <c r="F293" s="71"/>
      <c r="G293" s="69">
        <f t="shared" si="95"/>
        <v>-291</v>
      </c>
      <c r="H293" s="81">
        <f xml:space="preserve"> RTD("cqg.rtd",,"StudyData", $G$1, "Bar", "", "Time", $E$1,$A293, , "", "","False")</f>
        <v>35797</v>
      </c>
      <c r="I293" s="71" t="str">
        <f xml:space="preserve"> RTD("cqg.rtd",,"StudyData", $G$1, "Bar", "", "Open", $E$1, $A293,,,,,)</f>
        <v/>
      </c>
      <c r="J293" s="71" t="str">
        <f xml:space="preserve"> RTD("cqg.rtd",,"StudyData", $G$1, "Bar", "", "Close", $E$1, $A293,,,,,)</f>
        <v/>
      </c>
      <c r="K293" s="70" t="e">
        <f t="shared" si="93"/>
        <v>#VALUE!</v>
      </c>
    </row>
    <row r="294" spans="1:11" x14ac:dyDescent="0.3">
      <c r="A294" s="69">
        <f t="shared" si="94"/>
        <v>-292</v>
      </c>
      <c r="B294" s="80">
        <f xml:space="preserve"> TRUNC(RTD("cqg.rtd",,"StudyData", $A$1, "Bar", "", "Time", $E$1,$A294, , "", "","False"))</f>
        <v>35765</v>
      </c>
      <c r="C294" s="71">
        <f xml:space="preserve"> RTD("cqg.rtd",,"StudyData", $A$1, "Bar", "", "Open", $E$1, $A294,,,,,)</f>
        <v>96.22</v>
      </c>
      <c r="D294" s="71">
        <f xml:space="preserve"> RTD("cqg.rtd",,"StudyData", $A$1, "Bar", "", "Close", $E$1, $A294,,,,,)</f>
        <v>97.06</v>
      </c>
      <c r="E294" s="70">
        <f t="shared" si="92"/>
        <v>1.4953466485412599E-2</v>
      </c>
      <c r="F294" s="71"/>
      <c r="G294" s="69">
        <f t="shared" si="95"/>
        <v>-292</v>
      </c>
      <c r="H294" s="81">
        <f xml:space="preserve"> RTD("cqg.rtd",,"StudyData", $G$1, "Bar", "", "Time", $E$1,$A294, , "", "","False")</f>
        <v>35765</v>
      </c>
      <c r="I294" s="71" t="str">
        <f xml:space="preserve"> RTD("cqg.rtd",,"StudyData", $G$1, "Bar", "", "Open", $E$1, $A294,,,,,)</f>
        <v/>
      </c>
      <c r="J294" s="71" t="str">
        <f xml:space="preserve"> RTD("cqg.rtd",,"StudyData", $G$1, "Bar", "", "Close", $E$1, $A294,,,,,)</f>
        <v/>
      </c>
      <c r="K294" s="70" t="e">
        <f t="shared" si="93"/>
        <v>#VALUE!</v>
      </c>
    </row>
    <row r="295" spans="1:11" x14ac:dyDescent="0.3">
      <c r="A295" s="69">
        <f t="shared" si="94"/>
        <v>-293</v>
      </c>
      <c r="B295" s="80">
        <f xml:space="preserve"> TRUNC(RTD("cqg.rtd",,"StudyData", $A$1, "Bar", "", "Time", $E$1,$A295, , "", "","False"))</f>
        <v>35737</v>
      </c>
      <c r="C295" s="71">
        <f xml:space="preserve"> RTD("cqg.rtd",,"StudyData", $A$1, "Bar", "", "Open", $E$1, $A295,,,,,)</f>
        <v>93.19</v>
      </c>
      <c r="D295" s="71">
        <f xml:space="preserve"> RTD("cqg.rtd",,"StudyData", $A$1, "Bar", "", "Close", $E$1, $A295,,,,,)</f>
        <v>95.63</v>
      </c>
      <c r="E295" s="70">
        <f t="shared" si="92"/>
        <v>3.8779057136649933E-2</v>
      </c>
      <c r="F295" s="71"/>
      <c r="G295" s="69">
        <f t="shared" si="95"/>
        <v>-293</v>
      </c>
      <c r="H295" s="81">
        <f xml:space="preserve"> RTD("cqg.rtd",,"StudyData", $G$1, "Bar", "", "Time", $E$1,$A295, , "", "","False")</f>
        <v>35737</v>
      </c>
      <c r="I295" s="71" t="str">
        <f xml:space="preserve"> RTD("cqg.rtd",,"StudyData", $G$1, "Bar", "", "Open", $E$1, $A295,,,,,)</f>
        <v/>
      </c>
      <c r="J295" s="71" t="str">
        <f xml:space="preserve"> RTD("cqg.rtd",,"StudyData", $G$1, "Bar", "", "Close", $E$1, $A295,,,,,)</f>
        <v/>
      </c>
      <c r="K295" s="70" t="e">
        <f t="shared" si="93"/>
        <v>#VALUE!</v>
      </c>
    </row>
    <row r="296" spans="1:11" x14ac:dyDescent="0.3">
      <c r="A296" s="69">
        <f t="shared" si="94"/>
        <v>-294</v>
      </c>
      <c r="B296" s="80">
        <f xml:space="preserve"> TRUNC(RTD("cqg.rtd",,"StudyData", $A$1, "Bar", "", "Time", $E$1,$A296, , "", "","False"))</f>
        <v>35704</v>
      </c>
      <c r="C296" s="71">
        <f xml:space="preserve"> RTD("cqg.rtd",,"StudyData", $A$1, "Bar", "", "Open", $E$1, $A296,,,,,)</f>
        <v>95.25</v>
      </c>
      <c r="D296" s="71">
        <f xml:space="preserve"> RTD("cqg.rtd",,"StudyData", $A$1, "Bar", "", "Close", $E$1, $A296,,,,,)</f>
        <v>92.06</v>
      </c>
      <c r="E296" s="70">
        <f t="shared" si="92"/>
        <v>-2.4581479126933602E-2</v>
      </c>
      <c r="F296" s="71"/>
      <c r="G296" s="69">
        <f t="shared" si="95"/>
        <v>-294</v>
      </c>
      <c r="H296" s="81">
        <f xml:space="preserve"> RTD("cqg.rtd",,"StudyData", $G$1, "Bar", "", "Time", $E$1,$A296, , "", "","False")</f>
        <v>35704</v>
      </c>
      <c r="I296" s="71" t="str">
        <f xml:space="preserve"> RTD("cqg.rtd",,"StudyData", $G$1, "Bar", "", "Open", $E$1, $A296,,,,,)</f>
        <v/>
      </c>
      <c r="J296" s="71" t="str">
        <f xml:space="preserve"> RTD("cqg.rtd",,"StudyData", $G$1, "Bar", "", "Close", $E$1, $A296,,,,,)</f>
        <v/>
      </c>
      <c r="K296" s="70" t="e">
        <f t="shared" si="93"/>
        <v>#VALUE!</v>
      </c>
    </row>
    <row r="297" spans="1:11" x14ac:dyDescent="0.3">
      <c r="A297" s="69">
        <f t="shared" si="94"/>
        <v>-295</v>
      </c>
      <c r="B297" s="80">
        <f xml:space="preserve"> TRUNC(RTD("cqg.rtd",,"StudyData", $A$1, "Bar", "", "Time", $E$1,$A297, , "", "","False"))</f>
        <v>35675</v>
      </c>
      <c r="C297" s="71">
        <f xml:space="preserve"> RTD("cqg.rtd",,"StudyData", $A$1, "Bar", "", "Open", $E$1, $A297,,,,,)</f>
        <v>90.63</v>
      </c>
      <c r="D297" s="71">
        <f xml:space="preserve"> RTD("cqg.rtd",,"StudyData", $A$1, "Bar", "", "Close", $E$1, $A297,,,,,)</f>
        <v>94.38</v>
      </c>
      <c r="E297" s="70">
        <f t="shared" si="92"/>
        <v>4.4257579110422662E-2</v>
      </c>
      <c r="F297" s="71"/>
      <c r="G297" s="69">
        <f t="shared" si="95"/>
        <v>-295</v>
      </c>
      <c r="H297" s="81">
        <f xml:space="preserve"> RTD("cqg.rtd",,"StudyData", $G$1, "Bar", "", "Time", $E$1,$A297, , "", "","False")</f>
        <v>35675</v>
      </c>
      <c r="I297" s="71" t="str">
        <f xml:space="preserve"> RTD("cqg.rtd",,"StudyData", $G$1, "Bar", "", "Open", $E$1, $A297,,,,,)</f>
        <v/>
      </c>
      <c r="J297" s="71" t="str">
        <f xml:space="preserve"> RTD("cqg.rtd",,"StudyData", $G$1, "Bar", "", "Close", $E$1, $A297,,,,,)</f>
        <v/>
      </c>
      <c r="K297" s="70" t="e">
        <f t="shared" si="93"/>
        <v>#VALUE!</v>
      </c>
    </row>
    <row r="298" spans="1:11" x14ac:dyDescent="0.3">
      <c r="A298" s="69">
        <f t="shared" si="94"/>
        <v>-296</v>
      </c>
      <c r="B298" s="80">
        <f xml:space="preserve"> TRUNC(RTD("cqg.rtd",,"StudyData", $A$1, "Bar", "", "Time", $E$1,$A298, , "", "","False"))</f>
        <v>35643</v>
      </c>
      <c r="C298" s="71">
        <f xml:space="preserve"> RTD("cqg.rtd",,"StudyData", $A$1, "Bar", "", "Open", $E$1, $A298,,,,,)</f>
        <v>95.5</v>
      </c>
      <c r="D298" s="71">
        <f xml:space="preserve"> RTD("cqg.rtd",,"StudyData", $A$1, "Bar", "", "Close", $E$1, $A298,,,,,)</f>
        <v>90.38</v>
      </c>
      <c r="E298" s="70">
        <f t="shared" si="92"/>
        <v>-5.1128608923884565E-2</v>
      </c>
      <c r="F298" s="71"/>
      <c r="G298" s="69">
        <f t="shared" si="95"/>
        <v>-296</v>
      </c>
      <c r="H298" s="81">
        <f xml:space="preserve"> RTD("cqg.rtd",,"StudyData", $G$1, "Bar", "", "Time", $E$1,$A298, , "", "","False")</f>
        <v>35643</v>
      </c>
      <c r="I298" s="71" t="str">
        <f xml:space="preserve"> RTD("cqg.rtd",,"StudyData", $G$1, "Bar", "", "Open", $E$1, $A298,,,,,)</f>
        <v/>
      </c>
      <c r="J298" s="71" t="str">
        <f xml:space="preserve"> RTD("cqg.rtd",,"StudyData", $G$1, "Bar", "", "Close", $E$1, $A298,,,,,)</f>
        <v/>
      </c>
      <c r="K298" s="70" t="e">
        <f t="shared" si="93"/>
        <v>#VALUE!</v>
      </c>
    </row>
    <row r="299" spans="1:11" x14ac:dyDescent="0.3">
      <c r="A299" s="69">
        <f t="shared" si="94"/>
        <v>-297</v>
      </c>
      <c r="B299" s="80">
        <f xml:space="preserve"> TRUNC(RTD("cqg.rtd",,"StudyData", $A$1, "Bar", "", "Time", $E$1,$A299, , "", "","False"))</f>
        <v>35612</v>
      </c>
      <c r="C299" s="71">
        <f xml:space="preserve"> RTD("cqg.rtd",,"StudyData", $A$1, "Bar", "", "Open", $E$1, $A299,,,,,)</f>
        <v>88.5</v>
      </c>
      <c r="D299" s="71">
        <f xml:space="preserve"> RTD("cqg.rtd",,"StudyData", $A$1, "Bar", "", "Close", $E$1, $A299,,,,,)</f>
        <v>95.25</v>
      </c>
      <c r="E299" s="70">
        <f t="shared" si="92"/>
        <v>7.9320113314447591E-2</v>
      </c>
      <c r="F299" s="71"/>
      <c r="G299" s="69">
        <f t="shared" si="95"/>
        <v>-297</v>
      </c>
      <c r="H299" s="81">
        <f xml:space="preserve"> RTD("cqg.rtd",,"StudyData", $G$1, "Bar", "", "Time", $E$1,$A299, , "", "","False")</f>
        <v>35612</v>
      </c>
      <c r="I299" s="71" t="str">
        <f xml:space="preserve"> RTD("cqg.rtd",,"StudyData", $G$1, "Bar", "", "Open", $E$1, $A299,,,,,)</f>
        <v/>
      </c>
      <c r="J299" s="71" t="str">
        <f xml:space="preserve"> RTD("cqg.rtd",,"StudyData", $G$1, "Bar", "", "Close", $E$1, $A299,,,,,)</f>
        <v/>
      </c>
      <c r="K299" s="70" t="e">
        <f t="shared" si="93"/>
        <v>#VALUE!</v>
      </c>
    </row>
    <row r="300" spans="1:11" x14ac:dyDescent="0.3">
      <c r="A300" s="69">
        <f t="shared" si="94"/>
        <v>-298</v>
      </c>
      <c r="B300" s="80">
        <f xml:space="preserve"> TRUNC(RTD("cqg.rtd",,"StudyData", $A$1, "Bar", "", "Time", $E$1,$A300, , "", "","False"))</f>
        <v>35583</v>
      </c>
      <c r="C300" s="71">
        <f xml:space="preserve"> RTD("cqg.rtd",,"StudyData", $A$1, "Bar", "", "Open", $E$1, $A300,,,,,)</f>
        <v>85.25</v>
      </c>
      <c r="D300" s="71">
        <f xml:space="preserve"> RTD("cqg.rtd",,"StudyData", $A$1, "Bar", "", "Close", $E$1, $A300,,,,,)</f>
        <v>88.25</v>
      </c>
      <c r="E300" s="70">
        <f t="shared" si="92"/>
        <v>3.6649829672266002E-2</v>
      </c>
      <c r="F300" s="71"/>
      <c r="G300" s="69">
        <f t="shared" si="95"/>
        <v>-298</v>
      </c>
      <c r="H300" s="81">
        <f xml:space="preserve"> RTD("cqg.rtd",,"StudyData", $G$1, "Bar", "", "Time", $E$1,$A300, , "", "","False")</f>
        <v>35583</v>
      </c>
      <c r="I300" s="71" t="str">
        <f xml:space="preserve"> RTD("cqg.rtd",,"StudyData", $G$1, "Bar", "", "Open", $E$1, $A300,,,,,)</f>
        <v/>
      </c>
      <c r="J300" s="71" t="str">
        <f xml:space="preserve"> RTD("cqg.rtd",,"StudyData", $G$1, "Bar", "", "Close", $E$1, $A300,,,,,)</f>
        <v/>
      </c>
      <c r="K300" s="70" t="e">
        <f t="shared" si="93"/>
        <v>#VALUE!</v>
      </c>
    </row>
    <row r="301" spans="1:11" x14ac:dyDescent="0.3">
      <c r="A301" s="69">
        <f t="shared" si="94"/>
        <v>-299</v>
      </c>
      <c r="B301" s="80">
        <f xml:space="preserve"> TRUNC(RTD("cqg.rtd",,"StudyData", $A$1, "Bar", "", "Time", $E$1,$A301, , "", "","False"))</f>
        <v>35551</v>
      </c>
      <c r="C301" s="71">
        <f xml:space="preserve"> RTD("cqg.rtd",,"StudyData", $A$1, "Bar", "", "Open", $E$1, $A301,,,,,)</f>
        <v>80.13</v>
      </c>
      <c r="D301" s="71">
        <f xml:space="preserve"> RTD("cqg.rtd",,"StudyData", $A$1, "Bar", "", "Close", $E$1, $A301,,,,,)</f>
        <v>85.13</v>
      </c>
      <c r="E301" s="70">
        <f t="shared" si="92"/>
        <v>6.4124999999999946E-2</v>
      </c>
      <c r="F301" s="71"/>
      <c r="G301" s="69">
        <f t="shared" si="95"/>
        <v>-299</v>
      </c>
      <c r="H301" s="81">
        <f xml:space="preserve"> RTD("cqg.rtd",,"StudyData", $G$1, "Bar", "", "Time", $E$1,$A301, , "", "","False")</f>
        <v>35551</v>
      </c>
      <c r="I301" s="71" t="str">
        <f xml:space="preserve"> RTD("cqg.rtd",,"StudyData", $G$1, "Bar", "", "Open", $E$1, $A301,,,,,)</f>
        <v/>
      </c>
      <c r="J301" s="71" t="str">
        <f xml:space="preserve"> RTD("cqg.rtd",,"StudyData", $G$1, "Bar", "", "Close", $E$1, $A301,,,,,)</f>
        <v/>
      </c>
      <c r="K301" s="70" t="e">
        <f t="shared" si="93"/>
        <v>#VALUE!</v>
      </c>
    </row>
    <row r="302" spans="1:11" x14ac:dyDescent="0.3">
      <c r="A302" s="69">
        <f t="shared" si="94"/>
        <v>-300</v>
      </c>
      <c r="B302" s="80">
        <f xml:space="preserve"> RTD("cqg.rtd",,"StudyData", $A$1, "Bar", "", "Time", $E$1,$A302, , "", "","False")</f>
        <v>35521</v>
      </c>
      <c r="C302" s="71">
        <f xml:space="preserve"> RTD("cqg.rtd",,"StudyData", $A$1, "Bar", "", "Open", $E$1, $A302,,,,,)</f>
        <v>75.25</v>
      </c>
      <c r="D302" s="71">
        <f xml:space="preserve"> RTD("cqg.rtd",,"StudyData", $A$1, "Bar", "", "Close", $E$1, $A302,,,,,)</f>
        <v>80</v>
      </c>
      <c r="E302" s="70"/>
      <c r="F302" s="71"/>
      <c r="G302" s="69">
        <f t="shared" si="95"/>
        <v>-300</v>
      </c>
      <c r="H302" s="81">
        <f xml:space="preserve"> RTD("cqg.rtd",,"StudyData", $G$1, "Bar", "", "Time", $E$1,$A302, , "", "","False")</f>
        <v>35521</v>
      </c>
      <c r="I302" s="71" t="str">
        <f xml:space="preserve"> RTD("cqg.rtd",,"StudyData", $G$1, "Bar", "", "Open", $E$1, $A302,,,,,)</f>
        <v/>
      </c>
      <c r="J302" s="71" t="str">
        <f xml:space="preserve"> RTD("cqg.rtd",,"StudyData", $G$1, "Bar", "", "Close", $E$1, $A302,,,,,)</f>
        <v/>
      </c>
      <c r="K302" s="70"/>
    </row>
    <row r="303" spans="1:11" x14ac:dyDescent="0.3">
      <c r="A303" s="69">
        <f t="shared" si="94"/>
        <v>-301</v>
      </c>
      <c r="B303" s="80" t="str">
        <f xml:space="preserve"> RTD("cqg.rtd",,"StudyData", $A$1, "Bar", "", "Time", $E$1,$A303, , "", "","False")</f>
        <v/>
      </c>
      <c r="C303" s="71" t="str">
        <f xml:space="preserve"> RTD("cqg.rtd",,"StudyData", $A$1, "Bar", "", "Open", $E$1, $A303,,,,,)</f>
        <v/>
      </c>
      <c r="D303" s="71" t="str">
        <f xml:space="preserve"> RTD("cqg.rtd",,"StudyData", $A$1, "Bar", "", "Close", $E$1, $A303,,,,,)</f>
        <v/>
      </c>
      <c r="F303" s="71"/>
      <c r="G303" s="69">
        <f t="shared" si="95"/>
        <v>-301</v>
      </c>
      <c r="H303" s="81" t="str">
        <f xml:space="preserve"> RTD("cqg.rtd",,"StudyData", $G$1, "Bar", "", "Time", $E$1,$A303, , "", "","False")</f>
        <v/>
      </c>
      <c r="I303" s="71" t="str">
        <f xml:space="preserve"> RTD("cqg.rtd",,"StudyData", $G$1, "Bar", "", "Open", $E$1, $A303,,,,,)</f>
        <v/>
      </c>
      <c r="J303" s="71" t="str">
        <f xml:space="preserve"> RTD("cqg.rtd",,"StudyData", $G$1, "Bar", "", "Close", $E$1, $A303,,,,,)</f>
        <v/>
      </c>
    </row>
    <row r="304" spans="1:11" x14ac:dyDescent="0.3">
      <c r="A304" s="69">
        <f t="shared" si="94"/>
        <v>-302</v>
      </c>
      <c r="B304" s="80" t="str">
        <f xml:space="preserve"> RTD("cqg.rtd",,"StudyData", $A$1, "Bar", "", "Time", $E$1,$A304, , "", "","False")</f>
        <v/>
      </c>
      <c r="C304" s="71" t="str">
        <f xml:space="preserve"> RTD("cqg.rtd",,"StudyData", $A$1, "Bar", "", "Open", $E$1, $A304,,,,,)</f>
        <v/>
      </c>
      <c r="D304" s="71" t="str">
        <f xml:space="preserve"> RTD("cqg.rtd",,"StudyData", $A$1, "Bar", "", "Close", $E$1, $A304,,,,,)</f>
        <v/>
      </c>
      <c r="F304" s="71"/>
      <c r="G304" s="69">
        <f t="shared" si="95"/>
        <v>-302</v>
      </c>
      <c r="H304" s="81" t="str">
        <f xml:space="preserve"> RTD("cqg.rtd",,"StudyData", $G$1, "Bar", "", "Time", $E$1,$A304, , "", "","False")</f>
        <v/>
      </c>
      <c r="I304" s="71" t="str">
        <f xml:space="preserve"> RTD("cqg.rtd",,"StudyData", $G$1, "Bar", "", "Open", $E$1, $A304,,,,,)</f>
        <v/>
      </c>
      <c r="J304" s="71" t="str">
        <f xml:space="preserve"> RTD("cqg.rtd",,"StudyData", $G$1, "Bar", "", "Close", $E$1, $A304,,,,,)</f>
        <v/>
      </c>
    </row>
    <row r="305" spans="1:10" x14ac:dyDescent="0.3">
      <c r="A305" s="69">
        <f t="shared" si="94"/>
        <v>-303</v>
      </c>
      <c r="B305" s="80" t="str">
        <f xml:space="preserve"> RTD("cqg.rtd",,"StudyData", $A$1, "Bar", "", "Time", $E$1,$A305, , "", "","False")</f>
        <v/>
      </c>
      <c r="C305" s="71" t="str">
        <f xml:space="preserve"> RTD("cqg.rtd",,"StudyData", $A$1, "Bar", "", "Open", $E$1, $A305,,,,,)</f>
        <v/>
      </c>
      <c r="D305" s="71" t="str">
        <f xml:space="preserve"> RTD("cqg.rtd",,"StudyData", $A$1, "Bar", "", "Close", $E$1, $A305,,,,,)</f>
        <v/>
      </c>
      <c r="F305" s="71"/>
      <c r="G305" s="69">
        <f t="shared" si="95"/>
        <v>-303</v>
      </c>
      <c r="H305" s="81" t="str">
        <f xml:space="preserve"> RTD("cqg.rtd",,"StudyData", $G$1, "Bar", "", "Time", $E$1,$A305, , "", "","False")</f>
        <v/>
      </c>
      <c r="I305" s="71" t="str">
        <f xml:space="preserve"> RTD("cqg.rtd",,"StudyData", $G$1, "Bar", "", "Open", $E$1, $A305,,,,,)</f>
        <v/>
      </c>
      <c r="J305" s="71" t="str">
        <f xml:space="preserve"> RTD("cqg.rtd",,"StudyData", $G$1, "Bar", "", "Close", $E$1, $A305,,,,,)</f>
        <v/>
      </c>
    </row>
    <row r="306" spans="1:10" x14ac:dyDescent="0.3">
      <c r="A306" s="69">
        <f t="shared" si="94"/>
        <v>-304</v>
      </c>
      <c r="B306" s="80" t="str">
        <f xml:space="preserve"> RTD("cqg.rtd",,"StudyData", $A$1, "Bar", "", "Time", $E$1,$A306, , "", "","False")</f>
        <v/>
      </c>
      <c r="C306" s="71" t="str">
        <f xml:space="preserve"> RTD("cqg.rtd",,"StudyData", $A$1, "Bar", "", "Open", $E$1, $A306,,,,,)</f>
        <v/>
      </c>
      <c r="D306" s="71" t="str">
        <f xml:space="preserve"> RTD("cqg.rtd",,"StudyData", $A$1, "Bar", "", "Close", $E$1, $A306,,,,,)</f>
        <v/>
      </c>
      <c r="F306" s="71"/>
      <c r="G306" s="69">
        <f t="shared" si="95"/>
        <v>-304</v>
      </c>
      <c r="H306" s="81" t="str">
        <f xml:space="preserve"> RTD("cqg.rtd",,"StudyData", $G$1, "Bar", "", "Time", $E$1,$A306, , "", "","False")</f>
        <v/>
      </c>
      <c r="I306" s="71" t="str">
        <f xml:space="preserve"> RTD("cqg.rtd",,"StudyData", $G$1, "Bar", "", "Open", $E$1, $A306,,,,,)</f>
        <v/>
      </c>
      <c r="J306" s="71" t="str">
        <f xml:space="preserve"> RTD("cqg.rtd",,"StudyData", $G$1, "Bar", "", "Close", $E$1, $A306,,,,,)</f>
        <v/>
      </c>
    </row>
    <row r="307" spans="1:10" x14ac:dyDescent="0.3">
      <c r="A307" s="69">
        <f t="shared" si="94"/>
        <v>-305</v>
      </c>
      <c r="B307" s="80" t="str">
        <f xml:space="preserve"> RTD("cqg.rtd",,"StudyData", $A$1, "Bar", "", "Time", $E$1,$A307, , "", "","False")</f>
        <v/>
      </c>
      <c r="C307" s="71" t="str">
        <f xml:space="preserve"> RTD("cqg.rtd",,"StudyData", $A$1, "Bar", "", "Open", $E$1, $A307,,,,,)</f>
        <v/>
      </c>
      <c r="D307" s="71" t="str">
        <f xml:space="preserve"> RTD("cqg.rtd",,"StudyData", $A$1, "Bar", "", "Close", $E$1, $A307,,,,,)</f>
        <v/>
      </c>
      <c r="F307" s="71"/>
      <c r="G307" s="69">
        <f t="shared" si="95"/>
        <v>-305</v>
      </c>
      <c r="H307" s="81" t="str">
        <f xml:space="preserve"> RTD("cqg.rtd",,"StudyData", $G$1, "Bar", "", "Time", $E$1,$A307, , "", "","False")</f>
        <v/>
      </c>
      <c r="I307" s="71" t="str">
        <f xml:space="preserve"> RTD("cqg.rtd",,"StudyData", $G$1, "Bar", "", "Open", $E$1, $A307,,,,,)</f>
        <v/>
      </c>
      <c r="J307" s="71" t="str">
        <f xml:space="preserve"> RTD("cqg.rtd",,"StudyData", $G$1, "Bar", "", "Close", $E$1, $A307,,,,,)</f>
        <v/>
      </c>
    </row>
    <row r="308" spans="1:10" x14ac:dyDescent="0.3">
      <c r="A308" s="69">
        <f t="shared" si="94"/>
        <v>-306</v>
      </c>
      <c r="B308" s="80" t="str">
        <f xml:space="preserve"> RTD("cqg.rtd",,"StudyData", $A$1, "Bar", "", "Time", $E$1,$A308, , "", "","False")</f>
        <v/>
      </c>
      <c r="C308" s="71" t="str">
        <f xml:space="preserve"> RTD("cqg.rtd",,"StudyData", $A$1, "Bar", "", "Open", $E$1, $A308,,,,,)</f>
        <v/>
      </c>
      <c r="D308" s="71" t="str">
        <f xml:space="preserve"> RTD("cqg.rtd",,"StudyData", $A$1, "Bar", "", "Close", $E$1, $A308,,,,,)</f>
        <v/>
      </c>
      <c r="F308" s="71"/>
      <c r="G308" s="69">
        <f t="shared" si="95"/>
        <v>-306</v>
      </c>
      <c r="H308" s="81" t="str">
        <f xml:space="preserve"> RTD("cqg.rtd",,"StudyData", $G$1, "Bar", "", "Time", $E$1,$A308, , "", "","False")</f>
        <v/>
      </c>
      <c r="I308" s="71" t="str">
        <f xml:space="preserve"> RTD("cqg.rtd",,"StudyData", $G$1, "Bar", "", "Open", $E$1, $A308,,,,,)</f>
        <v/>
      </c>
      <c r="J308" s="71" t="str">
        <f xml:space="preserve"> RTD("cqg.rtd",,"StudyData", $G$1, "Bar", "", "Close", $E$1, $A308,,,,,)</f>
        <v/>
      </c>
    </row>
    <row r="309" spans="1:10" x14ac:dyDescent="0.3">
      <c r="A309" s="69">
        <f t="shared" si="94"/>
        <v>-307</v>
      </c>
      <c r="B309" s="80" t="str">
        <f xml:space="preserve"> RTD("cqg.rtd",,"StudyData", $A$1, "Bar", "", "Time", $E$1,$A309, , "", "","False")</f>
        <v/>
      </c>
      <c r="C309" s="71" t="str">
        <f xml:space="preserve"> RTD("cqg.rtd",,"StudyData", $A$1, "Bar", "", "Open", $E$1, $A309,,,,,)</f>
        <v/>
      </c>
      <c r="D309" s="71" t="str">
        <f xml:space="preserve"> RTD("cqg.rtd",,"StudyData", $A$1, "Bar", "", "Close", $E$1, $A309,,,,,)</f>
        <v/>
      </c>
      <c r="F309" s="71"/>
      <c r="G309" s="69">
        <f t="shared" si="95"/>
        <v>-307</v>
      </c>
      <c r="H309" s="81" t="str">
        <f xml:space="preserve"> RTD("cqg.rtd",,"StudyData", $G$1, "Bar", "", "Time", $E$1,$A309, , "", "","False")</f>
        <v/>
      </c>
      <c r="I309" s="71" t="str">
        <f xml:space="preserve"> RTD("cqg.rtd",,"StudyData", $G$1, "Bar", "", "Open", $E$1, $A309,,,,,)</f>
        <v/>
      </c>
      <c r="J309" s="71" t="str">
        <f xml:space="preserve"> RTD("cqg.rtd",,"StudyData", $G$1, "Bar", "", "Close", $E$1, $A309,,,,,)</f>
        <v/>
      </c>
    </row>
    <row r="310" spans="1:10" x14ac:dyDescent="0.3">
      <c r="A310" s="69">
        <f t="shared" si="94"/>
        <v>-308</v>
      </c>
      <c r="B310" s="80" t="str">
        <f xml:space="preserve"> RTD("cqg.rtd",,"StudyData", $A$1, "Bar", "", "Time", $E$1,$A310, , "", "","False")</f>
        <v/>
      </c>
      <c r="C310" s="71" t="str">
        <f xml:space="preserve"> RTD("cqg.rtd",,"StudyData", $A$1, "Bar", "", "Open", $E$1, $A310,,,,,)</f>
        <v/>
      </c>
      <c r="D310" s="71" t="str">
        <f xml:space="preserve"> RTD("cqg.rtd",,"StudyData", $A$1, "Bar", "", "Close", $E$1, $A310,,,,,)</f>
        <v/>
      </c>
      <c r="F310" s="71"/>
      <c r="G310" s="69">
        <f t="shared" si="95"/>
        <v>-308</v>
      </c>
      <c r="H310" s="81" t="str">
        <f xml:space="preserve"> RTD("cqg.rtd",,"StudyData", $G$1, "Bar", "", "Time", $E$1,$A310, , "", "","False")</f>
        <v/>
      </c>
      <c r="I310" s="71" t="str">
        <f xml:space="preserve"> RTD("cqg.rtd",,"StudyData", $G$1, "Bar", "", "Open", $E$1, $A310,,,,,)</f>
        <v/>
      </c>
      <c r="J310" s="71" t="str">
        <f xml:space="preserve"> RTD("cqg.rtd",,"StudyData", $G$1, "Bar", "", "Close", $E$1, $A310,,,,,)</f>
        <v/>
      </c>
    </row>
    <row r="311" spans="1:10" x14ac:dyDescent="0.3">
      <c r="A311" s="69">
        <f t="shared" si="94"/>
        <v>-309</v>
      </c>
      <c r="B311" s="80" t="str">
        <f xml:space="preserve"> RTD("cqg.rtd",,"StudyData", $A$1, "Bar", "", "Time", $E$1,$A311, , "", "","False")</f>
        <v/>
      </c>
      <c r="C311" s="71" t="str">
        <f xml:space="preserve"> RTD("cqg.rtd",,"StudyData", $A$1, "Bar", "", "Open", $E$1, $A311,,,,,)</f>
        <v/>
      </c>
      <c r="D311" s="71" t="str">
        <f xml:space="preserve"> RTD("cqg.rtd",,"StudyData", $A$1, "Bar", "", "Close", $E$1, $A311,,,,,)</f>
        <v/>
      </c>
      <c r="F311" s="71"/>
      <c r="G311" s="69">
        <f t="shared" si="95"/>
        <v>-309</v>
      </c>
      <c r="H311" s="81" t="str">
        <f xml:space="preserve"> RTD("cqg.rtd",,"StudyData", $G$1, "Bar", "", "Time", $E$1,$A311, , "", "","False")</f>
        <v/>
      </c>
      <c r="I311" s="71" t="str">
        <f xml:space="preserve"> RTD("cqg.rtd",,"StudyData", $G$1, "Bar", "", "Open", $E$1, $A311,,,,,)</f>
        <v/>
      </c>
      <c r="J311" s="71" t="str">
        <f xml:space="preserve"> RTD("cqg.rtd",,"StudyData", $G$1, "Bar", "", "Close", $E$1, $A311,,,,,)</f>
        <v/>
      </c>
    </row>
    <row r="312" spans="1:10" x14ac:dyDescent="0.3">
      <c r="A312" s="69">
        <f t="shared" si="94"/>
        <v>-310</v>
      </c>
      <c r="B312" s="80" t="str">
        <f xml:space="preserve"> RTD("cqg.rtd",,"StudyData", $A$1, "Bar", "", "Time", $E$1,$A312, , "", "","False")</f>
        <v/>
      </c>
      <c r="C312" s="71" t="str">
        <f xml:space="preserve"> RTD("cqg.rtd",,"StudyData", $A$1, "Bar", "", "Open", $E$1, $A312,,,,,)</f>
        <v/>
      </c>
      <c r="D312" s="71" t="str">
        <f xml:space="preserve"> RTD("cqg.rtd",,"StudyData", $A$1, "Bar", "", "Close", $E$1, $A312,,,,,)</f>
        <v/>
      </c>
      <c r="F312" s="71"/>
      <c r="G312" s="69">
        <f t="shared" si="95"/>
        <v>-310</v>
      </c>
      <c r="H312" s="81" t="str">
        <f xml:space="preserve"> RTD("cqg.rtd",,"StudyData", $G$1, "Bar", "", "Time", $E$1,$A312, , "", "","False")</f>
        <v/>
      </c>
      <c r="I312" s="71" t="str">
        <f xml:space="preserve"> RTD("cqg.rtd",,"StudyData", $G$1, "Bar", "", "Open", $E$1, $A312,,,,,)</f>
        <v/>
      </c>
      <c r="J312" s="71" t="str">
        <f xml:space="preserve"> RTD("cqg.rtd",,"StudyData", $G$1, "Bar", "", "Close", $E$1, $A312,,,,,)</f>
        <v/>
      </c>
    </row>
    <row r="313" spans="1:10" x14ac:dyDescent="0.3">
      <c r="A313" s="69">
        <f t="shared" si="94"/>
        <v>-311</v>
      </c>
      <c r="B313" s="80" t="str">
        <f xml:space="preserve"> RTD("cqg.rtd",,"StudyData", $A$1, "Bar", "", "Time", $E$1,$A313, , "", "","False")</f>
        <v/>
      </c>
      <c r="C313" s="71" t="str">
        <f xml:space="preserve"> RTD("cqg.rtd",,"StudyData", $A$1, "Bar", "", "Open", $E$1, $A313,,,,,)</f>
        <v/>
      </c>
      <c r="D313" s="71" t="str">
        <f xml:space="preserve"> RTD("cqg.rtd",,"StudyData", $A$1, "Bar", "", "Close", $E$1, $A313,,,,,)</f>
        <v/>
      </c>
      <c r="F313" s="71"/>
      <c r="G313" s="69">
        <f t="shared" si="95"/>
        <v>-311</v>
      </c>
      <c r="H313" s="81" t="str">
        <f xml:space="preserve"> RTD("cqg.rtd",,"StudyData", $G$1, "Bar", "", "Time", $E$1,$A313, , "", "","False")</f>
        <v/>
      </c>
      <c r="I313" s="71" t="str">
        <f xml:space="preserve"> RTD("cqg.rtd",,"StudyData", $G$1, "Bar", "", "Open", $E$1, $A313,,,,,)</f>
        <v/>
      </c>
      <c r="J313" s="71" t="str">
        <f xml:space="preserve"> RTD("cqg.rtd",,"StudyData", $G$1, "Bar", "", "Close", $E$1, $A313,,,,,)</f>
        <v/>
      </c>
    </row>
    <row r="314" spans="1:10" x14ac:dyDescent="0.3">
      <c r="A314" s="69">
        <f t="shared" si="94"/>
        <v>-312</v>
      </c>
      <c r="B314" s="80" t="str">
        <f xml:space="preserve"> RTD("cqg.rtd",,"StudyData", $A$1, "Bar", "", "Time", $E$1,$A314, , "", "","False")</f>
        <v/>
      </c>
      <c r="C314" s="71" t="str">
        <f xml:space="preserve"> RTD("cqg.rtd",,"StudyData", $A$1, "Bar", "", "Open", $E$1, $A314,,,,,)</f>
        <v/>
      </c>
      <c r="D314" s="71" t="str">
        <f xml:space="preserve"> RTD("cqg.rtd",,"StudyData", $A$1, "Bar", "", "Close", $E$1, $A314,,,,,)</f>
        <v/>
      </c>
      <c r="F314" s="71"/>
      <c r="G314" s="69">
        <f t="shared" si="95"/>
        <v>-312</v>
      </c>
      <c r="H314" s="81" t="str">
        <f xml:space="preserve"> RTD("cqg.rtd",,"StudyData", $G$1, "Bar", "", "Time", $E$1,$A314, , "", "","False")</f>
        <v/>
      </c>
      <c r="I314" s="71" t="str">
        <f xml:space="preserve"> RTD("cqg.rtd",,"StudyData", $G$1, "Bar", "", "Open", $E$1, $A314,,,,,)</f>
        <v/>
      </c>
      <c r="J314" s="71" t="str">
        <f xml:space="preserve"> RTD("cqg.rtd",,"StudyData", $G$1, "Bar", "", "Close", $E$1, $A314,,,,,)</f>
        <v/>
      </c>
    </row>
    <row r="315" spans="1:10" x14ac:dyDescent="0.3">
      <c r="A315" s="69">
        <f t="shared" si="94"/>
        <v>-313</v>
      </c>
      <c r="B315" s="80" t="str">
        <f xml:space="preserve"> RTD("cqg.rtd",,"StudyData", $A$1, "Bar", "", "Time", $E$1,$A315, , "", "","False")</f>
        <v/>
      </c>
      <c r="C315" s="71" t="str">
        <f xml:space="preserve"> RTD("cqg.rtd",,"StudyData", $A$1, "Bar", "", "Open", $E$1, $A315,,,,,)</f>
        <v/>
      </c>
      <c r="D315" s="71" t="str">
        <f xml:space="preserve"> RTD("cqg.rtd",,"StudyData", $A$1, "Bar", "", "Close", $E$1, $A315,,,,,)</f>
        <v/>
      </c>
      <c r="F315" s="71"/>
      <c r="G315" s="69">
        <f t="shared" si="95"/>
        <v>-313</v>
      </c>
      <c r="H315" s="81" t="str">
        <f xml:space="preserve"> RTD("cqg.rtd",,"StudyData", $G$1, "Bar", "", "Time", $E$1,$A315, , "", "","False")</f>
        <v/>
      </c>
      <c r="I315" s="71" t="str">
        <f xml:space="preserve"> RTD("cqg.rtd",,"StudyData", $G$1, "Bar", "", "Open", $E$1, $A315,,,,,)</f>
        <v/>
      </c>
      <c r="J315" s="71" t="str">
        <f xml:space="preserve"> RTD("cqg.rtd",,"StudyData", $G$1, "Bar", "", "Close", $E$1, $A315,,,,,)</f>
        <v/>
      </c>
    </row>
    <row r="316" spans="1:10" x14ac:dyDescent="0.3">
      <c r="A316" s="69">
        <f t="shared" si="94"/>
        <v>-314</v>
      </c>
      <c r="B316" s="80" t="str">
        <f xml:space="preserve"> RTD("cqg.rtd",,"StudyData", $A$1, "Bar", "", "Time", $E$1,$A316, , "", "","False")</f>
        <v/>
      </c>
      <c r="C316" s="71" t="str">
        <f xml:space="preserve"> RTD("cqg.rtd",,"StudyData", $A$1, "Bar", "", "Open", $E$1, $A316,,,,,)</f>
        <v/>
      </c>
      <c r="D316" s="71" t="str">
        <f xml:space="preserve"> RTD("cqg.rtd",,"StudyData", $A$1, "Bar", "", "Close", $E$1, $A316,,,,,)</f>
        <v/>
      </c>
      <c r="F316" s="71"/>
      <c r="G316" s="69">
        <f t="shared" si="95"/>
        <v>-314</v>
      </c>
      <c r="H316" s="81" t="str">
        <f xml:space="preserve"> RTD("cqg.rtd",,"StudyData", $G$1, "Bar", "", "Time", $E$1,$A316, , "", "","False")</f>
        <v/>
      </c>
      <c r="I316" s="71" t="str">
        <f xml:space="preserve"> RTD("cqg.rtd",,"StudyData", $G$1, "Bar", "", "Open", $E$1, $A316,,,,,)</f>
        <v/>
      </c>
      <c r="J316" s="71" t="str">
        <f xml:space="preserve"> RTD("cqg.rtd",,"StudyData", $G$1, "Bar", "", "Close", $E$1, $A316,,,,,)</f>
        <v/>
      </c>
    </row>
    <row r="317" spans="1:10" x14ac:dyDescent="0.3">
      <c r="A317" s="69">
        <f t="shared" si="94"/>
        <v>-315</v>
      </c>
      <c r="B317" s="80" t="str">
        <f xml:space="preserve"> RTD("cqg.rtd",,"StudyData", $A$1, "Bar", "", "Time", $E$1,$A317, , "", "","False")</f>
        <v/>
      </c>
      <c r="C317" s="71" t="str">
        <f xml:space="preserve"> RTD("cqg.rtd",,"StudyData", $A$1, "Bar", "", "Open", $E$1, $A317,,,,,)</f>
        <v/>
      </c>
      <c r="D317" s="71" t="str">
        <f xml:space="preserve"> RTD("cqg.rtd",,"StudyData", $A$1, "Bar", "", "Close", $E$1, $A317,,,,,)</f>
        <v/>
      </c>
      <c r="F317" s="71"/>
      <c r="G317" s="69">
        <f t="shared" si="95"/>
        <v>-315</v>
      </c>
      <c r="H317" s="81" t="str">
        <f xml:space="preserve"> RTD("cqg.rtd",,"StudyData", $G$1, "Bar", "", "Time", $E$1,$A317, , "", "","False")</f>
        <v/>
      </c>
      <c r="I317" s="71" t="str">
        <f xml:space="preserve"> RTD("cqg.rtd",,"StudyData", $G$1, "Bar", "", "Open", $E$1, $A317,,,,,)</f>
        <v/>
      </c>
      <c r="J317" s="71" t="str">
        <f xml:space="preserve"> RTD("cqg.rtd",,"StudyData", $G$1, "Bar", "", "Close", $E$1, $A317,,,,,)</f>
        <v/>
      </c>
    </row>
    <row r="318" spans="1:10" x14ac:dyDescent="0.3">
      <c r="A318" s="69">
        <f t="shared" si="94"/>
        <v>-316</v>
      </c>
      <c r="B318" s="80" t="str">
        <f xml:space="preserve"> RTD("cqg.rtd",,"StudyData", $A$1, "Bar", "", "Time", $E$1,$A318, , "", "","False")</f>
        <v/>
      </c>
      <c r="C318" s="71" t="str">
        <f xml:space="preserve"> RTD("cqg.rtd",,"StudyData", $A$1, "Bar", "", "Open", $E$1, $A318,,,,,)</f>
        <v/>
      </c>
      <c r="D318" s="71" t="str">
        <f xml:space="preserve"> RTD("cqg.rtd",,"StudyData", $A$1, "Bar", "", "Close", $E$1, $A318,,,,,)</f>
        <v/>
      </c>
      <c r="F318" s="71"/>
      <c r="G318" s="69">
        <f t="shared" si="95"/>
        <v>-316</v>
      </c>
      <c r="H318" s="81" t="str">
        <f xml:space="preserve"> RTD("cqg.rtd",,"StudyData", $G$1, "Bar", "", "Time", $E$1,$A318, , "", "","False")</f>
        <v/>
      </c>
      <c r="I318" s="71" t="str">
        <f xml:space="preserve"> RTD("cqg.rtd",,"StudyData", $G$1, "Bar", "", "Open", $E$1, $A318,,,,,)</f>
        <v/>
      </c>
      <c r="J318" s="71" t="str">
        <f xml:space="preserve"> RTD("cqg.rtd",,"StudyData", $G$1, "Bar", "", "Close", $E$1, $A318,,,,,)</f>
        <v/>
      </c>
    </row>
    <row r="319" spans="1:10" x14ac:dyDescent="0.3">
      <c r="A319" s="69">
        <f t="shared" si="94"/>
        <v>-317</v>
      </c>
      <c r="B319" s="80" t="str">
        <f xml:space="preserve"> RTD("cqg.rtd",,"StudyData", $A$1, "Bar", "", "Time", $E$1,$A319, , "", "","False")</f>
        <v/>
      </c>
      <c r="C319" s="71" t="str">
        <f xml:space="preserve"> RTD("cqg.rtd",,"StudyData", $A$1, "Bar", "", "Open", $E$1, $A319,,,,,)</f>
        <v/>
      </c>
      <c r="D319" s="71" t="str">
        <f xml:space="preserve"> RTD("cqg.rtd",,"StudyData", $A$1, "Bar", "", "Close", $E$1, $A319,,,,,)</f>
        <v/>
      </c>
      <c r="F319" s="71"/>
      <c r="G319" s="69">
        <f t="shared" si="95"/>
        <v>-317</v>
      </c>
      <c r="H319" s="81" t="str">
        <f xml:space="preserve"> RTD("cqg.rtd",,"StudyData", $G$1, "Bar", "", "Time", $E$1,$A319, , "", "","False")</f>
        <v/>
      </c>
      <c r="I319" s="71" t="str">
        <f xml:space="preserve"> RTD("cqg.rtd",,"StudyData", $G$1, "Bar", "", "Open", $E$1, $A319,,,,,)</f>
        <v/>
      </c>
      <c r="J319" s="71" t="str">
        <f xml:space="preserve"> RTD("cqg.rtd",,"StudyData", $G$1, "Bar", "", "Close", $E$1, $A319,,,,,)</f>
        <v/>
      </c>
    </row>
    <row r="320" spans="1:10" x14ac:dyDescent="0.3">
      <c r="A320" s="69">
        <f t="shared" si="94"/>
        <v>-318</v>
      </c>
      <c r="B320" s="80" t="str">
        <f xml:space="preserve"> RTD("cqg.rtd",,"StudyData", $A$1, "Bar", "", "Time", $E$1,$A320, , "", "","False")</f>
        <v/>
      </c>
      <c r="C320" s="71" t="str">
        <f xml:space="preserve"> RTD("cqg.rtd",,"StudyData", $A$1, "Bar", "", "Open", $E$1, $A320,,,,,)</f>
        <v/>
      </c>
      <c r="D320" s="71" t="str">
        <f xml:space="preserve"> RTD("cqg.rtd",,"StudyData", $A$1, "Bar", "", "Close", $E$1, $A320,,,,,)</f>
        <v/>
      </c>
      <c r="F320" s="71"/>
      <c r="G320" s="69">
        <f t="shared" si="95"/>
        <v>-318</v>
      </c>
      <c r="H320" s="81" t="str">
        <f xml:space="preserve"> RTD("cqg.rtd",,"StudyData", $G$1, "Bar", "", "Time", $E$1,$A320, , "", "","False")</f>
        <v/>
      </c>
      <c r="I320" s="71" t="str">
        <f xml:space="preserve"> RTD("cqg.rtd",,"StudyData", $G$1, "Bar", "", "Open", $E$1, $A320,,,,,)</f>
        <v/>
      </c>
      <c r="J320" s="71" t="str">
        <f xml:space="preserve"> RTD("cqg.rtd",,"StudyData", $G$1, "Bar", "", "Close", $E$1, $A320,,,,,)</f>
        <v/>
      </c>
    </row>
    <row r="321" spans="1:10" x14ac:dyDescent="0.3">
      <c r="A321" s="69">
        <f t="shared" si="94"/>
        <v>-319</v>
      </c>
      <c r="B321" s="80" t="str">
        <f xml:space="preserve"> RTD("cqg.rtd",,"StudyData", $A$1, "Bar", "", "Time", $E$1,$A321, , "", "","False")</f>
        <v/>
      </c>
      <c r="C321" s="71" t="str">
        <f xml:space="preserve"> RTD("cqg.rtd",,"StudyData", $A$1, "Bar", "", "Open", $E$1, $A321,,,,,)</f>
        <v/>
      </c>
      <c r="D321" s="71" t="str">
        <f xml:space="preserve"> RTD("cqg.rtd",,"StudyData", $A$1, "Bar", "", "Close", $E$1, $A321,,,,,)</f>
        <v/>
      </c>
      <c r="F321" s="71"/>
      <c r="G321" s="69">
        <f t="shared" si="95"/>
        <v>-319</v>
      </c>
      <c r="H321" s="81" t="str">
        <f xml:space="preserve"> RTD("cqg.rtd",,"StudyData", $G$1, "Bar", "", "Time", $E$1,$A321, , "", "","False")</f>
        <v/>
      </c>
      <c r="I321" s="71" t="str">
        <f xml:space="preserve"> RTD("cqg.rtd",,"StudyData", $G$1, "Bar", "", "Open", $E$1, $A321,,,,,)</f>
        <v/>
      </c>
      <c r="J321" s="71" t="str">
        <f xml:space="preserve"> RTD("cqg.rtd",,"StudyData", $G$1, "Bar", "", "Close", $E$1, $A321,,,,,)</f>
        <v/>
      </c>
    </row>
    <row r="322" spans="1:10" x14ac:dyDescent="0.3">
      <c r="A322" s="69">
        <f t="shared" si="94"/>
        <v>-320</v>
      </c>
      <c r="B322" s="80" t="str">
        <f xml:space="preserve"> RTD("cqg.rtd",,"StudyData", $A$1, "Bar", "", "Time", $E$1,$A322, , "", "","False")</f>
        <v/>
      </c>
      <c r="C322" s="71" t="str">
        <f xml:space="preserve"> RTD("cqg.rtd",,"StudyData", $A$1, "Bar", "", "Open", $E$1, $A322,,,,,)</f>
        <v/>
      </c>
      <c r="D322" s="71" t="str">
        <f xml:space="preserve"> RTD("cqg.rtd",,"StudyData", $A$1, "Bar", "", "Close", $E$1, $A322,,,,,)</f>
        <v/>
      </c>
      <c r="F322" s="71"/>
      <c r="G322" s="69">
        <f t="shared" si="95"/>
        <v>-320</v>
      </c>
      <c r="H322" s="81" t="str">
        <f xml:space="preserve"> RTD("cqg.rtd",,"StudyData", $G$1, "Bar", "", "Time", $E$1,$A322, , "", "","False")</f>
        <v/>
      </c>
      <c r="I322" s="71" t="str">
        <f xml:space="preserve"> RTD("cqg.rtd",,"StudyData", $G$1, "Bar", "", "Open", $E$1, $A322,,,,,)</f>
        <v/>
      </c>
      <c r="J322" s="71" t="str">
        <f xml:space="preserve"> RTD("cqg.rtd",,"StudyData", $G$1, "Bar", "", "Close", $E$1, $A322,,,,,)</f>
        <v/>
      </c>
    </row>
    <row r="323" spans="1:10" x14ac:dyDescent="0.3">
      <c r="A323" s="69">
        <f t="shared" si="94"/>
        <v>-321</v>
      </c>
      <c r="B323" s="80" t="str">
        <f xml:space="preserve"> RTD("cqg.rtd",,"StudyData", $A$1, "Bar", "", "Time", $E$1,$A323, , "", "","False")</f>
        <v/>
      </c>
      <c r="C323" s="71" t="str">
        <f xml:space="preserve"> RTD("cqg.rtd",,"StudyData", $A$1, "Bar", "", "Open", $E$1, $A323,,,,,)</f>
        <v/>
      </c>
      <c r="D323" s="71" t="str">
        <f xml:space="preserve"> RTD("cqg.rtd",,"StudyData", $A$1, "Bar", "", "Close", $E$1, $A323,,,,,)</f>
        <v/>
      </c>
      <c r="F323" s="71"/>
      <c r="G323" s="69">
        <f t="shared" si="95"/>
        <v>-321</v>
      </c>
      <c r="H323" s="81" t="str">
        <f xml:space="preserve"> RTD("cqg.rtd",,"StudyData", $G$1, "Bar", "", "Time", $E$1,$A323, , "", "","False")</f>
        <v/>
      </c>
      <c r="I323" s="71" t="str">
        <f xml:space="preserve"> RTD("cqg.rtd",,"StudyData", $G$1, "Bar", "", "Open", $E$1, $A323,,,,,)</f>
        <v/>
      </c>
      <c r="J323" s="71" t="str">
        <f xml:space="preserve"> RTD("cqg.rtd",,"StudyData", $G$1, "Bar", "", "Close", $E$1, $A323,,,,,)</f>
        <v/>
      </c>
    </row>
    <row r="324" spans="1:10" x14ac:dyDescent="0.3">
      <c r="A324" s="69">
        <f t="shared" ref="A324:A387" si="96">A323-1</f>
        <v>-322</v>
      </c>
      <c r="B324" s="80" t="str">
        <f xml:space="preserve"> RTD("cqg.rtd",,"StudyData", $A$1, "Bar", "", "Time", $E$1,$A324, , "", "","False")</f>
        <v/>
      </c>
      <c r="C324" s="71" t="str">
        <f xml:space="preserve"> RTD("cqg.rtd",,"StudyData", $A$1, "Bar", "", "Open", $E$1, $A324,,,,,)</f>
        <v/>
      </c>
      <c r="D324" s="71" t="str">
        <f xml:space="preserve"> RTD("cqg.rtd",,"StudyData", $A$1, "Bar", "", "Close", $E$1, $A324,,,,,)</f>
        <v/>
      </c>
      <c r="F324" s="71"/>
      <c r="G324" s="69">
        <f t="shared" ref="G324:G387" si="97">G323-1</f>
        <v>-322</v>
      </c>
      <c r="H324" s="81" t="str">
        <f xml:space="preserve"> RTD("cqg.rtd",,"StudyData", $G$1, "Bar", "", "Time", $E$1,$A324, , "", "","False")</f>
        <v/>
      </c>
      <c r="I324" s="71" t="str">
        <f xml:space="preserve"> RTD("cqg.rtd",,"StudyData", $G$1, "Bar", "", "Open", $E$1, $A324,,,,,)</f>
        <v/>
      </c>
      <c r="J324" s="71" t="str">
        <f xml:space="preserve"> RTD("cqg.rtd",,"StudyData", $G$1, "Bar", "", "Close", $E$1, $A324,,,,,)</f>
        <v/>
      </c>
    </row>
    <row r="325" spans="1:10" x14ac:dyDescent="0.3">
      <c r="A325" s="69">
        <f t="shared" si="96"/>
        <v>-323</v>
      </c>
      <c r="B325" s="80" t="str">
        <f xml:space="preserve"> RTD("cqg.rtd",,"StudyData", $A$1, "Bar", "", "Time", $E$1,$A325, , "", "","False")</f>
        <v/>
      </c>
      <c r="C325" s="71" t="str">
        <f xml:space="preserve"> RTD("cqg.rtd",,"StudyData", $A$1, "Bar", "", "Open", $E$1, $A325,,,,,)</f>
        <v/>
      </c>
      <c r="D325" s="71" t="str">
        <f xml:space="preserve"> RTD("cqg.rtd",,"StudyData", $A$1, "Bar", "", "Close", $E$1, $A325,,,,,)</f>
        <v/>
      </c>
      <c r="F325" s="71"/>
      <c r="G325" s="69">
        <f t="shared" si="97"/>
        <v>-323</v>
      </c>
      <c r="H325" s="81" t="str">
        <f xml:space="preserve"> RTD("cqg.rtd",,"StudyData", $G$1, "Bar", "", "Time", $E$1,$A325, , "", "","False")</f>
        <v/>
      </c>
      <c r="I325" s="71" t="str">
        <f xml:space="preserve"> RTD("cqg.rtd",,"StudyData", $G$1, "Bar", "", "Open", $E$1, $A325,,,,,)</f>
        <v/>
      </c>
      <c r="J325" s="71" t="str">
        <f xml:space="preserve"> RTD("cqg.rtd",,"StudyData", $G$1, "Bar", "", "Close", $E$1, $A325,,,,,)</f>
        <v/>
      </c>
    </row>
    <row r="326" spans="1:10" x14ac:dyDescent="0.3">
      <c r="A326" s="69">
        <f t="shared" si="96"/>
        <v>-324</v>
      </c>
      <c r="B326" s="80" t="str">
        <f xml:space="preserve"> RTD("cqg.rtd",,"StudyData", $A$1, "Bar", "", "Time", $E$1,$A326, , "", "","False")</f>
        <v/>
      </c>
      <c r="C326" s="71" t="str">
        <f xml:space="preserve"> RTD("cqg.rtd",,"StudyData", $A$1, "Bar", "", "Open", $E$1, $A326,,,,,)</f>
        <v/>
      </c>
      <c r="D326" s="71" t="str">
        <f xml:space="preserve"> RTD("cqg.rtd",,"StudyData", $A$1, "Bar", "", "Close", $E$1, $A326,,,,,)</f>
        <v/>
      </c>
      <c r="F326" s="71"/>
      <c r="G326" s="69">
        <f t="shared" si="97"/>
        <v>-324</v>
      </c>
      <c r="H326" s="81" t="str">
        <f xml:space="preserve"> RTD("cqg.rtd",,"StudyData", $G$1, "Bar", "", "Time", $E$1,$A326, , "", "","False")</f>
        <v/>
      </c>
      <c r="I326" s="71" t="str">
        <f xml:space="preserve"> RTD("cqg.rtd",,"StudyData", $G$1, "Bar", "", "Open", $E$1, $A326,,,,,)</f>
        <v/>
      </c>
      <c r="J326" s="71" t="str">
        <f xml:space="preserve"> RTD("cqg.rtd",,"StudyData", $G$1, "Bar", "", "Close", $E$1, $A326,,,,,)</f>
        <v/>
      </c>
    </row>
    <row r="327" spans="1:10" x14ac:dyDescent="0.3">
      <c r="A327" s="69">
        <f t="shared" si="96"/>
        <v>-325</v>
      </c>
      <c r="B327" s="80" t="str">
        <f xml:space="preserve"> RTD("cqg.rtd",,"StudyData", $A$1, "Bar", "", "Time", $E$1,$A327, , "", "","False")</f>
        <v/>
      </c>
      <c r="C327" s="71" t="str">
        <f xml:space="preserve"> RTD("cqg.rtd",,"StudyData", $A$1, "Bar", "", "Open", $E$1, $A327,,,,,)</f>
        <v/>
      </c>
      <c r="D327" s="71" t="str">
        <f xml:space="preserve"> RTD("cqg.rtd",,"StudyData", $A$1, "Bar", "", "Close", $E$1, $A327,,,,,)</f>
        <v/>
      </c>
      <c r="F327" s="71"/>
      <c r="G327" s="69">
        <f t="shared" si="97"/>
        <v>-325</v>
      </c>
      <c r="H327" s="81" t="str">
        <f xml:space="preserve"> RTD("cqg.rtd",,"StudyData", $G$1, "Bar", "", "Time", $E$1,$A327, , "", "","False")</f>
        <v/>
      </c>
      <c r="I327" s="71" t="str">
        <f xml:space="preserve"> RTD("cqg.rtd",,"StudyData", $G$1, "Bar", "", "Open", $E$1, $A327,,,,,)</f>
        <v/>
      </c>
      <c r="J327" s="71" t="str">
        <f xml:space="preserve"> RTD("cqg.rtd",,"StudyData", $G$1, "Bar", "", "Close", $E$1, $A327,,,,,)</f>
        <v/>
      </c>
    </row>
    <row r="328" spans="1:10" x14ac:dyDescent="0.3">
      <c r="A328" s="69">
        <f t="shared" si="96"/>
        <v>-326</v>
      </c>
      <c r="B328" s="80" t="str">
        <f xml:space="preserve"> RTD("cqg.rtd",,"StudyData", $A$1, "Bar", "", "Time", $E$1,$A328, , "", "","False")</f>
        <v/>
      </c>
      <c r="C328" s="71" t="str">
        <f xml:space="preserve"> RTD("cqg.rtd",,"StudyData", $A$1, "Bar", "", "Open", $E$1, $A328,,,,,)</f>
        <v/>
      </c>
      <c r="D328" s="71" t="str">
        <f xml:space="preserve"> RTD("cqg.rtd",,"StudyData", $A$1, "Bar", "", "Close", $E$1, $A328,,,,,)</f>
        <v/>
      </c>
      <c r="F328" s="71"/>
      <c r="G328" s="69">
        <f t="shared" si="97"/>
        <v>-326</v>
      </c>
      <c r="H328" s="81" t="str">
        <f xml:space="preserve"> RTD("cqg.rtd",,"StudyData", $G$1, "Bar", "", "Time", $E$1,$A328, , "", "","False")</f>
        <v/>
      </c>
      <c r="I328" s="71" t="str">
        <f xml:space="preserve"> RTD("cqg.rtd",,"StudyData", $G$1, "Bar", "", "Open", $E$1, $A328,,,,,)</f>
        <v/>
      </c>
      <c r="J328" s="71" t="str">
        <f xml:space="preserve"> RTD("cqg.rtd",,"StudyData", $G$1, "Bar", "", "Close", $E$1, $A328,,,,,)</f>
        <v/>
      </c>
    </row>
    <row r="329" spans="1:10" x14ac:dyDescent="0.3">
      <c r="A329" s="69">
        <f t="shared" si="96"/>
        <v>-327</v>
      </c>
      <c r="B329" s="80" t="str">
        <f xml:space="preserve"> RTD("cqg.rtd",,"StudyData", $A$1, "Bar", "", "Time", $E$1,$A329, , "", "","False")</f>
        <v/>
      </c>
      <c r="C329" s="71" t="str">
        <f xml:space="preserve"> RTD("cqg.rtd",,"StudyData", $A$1, "Bar", "", "Open", $E$1, $A329,,,,,)</f>
        <v/>
      </c>
      <c r="D329" s="71" t="str">
        <f xml:space="preserve"> RTD("cqg.rtd",,"StudyData", $A$1, "Bar", "", "Close", $E$1, $A329,,,,,)</f>
        <v/>
      </c>
      <c r="F329" s="71"/>
      <c r="G329" s="69">
        <f t="shared" si="97"/>
        <v>-327</v>
      </c>
      <c r="H329" s="81" t="str">
        <f xml:space="preserve"> RTD("cqg.rtd",,"StudyData", $G$1, "Bar", "", "Time", $E$1,$A329, , "", "","False")</f>
        <v/>
      </c>
      <c r="I329" s="71" t="str">
        <f xml:space="preserve"> RTD("cqg.rtd",,"StudyData", $G$1, "Bar", "", "Open", $E$1, $A329,,,,,)</f>
        <v/>
      </c>
      <c r="J329" s="71" t="str">
        <f xml:space="preserve"> RTD("cqg.rtd",,"StudyData", $G$1, "Bar", "", "Close", $E$1, $A329,,,,,)</f>
        <v/>
      </c>
    </row>
    <row r="330" spans="1:10" x14ac:dyDescent="0.3">
      <c r="A330" s="69">
        <f t="shared" si="96"/>
        <v>-328</v>
      </c>
      <c r="B330" s="80" t="str">
        <f xml:space="preserve"> RTD("cqg.rtd",,"StudyData", $A$1, "Bar", "", "Time", $E$1,$A330, , "", "","False")</f>
        <v/>
      </c>
      <c r="C330" s="71" t="str">
        <f xml:space="preserve"> RTD("cqg.rtd",,"StudyData", $A$1, "Bar", "", "Open", $E$1, $A330,,,,,)</f>
        <v/>
      </c>
      <c r="D330" s="71" t="str">
        <f xml:space="preserve"> RTD("cqg.rtd",,"StudyData", $A$1, "Bar", "", "Close", $E$1, $A330,,,,,)</f>
        <v/>
      </c>
      <c r="F330" s="71"/>
      <c r="G330" s="69">
        <f t="shared" si="97"/>
        <v>-328</v>
      </c>
      <c r="H330" s="81" t="str">
        <f xml:space="preserve"> RTD("cqg.rtd",,"StudyData", $G$1, "Bar", "", "Time", $E$1,$A330, , "", "","False")</f>
        <v/>
      </c>
      <c r="I330" s="71" t="str">
        <f xml:space="preserve"> RTD("cqg.rtd",,"StudyData", $G$1, "Bar", "", "Open", $E$1, $A330,,,,,)</f>
        <v/>
      </c>
      <c r="J330" s="71" t="str">
        <f xml:space="preserve"> RTD("cqg.rtd",,"StudyData", $G$1, "Bar", "", "Close", $E$1, $A330,,,,,)</f>
        <v/>
      </c>
    </row>
    <row r="331" spans="1:10" x14ac:dyDescent="0.3">
      <c r="A331" s="69">
        <f t="shared" si="96"/>
        <v>-329</v>
      </c>
      <c r="B331" s="80" t="str">
        <f xml:space="preserve"> RTD("cqg.rtd",,"StudyData", $A$1, "Bar", "", "Time", $E$1,$A331, , "", "","False")</f>
        <v/>
      </c>
      <c r="C331" s="71" t="str">
        <f xml:space="preserve"> RTD("cqg.rtd",,"StudyData", $A$1, "Bar", "", "Open", $E$1, $A331,,,,,)</f>
        <v/>
      </c>
      <c r="D331" s="71" t="str">
        <f xml:space="preserve"> RTD("cqg.rtd",,"StudyData", $A$1, "Bar", "", "Close", $E$1, $A331,,,,,)</f>
        <v/>
      </c>
      <c r="F331" s="71"/>
      <c r="G331" s="69">
        <f t="shared" si="97"/>
        <v>-329</v>
      </c>
      <c r="H331" s="81" t="str">
        <f xml:space="preserve"> RTD("cqg.rtd",,"StudyData", $G$1, "Bar", "", "Time", $E$1,$A331, , "", "","False")</f>
        <v/>
      </c>
      <c r="I331" s="71" t="str">
        <f xml:space="preserve"> RTD("cqg.rtd",,"StudyData", $G$1, "Bar", "", "Open", $E$1, $A331,,,,,)</f>
        <v/>
      </c>
      <c r="J331" s="71" t="str">
        <f xml:space="preserve"> RTD("cqg.rtd",,"StudyData", $G$1, "Bar", "", "Close", $E$1, $A331,,,,,)</f>
        <v/>
      </c>
    </row>
    <row r="332" spans="1:10" x14ac:dyDescent="0.3">
      <c r="A332" s="69">
        <f t="shared" si="96"/>
        <v>-330</v>
      </c>
      <c r="B332" s="80" t="str">
        <f xml:space="preserve"> RTD("cqg.rtd",,"StudyData", $A$1, "Bar", "", "Time", $E$1,$A332, , "", "","False")</f>
        <v/>
      </c>
      <c r="C332" s="71" t="str">
        <f xml:space="preserve"> RTD("cqg.rtd",,"StudyData", $A$1, "Bar", "", "Open", $E$1, $A332,,,,,)</f>
        <v/>
      </c>
      <c r="D332" s="71" t="str">
        <f xml:space="preserve"> RTD("cqg.rtd",,"StudyData", $A$1, "Bar", "", "Close", $E$1, $A332,,,,,)</f>
        <v/>
      </c>
      <c r="F332" s="71"/>
      <c r="G332" s="69">
        <f t="shared" si="97"/>
        <v>-330</v>
      </c>
      <c r="H332" s="81" t="str">
        <f xml:space="preserve"> RTD("cqg.rtd",,"StudyData", $G$1, "Bar", "", "Time", $E$1,$A332, , "", "","False")</f>
        <v/>
      </c>
      <c r="I332" s="71" t="str">
        <f xml:space="preserve"> RTD("cqg.rtd",,"StudyData", $G$1, "Bar", "", "Open", $E$1, $A332,,,,,)</f>
        <v/>
      </c>
      <c r="J332" s="71" t="str">
        <f xml:space="preserve"> RTD("cqg.rtd",,"StudyData", $G$1, "Bar", "", "Close", $E$1, $A332,,,,,)</f>
        <v/>
      </c>
    </row>
    <row r="333" spans="1:10" x14ac:dyDescent="0.3">
      <c r="A333" s="69">
        <f t="shared" si="96"/>
        <v>-331</v>
      </c>
      <c r="B333" s="80" t="str">
        <f xml:space="preserve"> RTD("cqg.rtd",,"StudyData", $A$1, "Bar", "", "Time", $E$1,$A333, , "", "","False")</f>
        <v/>
      </c>
      <c r="C333" s="71" t="str">
        <f xml:space="preserve"> RTD("cqg.rtd",,"StudyData", $A$1, "Bar", "", "Open", $E$1, $A333,,,,,)</f>
        <v/>
      </c>
      <c r="D333" s="71" t="str">
        <f xml:space="preserve"> RTD("cqg.rtd",,"StudyData", $A$1, "Bar", "", "Close", $E$1, $A333,,,,,)</f>
        <v/>
      </c>
      <c r="F333" s="71"/>
      <c r="G333" s="69">
        <f t="shared" si="97"/>
        <v>-331</v>
      </c>
      <c r="H333" s="81" t="str">
        <f xml:space="preserve"> RTD("cqg.rtd",,"StudyData", $G$1, "Bar", "", "Time", $E$1,$A333, , "", "","False")</f>
        <v/>
      </c>
      <c r="I333" s="71" t="str">
        <f xml:space="preserve"> RTD("cqg.rtd",,"StudyData", $G$1, "Bar", "", "Open", $E$1, $A333,,,,,)</f>
        <v/>
      </c>
      <c r="J333" s="71" t="str">
        <f xml:space="preserve"> RTD("cqg.rtd",,"StudyData", $G$1, "Bar", "", "Close", $E$1, $A333,,,,,)</f>
        <v/>
      </c>
    </row>
    <row r="334" spans="1:10" x14ac:dyDescent="0.3">
      <c r="A334" s="69">
        <f t="shared" si="96"/>
        <v>-332</v>
      </c>
      <c r="B334" s="80" t="str">
        <f xml:space="preserve"> RTD("cqg.rtd",,"StudyData", $A$1, "Bar", "", "Time", $E$1,$A334, , "", "","False")</f>
        <v/>
      </c>
      <c r="C334" s="71" t="str">
        <f xml:space="preserve"> RTD("cqg.rtd",,"StudyData", $A$1, "Bar", "", "Open", $E$1, $A334,,,,,)</f>
        <v/>
      </c>
      <c r="D334" s="71" t="str">
        <f xml:space="preserve"> RTD("cqg.rtd",,"StudyData", $A$1, "Bar", "", "Close", $E$1, $A334,,,,,)</f>
        <v/>
      </c>
      <c r="F334" s="71"/>
      <c r="G334" s="69">
        <f t="shared" si="97"/>
        <v>-332</v>
      </c>
      <c r="H334" s="81" t="str">
        <f xml:space="preserve"> RTD("cqg.rtd",,"StudyData", $G$1, "Bar", "", "Time", $E$1,$A334, , "", "","False")</f>
        <v/>
      </c>
      <c r="I334" s="71" t="str">
        <f xml:space="preserve"> RTD("cqg.rtd",,"StudyData", $G$1, "Bar", "", "Open", $E$1, $A334,,,,,)</f>
        <v/>
      </c>
      <c r="J334" s="71" t="str">
        <f xml:space="preserve"> RTD("cqg.rtd",,"StudyData", $G$1, "Bar", "", "Close", $E$1, $A334,,,,,)</f>
        <v/>
      </c>
    </row>
    <row r="335" spans="1:10" x14ac:dyDescent="0.3">
      <c r="A335" s="69">
        <f t="shared" si="96"/>
        <v>-333</v>
      </c>
      <c r="B335" s="80" t="str">
        <f xml:space="preserve"> RTD("cqg.rtd",,"StudyData", $A$1, "Bar", "", "Time", $E$1,$A335, , "", "","False")</f>
        <v/>
      </c>
      <c r="C335" s="71" t="str">
        <f xml:space="preserve"> RTD("cqg.rtd",,"StudyData", $A$1, "Bar", "", "Open", $E$1, $A335,,,,,)</f>
        <v/>
      </c>
      <c r="D335" s="71" t="str">
        <f xml:space="preserve"> RTD("cqg.rtd",,"StudyData", $A$1, "Bar", "", "Close", $E$1, $A335,,,,,)</f>
        <v/>
      </c>
      <c r="F335" s="71"/>
      <c r="G335" s="69">
        <f t="shared" si="97"/>
        <v>-333</v>
      </c>
      <c r="H335" s="81" t="str">
        <f xml:space="preserve"> RTD("cqg.rtd",,"StudyData", $G$1, "Bar", "", "Time", $E$1,$A335, , "", "","False")</f>
        <v/>
      </c>
      <c r="I335" s="71" t="str">
        <f xml:space="preserve"> RTD("cqg.rtd",,"StudyData", $G$1, "Bar", "", "Open", $E$1, $A335,,,,,)</f>
        <v/>
      </c>
      <c r="J335" s="71" t="str">
        <f xml:space="preserve"> RTD("cqg.rtd",,"StudyData", $G$1, "Bar", "", "Close", $E$1, $A335,,,,,)</f>
        <v/>
      </c>
    </row>
    <row r="336" spans="1:10" x14ac:dyDescent="0.3">
      <c r="A336" s="69">
        <f t="shared" si="96"/>
        <v>-334</v>
      </c>
      <c r="B336" s="80" t="str">
        <f xml:space="preserve"> RTD("cqg.rtd",,"StudyData", $A$1, "Bar", "", "Time", $E$1,$A336, , "", "","False")</f>
        <v/>
      </c>
      <c r="C336" s="71" t="str">
        <f xml:space="preserve"> RTD("cqg.rtd",,"StudyData", $A$1, "Bar", "", "Open", $E$1, $A336,,,,,)</f>
        <v/>
      </c>
      <c r="D336" s="71" t="str">
        <f xml:space="preserve"> RTD("cqg.rtd",,"StudyData", $A$1, "Bar", "", "Close", $E$1, $A336,,,,,)</f>
        <v/>
      </c>
      <c r="F336" s="71"/>
      <c r="G336" s="69">
        <f t="shared" si="97"/>
        <v>-334</v>
      </c>
      <c r="H336" s="81" t="str">
        <f xml:space="preserve"> RTD("cqg.rtd",,"StudyData", $G$1, "Bar", "", "Time", $E$1,$A336, , "", "","False")</f>
        <v/>
      </c>
      <c r="I336" s="71" t="str">
        <f xml:space="preserve"> RTD("cqg.rtd",,"StudyData", $G$1, "Bar", "", "Open", $E$1, $A336,,,,,)</f>
        <v/>
      </c>
      <c r="J336" s="71" t="str">
        <f xml:space="preserve"> RTD("cqg.rtd",,"StudyData", $G$1, "Bar", "", "Close", $E$1, $A336,,,,,)</f>
        <v/>
      </c>
    </row>
    <row r="337" spans="1:10" x14ac:dyDescent="0.3">
      <c r="A337" s="69">
        <f t="shared" si="96"/>
        <v>-335</v>
      </c>
      <c r="B337" s="80" t="str">
        <f xml:space="preserve"> RTD("cqg.rtd",,"StudyData", $A$1, "Bar", "", "Time", $E$1,$A337, , "", "","False")</f>
        <v/>
      </c>
      <c r="C337" s="71" t="str">
        <f xml:space="preserve"> RTD("cqg.rtd",,"StudyData", $A$1, "Bar", "", "Open", $E$1, $A337,,,,,)</f>
        <v/>
      </c>
      <c r="D337" s="71" t="str">
        <f xml:space="preserve"> RTD("cqg.rtd",,"StudyData", $A$1, "Bar", "", "Close", $E$1, $A337,,,,,)</f>
        <v/>
      </c>
      <c r="F337" s="71"/>
      <c r="G337" s="69">
        <f t="shared" si="97"/>
        <v>-335</v>
      </c>
      <c r="H337" s="81" t="str">
        <f xml:space="preserve"> RTD("cqg.rtd",,"StudyData", $G$1, "Bar", "", "Time", $E$1,$A337, , "", "","False")</f>
        <v/>
      </c>
      <c r="I337" s="71" t="str">
        <f xml:space="preserve"> RTD("cqg.rtd",,"StudyData", $G$1, "Bar", "", "Open", $E$1, $A337,,,,,)</f>
        <v/>
      </c>
      <c r="J337" s="71" t="str">
        <f xml:space="preserve"> RTD("cqg.rtd",,"StudyData", $G$1, "Bar", "", "Close", $E$1, $A337,,,,,)</f>
        <v/>
      </c>
    </row>
    <row r="338" spans="1:10" x14ac:dyDescent="0.3">
      <c r="A338" s="69">
        <f t="shared" si="96"/>
        <v>-336</v>
      </c>
      <c r="B338" s="80" t="str">
        <f xml:space="preserve"> RTD("cqg.rtd",,"StudyData", $A$1, "Bar", "", "Time", $E$1,$A338, , "", "","False")</f>
        <v/>
      </c>
      <c r="C338" s="71" t="str">
        <f xml:space="preserve"> RTD("cqg.rtd",,"StudyData", $A$1, "Bar", "", "Open", $E$1, $A338,,,,,)</f>
        <v/>
      </c>
      <c r="D338" s="71" t="str">
        <f xml:space="preserve"> RTD("cqg.rtd",,"StudyData", $A$1, "Bar", "", "Close", $E$1, $A338,,,,,)</f>
        <v/>
      </c>
      <c r="F338" s="71"/>
      <c r="G338" s="69">
        <f t="shared" si="97"/>
        <v>-336</v>
      </c>
      <c r="H338" s="81" t="str">
        <f xml:space="preserve"> RTD("cqg.rtd",,"StudyData", $G$1, "Bar", "", "Time", $E$1,$A338, , "", "","False")</f>
        <v/>
      </c>
      <c r="I338" s="71" t="str">
        <f xml:space="preserve"> RTD("cqg.rtd",,"StudyData", $G$1, "Bar", "", "Open", $E$1, $A338,,,,,)</f>
        <v/>
      </c>
      <c r="J338" s="71" t="str">
        <f xml:space="preserve"> RTD("cqg.rtd",,"StudyData", $G$1, "Bar", "", "Close", $E$1, $A338,,,,,)</f>
        <v/>
      </c>
    </row>
    <row r="339" spans="1:10" x14ac:dyDescent="0.3">
      <c r="A339" s="69">
        <f t="shared" si="96"/>
        <v>-337</v>
      </c>
      <c r="B339" s="80" t="str">
        <f xml:space="preserve"> RTD("cqg.rtd",,"StudyData", $A$1, "Bar", "", "Time", $E$1,$A339, , "", "","False")</f>
        <v/>
      </c>
      <c r="C339" s="71" t="str">
        <f xml:space="preserve"> RTD("cqg.rtd",,"StudyData", $A$1, "Bar", "", "Open", $E$1, $A339,,,,,)</f>
        <v/>
      </c>
      <c r="D339" s="71" t="str">
        <f xml:space="preserve"> RTD("cqg.rtd",,"StudyData", $A$1, "Bar", "", "Close", $E$1, $A339,,,,,)</f>
        <v/>
      </c>
      <c r="F339" s="71"/>
      <c r="G339" s="69">
        <f t="shared" si="97"/>
        <v>-337</v>
      </c>
      <c r="H339" s="81" t="str">
        <f xml:space="preserve"> RTD("cqg.rtd",,"StudyData", $G$1, "Bar", "", "Time", $E$1,$A339, , "", "","False")</f>
        <v/>
      </c>
      <c r="I339" s="71" t="str">
        <f xml:space="preserve"> RTD("cqg.rtd",,"StudyData", $G$1, "Bar", "", "Open", $E$1, $A339,,,,,)</f>
        <v/>
      </c>
      <c r="J339" s="71" t="str">
        <f xml:space="preserve"> RTD("cqg.rtd",,"StudyData", $G$1, "Bar", "", "Close", $E$1, $A339,,,,,)</f>
        <v/>
      </c>
    </row>
    <row r="340" spans="1:10" x14ac:dyDescent="0.3">
      <c r="A340" s="69">
        <f t="shared" si="96"/>
        <v>-338</v>
      </c>
      <c r="B340" s="80" t="str">
        <f xml:space="preserve"> RTD("cqg.rtd",,"StudyData", $A$1, "Bar", "", "Time", $E$1,$A340, , "", "","False")</f>
        <v/>
      </c>
      <c r="C340" s="71" t="str">
        <f xml:space="preserve"> RTD("cqg.rtd",,"StudyData", $A$1, "Bar", "", "Open", $E$1, $A340,,,,,)</f>
        <v/>
      </c>
      <c r="D340" s="71" t="str">
        <f xml:space="preserve"> RTD("cqg.rtd",,"StudyData", $A$1, "Bar", "", "Close", $E$1, $A340,,,,,)</f>
        <v/>
      </c>
      <c r="F340" s="71"/>
      <c r="G340" s="69">
        <f t="shared" si="97"/>
        <v>-338</v>
      </c>
      <c r="H340" s="81" t="str">
        <f xml:space="preserve"> RTD("cqg.rtd",,"StudyData", $G$1, "Bar", "", "Time", $E$1,$A340, , "", "","False")</f>
        <v/>
      </c>
      <c r="I340" s="71" t="str">
        <f xml:space="preserve"> RTD("cqg.rtd",,"StudyData", $G$1, "Bar", "", "Open", $E$1, $A340,,,,,)</f>
        <v/>
      </c>
      <c r="J340" s="71" t="str">
        <f xml:space="preserve"> RTD("cqg.rtd",,"StudyData", $G$1, "Bar", "", "Close", $E$1, $A340,,,,,)</f>
        <v/>
      </c>
    </row>
    <row r="341" spans="1:10" x14ac:dyDescent="0.3">
      <c r="A341" s="69">
        <f t="shared" si="96"/>
        <v>-339</v>
      </c>
      <c r="B341" s="80" t="str">
        <f xml:space="preserve"> RTD("cqg.rtd",,"StudyData", $A$1, "Bar", "", "Time", $E$1,$A341, , "", "","False")</f>
        <v/>
      </c>
      <c r="C341" s="71" t="str">
        <f xml:space="preserve"> RTD("cqg.rtd",,"StudyData", $A$1, "Bar", "", "Open", $E$1, $A341,,,,,)</f>
        <v/>
      </c>
      <c r="D341" s="71" t="str">
        <f xml:space="preserve"> RTD("cqg.rtd",,"StudyData", $A$1, "Bar", "", "Close", $E$1, $A341,,,,,)</f>
        <v/>
      </c>
      <c r="F341" s="71"/>
      <c r="G341" s="69">
        <f t="shared" si="97"/>
        <v>-339</v>
      </c>
      <c r="H341" s="81" t="str">
        <f xml:space="preserve"> RTD("cqg.rtd",,"StudyData", $G$1, "Bar", "", "Time", $E$1,$A341, , "", "","False")</f>
        <v/>
      </c>
      <c r="I341" s="71" t="str">
        <f xml:space="preserve"> RTD("cqg.rtd",,"StudyData", $G$1, "Bar", "", "Open", $E$1, $A341,,,,,)</f>
        <v/>
      </c>
      <c r="J341" s="71" t="str">
        <f xml:space="preserve"> RTD("cqg.rtd",,"StudyData", $G$1, "Bar", "", "Close", $E$1, $A341,,,,,)</f>
        <v/>
      </c>
    </row>
    <row r="342" spans="1:10" x14ac:dyDescent="0.3">
      <c r="A342" s="69">
        <f t="shared" si="96"/>
        <v>-340</v>
      </c>
      <c r="B342" s="80" t="str">
        <f xml:space="preserve"> RTD("cqg.rtd",,"StudyData", $A$1, "Bar", "", "Time", $E$1,$A342, , "", "","False")</f>
        <v/>
      </c>
      <c r="C342" s="71" t="str">
        <f xml:space="preserve"> RTD("cqg.rtd",,"StudyData", $A$1, "Bar", "", "Open", $E$1, $A342,,,,,)</f>
        <v/>
      </c>
      <c r="D342" s="71" t="str">
        <f xml:space="preserve"> RTD("cqg.rtd",,"StudyData", $A$1, "Bar", "", "Close", $E$1, $A342,,,,,)</f>
        <v/>
      </c>
      <c r="F342" s="71"/>
      <c r="G342" s="69">
        <f t="shared" si="97"/>
        <v>-340</v>
      </c>
      <c r="H342" s="81" t="str">
        <f xml:space="preserve"> RTD("cqg.rtd",,"StudyData", $G$1, "Bar", "", "Time", $E$1,$A342, , "", "","False")</f>
        <v/>
      </c>
      <c r="I342" s="71" t="str">
        <f xml:space="preserve"> RTD("cqg.rtd",,"StudyData", $G$1, "Bar", "", "Open", $E$1, $A342,,,,,)</f>
        <v/>
      </c>
      <c r="J342" s="71" t="str">
        <f xml:space="preserve"> RTD("cqg.rtd",,"StudyData", $G$1, "Bar", "", "Close", $E$1, $A342,,,,,)</f>
        <v/>
      </c>
    </row>
    <row r="343" spans="1:10" x14ac:dyDescent="0.3">
      <c r="A343" s="69">
        <f t="shared" si="96"/>
        <v>-341</v>
      </c>
      <c r="B343" s="80" t="str">
        <f xml:space="preserve"> RTD("cqg.rtd",,"StudyData", $A$1, "Bar", "", "Time", $E$1,$A343, , "", "","False")</f>
        <v/>
      </c>
      <c r="C343" s="71" t="str">
        <f xml:space="preserve"> RTD("cqg.rtd",,"StudyData", $A$1, "Bar", "", "Open", $E$1, $A343,,,,,)</f>
        <v/>
      </c>
      <c r="D343" s="71" t="str">
        <f xml:space="preserve"> RTD("cqg.rtd",,"StudyData", $A$1, "Bar", "", "Close", $E$1, $A343,,,,,)</f>
        <v/>
      </c>
      <c r="F343" s="71"/>
      <c r="G343" s="69">
        <f t="shared" si="97"/>
        <v>-341</v>
      </c>
      <c r="H343" s="81" t="str">
        <f xml:space="preserve"> RTD("cqg.rtd",,"StudyData", $G$1, "Bar", "", "Time", $E$1,$A343, , "", "","False")</f>
        <v/>
      </c>
      <c r="I343" s="71" t="str">
        <f xml:space="preserve"> RTD("cqg.rtd",,"StudyData", $G$1, "Bar", "", "Open", $E$1, $A343,,,,,)</f>
        <v/>
      </c>
      <c r="J343" s="71" t="str">
        <f xml:space="preserve"> RTD("cqg.rtd",,"StudyData", $G$1, "Bar", "", "Close", $E$1, $A343,,,,,)</f>
        <v/>
      </c>
    </row>
    <row r="344" spans="1:10" x14ac:dyDescent="0.3">
      <c r="A344" s="69">
        <f t="shared" si="96"/>
        <v>-342</v>
      </c>
      <c r="B344" s="80" t="str">
        <f xml:space="preserve"> RTD("cqg.rtd",,"StudyData", $A$1, "Bar", "", "Time", $E$1,$A344, , "", "","False")</f>
        <v/>
      </c>
      <c r="C344" s="71" t="str">
        <f xml:space="preserve"> RTD("cqg.rtd",,"StudyData", $A$1, "Bar", "", "Open", $E$1, $A344,,,,,)</f>
        <v/>
      </c>
      <c r="D344" s="71" t="str">
        <f xml:space="preserve"> RTD("cqg.rtd",,"StudyData", $A$1, "Bar", "", "Close", $E$1, $A344,,,,,)</f>
        <v/>
      </c>
      <c r="F344" s="71"/>
      <c r="G344" s="69">
        <f t="shared" si="97"/>
        <v>-342</v>
      </c>
      <c r="H344" s="81" t="str">
        <f xml:space="preserve"> RTD("cqg.rtd",,"StudyData", $G$1, "Bar", "", "Time", $E$1,$A344, , "", "","False")</f>
        <v/>
      </c>
      <c r="I344" s="71" t="str">
        <f xml:space="preserve"> RTD("cqg.rtd",,"StudyData", $G$1, "Bar", "", "Open", $E$1, $A344,,,,,)</f>
        <v/>
      </c>
      <c r="J344" s="71" t="str">
        <f xml:space="preserve"> RTD("cqg.rtd",,"StudyData", $G$1, "Bar", "", "Close", $E$1, $A344,,,,,)</f>
        <v/>
      </c>
    </row>
    <row r="345" spans="1:10" x14ac:dyDescent="0.3">
      <c r="A345" s="69">
        <f t="shared" si="96"/>
        <v>-343</v>
      </c>
      <c r="B345" s="80" t="str">
        <f xml:space="preserve"> RTD("cqg.rtd",,"StudyData", $A$1, "Bar", "", "Time", $E$1,$A345, , "", "","False")</f>
        <v/>
      </c>
      <c r="C345" s="71" t="str">
        <f xml:space="preserve"> RTD("cqg.rtd",,"StudyData", $A$1, "Bar", "", "Open", $E$1, $A345,,,,,)</f>
        <v/>
      </c>
      <c r="D345" s="71" t="str">
        <f xml:space="preserve"> RTD("cqg.rtd",,"StudyData", $A$1, "Bar", "", "Close", $E$1, $A345,,,,,)</f>
        <v/>
      </c>
      <c r="F345" s="71"/>
      <c r="G345" s="69">
        <f t="shared" si="97"/>
        <v>-343</v>
      </c>
      <c r="H345" s="81" t="str">
        <f xml:space="preserve"> RTD("cqg.rtd",,"StudyData", $G$1, "Bar", "", "Time", $E$1,$A345, , "", "","False")</f>
        <v/>
      </c>
      <c r="I345" s="71" t="str">
        <f xml:space="preserve"> RTD("cqg.rtd",,"StudyData", $G$1, "Bar", "", "Open", $E$1, $A345,,,,,)</f>
        <v/>
      </c>
      <c r="J345" s="71" t="str">
        <f xml:space="preserve"> RTD("cqg.rtd",,"StudyData", $G$1, "Bar", "", "Close", $E$1, $A345,,,,,)</f>
        <v/>
      </c>
    </row>
    <row r="346" spans="1:10" x14ac:dyDescent="0.3">
      <c r="A346" s="69">
        <f t="shared" si="96"/>
        <v>-344</v>
      </c>
      <c r="B346" s="80" t="str">
        <f xml:space="preserve"> RTD("cqg.rtd",,"StudyData", $A$1, "Bar", "", "Time", $E$1,$A346, , "", "","False")</f>
        <v/>
      </c>
      <c r="C346" s="71" t="str">
        <f xml:space="preserve"> RTD("cqg.rtd",,"StudyData", $A$1, "Bar", "", "Open", $E$1, $A346,,,,,)</f>
        <v/>
      </c>
      <c r="D346" s="71" t="str">
        <f xml:space="preserve"> RTD("cqg.rtd",,"StudyData", $A$1, "Bar", "", "Close", $E$1, $A346,,,,,)</f>
        <v/>
      </c>
      <c r="F346" s="71"/>
      <c r="G346" s="69">
        <f t="shared" si="97"/>
        <v>-344</v>
      </c>
      <c r="H346" s="81" t="str">
        <f xml:space="preserve"> RTD("cqg.rtd",,"StudyData", $G$1, "Bar", "", "Time", $E$1,$A346, , "", "","False")</f>
        <v/>
      </c>
      <c r="I346" s="71" t="str">
        <f xml:space="preserve"> RTD("cqg.rtd",,"StudyData", $G$1, "Bar", "", "Open", $E$1, $A346,,,,,)</f>
        <v/>
      </c>
      <c r="J346" s="71" t="str">
        <f xml:space="preserve"> RTD("cqg.rtd",,"StudyData", $G$1, "Bar", "", "Close", $E$1, $A346,,,,,)</f>
        <v/>
      </c>
    </row>
    <row r="347" spans="1:10" x14ac:dyDescent="0.3">
      <c r="A347" s="69">
        <f t="shared" si="96"/>
        <v>-345</v>
      </c>
      <c r="B347" s="80" t="str">
        <f xml:space="preserve"> RTD("cqg.rtd",,"StudyData", $A$1, "Bar", "", "Time", $E$1,$A347, , "", "","False")</f>
        <v/>
      </c>
      <c r="C347" s="71" t="str">
        <f xml:space="preserve"> RTD("cqg.rtd",,"StudyData", $A$1, "Bar", "", "Open", $E$1, $A347,,,,,)</f>
        <v/>
      </c>
      <c r="D347" s="71" t="str">
        <f xml:space="preserve"> RTD("cqg.rtd",,"StudyData", $A$1, "Bar", "", "Close", $E$1, $A347,,,,,)</f>
        <v/>
      </c>
      <c r="F347" s="71"/>
      <c r="G347" s="69">
        <f t="shared" si="97"/>
        <v>-345</v>
      </c>
      <c r="H347" s="81" t="str">
        <f xml:space="preserve"> RTD("cqg.rtd",,"StudyData", $G$1, "Bar", "", "Time", $E$1,$A347, , "", "","False")</f>
        <v/>
      </c>
      <c r="I347" s="71" t="str">
        <f xml:space="preserve"> RTD("cqg.rtd",,"StudyData", $G$1, "Bar", "", "Open", $E$1, $A347,,,,,)</f>
        <v/>
      </c>
      <c r="J347" s="71" t="str">
        <f xml:space="preserve"> RTD("cqg.rtd",,"StudyData", $G$1, "Bar", "", "Close", $E$1, $A347,,,,,)</f>
        <v/>
      </c>
    </row>
    <row r="348" spans="1:10" x14ac:dyDescent="0.3">
      <c r="A348" s="69">
        <f t="shared" si="96"/>
        <v>-346</v>
      </c>
      <c r="B348" s="80" t="str">
        <f xml:space="preserve"> RTD("cqg.rtd",,"StudyData", $A$1, "Bar", "", "Time", $E$1,$A348, , "", "","False")</f>
        <v/>
      </c>
      <c r="C348" s="71" t="str">
        <f xml:space="preserve"> RTD("cqg.rtd",,"StudyData", $A$1, "Bar", "", "Open", $E$1, $A348,,,,,)</f>
        <v/>
      </c>
      <c r="D348" s="71" t="str">
        <f xml:space="preserve"> RTD("cqg.rtd",,"StudyData", $A$1, "Bar", "", "Close", $E$1, $A348,,,,,)</f>
        <v/>
      </c>
      <c r="F348" s="71"/>
      <c r="G348" s="69">
        <f t="shared" si="97"/>
        <v>-346</v>
      </c>
      <c r="H348" s="81" t="str">
        <f xml:space="preserve"> RTD("cqg.rtd",,"StudyData", $G$1, "Bar", "", "Time", $E$1,$A348, , "", "","False")</f>
        <v/>
      </c>
      <c r="I348" s="71" t="str">
        <f xml:space="preserve"> RTD("cqg.rtd",,"StudyData", $G$1, "Bar", "", "Open", $E$1, $A348,,,,,)</f>
        <v/>
      </c>
      <c r="J348" s="71" t="str">
        <f xml:space="preserve"> RTD("cqg.rtd",,"StudyData", $G$1, "Bar", "", "Close", $E$1, $A348,,,,,)</f>
        <v/>
      </c>
    </row>
    <row r="349" spans="1:10" x14ac:dyDescent="0.3">
      <c r="A349" s="69">
        <f t="shared" si="96"/>
        <v>-347</v>
      </c>
      <c r="B349" s="80" t="str">
        <f xml:space="preserve"> RTD("cqg.rtd",,"StudyData", $A$1, "Bar", "", "Time", $E$1,$A349, , "", "","False")</f>
        <v/>
      </c>
      <c r="C349" s="71" t="str">
        <f xml:space="preserve"> RTD("cqg.rtd",,"StudyData", $A$1, "Bar", "", "Open", $E$1, $A349,,,,,)</f>
        <v/>
      </c>
      <c r="D349" s="71" t="str">
        <f xml:space="preserve"> RTD("cqg.rtd",,"StudyData", $A$1, "Bar", "", "Close", $E$1, $A349,,,,,)</f>
        <v/>
      </c>
      <c r="F349" s="71"/>
      <c r="G349" s="69">
        <f t="shared" si="97"/>
        <v>-347</v>
      </c>
      <c r="H349" s="81" t="str">
        <f xml:space="preserve"> RTD("cqg.rtd",,"StudyData", $G$1, "Bar", "", "Time", $E$1,$A349, , "", "","False")</f>
        <v/>
      </c>
      <c r="I349" s="71" t="str">
        <f xml:space="preserve"> RTD("cqg.rtd",,"StudyData", $G$1, "Bar", "", "Open", $E$1, $A349,,,,,)</f>
        <v/>
      </c>
      <c r="J349" s="71" t="str">
        <f xml:space="preserve"> RTD("cqg.rtd",,"StudyData", $G$1, "Bar", "", "Close", $E$1, $A349,,,,,)</f>
        <v/>
      </c>
    </row>
    <row r="350" spans="1:10" x14ac:dyDescent="0.3">
      <c r="A350" s="69">
        <f t="shared" si="96"/>
        <v>-348</v>
      </c>
      <c r="B350" s="80" t="str">
        <f xml:space="preserve"> RTD("cqg.rtd",,"StudyData", $A$1, "Bar", "", "Time", $E$1,$A350, , "", "","False")</f>
        <v/>
      </c>
      <c r="C350" s="71" t="str">
        <f xml:space="preserve"> RTD("cqg.rtd",,"StudyData", $A$1, "Bar", "", "Open", $E$1, $A350,,,,,)</f>
        <v/>
      </c>
      <c r="D350" s="71" t="str">
        <f xml:space="preserve"> RTD("cqg.rtd",,"StudyData", $A$1, "Bar", "", "Close", $E$1, $A350,,,,,)</f>
        <v/>
      </c>
      <c r="F350" s="71"/>
      <c r="G350" s="69">
        <f t="shared" si="97"/>
        <v>-348</v>
      </c>
      <c r="H350" s="81" t="str">
        <f xml:space="preserve"> RTD("cqg.rtd",,"StudyData", $G$1, "Bar", "", "Time", $E$1,$A350, , "", "","False")</f>
        <v/>
      </c>
      <c r="I350" s="71" t="str">
        <f xml:space="preserve"> RTD("cqg.rtd",,"StudyData", $G$1, "Bar", "", "Open", $E$1, $A350,,,,,)</f>
        <v/>
      </c>
      <c r="J350" s="71" t="str">
        <f xml:space="preserve"> RTD("cqg.rtd",,"StudyData", $G$1, "Bar", "", "Close", $E$1, $A350,,,,,)</f>
        <v/>
      </c>
    </row>
    <row r="351" spans="1:10" x14ac:dyDescent="0.3">
      <c r="A351" s="69">
        <f t="shared" si="96"/>
        <v>-349</v>
      </c>
      <c r="B351" s="80" t="str">
        <f xml:space="preserve"> RTD("cqg.rtd",,"StudyData", $A$1, "Bar", "", "Time", $E$1,$A351, , "", "","False")</f>
        <v/>
      </c>
      <c r="C351" s="71" t="str">
        <f xml:space="preserve"> RTD("cqg.rtd",,"StudyData", $A$1, "Bar", "", "Open", $E$1, $A351,,,,,)</f>
        <v/>
      </c>
      <c r="D351" s="71" t="str">
        <f xml:space="preserve"> RTD("cqg.rtd",,"StudyData", $A$1, "Bar", "", "Close", $E$1, $A351,,,,,)</f>
        <v/>
      </c>
      <c r="F351" s="71"/>
      <c r="G351" s="69">
        <f t="shared" si="97"/>
        <v>-349</v>
      </c>
      <c r="H351" s="81" t="str">
        <f xml:space="preserve"> RTD("cqg.rtd",,"StudyData", $G$1, "Bar", "", "Time", $E$1,$A351, , "", "","False")</f>
        <v/>
      </c>
      <c r="I351" s="71" t="str">
        <f xml:space="preserve"> RTD("cqg.rtd",,"StudyData", $G$1, "Bar", "", "Open", $E$1, $A351,,,,,)</f>
        <v/>
      </c>
      <c r="J351" s="71" t="str">
        <f xml:space="preserve"> RTD("cqg.rtd",,"StudyData", $G$1, "Bar", "", "Close", $E$1, $A351,,,,,)</f>
        <v/>
      </c>
    </row>
    <row r="352" spans="1:10" x14ac:dyDescent="0.3">
      <c r="A352" s="69">
        <f t="shared" si="96"/>
        <v>-350</v>
      </c>
      <c r="B352" s="80" t="str">
        <f xml:space="preserve"> RTD("cqg.rtd",,"StudyData", $A$1, "Bar", "", "Time", $E$1,$A352, , "", "","False")</f>
        <v/>
      </c>
      <c r="C352" s="71" t="str">
        <f xml:space="preserve"> RTD("cqg.rtd",,"StudyData", $A$1, "Bar", "", "Open", $E$1, $A352,,,,,)</f>
        <v/>
      </c>
      <c r="D352" s="71" t="str">
        <f xml:space="preserve"> RTD("cqg.rtd",,"StudyData", $A$1, "Bar", "", "Close", $E$1, $A352,,,,,)</f>
        <v/>
      </c>
      <c r="F352" s="71"/>
      <c r="G352" s="69">
        <f t="shared" si="97"/>
        <v>-350</v>
      </c>
      <c r="H352" s="81" t="str">
        <f xml:space="preserve"> RTD("cqg.rtd",,"StudyData", $G$1, "Bar", "", "Time", $E$1,$A352, , "", "","False")</f>
        <v/>
      </c>
      <c r="I352" s="71" t="str">
        <f xml:space="preserve"> RTD("cqg.rtd",,"StudyData", $G$1, "Bar", "", "Open", $E$1, $A352,,,,,)</f>
        <v/>
      </c>
      <c r="J352" s="71" t="str">
        <f xml:space="preserve"> RTD("cqg.rtd",,"StudyData", $G$1, "Bar", "", "Close", $E$1, $A352,,,,,)</f>
        <v/>
      </c>
    </row>
    <row r="353" spans="1:10" x14ac:dyDescent="0.3">
      <c r="A353" s="69">
        <f t="shared" si="96"/>
        <v>-351</v>
      </c>
      <c r="B353" s="80" t="str">
        <f xml:space="preserve"> RTD("cqg.rtd",,"StudyData", $A$1, "Bar", "", "Time", $E$1,$A353, , "", "","False")</f>
        <v/>
      </c>
      <c r="C353" s="71" t="str">
        <f xml:space="preserve"> RTD("cqg.rtd",,"StudyData", $A$1, "Bar", "", "Open", $E$1, $A353,,,,,)</f>
        <v/>
      </c>
      <c r="D353" s="71" t="str">
        <f xml:space="preserve"> RTD("cqg.rtd",,"StudyData", $A$1, "Bar", "", "Close", $E$1, $A353,,,,,)</f>
        <v/>
      </c>
      <c r="F353" s="71"/>
      <c r="G353" s="69">
        <f t="shared" si="97"/>
        <v>-351</v>
      </c>
      <c r="H353" s="81" t="str">
        <f xml:space="preserve"> RTD("cqg.rtd",,"StudyData", $G$1, "Bar", "", "Time", $E$1,$A353, , "", "","False")</f>
        <v/>
      </c>
      <c r="I353" s="71" t="str">
        <f xml:space="preserve"> RTD("cqg.rtd",,"StudyData", $G$1, "Bar", "", "Open", $E$1, $A353,,,,,)</f>
        <v/>
      </c>
      <c r="J353" s="71" t="str">
        <f xml:space="preserve"> RTD("cqg.rtd",,"StudyData", $G$1, "Bar", "", "Close", $E$1, $A353,,,,,)</f>
        <v/>
      </c>
    </row>
    <row r="354" spans="1:10" x14ac:dyDescent="0.3">
      <c r="A354" s="69">
        <f t="shared" si="96"/>
        <v>-352</v>
      </c>
      <c r="B354" s="80" t="str">
        <f xml:space="preserve"> RTD("cqg.rtd",,"StudyData", $A$1, "Bar", "", "Time", $E$1,$A354, , "", "","False")</f>
        <v/>
      </c>
      <c r="C354" s="71" t="str">
        <f xml:space="preserve"> RTD("cqg.rtd",,"StudyData", $A$1, "Bar", "", "Open", $E$1, $A354,,,,,)</f>
        <v/>
      </c>
      <c r="D354" s="71" t="str">
        <f xml:space="preserve"> RTD("cqg.rtd",,"StudyData", $A$1, "Bar", "", "Close", $E$1, $A354,,,,,)</f>
        <v/>
      </c>
      <c r="F354" s="71"/>
      <c r="G354" s="69">
        <f t="shared" si="97"/>
        <v>-352</v>
      </c>
      <c r="H354" s="81" t="str">
        <f xml:space="preserve"> RTD("cqg.rtd",,"StudyData", $G$1, "Bar", "", "Time", $E$1,$A354, , "", "","False")</f>
        <v/>
      </c>
      <c r="I354" s="71" t="str">
        <f xml:space="preserve"> RTD("cqg.rtd",,"StudyData", $G$1, "Bar", "", "Open", $E$1, $A354,,,,,)</f>
        <v/>
      </c>
      <c r="J354" s="71" t="str">
        <f xml:space="preserve"> RTD("cqg.rtd",,"StudyData", $G$1, "Bar", "", "Close", $E$1, $A354,,,,,)</f>
        <v/>
      </c>
    </row>
    <row r="355" spans="1:10" x14ac:dyDescent="0.3">
      <c r="A355" s="69">
        <f t="shared" si="96"/>
        <v>-353</v>
      </c>
      <c r="B355" s="80" t="str">
        <f xml:space="preserve"> RTD("cqg.rtd",,"StudyData", $A$1, "Bar", "", "Time", $E$1,$A355, , "", "","False")</f>
        <v/>
      </c>
      <c r="C355" s="71" t="str">
        <f xml:space="preserve"> RTD("cqg.rtd",,"StudyData", $A$1, "Bar", "", "Open", $E$1, $A355,,,,,)</f>
        <v/>
      </c>
      <c r="D355" s="71" t="str">
        <f xml:space="preserve"> RTD("cqg.rtd",,"StudyData", $A$1, "Bar", "", "Close", $E$1, $A355,,,,,)</f>
        <v/>
      </c>
      <c r="F355" s="71"/>
      <c r="G355" s="69">
        <f t="shared" si="97"/>
        <v>-353</v>
      </c>
      <c r="H355" s="81" t="str">
        <f xml:space="preserve"> RTD("cqg.rtd",,"StudyData", $G$1, "Bar", "", "Time", $E$1,$A355, , "", "","False")</f>
        <v/>
      </c>
      <c r="I355" s="71" t="str">
        <f xml:space="preserve"> RTD("cqg.rtd",,"StudyData", $G$1, "Bar", "", "Open", $E$1, $A355,,,,,)</f>
        <v/>
      </c>
      <c r="J355" s="71" t="str">
        <f xml:space="preserve"> RTD("cqg.rtd",,"StudyData", $G$1, "Bar", "", "Close", $E$1, $A355,,,,,)</f>
        <v/>
      </c>
    </row>
    <row r="356" spans="1:10" x14ac:dyDescent="0.3">
      <c r="A356" s="69">
        <f t="shared" si="96"/>
        <v>-354</v>
      </c>
      <c r="B356" s="80" t="str">
        <f xml:space="preserve"> RTD("cqg.rtd",,"StudyData", $A$1, "Bar", "", "Time", $E$1,$A356, , "", "","False")</f>
        <v/>
      </c>
      <c r="C356" s="71" t="str">
        <f xml:space="preserve"> RTD("cqg.rtd",,"StudyData", $A$1, "Bar", "", "Open", $E$1, $A356,,,,,)</f>
        <v/>
      </c>
      <c r="D356" s="71" t="str">
        <f xml:space="preserve"> RTD("cqg.rtd",,"StudyData", $A$1, "Bar", "", "Close", $E$1, $A356,,,,,)</f>
        <v/>
      </c>
      <c r="F356" s="71"/>
      <c r="G356" s="69">
        <f t="shared" si="97"/>
        <v>-354</v>
      </c>
      <c r="H356" s="81" t="str">
        <f xml:space="preserve"> RTD("cqg.rtd",,"StudyData", $G$1, "Bar", "", "Time", $E$1,$A356, , "", "","False")</f>
        <v/>
      </c>
      <c r="I356" s="71" t="str">
        <f xml:space="preserve"> RTD("cqg.rtd",,"StudyData", $G$1, "Bar", "", "Open", $E$1, $A356,,,,,)</f>
        <v/>
      </c>
      <c r="J356" s="71" t="str">
        <f xml:space="preserve"> RTD("cqg.rtd",,"StudyData", $G$1, "Bar", "", "Close", $E$1, $A356,,,,,)</f>
        <v/>
      </c>
    </row>
    <row r="357" spans="1:10" x14ac:dyDescent="0.3">
      <c r="A357" s="69">
        <f t="shared" si="96"/>
        <v>-355</v>
      </c>
      <c r="B357" s="80" t="str">
        <f xml:space="preserve"> RTD("cqg.rtd",,"StudyData", $A$1, "Bar", "", "Time", $E$1,$A357, , "", "","False")</f>
        <v/>
      </c>
      <c r="C357" s="71" t="str">
        <f xml:space="preserve"> RTD("cqg.rtd",,"StudyData", $A$1, "Bar", "", "Open", $E$1, $A357,,,,,)</f>
        <v/>
      </c>
      <c r="D357" s="71" t="str">
        <f xml:space="preserve"> RTD("cqg.rtd",,"StudyData", $A$1, "Bar", "", "Close", $E$1, $A357,,,,,)</f>
        <v/>
      </c>
      <c r="F357" s="71"/>
      <c r="G357" s="69">
        <f t="shared" si="97"/>
        <v>-355</v>
      </c>
      <c r="H357" s="81" t="str">
        <f xml:space="preserve"> RTD("cqg.rtd",,"StudyData", $G$1, "Bar", "", "Time", $E$1,$A357, , "", "","False")</f>
        <v/>
      </c>
      <c r="I357" s="71" t="str">
        <f xml:space="preserve"> RTD("cqg.rtd",,"StudyData", $G$1, "Bar", "", "Open", $E$1, $A357,,,,,)</f>
        <v/>
      </c>
      <c r="J357" s="71" t="str">
        <f xml:space="preserve"> RTD("cqg.rtd",,"StudyData", $G$1, "Bar", "", "Close", $E$1, $A357,,,,,)</f>
        <v/>
      </c>
    </row>
    <row r="358" spans="1:10" x14ac:dyDescent="0.3">
      <c r="A358" s="69">
        <f t="shared" si="96"/>
        <v>-356</v>
      </c>
      <c r="B358" s="80" t="str">
        <f xml:space="preserve"> RTD("cqg.rtd",,"StudyData", $A$1, "Bar", "", "Time", $E$1,$A358, , "", "","False")</f>
        <v/>
      </c>
      <c r="C358" s="71" t="str">
        <f xml:space="preserve"> RTD("cqg.rtd",,"StudyData", $A$1, "Bar", "", "Open", $E$1, $A358,,,,,)</f>
        <v/>
      </c>
      <c r="D358" s="71" t="str">
        <f xml:space="preserve"> RTD("cqg.rtd",,"StudyData", $A$1, "Bar", "", "Close", $E$1, $A358,,,,,)</f>
        <v/>
      </c>
      <c r="F358" s="71"/>
      <c r="G358" s="69">
        <f t="shared" si="97"/>
        <v>-356</v>
      </c>
      <c r="H358" s="81" t="str">
        <f xml:space="preserve"> RTD("cqg.rtd",,"StudyData", $G$1, "Bar", "", "Time", $E$1,$A358, , "", "","False")</f>
        <v/>
      </c>
      <c r="I358" s="71" t="str">
        <f xml:space="preserve"> RTD("cqg.rtd",,"StudyData", $G$1, "Bar", "", "Open", $E$1, $A358,,,,,)</f>
        <v/>
      </c>
      <c r="J358" s="71" t="str">
        <f xml:space="preserve"> RTD("cqg.rtd",,"StudyData", $G$1, "Bar", "", "Close", $E$1, $A358,,,,,)</f>
        <v/>
      </c>
    </row>
    <row r="359" spans="1:10" x14ac:dyDescent="0.3">
      <c r="A359" s="69">
        <f t="shared" si="96"/>
        <v>-357</v>
      </c>
      <c r="B359" s="80" t="str">
        <f xml:space="preserve"> RTD("cqg.rtd",,"StudyData", $A$1, "Bar", "", "Time", $E$1,$A359, , "", "","False")</f>
        <v/>
      </c>
      <c r="C359" s="71" t="str">
        <f xml:space="preserve"> RTD("cqg.rtd",,"StudyData", $A$1, "Bar", "", "Open", $E$1, $A359,,,,,)</f>
        <v/>
      </c>
      <c r="D359" s="71" t="str">
        <f xml:space="preserve"> RTD("cqg.rtd",,"StudyData", $A$1, "Bar", "", "Close", $E$1, $A359,,,,,)</f>
        <v/>
      </c>
      <c r="F359" s="71"/>
      <c r="G359" s="69">
        <f t="shared" si="97"/>
        <v>-357</v>
      </c>
      <c r="H359" s="81" t="str">
        <f xml:space="preserve"> RTD("cqg.rtd",,"StudyData", $G$1, "Bar", "", "Time", $E$1,$A359, , "", "","False")</f>
        <v/>
      </c>
      <c r="I359" s="71" t="str">
        <f xml:space="preserve"> RTD("cqg.rtd",,"StudyData", $G$1, "Bar", "", "Open", $E$1, $A359,,,,,)</f>
        <v/>
      </c>
      <c r="J359" s="71" t="str">
        <f xml:space="preserve"> RTD("cqg.rtd",,"StudyData", $G$1, "Bar", "", "Close", $E$1, $A359,,,,,)</f>
        <v/>
      </c>
    </row>
    <row r="360" spans="1:10" x14ac:dyDescent="0.3">
      <c r="A360" s="69">
        <f t="shared" si="96"/>
        <v>-358</v>
      </c>
      <c r="B360" s="80" t="str">
        <f xml:space="preserve"> RTD("cqg.rtd",,"StudyData", $A$1, "Bar", "", "Time", $E$1,$A360, , "", "","False")</f>
        <v/>
      </c>
      <c r="C360" s="71" t="str">
        <f xml:space="preserve"> RTD("cqg.rtd",,"StudyData", $A$1, "Bar", "", "Open", $E$1, $A360,,,,,)</f>
        <v/>
      </c>
      <c r="D360" s="71" t="str">
        <f xml:space="preserve"> RTD("cqg.rtd",,"StudyData", $A$1, "Bar", "", "Close", $E$1, $A360,,,,,)</f>
        <v/>
      </c>
      <c r="F360" s="71"/>
      <c r="G360" s="69">
        <f t="shared" si="97"/>
        <v>-358</v>
      </c>
      <c r="H360" s="81" t="str">
        <f xml:space="preserve"> RTD("cqg.rtd",,"StudyData", $G$1, "Bar", "", "Time", $E$1,$A360, , "", "","False")</f>
        <v/>
      </c>
      <c r="I360" s="71" t="str">
        <f xml:space="preserve"> RTD("cqg.rtd",,"StudyData", $G$1, "Bar", "", "Open", $E$1, $A360,,,,,)</f>
        <v/>
      </c>
      <c r="J360" s="71" t="str">
        <f xml:space="preserve"> RTD("cqg.rtd",,"StudyData", $G$1, "Bar", "", "Close", $E$1, $A360,,,,,)</f>
        <v/>
      </c>
    </row>
    <row r="361" spans="1:10" x14ac:dyDescent="0.3">
      <c r="A361" s="69">
        <f t="shared" si="96"/>
        <v>-359</v>
      </c>
      <c r="B361" s="80" t="str">
        <f xml:space="preserve"> RTD("cqg.rtd",,"StudyData", $A$1, "Bar", "", "Time", $E$1,$A361, , "", "","False")</f>
        <v/>
      </c>
      <c r="C361" s="71" t="str">
        <f xml:space="preserve"> RTD("cqg.rtd",,"StudyData", $A$1, "Bar", "", "Open", $E$1, $A361,,,,,)</f>
        <v/>
      </c>
      <c r="D361" s="71" t="str">
        <f xml:space="preserve"> RTD("cqg.rtd",,"StudyData", $A$1, "Bar", "", "Close", $E$1, $A361,,,,,)</f>
        <v/>
      </c>
      <c r="F361" s="71"/>
      <c r="G361" s="69">
        <f t="shared" si="97"/>
        <v>-359</v>
      </c>
      <c r="H361" s="81" t="str">
        <f xml:space="preserve"> RTD("cqg.rtd",,"StudyData", $G$1, "Bar", "", "Time", $E$1,$A361, , "", "","False")</f>
        <v/>
      </c>
      <c r="I361" s="71" t="str">
        <f xml:space="preserve"> RTD("cqg.rtd",,"StudyData", $G$1, "Bar", "", "Open", $E$1, $A361,,,,,)</f>
        <v/>
      </c>
      <c r="J361" s="71" t="str">
        <f xml:space="preserve"> RTD("cqg.rtd",,"StudyData", $G$1, "Bar", "", "Close", $E$1, $A361,,,,,)</f>
        <v/>
      </c>
    </row>
    <row r="362" spans="1:10" x14ac:dyDescent="0.3">
      <c r="A362" s="69">
        <f t="shared" si="96"/>
        <v>-360</v>
      </c>
      <c r="B362" s="80" t="str">
        <f xml:space="preserve"> RTD("cqg.rtd",,"StudyData", $A$1, "Bar", "", "Time", $E$1,$A362, , "", "","False")</f>
        <v/>
      </c>
      <c r="C362" s="71" t="str">
        <f xml:space="preserve"> RTD("cqg.rtd",,"StudyData", $A$1, "Bar", "", "Open", $E$1, $A362,,,,,)</f>
        <v/>
      </c>
      <c r="D362" s="71" t="str">
        <f xml:space="preserve"> RTD("cqg.rtd",,"StudyData", $A$1, "Bar", "", "Close", $E$1, $A362,,,,,)</f>
        <v/>
      </c>
      <c r="F362" s="71"/>
      <c r="G362" s="69">
        <f t="shared" si="97"/>
        <v>-360</v>
      </c>
      <c r="H362" s="81" t="str">
        <f xml:space="preserve"> RTD("cqg.rtd",,"StudyData", $G$1, "Bar", "", "Time", $E$1,$A362, , "", "","False")</f>
        <v/>
      </c>
      <c r="I362" s="71" t="str">
        <f xml:space="preserve"> RTD("cqg.rtd",,"StudyData", $G$1, "Bar", "", "Open", $E$1, $A362,,,,,)</f>
        <v/>
      </c>
      <c r="J362" s="71" t="str">
        <f xml:space="preserve"> RTD("cqg.rtd",,"StudyData", $G$1, "Bar", "", "Close", $E$1, $A362,,,,,)</f>
        <v/>
      </c>
    </row>
    <row r="363" spans="1:10" x14ac:dyDescent="0.3">
      <c r="A363" s="69">
        <f t="shared" si="96"/>
        <v>-361</v>
      </c>
      <c r="B363" s="80" t="str">
        <f xml:space="preserve"> RTD("cqg.rtd",,"StudyData", $A$1, "Bar", "", "Time", $E$1,$A363, , "", "","False")</f>
        <v/>
      </c>
      <c r="C363" s="71" t="str">
        <f xml:space="preserve"> RTD("cqg.rtd",,"StudyData", $A$1, "Bar", "", "Open", $E$1, $A363,,,,,)</f>
        <v/>
      </c>
      <c r="D363" s="71" t="str">
        <f xml:space="preserve"> RTD("cqg.rtd",,"StudyData", $A$1, "Bar", "", "Close", $E$1, $A363,,,,,)</f>
        <v/>
      </c>
      <c r="F363" s="71"/>
      <c r="G363" s="69">
        <f t="shared" si="97"/>
        <v>-361</v>
      </c>
      <c r="H363" s="81" t="str">
        <f xml:space="preserve"> RTD("cqg.rtd",,"StudyData", $G$1, "Bar", "", "Time", $E$1,$A363, , "", "","False")</f>
        <v/>
      </c>
      <c r="I363" s="71" t="str">
        <f xml:space="preserve"> RTD("cqg.rtd",,"StudyData", $G$1, "Bar", "", "Open", $E$1, $A363,,,,,)</f>
        <v/>
      </c>
      <c r="J363" s="71" t="str">
        <f xml:space="preserve"> RTD("cqg.rtd",,"StudyData", $G$1, "Bar", "", "Close", $E$1, $A363,,,,,)</f>
        <v/>
      </c>
    </row>
    <row r="364" spans="1:10" x14ac:dyDescent="0.3">
      <c r="A364" s="69">
        <f t="shared" si="96"/>
        <v>-362</v>
      </c>
      <c r="B364" s="80" t="str">
        <f xml:space="preserve"> RTD("cqg.rtd",,"StudyData", $A$1, "Bar", "", "Time", $E$1,$A364, , "", "","False")</f>
        <v/>
      </c>
      <c r="C364" s="71" t="str">
        <f xml:space="preserve"> RTD("cqg.rtd",,"StudyData", $A$1, "Bar", "", "Open", $E$1, $A364,,,,,)</f>
        <v/>
      </c>
      <c r="D364" s="71" t="str">
        <f xml:space="preserve"> RTD("cqg.rtd",,"StudyData", $A$1, "Bar", "", "Close", $E$1, $A364,,,,,)</f>
        <v/>
      </c>
      <c r="F364" s="71"/>
      <c r="G364" s="69">
        <f t="shared" si="97"/>
        <v>-362</v>
      </c>
      <c r="H364" s="81" t="str">
        <f xml:space="preserve"> RTD("cqg.rtd",,"StudyData", $G$1, "Bar", "", "Time", $E$1,$A364, , "", "","False")</f>
        <v/>
      </c>
      <c r="I364" s="71" t="str">
        <f xml:space="preserve"> RTD("cqg.rtd",,"StudyData", $G$1, "Bar", "", "Open", $E$1, $A364,,,,,)</f>
        <v/>
      </c>
      <c r="J364" s="71" t="str">
        <f xml:space="preserve"> RTD("cqg.rtd",,"StudyData", $G$1, "Bar", "", "Close", $E$1, $A364,,,,,)</f>
        <v/>
      </c>
    </row>
    <row r="365" spans="1:10" x14ac:dyDescent="0.3">
      <c r="A365" s="69">
        <f t="shared" si="96"/>
        <v>-363</v>
      </c>
      <c r="B365" s="80" t="str">
        <f xml:space="preserve"> RTD("cqg.rtd",,"StudyData", $A$1, "Bar", "", "Time", $E$1,$A365, , "", "","False")</f>
        <v/>
      </c>
      <c r="C365" s="71" t="str">
        <f xml:space="preserve"> RTD("cqg.rtd",,"StudyData", $A$1, "Bar", "", "Open", $E$1, $A365,,,,,)</f>
        <v/>
      </c>
      <c r="D365" s="71" t="str">
        <f xml:space="preserve"> RTD("cqg.rtd",,"StudyData", $A$1, "Bar", "", "Close", $E$1, $A365,,,,,)</f>
        <v/>
      </c>
      <c r="F365" s="71"/>
      <c r="G365" s="69">
        <f t="shared" si="97"/>
        <v>-363</v>
      </c>
      <c r="H365" s="81" t="str">
        <f xml:space="preserve"> RTD("cqg.rtd",,"StudyData", $G$1, "Bar", "", "Time", $E$1,$A365, , "", "","False")</f>
        <v/>
      </c>
      <c r="I365" s="71" t="str">
        <f xml:space="preserve"> RTD("cqg.rtd",,"StudyData", $G$1, "Bar", "", "Open", $E$1, $A365,,,,,)</f>
        <v/>
      </c>
      <c r="J365" s="71" t="str">
        <f xml:space="preserve"> RTD("cqg.rtd",,"StudyData", $G$1, "Bar", "", "Close", $E$1, $A365,,,,,)</f>
        <v/>
      </c>
    </row>
    <row r="366" spans="1:10" x14ac:dyDescent="0.3">
      <c r="A366" s="69">
        <f t="shared" si="96"/>
        <v>-364</v>
      </c>
      <c r="B366" s="80" t="str">
        <f xml:space="preserve"> RTD("cqg.rtd",,"StudyData", $A$1, "Bar", "", "Time", $E$1,$A366, , "", "","False")</f>
        <v/>
      </c>
      <c r="C366" s="71" t="str">
        <f xml:space="preserve"> RTD("cqg.rtd",,"StudyData", $A$1, "Bar", "", "Open", $E$1, $A366,,,,,)</f>
        <v/>
      </c>
      <c r="D366" s="71" t="str">
        <f xml:space="preserve"> RTD("cqg.rtd",,"StudyData", $A$1, "Bar", "", "Close", $E$1, $A366,,,,,)</f>
        <v/>
      </c>
      <c r="F366" s="71"/>
      <c r="G366" s="69">
        <f t="shared" si="97"/>
        <v>-364</v>
      </c>
      <c r="H366" s="81" t="str">
        <f xml:space="preserve"> RTD("cqg.rtd",,"StudyData", $G$1, "Bar", "", "Time", $E$1,$A366, , "", "","False")</f>
        <v/>
      </c>
      <c r="I366" s="71" t="str">
        <f xml:space="preserve"> RTD("cqg.rtd",,"StudyData", $G$1, "Bar", "", "Open", $E$1, $A366,,,,,)</f>
        <v/>
      </c>
      <c r="J366" s="71" t="str">
        <f xml:space="preserve"> RTD("cqg.rtd",,"StudyData", $G$1, "Bar", "", "Close", $E$1, $A366,,,,,)</f>
        <v/>
      </c>
    </row>
    <row r="367" spans="1:10" x14ac:dyDescent="0.3">
      <c r="A367" s="69">
        <f t="shared" si="96"/>
        <v>-365</v>
      </c>
      <c r="B367" s="80" t="str">
        <f xml:space="preserve"> RTD("cqg.rtd",,"StudyData", $A$1, "Bar", "", "Time", $E$1,$A367, , "", "","False")</f>
        <v/>
      </c>
      <c r="C367" s="71" t="str">
        <f xml:space="preserve"> RTD("cqg.rtd",,"StudyData", $A$1, "Bar", "", "Open", $E$1, $A367,,,,,)</f>
        <v/>
      </c>
      <c r="D367" s="71" t="str">
        <f xml:space="preserve"> RTD("cqg.rtd",,"StudyData", $A$1, "Bar", "", "Close", $E$1, $A367,,,,,)</f>
        <v/>
      </c>
      <c r="F367" s="71"/>
      <c r="G367" s="69">
        <f t="shared" si="97"/>
        <v>-365</v>
      </c>
      <c r="H367" s="81" t="str">
        <f xml:space="preserve"> RTD("cqg.rtd",,"StudyData", $G$1, "Bar", "", "Time", $E$1,$A367, , "", "","False")</f>
        <v/>
      </c>
      <c r="I367" s="71" t="str">
        <f xml:space="preserve"> RTD("cqg.rtd",,"StudyData", $G$1, "Bar", "", "Open", $E$1, $A367,,,,,)</f>
        <v/>
      </c>
      <c r="J367" s="71" t="str">
        <f xml:space="preserve"> RTD("cqg.rtd",,"StudyData", $G$1, "Bar", "", "Close", $E$1, $A367,,,,,)</f>
        <v/>
      </c>
    </row>
    <row r="368" spans="1:10" x14ac:dyDescent="0.3">
      <c r="A368" s="69">
        <f t="shared" si="96"/>
        <v>-366</v>
      </c>
      <c r="B368" s="80" t="str">
        <f xml:space="preserve"> RTD("cqg.rtd",,"StudyData", $A$1, "Bar", "", "Time", $E$1,$A368, , "", "","False")</f>
        <v/>
      </c>
      <c r="C368" s="71" t="str">
        <f xml:space="preserve"> RTD("cqg.rtd",,"StudyData", $A$1, "Bar", "", "Open", $E$1, $A368,,,,,)</f>
        <v/>
      </c>
      <c r="D368" s="71" t="str">
        <f xml:space="preserve"> RTD("cqg.rtd",,"StudyData", $A$1, "Bar", "", "Close", $E$1, $A368,,,,,)</f>
        <v/>
      </c>
      <c r="F368" s="71"/>
      <c r="G368" s="69">
        <f t="shared" si="97"/>
        <v>-366</v>
      </c>
      <c r="H368" s="81" t="str">
        <f xml:space="preserve"> RTD("cqg.rtd",,"StudyData", $G$1, "Bar", "", "Time", $E$1,$A368, , "", "","False")</f>
        <v/>
      </c>
      <c r="I368" s="71" t="str">
        <f xml:space="preserve"> RTD("cqg.rtd",,"StudyData", $G$1, "Bar", "", "Open", $E$1, $A368,,,,,)</f>
        <v/>
      </c>
      <c r="J368" s="71" t="str">
        <f xml:space="preserve"> RTD("cqg.rtd",,"StudyData", $G$1, "Bar", "", "Close", $E$1, $A368,,,,,)</f>
        <v/>
      </c>
    </row>
    <row r="369" spans="1:10" x14ac:dyDescent="0.3">
      <c r="A369" s="69">
        <f t="shared" si="96"/>
        <v>-367</v>
      </c>
      <c r="B369" s="80" t="str">
        <f xml:space="preserve"> RTD("cqg.rtd",,"StudyData", $A$1, "Bar", "", "Time", $E$1,$A369, , "", "","False")</f>
        <v/>
      </c>
      <c r="C369" s="71" t="str">
        <f xml:space="preserve"> RTD("cqg.rtd",,"StudyData", $A$1, "Bar", "", "Open", $E$1, $A369,,,,,)</f>
        <v/>
      </c>
      <c r="D369" s="71" t="str">
        <f xml:space="preserve"> RTD("cqg.rtd",,"StudyData", $A$1, "Bar", "", "Close", $E$1, $A369,,,,,)</f>
        <v/>
      </c>
      <c r="F369" s="71"/>
      <c r="G369" s="69">
        <f t="shared" si="97"/>
        <v>-367</v>
      </c>
      <c r="H369" s="81" t="str">
        <f xml:space="preserve"> RTD("cqg.rtd",,"StudyData", $G$1, "Bar", "", "Time", $E$1,$A369, , "", "","False")</f>
        <v/>
      </c>
      <c r="I369" s="71" t="str">
        <f xml:space="preserve"> RTD("cqg.rtd",,"StudyData", $G$1, "Bar", "", "Open", $E$1, $A369,,,,,)</f>
        <v/>
      </c>
      <c r="J369" s="71" t="str">
        <f xml:space="preserve"> RTD("cqg.rtd",,"StudyData", $G$1, "Bar", "", "Close", $E$1, $A369,,,,,)</f>
        <v/>
      </c>
    </row>
    <row r="370" spans="1:10" x14ac:dyDescent="0.3">
      <c r="A370" s="69">
        <f t="shared" si="96"/>
        <v>-368</v>
      </c>
      <c r="B370" s="80" t="str">
        <f xml:space="preserve"> RTD("cqg.rtd",,"StudyData", $A$1, "Bar", "", "Time", $E$1,$A370, , "", "","False")</f>
        <v/>
      </c>
      <c r="C370" s="71" t="str">
        <f xml:space="preserve"> RTD("cqg.rtd",,"StudyData", $A$1, "Bar", "", "Open", $E$1, $A370,,,,,)</f>
        <v/>
      </c>
      <c r="D370" s="71" t="str">
        <f xml:space="preserve"> RTD("cqg.rtd",,"StudyData", $A$1, "Bar", "", "Close", $E$1, $A370,,,,,)</f>
        <v/>
      </c>
      <c r="F370" s="71"/>
      <c r="G370" s="69">
        <f t="shared" si="97"/>
        <v>-368</v>
      </c>
      <c r="H370" s="81" t="str">
        <f xml:space="preserve"> RTD("cqg.rtd",,"StudyData", $G$1, "Bar", "", "Time", $E$1,$A370, , "", "","False")</f>
        <v/>
      </c>
      <c r="I370" s="71" t="str">
        <f xml:space="preserve"> RTD("cqg.rtd",,"StudyData", $G$1, "Bar", "", "Open", $E$1, $A370,,,,,)</f>
        <v/>
      </c>
      <c r="J370" s="71" t="str">
        <f xml:space="preserve"> RTD("cqg.rtd",,"StudyData", $G$1, "Bar", "", "Close", $E$1, $A370,,,,,)</f>
        <v/>
      </c>
    </row>
    <row r="371" spans="1:10" x14ac:dyDescent="0.3">
      <c r="A371" s="69">
        <f t="shared" si="96"/>
        <v>-369</v>
      </c>
      <c r="B371" s="80" t="str">
        <f xml:space="preserve"> RTD("cqg.rtd",,"StudyData", $A$1, "Bar", "", "Time", $E$1,$A371, , "", "","False")</f>
        <v/>
      </c>
      <c r="C371" s="71" t="str">
        <f xml:space="preserve"> RTD("cqg.rtd",,"StudyData", $A$1, "Bar", "", "Open", $E$1, $A371,,,,,)</f>
        <v/>
      </c>
      <c r="D371" s="71" t="str">
        <f xml:space="preserve"> RTD("cqg.rtd",,"StudyData", $A$1, "Bar", "", "Close", $E$1, $A371,,,,,)</f>
        <v/>
      </c>
      <c r="F371" s="71"/>
      <c r="G371" s="69">
        <f t="shared" si="97"/>
        <v>-369</v>
      </c>
      <c r="H371" s="81" t="str">
        <f xml:space="preserve"> RTD("cqg.rtd",,"StudyData", $G$1, "Bar", "", "Time", $E$1,$A371, , "", "","False")</f>
        <v/>
      </c>
      <c r="I371" s="71" t="str">
        <f xml:space="preserve"> RTD("cqg.rtd",,"StudyData", $G$1, "Bar", "", "Open", $E$1, $A371,,,,,)</f>
        <v/>
      </c>
      <c r="J371" s="71" t="str">
        <f xml:space="preserve"> RTD("cqg.rtd",,"StudyData", $G$1, "Bar", "", "Close", $E$1, $A371,,,,,)</f>
        <v/>
      </c>
    </row>
    <row r="372" spans="1:10" x14ac:dyDescent="0.3">
      <c r="A372" s="69">
        <f t="shared" si="96"/>
        <v>-370</v>
      </c>
      <c r="B372" s="80" t="str">
        <f xml:space="preserve"> RTD("cqg.rtd",,"StudyData", $A$1, "Bar", "", "Time", $E$1,$A372, , "", "","False")</f>
        <v/>
      </c>
      <c r="C372" s="71" t="str">
        <f xml:space="preserve"> RTD("cqg.rtd",,"StudyData", $A$1, "Bar", "", "Open", $E$1, $A372,,,,,)</f>
        <v/>
      </c>
      <c r="D372" s="71" t="str">
        <f xml:space="preserve"> RTD("cqg.rtd",,"StudyData", $A$1, "Bar", "", "Close", $E$1, $A372,,,,,)</f>
        <v/>
      </c>
      <c r="F372" s="71"/>
      <c r="G372" s="69">
        <f t="shared" si="97"/>
        <v>-370</v>
      </c>
      <c r="H372" s="81" t="str">
        <f xml:space="preserve"> RTD("cqg.rtd",,"StudyData", $G$1, "Bar", "", "Time", $E$1,$A372, , "", "","False")</f>
        <v/>
      </c>
      <c r="I372" s="71" t="str">
        <f xml:space="preserve"> RTD("cqg.rtd",,"StudyData", $G$1, "Bar", "", "Open", $E$1, $A372,,,,,)</f>
        <v/>
      </c>
      <c r="J372" s="71" t="str">
        <f xml:space="preserve"> RTD("cqg.rtd",,"StudyData", $G$1, "Bar", "", "Close", $E$1, $A372,,,,,)</f>
        <v/>
      </c>
    </row>
    <row r="373" spans="1:10" x14ac:dyDescent="0.3">
      <c r="A373" s="69">
        <f t="shared" si="96"/>
        <v>-371</v>
      </c>
      <c r="B373" s="80" t="str">
        <f xml:space="preserve"> RTD("cqg.rtd",,"StudyData", $A$1, "Bar", "", "Time", $E$1,$A373, , "", "","False")</f>
        <v/>
      </c>
      <c r="C373" s="71" t="str">
        <f xml:space="preserve"> RTD("cqg.rtd",,"StudyData", $A$1, "Bar", "", "Open", $E$1, $A373,,,,,)</f>
        <v/>
      </c>
      <c r="D373" s="71" t="str">
        <f xml:space="preserve"> RTD("cqg.rtd",,"StudyData", $A$1, "Bar", "", "Close", $E$1, $A373,,,,,)</f>
        <v/>
      </c>
      <c r="F373" s="71"/>
      <c r="G373" s="69">
        <f t="shared" si="97"/>
        <v>-371</v>
      </c>
      <c r="H373" s="81" t="str">
        <f xml:space="preserve"> RTD("cqg.rtd",,"StudyData", $G$1, "Bar", "", "Time", $E$1,$A373, , "", "","False")</f>
        <v/>
      </c>
      <c r="I373" s="71" t="str">
        <f xml:space="preserve"> RTD("cqg.rtd",,"StudyData", $G$1, "Bar", "", "Open", $E$1, $A373,,,,,)</f>
        <v/>
      </c>
      <c r="J373" s="71" t="str">
        <f xml:space="preserve"> RTD("cqg.rtd",,"StudyData", $G$1, "Bar", "", "Close", $E$1, $A373,,,,,)</f>
        <v/>
      </c>
    </row>
    <row r="374" spans="1:10" x14ac:dyDescent="0.3">
      <c r="A374" s="69">
        <f t="shared" si="96"/>
        <v>-372</v>
      </c>
      <c r="B374" s="80" t="str">
        <f xml:space="preserve"> RTD("cqg.rtd",,"StudyData", $A$1, "Bar", "", "Time", $E$1,$A374, , "", "","False")</f>
        <v/>
      </c>
      <c r="C374" s="71" t="str">
        <f xml:space="preserve"> RTD("cqg.rtd",,"StudyData", $A$1, "Bar", "", "Open", $E$1, $A374,,,,,)</f>
        <v/>
      </c>
      <c r="D374" s="71" t="str">
        <f xml:space="preserve"> RTD("cqg.rtd",,"StudyData", $A$1, "Bar", "", "Close", $E$1, $A374,,,,,)</f>
        <v/>
      </c>
      <c r="F374" s="71"/>
      <c r="G374" s="69">
        <f t="shared" si="97"/>
        <v>-372</v>
      </c>
      <c r="H374" s="81" t="str">
        <f xml:space="preserve"> RTD("cqg.rtd",,"StudyData", $G$1, "Bar", "", "Time", $E$1,$A374, , "", "","False")</f>
        <v/>
      </c>
      <c r="I374" s="71" t="str">
        <f xml:space="preserve"> RTD("cqg.rtd",,"StudyData", $G$1, "Bar", "", "Open", $E$1, $A374,,,,,)</f>
        <v/>
      </c>
      <c r="J374" s="71" t="str">
        <f xml:space="preserve"> RTD("cqg.rtd",,"StudyData", $G$1, "Bar", "", "Close", $E$1, $A374,,,,,)</f>
        <v/>
      </c>
    </row>
    <row r="375" spans="1:10" x14ac:dyDescent="0.3">
      <c r="A375" s="69">
        <f t="shared" si="96"/>
        <v>-373</v>
      </c>
      <c r="B375" s="80" t="str">
        <f xml:space="preserve"> RTD("cqg.rtd",,"StudyData", $A$1, "Bar", "", "Time", $E$1,$A375, , "", "","False")</f>
        <v/>
      </c>
      <c r="C375" s="71" t="str">
        <f xml:space="preserve"> RTD("cqg.rtd",,"StudyData", $A$1, "Bar", "", "Open", $E$1, $A375,,,,,)</f>
        <v/>
      </c>
      <c r="D375" s="71" t="str">
        <f xml:space="preserve"> RTD("cqg.rtd",,"StudyData", $A$1, "Bar", "", "Close", $E$1, $A375,,,,,)</f>
        <v/>
      </c>
      <c r="F375" s="71"/>
      <c r="G375" s="69">
        <f t="shared" si="97"/>
        <v>-373</v>
      </c>
      <c r="H375" s="81" t="str">
        <f xml:space="preserve"> RTD("cqg.rtd",,"StudyData", $G$1, "Bar", "", "Time", $E$1,$A375, , "", "","False")</f>
        <v/>
      </c>
      <c r="I375" s="71" t="str">
        <f xml:space="preserve"> RTD("cqg.rtd",,"StudyData", $G$1, "Bar", "", "Open", $E$1, $A375,,,,,)</f>
        <v/>
      </c>
      <c r="J375" s="71" t="str">
        <f xml:space="preserve"> RTD("cqg.rtd",,"StudyData", $G$1, "Bar", "", "Close", $E$1, $A375,,,,,)</f>
        <v/>
      </c>
    </row>
    <row r="376" spans="1:10" x14ac:dyDescent="0.3">
      <c r="A376" s="69">
        <f t="shared" si="96"/>
        <v>-374</v>
      </c>
      <c r="B376" s="80" t="str">
        <f xml:space="preserve"> RTD("cqg.rtd",,"StudyData", $A$1, "Bar", "", "Time", $E$1,$A376, , "", "","False")</f>
        <v/>
      </c>
      <c r="C376" s="71" t="str">
        <f xml:space="preserve"> RTD("cqg.rtd",,"StudyData", $A$1, "Bar", "", "Open", $E$1, $A376,,,,,)</f>
        <v/>
      </c>
      <c r="D376" s="71" t="str">
        <f xml:space="preserve"> RTD("cqg.rtd",,"StudyData", $A$1, "Bar", "", "Close", $E$1, $A376,,,,,)</f>
        <v/>
      </c>
      <c r="F376" s="71"/>
      <c r="G376" s="69">
        <f t="shared" si="97"/>
        <v>-374</v>
      </c>
      <c r="H376" s="81" t="str">
        <f xml:space="preserve"> RTD("cqg.rtd",,"StudyData", $G$1, "Bar", "", "Time", $E$1,$A376, , "", "","False")</f>
        <v/>
      </c>
      <c r="I376" s="71" t="str">
        <f xml:space="preserve"> RTD("cqg.rtd",,"StudyData", $G$1, "Bar", "", "Open", $E$1, $A376,,,,,)</f>
        <v/>
      </c>
      <c r="J376" s="71" t="str">
        <f xml:space="preserve"> RTD("cqg.rtd",,"StudyData", $G$1, "Bar", "", "Close", $E$1, $A376,,,,,)</f>
        <v/>
      </c>
    </row>
    <row r="377" spans="1:10" x14ac:dyDescent="0.3">
      <c r="A377" s="69">
        <f t="shared" si="96"/>
        <v>-375</v>
      </c>
      <c r="B377" s="80" t="str">
        <f xml:space="preserve"> RTD("cqg.rtd",,"StudyData", $A$1, "Bar", "", "Time", $E$1,$A377, , "", "","False")</f>
        <v/>
      </c>
      <c r="C377" s="71" t="str">
        <f xml:space="preserve"> RTD("cqg.rtd",,"StudyData", $A$1, "Bar", "", "Open", $E$1, $A377,,,,,)</f>
        <v/>
      </c>
      <c r="D377" s="71" t="str">
        <f xml:space="preserve"> RTD("cqg.rtd",,"StudyData", $A$1, "Bar", "", "Close", $E$1, $A377,,,,,)</f>
        <v/>
      </c>
      <c r="F377" s="71"/>
      <c r="G377" s="69">
        <f t="shared" si="97"/>
        <v>-375</v>
      </c>
      <c r="H377" s="81" t="str">
        <f xml:space="preserve"> RTD("cqg.rtd",,"StudyData", $G$1, "Bar", "", "Time", $E$1,$A377, , "", "","False")</f>
        <v/>
      </c>
      <c r="I377" s="71" t="str">
        <f xml:space="preserve"> RTD("cqg.rtd",,"StudyData", $G$1, "Bar", "", "Open", $E$1, $A377,,,,,)</f>
        <v/>
      </c>
      <c r="J377" s="71" t="str">
        <f xml:space="preserve"> RTD("cqg.rtd",,"StudyData", $G$1, "Bar", "", "Close", $E$1, $A377,,,,,)</f>
        <v/>
      </c>
    </row>
    <row r="378" spans="1:10" x14ac:dyDescent="0.3">
      <c r="A378" s="69">
        <f t="shared" si="96"/>
        <v>-376</v>
      </c>
      <c r="B378" s="80" t="str">
        <f xml:space="preserve"> RTD("cqg.rtd",,"StudyData", $A$1, "Bar", "", "Time", $E$1,$A378, , "", "","False")</f>
        <v/>
      </c>
      <c r="C378" s="71" t="str">
        <f xml:space="preserve"> RTD("cqg.rtd",,"StudyData", $A$1, "Bar", "", "Open", $E$1, $A378,,,,,)</f>
        <v/>
      </c>
      <c r="D378" s="71" t="str">
        <f xml:space="preserve"> RTD("cqg.rtd",,"StudyData", $A$1, "Bar", "", "Close", $E$1, $A378,,,,,)</f>
        <v/>
      </c>
      <c r="F378" s="71"/>
      <c r="G378" s="69">
        <f t="shared" si="97"/>
        <v>-376</v>
      </c>
      <c r="H378" s="81" t="str">
        <f xml:space="preserve"> RTD("cqg.rtd",,"StudyData", $G$1, "Bar", "", "Time", $E$1,$A378, , "", "","False")</f>
        <v/>
      </c>
      <c r="I378" s="71" t="str">
        <f xml:space="preserve"> RTD("cqg.rtd",,"StudyData", $G$1, "Bar", "", "Open", $E$1, $A378,,,,,)</f>
        <v/>
      </c>
      <c r="J378" s="71" t="str">
        <f xml:space="preserve"> RTD("cqg.rtd",,"StudyData", $G$1, "Bar", "", "Close", $E$1, $A378,,,,,)</f>
        <v/>
      </c>
    </row>
    <row r="379" spans="1:10" x14ac:dyDescent="0.3">
      <c r="A379" s="69">
        <f t="shared" si="96"/>
        <v>-377</v>
      </c>
      <c r="B379" s="80" t="str">
        <f xml:space="preserve"> RTD("cqg.rtd",,"StudyData", $A$1, "Bar", "", "Time", $E$1,$A379, , "", "","False")</f>
        <v/>
      </c>
      <c r="C379" s="71" t="str">
        <f xml:space="preserve"> RTD("cqg.rtd",,"StudyData", $A$1, "Bar", "", "Open", $E$1, $A379,,,,,)</f>
        <v/>
      </c>
      <c r="D379" s="71" t="str">
        <f xml:space="preserve"> RTD("cqg.rtd",,"StudyData", $A$1, "Bar", "", "Close", $E$1, $A379,,,,,)</f>
        <v/>
      </c>
      <c r="F379" s="71"/>
      <c r="G379" s="69">
        <f t="shared" si="97"/>
        <v>-377</v>
      </c>
      <c r="H379" s="81" t="str">
        <f xml:space="preserve"> RTD("cqg.rtd",,"StudyData", $G$1, "Bar", "", "Time", $E$1,$A379, , "", "","False")</f>
        <v/>
      </c>
      <c r="I379" s="71" t="str">
        <f xml:space="preserve"> RTD("cqg.rtd",,"StudyData", $G$1, "Bar", "", "Open", $E$1, $A379,,,,,)</f>
        <v/>
      </c>
      <c r="J379" s="71" t="str">
        <f xml:space="preserve"> RTD("cqg.rtd",,"StudyData", $G$1, "Bar", "", "Close", $E$1, $A379,,,,,)</f>
        <v/>
      </c>
    </row>
    <row r="380" spans="1:10" x14ac:dyDescent="0.3">
      <c r="A380" s="69">
        <f t="shared" si="96"/>
        <v>-378</v>
      </c>
      <c r="B380" s="80" t="str">
        <f xml:space="preserve"> RTD("cqg.rtd",,"StudyData", $A$1, "Bar", "", "Time", $E$1,$A380, , "", "","False")</f>
        <v/>
      </c>
      <c r="C380" s="71" t="str">
        <f xml:space="preserve"> RTD("cqg.rtd",,"StudyData", $A$1, "Bar", "", "Open", $E$1, $A380,,,,,)</f>
        <v/>
      </c>
      <c r="D380" s="71" t="str">
        <f xml:space="preserve"> RTD("cqg.rtd",,"StudyData", $A$1, "Bar", "", "Close", $E$1, $A380,,,,,)</f>
        <v/>
      </c>
      <c r="F380" s="71"/>
      <c r="G380" s="69">
        <f t="shared" si="97"/>
        <v>-378</v>
      </c>
      <c r="H380" s="81" t="str">
        <f xml:space="preserve"> RTD("cqg.rtd",,"StudyData", $G$1, "Bar", "", "Time", $E$1,$A380, , "", "","False")</f>
        <v/>
      </c>
      <c r="I380" s="71" t="str">
        <f xml:space="preserve"> RTD("cqg.rtd",,"StudyData", $G$1, "Bar", "", "Open", $E$1, $A380,,,,,)</f>
        <v/>
      </c>
      <c r="J380" s="71" t="str">
        <f xml:space="preserve"> RTD("cqg.rtd",,"StudyData", $G$1, "Bar", "", "Close", $E$1, $A380,,,,,)</f>
        <v/>
      </c>
    </row>
    <row r="381" spans="1:10" x14ac:dyDescent="0.3">
      <c r="A381" s="69">
        <f t="shared" si="96"/>
        <v>-379</v>
      </c>
      <c r="B381" s="80" t="str">
        <f xml:space="preserve"> RTD("cqg.rtd",,"StudyData", $A$1, "Bar", "", "Time", $E$1,$A381, , "", "","False")</f>
        <v/>
      </c>
      <c r="C381" s="71" t="str">
        <f xml:space="preserve"> RTD("cqg.rtd",,"StudyData", $A$1, "Bar", "", "Open", $E$1, $A381,,,,,)</f>
        <v/>
      </c>
      <c r="D381" s="71" t="str">
        <f xml:space="preserve"> RTD("cqg.rtd",,"StudyData", $A$1, "Bar", "", "Close", $E$1, $A381,,,,,)</f>
        <v/>
      </c>
      <c r="F381" s="71"/>
      <c r="G381" s="69">
        <f t="shared" si="97"/>
        <v>-379</v>
      </c>
      <c r="H381" s="81" t="str">
        <f xml:space="preserve"> RTD("cqg.rtd",,"StudyData", $G$1, "Bar", "", "Time", $E$1,$A381, , "", "","False")</f>
        <v/>
      </c>
      <c r="I381" s="71" t="str">
        <f xml:space="preserve"> RTD("cqg.rtd",,"StudyData", $G$1, "Bar", "", "Open", $E$1, $A381,,,,,)</f>
        <v/>
      </c>
      <c r="J381" s="71" t="str">
        <f xml:space="preserve"> RTD("cqg.rtd",,"StudyData", $G$1, "Bar", "", "Close", $E$1, $A381,,,,,)</f>
        <v/>
      </c>
    </row>
    <row r="382" spans="1:10" x14ac:dyDescent="0.3">
      <c r="A382" s="69">
        <f t="shared" si="96"/>
        <v>-380</v>
      </c>
      <c r="B382" s="80" t="str">
        <f xml:space="preserve"> RTD("cqg.rtd",,"StudyData", $A$1, "Bar", "", "Time", $E$1,$A382, , "", "","False")</f>
        <v/>
      </c>
      <c r="C382" s="71" t="str">
        <f xml:space="preserve"> RTD("cqg.rtd",,"StudyData", $A$1, "Bar", "", "Open", $E$1, $A382,,,,,)</f>
        <v/>
      </c>
      <c r="D382" s="71" t="str">
        <f xml:space="preserve"> RTD("cqg.rtd",,"StudyData", $A$1, "Bar", "", "Close", $E$1, $A382,,,,,)</f>
        <v/>
      </c>
      <c r="F382" s="71"/>
      <c r="G382" s="69">
        <f t="shared" si="97"/>
        <v>-380</v>
      </c>
      <c r="H382" s="81" t="str">
        <f xml:space="preserve"> RTD("cqg.rtd",,"StudyData", $G$1, "Bar", "", "Time", $E$1,$A382, , "", "","False")</f>
        <v/>
      </c>
      <c r="I382" s="71" t="str">
        <f xml:space="preserve"> RTD("cqg.rtd",,"StudyData", $G$1, "Bar", "", "Open", $E$1, $A382,,,,,)</f>
        <v/>
      </c>
      <c r="J382" s="71" t="str">
        <f xml:space="preserve"> RTD("cqg.rtd",,"StudyData", $G$1, "Bar", "", "Close", $E$1, $A382,,,,,)</f>
        <v/>
      </c>
    </row>
    <row r="383" spans="1:10" x14ac:dyDescent="0.3">
      <c r="A383" s="69">
        <f t="shared" si="96"/>
        <v>-381</v>
      </c>
      <c r="B383" s="80" t="str">
        <f xml:space="preserve"> RTD("cqg.rtd",,"StudyData", $A$1, "Bar", "", "Time", $E$1,$A383, , "", "","False")</f>
        <v/>
      </c>
      <c r="C383" s="71" t="str">
        <f xml:space="preserve"> RTD("cqg.rtd",,"StudyData", $A$1, "Bar", "", "Open", $E$1, $A383,,,,,)</f>
        <v/>
      </c>
      <c r="D383" s="71" t="str">
        <f xml:space="preserve"> RTD("cqg.rtd",,"StudyData", $A$1, "Bar", "", "Close", $E$1, $A383,,,,,)</f>
        <v/>
      </c>
      <c r="F383" s="71"/>
      <c r="G383" s="69">
        <f t="shared" si="97"/>
        <v>-381</v>
      </c>
      <c r="H383" s="81" t="str">
        <f xml:space="preserve"> RTD("cqg.rtd",,"StudyData", $G$1, "Bar", "", "Time", $E$1,$A383, , "", "","False")</f>
        <v/>
      </c>
      <c r="I383" s="71" t="str">
        <f xml:space="preserve"> RTD("cqg.rtd",,"StudyData", $G$1, "Bar", "", "Open", $E$1, $A383,,,,,)</f>
        <v/>
      </c>
      <c r="J383" s="71" t="str">
        <f xml:space="preserve"> RTD("cqg.rtd",,"StudyData", $G$1, "Bar", "", "Close", $E$1, $A383,,,,,)</f>
        <v/>
      </c>
    </row>
    <row r="384" spans="1:10" x14ac:dyDescent="0.3">
      <c r="A384" s="69">
        <f t="shared" si="96"/>
        <v>-382</v>
      </c>
      <c r="B384" s="80" t="str">
        <f xml:space="preserve"> RTD("cqg.rtd",,"StudyData", $A$1, "Bar", "", "Time", $E$1,$A384, , "", "","False")</f>
        <v/>
      </c>
      <c r="C384" s="71" t="str">
        <f xml:space="preserve"> RTD("cqg.rtd",,"StudyData", $A$1, "Bar", "", "Open", $E$1, $A384,,,,,)</f>
        <v/>
      </c>
      <c r="D384" s="71" t="str">
        <f xml:space="preserve"> RTD("cqg.rtd",,"StudyData", $A$1, "Bar", "", "Close", $E$1, $A384,,,,,)</f>
        <v/>
      </c>
      <c r="F384" s="71"/>
      <c r="G384" s="69">
        <f t="shared" si="97"/>
        <v>-382</v>
      </c>
      <c r="H384" s="81" t="str">
        <f xml:space="preserve"> RTD("cqg.rtd",,"StudyData", $G$1, "Bar", "", "Time", $E$1,$A384, , "", "","False")</f>
        <v/>
      </c>
      <c r="I384" s="71" t="str">
        <f xml:space="preserve"> RTD("cqg.rtd",,"StudyData", $G$1, "Bar", "", "Open", $E$1, $A384,,,,,)</f>
        <v/>
      </c>
      <c r="J384" s="71" t="str">
        <f xml:space="preserve"> RTD("cqg.rtd",,"StudyData", $G$1, "Bar", "", "Close", $E$1, $A384,,,,,)</f>
        <v/>
      </c>
    </row>
    <row r="385" spans="1:10" x14ac:dyDescent="0.3">
      <c r="A385" s="69">
        <f t="shared" si="96"/>
        <v>-383</v>
      </c>
      <c r="B385" s="80" t="str">
        <f xml:space="preserve"> RTD("cqg.rtd",,"StudyData", $A$1, "Bar", "", "Time", $E$1,$A385, , "", "","False")</f>
        <v/>
      </c>
      <c r="C385" s="71" t="str">
        <f xml:space="preserve"> RTD("cqg.rtd",,"StudyData", $A$1, "Bar", "", "Open", $E$1, $A385,,,,,)</f>
        <v/>
      </c>
      <c r="D385" s="71" t="str">
        <f xml:space="preserve"> RTD("cqg.rtd",,"StudyData", $A$1, "Bar", "", "Close", $E$1, $A385,,,,,)</f>
        <v/>
      </c>
      <c r="F385" s="71"/>
      <c r="G385" s="69">
        <f t="shared" si="97"/>
        <v>-383</v>
      </c>
      <c r="H385" s="81" t="str">
        <f xml:space="preserve"> RTD("cqg.rtd",,"StudyData", $G$1, "Bar", "", "Time", $E$1,$A385, , "", "","False")</f>
        <v/>
      </c>
      <c r="I385" s="71" t="str">
        <f xml:space="preserve"> RTD("cqg.rtd",,"StudyData", $G$1, "Bar", "", "Open", $E$1, $A385,,,,,)</f>
        <v/>
      </c>
      <c r="J385" s="71" t="str">
        <f xml:space="preserve"> RTD("cqg.rtd",,"StudyData", $G$1, "Bar", "", "Close", $E$1, $A385,,,,,)</f>
        <v/>
      </c>
    </row>
    <row r="386" spans="1:10" x14ac:dyDescent="0.3">
      <c r="A386" s="69">
        <f t="shared" si="96"/>
        <v>-384</v>
      </c>
      <c r="B386" s="80" t="str">
        <f xml:space="preserve"> RTD("cqg.rtd",,"StudyData", $A$1, "Bar", "", "Time", $E$1,$A386, , "", "","False")</f>
        <v/>
      </c>
      <c r="C386" s="71" t="str">
        <f xml:space="preserve"> RTD("cqg.rtd",,"StudyData", $A$1, "Bar", "", "Open", $E$1, $A386,,,,,)</f>
        <v/>
      </c>
      <c r="D386" s="71" t="str">
        <f xml:space="preserve"> RTD("cqg.rtd",,"StudyData", $A$1, "Bar", "", "Close", $E$1, $A386,,,,,)</f>
        <v/>
      </c>
      <c r="F386" s="71"/>
      <c r="G386" s="69">
        <f t="shared" si="97"/>
        <v>-384</v>
      </c>
      <c r="H386" s="81" t="str">
        <f xml:space="preserve"> RTD("cqg.rtd",,"StudyData", $G$1, "Bar", "", "Time", $E$1,$A386, , "", "","False")</f>
        <v/>
      </c>
      <c r="I386" s="71" t="str">
        <f xml:space="preserve"> RTD("cqg.rtd",,"StudyData", $G$1, "Bar", "", "Open", $E$1, $A386,,,,,)</f>
        <v/>
      </c>
      <c r="J386" s="71" t="str">
        <f xml:space="preserve"> RTD("cqg.rtd",,"StudyData", $G$1, "Bar", "", "Close", $E$1, $A386,,,,,)</f>
        <v/>
      </c>
    </row>
    <row r="387" spans="1:10" x14ac:dyDescent="0.3">
      <c r="A387" s="69">
        <f t="shared" si="96"/>
        <v>-385</v>
      </c>
      <c r="B387" s="80" t="str">
        <f xml:space="preserve"> RTD("cqg.rtd",,"StudyData", $A$1, "Bar", "", "Time", $E$1,$A387, , "", "","False")</f>
        <v/>
      </c>
      <c r="C387" s="71" t="str">
        <f xml:space="preserve"> RTD("cqg.rtd",,"StudyData", $A$1, "Bar", "", "Open", $E$1, $A387,,,,,)</f>
        <v/>
      </c>
      <c r="D387" s="71" t="str">
        <f xml:space="preserve"> RTD("cqg.rtd",,"StudyData", $A$1, "Bar", "", "Close", $E$1, $A387,,,,,)</f>
        <v/>
      </c>
      <c r="F387" s="71"/>
      <c r="G387" s="69">
        <f t="shared" si="97"/>
        <v>-385</v>
      </c>
      <c r="H387" s="81" t="str">
        <f xml:space="preserve"> RTD("cqg.rtd",,"StudyData", $G$1, "Bar", "", "Time", $E$1,$A387, , "", "","False")</f>
        <v/>
      </c>
      <c r="I387" s="71" t="str">
        <f xml:space="preserve"> RTD("cqg.rtd",,"StudyData", $G$1, "Bar", "", "Open", $E$1, $A387,,,,,)</f>
        <v/>
      </c>
      <c r="J387" s="71" t="str">
        <f xml:space="preserve"> RTD("cqg.rtd",,"StudyData", $G$1, "Bar", "", "Close", $E$1, $A387,,,,,)</f>
        <v/>
      </c>
    </row>
    <row r="388" spans="1:10" x14ac:dyDescent="0.3">
      <c r="A388" s="69">
        <f t="shared" ref="A388:A451" si="98">A387-1</f>
        <v>-386</v>
      </c>
      <c r="B388" s="80" t="str">
        <f xml:space="preserve"> RTD("cqg.rtd",,"StudyData", $A$1, "Bar", "", "Time", $E$1,$A388, , "", "","False")</f>
        <v/>
      </c>
      <c r="C388" s="71" t="str">
        <f xml:space="preserve"> RTD("cqg.rtd",,"StudyData", $A$1, "Bar", "", "Open", $E$1, $A388,,,,,)</f>
        <v/>
      </c>
      <c r="D388" s="71" t="str">
        <f xml:space="preserve"> RTD("cqg.rtd",,"StudyData", $A$1, "Bar", "", "Close", $E$1, $A388,,,,,)</f>
        <v/>
      </c>
      <c r="F388" s="71"/>
      <c r="G388" s="69">
        <f t="shared" ref="G388:G451" si="99">G387-1</f>
        <v>-386</v>
      </c>
      <c r="H388" s="81" t="str">
        <f xml:space="preserve"> RTD("cqg.rtd",,"StudyData", $G$1, "Bar", "", "Time", $E$1,$A388, , "", "","False")</f>
        <v/>
      </c>
      <c r="I388" s="71" t="str">
        <f xml:space="preserve"> RTD("cqg.rtd",,"StudyData", $G$1, "Bar", "", "Open", $E$1, $A388,,,,,)</f>
        <v/>
      </c>
      <c r="J388" s="71" t="str">
        <f xml:space="preserve"> RTD("cqg.rtd",,"StudyData", $G$1, "Bar", "", "Close", $E$1, $A388,,,,,)</f>
        <v/>
      </c>
    </row>
    <row r="389" spans="1:10" x14ac:dyDescent="0.3">
      <c r="A389" s="69">
        <f t="shared" si="98"/>
        <v>-387</v>
      </c>
      <c r="B389" s="80" t="str">
        <f xml:space="preserve"> RTD("cqg.rtd",,"StudyData", $A$1, "Bar", "", "Time", $E$1,$A389, , "", "","False")</f>
        <v/>
      </c>
      <c r="C389" s="71" t="str">
        <f xml:space="preserve"> RTD("cqg.rtd",,"StudyData", $A$1, "Bar", "", "Open", $E$1, $A389,,,,,)</f>
        <v/>
      </c>
      <c r="D389" s="71" t="str">
        <f xml:space="preserve"> RTD("cqg.rtd",,"StudyData", $A$1, "Bar", "", "Close", $E$1, $A389,,,,,)</f>
        <v/>
      </c>
      <c r="F389" s="71"/>
      <c r="G389" s="69">
        <f t="shared" si="99"/>
        <v>-387</v>
      </c>
      <c r="H389" s="81" t="str">
        <f xml:space="preserve"> RTD("cqg.rtd",,"StudyData", $G$1, "Bar", "", "Time", $E$1,$A389, , "", "","False")</f>
        <v/>
      </c>
      <c r="I389" s="71" t="str">
        <f xml:space="preserve"> RTD("cqg.rtd",,"StudyData", $G$1, "Bar", "", "Open", $E$1, $A389,,,,,)</f>
        <v/>
      </c>
      <c r="J389" s="71" t="str">
        <f xml:space="preserve"> RTD("cqg.rtd",,"StudyData", $G$1, "Bar", "", "Close", $E$1, $A389,,,,,)</f>
        <v/>
      </c>
    </row>
    <row r="390" spans="1:10" x14ac:dyDescent="0.3">
      <c r="A390" s="69">
        <f t="shared" si="98"/>
        <v>-388</v>
      </c>
      <c r="B390" s="80" t="str">
        <f xml:space="preserve"> RTD("cqg.rtd",,"StudyData", $A$1, "Bar", "", "Time", $E$1,$A390, , "", "","False")</f>
        <v/>
      </c>
      <c r="C390" s="71" t="str">
        <f xml:space="preserve"> RTD("cqg.rtd",,"StudyData", $A$1, "Bar", "", "Open", $E$1, $A390,,,,,)</f>
        <v/>
      </c>
      <c r="D390" s="71" t="str">
        <f xml:space="preserve"> RTD("cqg.rtd",,"StudyData", $A$1, "Bar", "", "Close", $E$1, $A390,,,,,)</f>
        <v/>
      </c>
      <c r="F390" s="71"/>
      <c r="G390" s="69">
        <f t="shared" si="99"/>
        <v>-388</v>
      </c>
      <c r="H390" s="81" t="str">
        <f xml:space="preserve"> RTD("cqg.rtd",,"StudyData", $G$1, "Bar", "", "Time", $E$1,$A390, , "", "","False")</f>
        <v/>
      </c>
      <c r="I390" s="71" t="str">
        <f xml:space="preserve"> RTD("cqg.rtd",,"StudyData", $G$1, "Bar", "", "Open", $E$1, $A390,,,,,)</f>
        <v/>
      </c>
      <c r="J390" s="71" t="str">
        <f xml:space="preserve"> RTD("cqg.rtd",,"StudyData", $G$1, "Bar", "", "Close", $E$1, $A390,,,,,)</f>
        <v/>
      </c>
    </row>
    <row r="391" spans="1:10" x14ac:dyDescent="0.3">
      <c r="A391" s="69">
        <f t="shared" si="98"/>
        <v>-389</v>
      </c>
      <c r="B391" s="80" t="str">
        <f xml:space="preserve"> RTD("cqg.rtd",,"StudyData", $A$1, "Bar", "", "Time", $E$1,$A391, , "", "","False")</f>
        <v/>
      </c>
      <c r="C391" s="71" t="str">
        <f xml:space="preserve"> RTD("cqg.rtd",,"StudyData", $A$1, "Bar", "", "Open", $E$1, $A391,,,,,)</f>
        <v/>
      </c>
      <c r="D391" s="71" t="str">
        <f xml:space="preserve"> RTD("cqg.rtd",,"StudyData", $A$1, "Bar", "", "Close", $E$1, $A391,,,,,)</f>
        <v/>
      </c>
      <c r="F391" s="71"/>
      <c r="G391" s="69">
        <f t="shared" si="99"/>
        <v>-389</v>
      </c>
      <c r="H391" s="81" t="str">
        <f xml:space="preserve"> RTD("cqg.rtd",,"StudyData", $G$1, "Bar", "", "Time", $E$1,$A391, , "", "","False")</f>
        <v/>
      </c>
      <c r="I391" s="71" t="str">
        <f xml:space="preserve"> RTD("cqg.rtd",,"StudyData", $G$1, "Bar", "", "Open", $E$1, $A391,,,,,)</f>
        <v/>
      </c>
      <c r="J391" s="71" t="str">
        <f xml:space="preserve"> RTD("cqg.rtd",,"StudyData", $G$1, "Bar", "", "Close", $E$1, $A391,,,,,)</f>
        <v/>
      </c>
    </row>
    <row r="392" spans="1:10" x14ac:dyDescent="0.3">
      <c r="A392" s="69">
        <f t="shared" si="98"/>
        <v>-390</v>
      </c>
      <c r="B392" s="80" t="str">
        <f xml:space="preserve"> RTD("cqg.rtd",,"StudyData", $A$1, "Bar", "", "Time", $E$1,$A392, , "", "","False")</f>
        <v/>
      </c>
      <c r="C392" s="71" t="str">
        <f xml:space="preserve"> RTD("cqg.rtd",,"StudyData", $A$1, "Bar", "", "Open", $E$1, $A392,,,,,)</f>
        <v/>
      </c>
      <c r="D392" s="71" t="str">
        <f xml:space="preserve"> RTD("cqg.rtd",,"StudyData", $A$1, "Bar", "", "Close", $E$1, $A392,,,,,)</f>
        <v/>
      </c>
      <c r="F392" s="71"/>
      <c r="G392" s="69">
        <f t="shared" si="99"/>
        <v>-390</v>
      </c>
      <c r="H392" s="81" t="str">
        <f xml:space="preserve"> RTD("cqg.rtd",,"StudyData", $G$1, "Bar", "", "Time", $E$1,$A392, , "", "","False")</f>
        <v/>
      </c>
      <c r="I392" s="71" t="str">
        <f xml:space="preserve"> RTD("cqg.rtd",,"StudyData", $G$1, "Bar", "", "Open", $E$1, $A392,,,,,)</f>
        <v/>
      </c>
      <c r="J392" s="71" t="str">
        <f xml:space="preserve"> RTD("cqg.rtd",,"StudyData", $G$1, "Bar", "", "Close", $E$1, $A392,,,,,)</f>
        <v/>
      </c>
    </row>
    <row r="393" spans="1:10" x14ac:dyDescent="0.3">
      <c r="A393" s="69">
        <f t="shared" si="98"/>
        <v>-391</v>
      </c>
      <c r="B393" s="80" t="str">
        <f xml:space="preserve"> RTD("cqg.rtd",,"StudyData", $A$1, "Bar", "", "Time", $E$1,$A393, , "", "","False")</f>
        <v/>
      </c>
      <c r="C393" s="71" t="str">
        <f xml:space="preserve"> RTD("cqg.rtd",,"StudyData", $A$1, "Bar", "", "Open", $E$1, $A393,,,,,)</f>
        <v/>
      </c>
      <c r="D393" s="71" t="str">
        <f xml:space="preserve"> RTD("cqg.rtd",,"StudyData", $A$1, "Bar", "", "Close", $E$1, $A393,,,,,)</f>
        <v/>
      </c>
      <c r="F393" s="71"/>
      <c r="G393" s="69">
        <f t="shared" si="99"/>
        <v>-391</v>
      </c>
      <c r="H393" s="81" t="str">
        <f xml:space="preserve"> RTD("cqg.rtd",,"StudyData", $G$1, "Bar", "", "Time", $E$1,$A393, , "", "","False")</f>
        <v/>
      </c>
      <c r="I393" s="71" t="str">
        <f xml:space="preserve"> RTD("cqg.rtd",,"StudyData", $G$1, "Bar", "", "Open", $E$1, $A393,,,,,)</f>
        <v/>
      </c>
      <c r="J393" s="71" t="str">
        <f xml:space="preserve"> RTD("cqg.rtd",,"StudyData", $G$1, "Bar", "", "Close", $E$1, $A393,,,,,)</f>
        <v/>
      </c>
    </row>
    <row r="394" spans="1:10" x14ac:dyDescent="0.3">
      <c r="A394" s="69">
        <f t="shared" si="98"/>
        <v>-392</v>
      </c>
      <c r="B394" s="80" t="str">
        <f xml:space="preserve"> RTD("cqg.rtd",,"StudyData", $A$1, "Bar", "", "Time", $E$1,$A394, , "", "","False")</f>
        <v/>
      </c>
      <c r="C394" s="71" t="str">
        <f xml:space="preserve"> RTD("cqg.rtd",,"StudyData", $A$1, "Bar", "", "Open", $E$1, $A394,,,,,)</f>
        <v/>
      </c>
      <c r="D394" s="71" t="str">
        <f xml:space="preserve"> RTD("cqg.rtd",,"StudyData", $A$1, "Bar", "", "Close", $E$1, $A394,,,,,)</f>
        <v/>
      </c>
      <c r="F394" s="71"/>
      <c r="G394" s="69">
        <f t="shared" si="99"/>
        <v>-392</v>
      </c>
      <c r="H394" s="81" t="str">
        <f xml:space="preserve"> RTD("cqg.rtd",,"StudyData", $G$1, "Bar", "", "Time", $E$1,$A394, , "", "","False")</f>
        <v/>
      </c>
      <c r="I394" s="71" t="str">
        <f xml:space="preserve"> RTD("cqg.rtd",,"StudyData", $G$1, "Bar", "", "Open", $E$1, $A394,,,,,)</f>
        <v/>
      </c>
      <c r="J394" s="71" t="str">
        <f xml:space="preserve"> RTD("cqg.rtd",,"StudyData", $G$1, "Bar", "", "Close", $E$1, $A394,,,,,)</f>
        <v/>
      </c>
    </row>
    <row r="395" spans="1:10" x14ac:dyDescent="0.3">
      <c r="A395" s="69">
        <f t="shared" si="98"/>
        <v>-393</v>
      </c>
      <c r="B395" s="80" t="str">
        <f xml:space="preserve"> RTD("cqg.rtd",,"StudyData", $A$1, "Bar", "", "Time", $E$1,$A395, , "", "","False")</f>
        <v/>
      </c>
      <c r="C395" s="71" t="str">
        <f xml:space="preserve"> RTD("cqg.rtd",,"StudyData", $A$1, "Bar", "", "Open", $E$1, $A395,,,,,)</f>
        <v/>
      </c>
      <c r="D395" s="71" t="str">
        <f xml:space="preserve"> RTD("cqg.rtd",,"StudyData", $A$1, "Bar", "", "Close", $E$1, $A395,,,,,)</f>
        <v/>
      </c>
      <c r="F395" s="71"/>
      <c r="G395" s="69">
        <f t="shared" si="99"/>
        <v>-393</v>
      </c>
      <c r="H395" s="81" t="str">
        <f xml:space="preserve"> RTD("cqg.rtd",,"StudyData", $G$1, "Bar", "", "Time", $E$1,$A395, , "", "","False")</f>
        <v/>
      </c>
      <c r="I395" s="71" t="str">
        <f xml:space="preserve"> RTD("cqg.rtd",,"StudyData", $G$1, "Bar", "", "Open", $E$1, $A395,,,,,)</f>
        <v/>
      </c>
      <c r="J395" s="71" t="str">
        <f xml:space="preserve"> RTD("cqg.rtd",,"StudyData", $G$1, "Bar", "", "Close", $E$1, $A395,,,,,)</f>
        <v/>
      </c>
    </row>
    <row r="396" spans="1:10" x14ac:dyDescent="0.3">
      <c r="A396" s="69">
        <f t="shared" si="98"/>
        <v>-394</v>
      </c>
      <c r="B396" s="80" t="str">
        <f xml:space="preserve"> RTD("cqg.rtd",,"StudyData", $A$1, "Bar", "", "Time", $E$1,$A396, , "", "","False")</f>
        <v/>
      </c>
      <c r="C396" s="71" t="str">
        <f xml:space="preserve"> RTD("cqg.rtd",,"StudyData", $A$1, "Bar", "", "Open", $E$1, $A396,,,,,)</f>
        <v/>
      </c>
      <c r="D396" s="71" t="str">
        <f xml:space="preserve"> RTD("cqg.rtd",,"StudyData", $A$1, "Bar", "", "Close", $E$1, $A396,,,,,)</f>
        <v/>
      </c>
      <c r="F396" s="71"/>
      <c r="G396" s="69">
        <f t="shared" si="99"/>
        <v>-394</v>
      </c>
      <c r="H396" s="81" t="str">
        <f xml:space="preserve"> RTD("cqg.rtd",,"StudyData", $G$1, "Bar", "", "Time", $E$1,$A396, , "", "","False")</f>
        <v/>
      </c>
      <c r="I396" s="71" t="str">
        <f xml:space="preserve"> RTD("cqg.rtd",,"StudyData", $G$1, "Bar", "", "Open", $E$1, $A396,,,,,)</f>
        <v/>
      </c>
      <c r="J396" s="71" t="str">
        <f xml:space="preserve"> RTD("cqg.rtd",,"StudyData", $G$1, "Bar", "", "Close", $E$1, $A396,,,,,)</f>
        <v/>
      </c>
    </row>
    <row r="397" spans="1:10" x14ac:dyDescent="0.3">
      <c r="A397" s="69">
        <f t="shared" si="98"/>
        <v>-395</v>
      </c>
      <c r="B397" s="80" t="str">
        <f xml:space="preserve"> RTD("cqg.rtd",,"StudyData", $A$1, "Bar", "", "Time", $E$1,$A397, , "", "","False")</f>
        <v/>
      </c>
      <c r="C397" s="71" t="str">
        <f xml:space="preserve"> RTD("cqg.rtd",,"StudyData", $A$1, "Bar", "", "Open", $E$1, $A397,,,,,)</f>
        <v/>
      </c>
      <c r="D397" s="71" t="str">
        <f xml:space="preserve"> RTD("cqg.rtd",,"StudyData", $A$1, "Bar", "", "Close", $E$1, $A397,,,,,)</f>
        <v/>
      </c>
      <c r="F397" s="71"/>
      <c r="G397" s="69">
        <f t="shared" si="99"/>
        <v>-395</v>
      </c>
      <c r="H397" s="81" t="str">
        <f xml:space="preserve"> RTD("cqg.rtd",,"StudyData", $G$1, "Bar", "", "Time", $E$1,$A397, , "", "","False")</f>
        <v/>
      </c>
      <c r="I397" s="71" t="str">
        <f xml:space="preserve"> RTD("cqg.rtd",,"StudyData", $G$1, "Bar", "", "Open", $E$1, $A397,,,,,)</f>
        <v/>
      </c>
      <c r="J397" s="71" t="str">
        <f xml:space="preserve"> RTD("cqg.rtd",,"StudyData", $G$1, "Bar", "", "Close", $E$1, $A397,,,,,)</f>
        <v/>
      </c>
    </row>
    <row r="398" spans="1:10" x14ac:dyDescent="0.3">
      <c r="A398" s="69">
        <f t="shared" si="98"/>
        <v>-396</v>
      </c>
      <c r="B398" s="80" t="str">
        <f xml:space="preserve"> RTD("cqg.rtd",,"StudyData", $A$1, "Bar", "", "Time", $E$1,$A398, , "", "","False")</f>
        <v/>
      </c>
      <c r="C398" s="71" t="str">
        <f xml:space="preserve"> RTD("cqg.rtd",,"StudyData", $A$1, "Bar", "", "Open", $E$1, $A398,,,,,)</f>
        <v/>
      </c>
      <c r="D398" s="71" t="str">
        <f xml:space="preserve"> RTD("cqg.rtd",,"StudyData", $A$1, "Bar", "", "Close", $E$1, $A398,,,,,)</f>
        <v/>
      </c>
      <c r="F398" s="71"/>
      <c r="G398" s="69">
        <f t="shared" si="99"/>
        <v>-396</v>
      </c>
      <c r="H398" s="81" t="str">
        <f xml:space="preserve"> RTD("cqg.rtd",,"StudyData", $G$1, "Bar", "", "Time", $E$1,$A398, , "", "","False")</f>
        <v/>
      </c>
      <c r="I398" s="71" t="str">
        <f xml:space="preserve"> RTD("cqg.rtd",,"StudyData", $G$1, "Bar", "", "Open", $E$1, $A398,,,,,)</f>
        <v/>
      </c>
      <c r="J398" s="71" t="str">
        <f xml:space="preserve"> RTD("cqg.rtd",,"StudyData", $G$1, "Bar", "", "Close", $E$1, $A398,,,,,)</f>
        <v/>
      </c>
    </row>
    <row r="399" spans="1:10" x14ac:dyDescent="0.3">
      <c r="A399" s="69">
        <f t="shared" si="98"/>
        <v>-397</v>
      </c>
      <c r="B399" s="80" t="str">
        <f xml:space="preserve"> RTD("cqg.rtd",,"StudyData", $A$1, "Bar", "", "Time", $E$1,$A399, , "", "","False")</f>
        <v/>
      </c>
      <c r="C399" s="71" t="str">
        <f xml:space="preserve"> RTD("cqg.rtd",,"StudyData", $A$1, "Bar", "", "Open", $E$1, $A399,,,,,)</f>
        <v/>
      </c>
      <c r="D399" s="71" t="str">
        <f xml:space="preserve"> RTD("cqg.rtd",,"StudyData", $A$1, "Bar", "", "Close", $E$1, $A399,,,,,)</f>
        <v/>
      </c>
      <c r="F399" s="71"/>
      <c r="G399" s="69">
        <f t="shared" si="99"/>
        <v>-397</v>
      </c>
      <c r="H399" s="81" t="str">
        <f xml:space="preserve"> RTD("cqg.rtd",,"StudyData", $G$1, "Bar", "", "Time", $E$1,$A399, , "", "","False")</f>
        <v/>
      </c>
      <c r="I399" s="71" t="str">
        <f xml:space="preserve"> RTD("cqg.rtd",,"StudyData", $G$1, "Bar", "", "Open", $E$1, $A399,,,,,)</f>
        <v/>
      </c>
      <c r="J399" s="71" t="str">
        <f xml:space="preserve"> RTD("cqg.rtd",,"StudyData", $G$1, "Bar", "", "Close", $E$1, $A399,,,,,)</f>
        <v/>
      </c>
    </row>
    <row r="400" spans="1:10" x14ac:dyDescent="0.3">
      <c r="A400" s="69">
        <f t="shared" si="98"/>
        <v>-398</v>
      </c>
      <c r="B400" s="80" t="str">
        <f xml:space="preserve"> RTD("cqg.rtd",,"StudyData", $A$1, "Bar", "", "Time", $E$1,$A400, , "", "","False")</f>
        <v/>
      </c>
      <c r="C400" s="71" t="str">
        <f xml:space="preserve"> RTD("cqg.rtd",,"StudyData", $A$1, "Bar", "", "Open", $E$1, $A400,,,,,)</f>
        <v/>
      </c>
      <c r="D400" s="71" t="str">
        <f xml:space="preserve"> RTD("cqg.rtd",,"StudyData", $A$1, "Bar", "", "Close", $E$1, $A400,,,,,)</f>
        <v/>
      </c>
      <c r="F400" s="71"/>
      <c r="G400" s="69">
        <f t="shared" si="99"/>
        <v>-398</v>
      </c>
      <c r="H400" s="81" t="str">
        <f xml:space="preserve"> RTD("cqg.rtd",,"StudyData", $G$1, "Bar", "", "Time", $E$1,$A400, , "", "","False")</f>
        <v/>
      </c>
      <c r="I400" s="71" t="str">
        <f xml:space="preserve"> RTD("cqg.rtd",,"StudyData", $G$1, "Bar", "", "Open", $E$1, $A400,,,,,)</f>
        <v/>
      </c>
      <c r="J400" s="71" t="str">
        <f xml:space="preserve"> RTD("cqg.rtd",,"StudyData", $G$1, "Bar", "", "Close", $E$1, $A400,,,,,)</f>
        <v/>
      </c>
    </row>
    <row r="401" spans="1:10" x14ac:dyDescent="0.3">
      <c r="A401" s="69">
        <f t="shared" si="98"/>
        <v>-399</v>
      </c>
      <c r="B401" s="80" t="str">
        <f xml:space="preserve"> RTD("cqg.rtd",,"StudyData", $A$1, "Bar", "", "Time", $E$1,$A401, , "", "","False")</f>
        <v/>
      </c>
      <c r="C401" s="71" t="str">
        <f xml:space="preserve"> RTD("cqg.rtd",,"StudyData", $A$1, "Bar", "", "Open", $E$1, $A401,,,,,)</f>
        <v/>
      </c>
      <c r="D401" s="71" t="str">
        <f xml:space="preserve"> RTD("cqg.rtd",,"StudyData", $A$1, "Bar", "", "Close", $E$1, $A401,,,,,)</f>
        <v/>
      </c>
      <c r="F401" s="71"/>
      <c r="G401" s="69">
        <f t="shared" si="99"/>
        <v>-399</v>
      </c>
      <c r="H401" s="81" t="str">
        <f xml:space="preserve"> RTD("cqg.rtd",,"StudyData", $G$1, "Bar", "", "Time", $E$1,$A401, , "", "","False")</f>
        <v/>
      </c>
      <c r="I401" s="71" t="str">
        <f xml:space="preserve"> RTD("cqg.rtd",,"StudyData", $G$1, "Bar", "", "Open", $E$1, $A401,,,,,)</f>
        <v/>
      </c>
      <c r="J401" s="71" t="str">
        <f xml:space="preserve"> RTD("cqg.rtd",,"StudyData", $G$1, "Bar", "", "Close", $E$1, $A401,,,,,)</f>
        <v/>
      </c>
    </row>
    <row r="402" spans="1:10" x14ac:dyDescent="0.3">
      <c r="A402" s="69">
        <f t="shared" si="98"/>
        <v>-400</v>
      </c>
      <c r="B402" s="80" t="str">
        <f xml:space="preserve"> RTD("cqg.rtd",,"StudyData", $A$1, "Bar", "", "Time", $E$1,$A402, , "", "","False")</f>
        <v/>
      </c>
      <c r="C402" s="71" t="str">
        <f xml:space="preserve"> RTD("cqg.rtd",,"StudyData", $A$1, "Bar", "", "Open", $E$1, $A402,,,,,)</f>
        <v/>
      </c>
      <c r="D402" s="71" t="str">
        <f xml:space="preserve"> RTD("cqg.rtd",,"StudyData", $A$1, "Bar", "", "Close", $E$1, $A402,,,,,)</f>
        <v/>
      </c>
      <c r="F402" s="71"/>
      <c r="G402" s="69">
        <f t="shared" si="99"/>
        <v>-400</v>
      </c>
      <c r="H402" s="81" t="str">
        <f xml:space="preserve"> RTD("cqg.rtd",,"StudyData", $G$1, "Bar", "", "Time", $E$1,$A402, , "", "","False")</f>
        <v/>
      </c>
      <c r="I402" s="71" t="str">
        <f xml:space="preserve"> RTD("cqg.rtd",,"StudyData", $G$1, "Bar", "", "Open", $E$1, $A402,,,,,)</f>
        <v/>
      </c>
      <c r="J402" s="71" t="str">
        <f xml:space="preserve"> RTD("cqg.rtd",,"StudyData", $G$1, "Bar", "", "Close", $E$1, $A402,,,,,)</f>
        <v/>
      </c>
    </row>
    <row r="403" spans="1:10" x14ac:dyDescent="0.3">
      <c r="A403" s="69">
        <f t="shared" si="98"/>
        <v>-401</v>
      </c>
      <c r="B403" s="80" t="str">
        <f xml:space="preserve"> RTD("cqg.rtd",,"StudyData", $A$1, "Bar", "", "Time", $E$1,$A403, , "", "","False")</f>
        <v/>
      </c>
      <c r="C403" s="71" t="str">
        <f xml:space="preserve"> RTD("cqg.rtd",,"StudyData", $A$1, "Bar", "", "Open", $E$1, $A403,,,,,)</f>
        <v/>
      </c>
      <c r="D403" s="71" t="str">
        <f xml:space="preserve"> RTD("cqg.rtd",,"StudyData", $A$1, "Bar", "", "Close", $E$1, $A403,,,,,)</f>
        <v/>
      </c>
      <c r="F403" s="71"/>
      <c r="G403" s="69">
        <f t="shared" si="99"/>
        <v>-401</v>
      </c>
      <c r="H403" s="81" t="str">
        <f xml:space="preserve"> RTD("cqg.rtd",,"StudyData", $G$1, "Bar", "", "Time", $E$1,$A403, , "", "","False")</f>
        <v/>
      </c>
      <c r="I403" s="71" t="str">
        <f xml:space="preserve"> RTD("cqg.rtd",,"StudyData", $G$1, "Bar", "", "Open", $E$1, $A403,,,,,)</f>
        <v/>
      </c>
      <c r="J403" s="71" t="str">
        <f xml:space="preserve"> RTD("cqg.rtd",,"StudyData", $G$1, "Bar", "", "Close", $E$1, $A403,,,,,)</f>
        <v/>
      </c>
    </row>
    <row r="404" spans="1:10" x14ac:dyDescent="0.3">
      <c r="A404" s="69">
        <f t="shared" si="98"/>
        <v>-402</v>
      </c>
      <c r="B404" s="80" t="str">
        <f xml:space="preserve"> RTD("cqg.rtd",,"StudyData", $A$1, "Bar", "", "Time", $E$1,$A404, , "", "","False")</f>
        <v/>
      </c>
      <c r="C404" s="71" t="str">
        <f xml:space="preserve"> RTD("cqg.rtd",,"StudyData", $A$1, "Bar", "", "Open", $E$1, $A404,,,,,)</f>
        <v/>
      </c>
      <c r="D404" s="71" t="str">
        <f xml:space="preserve"> RTD("cqg.rtd",,"StudyData", $A$1, "Bar", "", "Close", $E$1, $A404,,,,,)</f>
        <v/>
      </c>
      <c r="F404" s="71"/>
      <c r="G404" s="69">
        <f t="shared" si="99"/>
        <v>-402</v>
      </c>
      <c r="H404" s="81" t="str">
        <f xml:space="preserve"> RTD("cqg.rtd",,"StudyData", $G$1, "Bar", "", "Time", $E$1,$A404, , "", "","False")</f>
        <v/>
      </c>
      <c r="I404" s="71" t="str">
        <f xml:space="preserve"> RTD("cqg.rtd",,"StudyData", $G$1, "Bar", "", "Open", $E$1, $A404,,,,,)</f>
        <v/>
      </c>
      <c r="J404" s="71" t="str">
        <f xml:space="preserve"> RTD("cqg.rtd",,"StudyData", $G$1, "Bar", "", "Close", $E$1, $A404,,,,,)</f>
        <v/>
      </c>
    </row>
    <row r="405" spans="1:10" x14ac:dyDescent="0.3">
      <c r="A405" s="69">
        <f t="shared" si="98"/>
        <v>-403</v>
      </c>
      <c r="B405" s="80" t="str">
        <f xml:space="preserve"> RTD("cqg.rtd",,"StudyData", $A$1, "Bar", "", "Time", $E$1,$A405, , "", "","False")</f>
        <v/>
      </c>
      <c r="C405" s="71" t="str">
        <f xml:space="preserve"> RTD("cqg.rtd",,"StudyData", $A$1, "Bar", "", "Open", $E$1, $A405,,,,,)</f>
        <v/>
      </c>
      <c r="D405" s="71" t="str">
        <f xml:space="preserve"> RTD("cqg.rtd",,"StudyData", $A$1, "Bar", "", "Close", $E$1, $A405,,,,,)</f>
        <v/>
      </c>
      <c r="F405" s="71"/>
      <c r="G405" s="69">
        <f t="shared" si="99"/>
        <v>-403</v>
      </c>
      <c r="H405" s="81" t="str">
        <f xml:space="preserve"> RTD("cqg.rtd",,"StudyData", $G$1, "Bar", "", "Time", $E$1,$A405, , "", "","False")</f>
        <v/>
      </c>
      <c r="I405" s="71" t="str">
        <f xml:space="preserve"> RTD("cqg.rtd",,"StudyData", $G$1, "Bar", "", "Open", $E$1, $A405,,,,,)</f>
        <v/>
      </c>
      <c r="J405" s="71" t="str">
        <f xml:space="preserve"> RTD("cqg.rtd",,"StudyData", $G$1, "Bar", "", "Close", $E$1, $A405,,,,,)</f>
        <v/>
      </c>
    </row>
    <row r="406" spans="1:10" x14ac:dyDescent="0.3">
      <c r="A406" s="69">
        <f t="shared" si="98"/>
        <v>-404</v>
      </c>
      <c r="B406" s="80" t="str">
        <f xml:space="preserve"> RTD("cqg.rtd",,"StudyData", $A$1, "Bar", "", "Time", $E$1,$A406, , "", "","False")</f>
        <v/>
      </c>
      <c r="C406" s="71" t="str">
        <f xml:space="preserve"> RTD("cqg.rtd",,"StudyData", $A$1, "Bar", "", "Open", $E$1, $A406,,,,,)</f>
        <v/>
      </c>
      <c r="D406" s="71" t="str">
        <f xml:space="preserve"> RTD("cqg.rtd",,"StudyData", $A$1, "Bar", "", "Close", $E$1, $A406,,,,,)</f>
        <v/>
      </c>
      <c r="F406" s="71"/>
      <c r="G406" s="69">
        <f t="shared" si="99"/>
        <v>-404</v>
      </c>
      <c r="H406" s="81" t="str">
        <f xml:space="preserve"> RTD("cqg.rtd",,"StudyData", $G$1, "Bar", "", "Time", $E$1,$A406, , "", "","False")</f>
        <v/>
      </c>
      <c r="I406" s="71" t="str">
        <f xml:space="preserve"> RTD("cqg.rtd",,"StudyData", $G$1, "Bar", "", "Open", $E$1, $A406,,,,,)</f>
        <v/>
      </c>
      <c r="J406" s="71" t="str">
        <f xml:space="preserve"> RTD("cqg.rtd",,"StudyData", $G$1, "Bar", "", "Close", $E$1, $A406,,,,,)</f>
        <v/>
      </c>
    </row>
    <row r="407" spans="1:10" x14ac:dyDescent="0.3">
      <c r="A407" s="69">
        <f t="shared" si="98"/>
        <v>-405</v>
      </c>
      <c r="B407" s="80" t="str">
        <f xml:space="preserve"> RTD("cqg.rtd",,"StudyData", $A$1, "Bar", "", "Time", $E$1,$A407, , "", "","False")</f>
        <v/>
      </c>
      <c r="C407" s="71" t="str">
        <f xml:space="preserve"> RTD("cqg.rtd",,"StudyData", $A$1, "Bar", "", "Open", $E$1, $A407,,,,,)</f>
        <v/>
      </c>
      <c r="D407" s="71" t="str">
        <f xml:space="preserve"> RTD("cqg.rtd",,"StudyData", $A$1, "Bar", "", "Close", $E$1, $A407,,,,,)</f>
        <v/>
      </c>
      <c r="F407" s="71"/>
      <c r="G407" s="69">
        <f t="shared" si="99"/>
        <v>-405</v>
      </c>
      <c r="H407" s="81" t="str">
        <f xml:space="preserve"> RTD("cqg.rtd",,"StudyData", $G$1, "Bar", "", "Time", $E$1,$A407, , "", "","False")</f>
        <v/>
      </c>
      <c r="I407" s="71" t="str">
        <f xml:space="preserve"> RTD("cqg.rtd",,"StudyData", $G$1, "Bar", "", "Open", $E$1, $A407,,,,,)</f>
        <v/>
      </c>
      <c r="J407" s="71" t="str">
        <f xml:space="preserve"> RTD("cqg.rtd",,"StudyData", $G$1, "Bar", "", "Close", $E$1, $A407,,,,,)</f>
        <v/>
      </c>
    </row>
    <row r="408" spans="1:10" x14ac:dyDescent="0.3">
      <c r="A408" s="69">
        <f t="shared" si="98"/>
        <v>-406</v>
      </c>
      <c r="B408" s="80" t="str">
        <f xml:space="preserve"> RTD("cqg.rtd",,"StudyData", $A$1, "Bar", "", "Time", $E$1,$A408, , "", "","False")</f>
        <v/>
      </c>
      <c r="C408" s="71" t="str">
        <f xml:space="preserve"> RTD("cqg.rtd",,"StudyData", $A$1, "Bar", "", "Open", $E$1, $A408,,,,,)</f>
        <v/>
      </c>
      <c r="D408" s="71" t="str">
        <f xml:space="preserve"> RTD("cqg.rtd",,"StudyData", $A$1, "Bar", "", "Close", $E$1, $A408,,,,,)</f>
        <v/>
      </c>
      <c r="F408" s="71"/>
      <c r="G408" s="69">
        <f t="shared" si="99"/>
        <v>-406</v>
      </c>
      <c r="H408" s="81" t="str">
        <f xml:space="preserve"> RTD("cqg.rtd",,"StudyData", $G$1, "Bar", "", "Time", $E$1,$A408, , "", "","False")</f>
        <v/>
      </c>
      <c r="I408" s="71" t="str">
        <f xml:space="preserve"> RTD("cqg.rtd",,"StudyData", $G$1, "Bar", "", "Open", $E$1, $A408,,,,,)</f>
        <v/>
      </c>
      <c r="J408" s="71" t="str">
        <f xml:space="preserve"> RTD("cqg.rtd",,"StudyData", $G$1, "Bar", "", "Close", $E$1, $A408,,,,,)</f>
        <v/>
      </c>
    </row>
    <row r="409" spans="1:10" x14ac:dyDescent="0.3">
      <c r="A409" s="69">
        <f t="shared" si="98"/>
        <v>-407</v>
      </c>
      <c r="B409" s="80" t="str">
        <f xml:space="preserve"> RTD("cqg.rtd",,"StudyData", $A$1, "Bar", "", "Time", $E$1,$A409, , "", "","False")</f>
        <v/>
      </c>
      <c r="C409" s="71" t="str">
        <f xml:space="preserve"> RTD("cqg.rtd",,"StudyData", $A$1, "Bar", "", "Open", $E$1, $A409,,,,,)</f>
        <v/>
      </c>
      <c r="D409" s="71" t="str">
        <f xml:space="preserve"> RTD("cqg.rtd",,"StudyData", $A$1, "Bar", "", "Close", $E$1, $A409,,,,,)</f>
        <v/>
      </c>
      <c r="F409" s="71"/>
      <c r="G409" s="69">
        <f t="shared" si="99"/>
        <v>-407</v>
      </c>
      <c r="H409" s="81" t="str">
        <f xml:space="preserve"> RTD("cqg.rtd",,"StudyData", $G$1, "Bar", "", "Time", $E$1,$A409, , "", "","False")</f>
        <v/>
      </c>
      <c r="I409" s="71" t="str">
        <f xml:space="preserve"> RTD("cqg.rtd",,"StudyData", $G$1, "Bar", "", "Open", $E$1, $A409,,,,,)</f>
        <v/>
      </c>
      <c r="J409" s="71" t="str">
        <f xml:space="preserve"> RTD("cqg.rtd",,"StudyData", $G$1, "Bar", "", "Close", $E$1, $A409,,,,,)</f>
        <v/>
      </c>
    </row>
    <row r="410" spans="1:10" x14ac:dyDescent="0.3">
      <c r="A410" s="69">
        <f t="shared" si="98"/>
        <v>-408</v>
      </c>
      <c r="B410" s="80" t="str">
        <f xml:space="preserve"> RTD("cqg.rtd",,"StudyData", $A$1, "Bar", "", "Time", $E$1,$A410, , "", "","False")</f>
        <v/>
      </c>
      <c r="C410" s="71" t="str">
        <f xml:space="preserve"> RTD("cqg.rtd",,"StudyData", $A$1, "Bar", "", "Open", $E$1, $A410,,,,,)</f>
        <v/>
      </c>
      <c r="D410" s="71" t="str">
        <f xml:space="preserve"> RTD("cqg.rtd",,"StudyData", $A$1, "Bar", "", "Close", $E$1, $A410,,,,,)</f>
        <v/>
      </c>
      <c r="F410" s="71"/>
      <c r="G410" s="69">
        <f t="shared" si="99"/>
        <v>-408</v>
      </c>
      <c r="H410" s="81" t="str">
        <f xml:space="preserve"> RTD("cqg.rtd",,"StudyData", $G$1, "Bar", "", "Time", $E$1,$A410, , "", "","False")</f>
        <v/>
      </c>
      <c r="I410" s="71" t="str">
        <f xml:space="preserve"> RTD("cqg.rtd",,"StudyData", $G$1, "Bar", "", "Open", $E$1, $A410,,,,,)</f>
        <v/>
      </c>
      <c r="J410" s="71" t="str">
        <f xml:space="preserve"> RTD("cqg.rtd",,"StudyData", $G$1, "Bar", "", "Close", $E$1, $A410,,,,,)</f>
        <v/>
      </c>
    </row>
    <row r="411" spans="1:10" x14ac:dyDescent="0.3">
      <c r="A411" s="69">
        <f t="shared" si="98"/>
        <v>-409</v>
      </c>
      <c r="B411" s="80" t="str">
        <f xml:space="preserve"> RTD("cqg.rtd",,"StudyData", $A$1, "Bar", "", "Time", $E$1,$A411, , "", "","False")</f>
        <v/>
      </c>
      <c r="C411" s="71" t="str">
        <f xml:space="preserve"> RTD("cqg.rtd",,"StudyData", $A$1, "Bar", "", "Open", $E$1, $A411,,,,,)</f>
        <v/>
      </c>
      <c r="D411" s="71" t="str">
        <f xml:space="preserve"> RTD("cqg.rtd",,"StudyData", $A$1, "Bar", "", "Close", $E$1, $A411,,,,,)</f>
        <v/>
      </c>
      <c r="F411" s="71"/>
      <c r="G411" s="69">
        <f t="shared" si="99"/>
        <v>-409</v>
      </c>
      <c r="H411" s="81" t="str">
        <f xml:space="preserve"> RTD("cqg.rtd",,"StudyData", $G$1, "Bar", "", "Time", $E$1,$A411, , "", "","False")</f>
        <v/>
      </c>
      <c r="I411" s="71" t="str">
        <f xml:space="preserve"> RTD("cqg.rtd",,"StudyData", $G$1, "Bar", "", "Open", $E$1, $A411,,,,,)</f>
        <v/>
      </c>
      <c r="J411" s="71" t="str">
        <f xml:space="preserve"> RTD("cqg.rtd",,"StudyData", $G$1, "Bar", "", "Close", $E$1, $A411,,,,,)</f>
        <v/>
      </c>
    </row>
    <row r="412" spans="1:10" x14ac:dyDescent="0.3">
      <c r="A412" s="69">
        <f t="shared" si="98"/>
        <v>-410</v>
      </c>
      <c r="B412" s="80" t="str">
        <f xml:space="preserve"> RTD("cqg.rtd",,"StudyData", $A$1, "Bar", "", "Time", $E$1,$A412, , "", "","False")</f>
        <v/>
      </c>
      <c r="C412" s="71" t="str">
        <f xml:space="preserve"> RTD("cqg.rtd",,"StudyData", $A$1, "Bar", "", "Open", $E$1, $A412,,,,,)</f>
        <v/>
      </c>
      <c r="D412" s="71" t="str">
        <f xml:space="preserve"> RTD("cqg.rtd",,"StudyData", $A$1, "Bar", "", "Close", $E$1, $A412,,,,,)</f>
        <v/>
      </c>
      <c r="F412" s="71"/>
      <c r="G412" s="69">
        <f t="shared" si="99"/>
        <v>-410</v>
      </c>
      <c r="H412" s="81" t="str">
        <f xml:space="preserve"> RTD("cqg.rtd",,"StudyData", $G$1, "Bar", "", "Time", $E$1,$A412, , "", "","False")</f>
        <v/>
      </c>
      <c r="I412" s="71" t="str">
        <f xml:space="preserve"> RTD("cqg.rtd",,"StudyData", $G$1, "Bar", "", "Open", $E$1, $A412,,,,,)</f>
        <v/>
      </c>
      <c r="J412" s="71" t="str">
        <f xml:space="preserve"> RTD("cqg.rtd",,"StudyData", $G$1, "Bar", "", "Close", $E$1, $A412,,,,,)</f>
        <v/>
      </c>
    </row>
    <row r="413" spans="1:10" x14ac:dyDescent="0.3">
      <c r="A413" s="69">
        <f t="shared" si="98"/>
        <v>-411</v>
      </c>
      <c r="B413" s="80" t="str">
        <f xml:space="preserve"> RTD("cqg.rtd",,"StudyData", $A$1, "Bar", "", "Time", $E$1,$A413, , "", "","False")</f>
        <v/>
      </c>
      <c r="C413" s="71" t="str">
        <f xml:space="preserve"> RTD("cqg.rtd",,"StudyData", $A$1, "Bar", "", "Open", $E$1, $A413,,,,,)</f>
        <v/>
      </c>
      <c r="D413" s="71" t="str">
        <f xml:space="preserve"> RTD("cqg.rtd",,"StudyData", $A$1, "Bar", "", "Close", $E$1, $A413,,,,,)</f>
        <v/>
      </c>
      <c r="F413" s="71"/>
      <c r="G413" s="69">
        <f t="shared" si="99"/>
        <v>-411</v>
      </c>
      <c r="H413" s="81" t="str">
        <f xml:space="preserve"> RTD("cqg.rtd",,"StudyData", $G$1, "Bar", "", "Time", $E$1,$A413, , "", "","False")</f>
        <v/>
      </c>
      <c r="I413" s="71" t="str">
        <f xml:space="preserve"> RTD("cqg.rtd",,"StudyData", $G$1, "Bar", "", "Open", $E$1, $A413,,,,,)</f>
        <v/>
      </c>
      <c r="J413" s="71" t="str">
        <f xml:space="preserve"> RTD("cqg.rtd",,"StudyData", $G$1, "Bar", "", "Close", $E$1, $A413,,,,,)</f>
        <v/>
      </c>
    </row>
    <row r="414" spans="1:10" x14ac:dyDescent="0.3">
      <c r="A414" s="69">
        <f t="shared" si="98"/>
        <v>-412</v>
      </c>
      <c r="B414" s="80" t="str">
        <f xml:space="preserve"> RTD("cqg.rtd",,"StudyData", $A$1, "Bar", "", "Time", $E$1,$A414, , "", "","False")</f>
        <v/>
      </c>
      <c r="C414" s="71" t="str">
        <f xml:space="preserve"> RTD("cqg.rtd",,"StudyData", $A$1, "Bar", "", "Open", $E$1, $A414,,,,,)</f>
        <v/>
      </c>
      <c r="D414" s="71" t="str">
        <f xml:space="preserve"> RTD("cqg.rtd",,"StudyData", $A$1, "Bar", "", "Close", $E$1, $A414,,,,,)</f>
        <v/>
      </c>
      <c r="F414" s="71"/>
      <c r="G414" s="69">
        <f t="shared" si="99"/>
        <v>-412</v>
      </c>
      <c r="H414" s="81" t="str">
        <f xml:space="preserve"> RTD("cqg.rtd",,"StudyData", $G$1, "Bar", "", "Time", $E$1,$A414, , "", "","False")</f>
        <v/>
      </c>
      <c r="I414" s="71" t="str">
        <f xml:space="preserve"> RTD("cqg.rtd",,"StudyData", $G$1, "Bar", "", "Open", $E$1, $A414,,,,,)</f>
        <v/>
      </c>
      <c r="J414" s="71" t="str">
        <f xml:space="preserve"> RTD("cqg.rtd",,"StudyData", $G$1, "Bar", "", "Close", $E$1, $A414,,,,,)</f>
        <v/>
      </c>
    </row>
    <row r="415" spans="1:10" x14ac:dyDescent="0.3">
      <c r="A415" s="69">
        <f t="shared" si="98"/>
        <v>-413</v>
      </c>
      <c r="B415" s="80" t="str">
        <f xml:space="preserve"> RTD("cqg.rtd",,"StudyData", $A$1, "Bar", "", "Time", $E$1,$A415, , "", "","False")</f>
        <v/>
      </c>
      <c r="C415" s="71" t="str">
        <f xml:space="preserve"> RTD("cqg.rtd",,"StudyData", $A$1, "Bar", "", "Open", $E$1, $A415,,,,,)</f>
        <v/>
      </c>
      <c r="D415" s="71" t="str">
        <f xml:space="preserve"> RTD("cqg.rtd",,"StudyData", $A$1, "Bar", "", "Close", $E$1, $A415,,,,,)</f>
        <v/>
      </c>
      <c r="F415" s="71"/>
      <c r="G415" s="69">
        <f t="shared" si="99"/>
        <v>-413</v>
      </c>
      <c r="H415" s="81" t="str">
        <f xml:space="preserve"> RTD("cqg.rtd",,"StudyData", $G$1, "Bar", "", "Time", $E$1,$A415, , "", "","False")</f>
        <v/>
      </c>
      <c r="I415" s="71" t="str">
        <f xml:space="preserve"> RTD("cqg.rtd",,"StudyData", $G$1, "Bar", "", "Open", $E$1, $A415,,,,,)</f>
        <v/>
      </c>
      <c r="J415" s="71" t="str">
        <f xml:space="preserve"> RTD("cqg.rtd",,"StudyData", $G$1, "Bar", "", "Close", $E$1, $A415,,,,,)</f>
        <v/>
      </c>
    </row>
    <row r="416" spans="1:10" x14ac:dyDescent="0.3">
      <c r="A416" s="69">
        <f t="shared" si="98"/>
        <v>-414</v>
      </c>
      <c r="B416" s="80" t="str">
        <f xml:space="preserve"> RTD("cqg.rtd",,"StudyData", $A$1, "Bar", "", "Time", $E$1,$A416, , "", "","False")</f>
        <v/>
      </c>
      <c r="C416" s="71" t="str">
        <f xml:space="preserve"> RTD("cqg.rtd",,"StudyData", $A$1, "Bar", "", "Open", $E$1, $A416,,,,,)</f>
        <v/>
      </c>
      <c r="D416" s="71" t="str">
        <f xml:space="preserve"> RTD("cqg.rtd",,"StudyData", $A$1, "Bar", "", "Close", $E$1, $A416,,,,,)</f>
        <v/>
      </c>
      <c r="F416" s="71"/>
      <c r="G416" s="69">
        <f t="shared" si="99"/>
        <v>-414</v>
      </c>
      <c r="H416" s="81" t="str">
        <f xml:space="preserve"> RTD("cqg.rtd",,"StudyData", $G$1, "Bar", "", "Time", $E$1,$A416, , "", "","False")</f>
        <v/>
      </c>
      <c r="I416" s="71" t="str">
        <f xml:space="preserve"> RTD("cqg.rtd",,"StudyData", $G$1, "Bar", "", "Open", $E$1, $A416,,,,,)</f>
        <v/>
      </c>
      <c r="J416" s="71" t="str">
        <f xml:space="preserve"> RTD("cqg.rtd",,"StudyData", $G$1, "Bar", "", "Close", $E$1, $A416,,,,,)</f>
        <v/>
      </c>
    </row>
    <row r="417" spans="1:10" x14ac:dyDescent="0.3">
      <c r="A417" s="69">
        <f t="shared" si="98"/>
        <v>-415</v>
      </c>
      <c r="B417" s="80" t="str">
        <f xml:space="preserve"> RTD("cqg.rtd",,"StudyData", $A$1, "Bar", "", "Time", $E$1,$A417, , "", "","False")</f>
        <v/>
      </c>
      <c r="C417" s="71" t="str">
        <f xml:space="preserve"> RTD("cqg.rtd",,"StudyData", $A$1, "Bar", "", "Open", $E$1, $A417,,,,,)</f>
        <v/>
      </c>
      <c r="D417" s="71" t="str">
        <f xml:space="preserve"> RTD("cqg.rtd",,"StudyData", $A$1, "Bar", "", "Close", $E$1, $A417,,,,,)</f>
        <v/>
      </c>
      <c r="F417" s="71"/>
      <c r="G417" s="69">
        <f t="shared" si="99"/>
        <v>-415</v>
      </c>
      <c r="H417" s="81" t="str">
        <f xml:space="preserve"> RTD("cqg.rtd",,"StudyData", $G$1, "Bar", "", "Time", $E$1,$A417, , "", "","False")</f>
        <v/>
      </c>
      <c r="I417" s="71" t="str">
        <f xml:space="preserve"> RTD("cqg.rtd",,"StudyData", $G$1, "Bar", "", "Open", $E$1, $A417,,,,,)</f>
        <v/>
      </c>
      <c r="J417" s="71" t="str">
        <f xml:space="preserve"> RTD("cqg.rtd",,"StudyData", $G$1, "Bar", "", "Close", $E$1, $A417,,,,,)</f>
        <v/>
      </c>
    </row>
    <row r="418" spans="1:10" x14ac:dyDescent="0.3">
      <c r="A418" s="69">
        <f t="shared" si="98"/>
        <v>-416</v>
      </c>
      <c r="B418" s="80" t="str">
        <f xml:space="preserve"> RTD("cqg.rtd",,"StudyData", $A$1, "Bar", "", "Time", $E$1,$A418, , "", "","False")</f>
        <v/>
      </c>
      <c r="C418" s="71" t="str">
        <f xml:space="preserve"> RTD("cqg.rtd",,"StudyData", $A$1, "Bar", "", "Open", $E$1, $A418,,,,,)</f>
        <v/>
      </c>
      <c r="D418" s="71" t="str">
        <f xml:space="preserve"> RTD("cqg.rtd",,"StudyData", $A$1, "Bar", "", "Close", $E$1, $A418,,,,,)</f>
        <v/>
      </c>
      <c r="F418" s="71"/>
      <c r="G418" s="69">
        <f t="shared" si="99"/>
        <v>-416</v>
      </c>
      <c r="H418" s="81" t="str">
        <f xml:space="preserve"> RTD("cqg.rtd",,"StudyData", $G$1, "Bar", "", "Time", $E$1,$A418, , "", "","False")</f>
        <v/>
      </c>
      <c r="I418" s="71" t="str">
        <f xml:space="preserve"> RTD("cqg.rtd",,"StudyData", $G$1, "Bar", "", "Open", $E$1, $A418,,,,,)</f>
        <v/>
      </c>
      <c r="J418" s="71" t="str">
        <f xml:space="preserve"> RTD("cqg.rtd",,"StudyData", $G$1, "Bar", "", "Close", $E$1, $A418,,,,,)</f>
        <v/>
      </c>
    </row>
    <row r="419" spans="1:10" x14ac:dyDescent="0.3">
      <c r="A419" s="69">
        <f t="shared" si="98"/>
        <v>-417</v>
      </c>
      <c r="B419" s="80" t="str">
        <f xml:space="preserve"> RTD("cqg.rtd",,"StudyData", $A$1, "Bar", "", "Time", $E$1,$A419, , "", "","False")</f>
        <v/>
      </c>
      <c r="C419" s="71" t="str">
        <f xml:space="preserve"> RTD("cqg.rtd",,"StudyData", $A$1, "Bar", "", "Open", $E$1, $A419,,,,,)</f>
        <v/>
      </c>
      <c r="D419" s="71" t="str">
        <f xml:space="preserve"> RTD("cqg.rtd",,"StudyData", $A$1, "Bar", "", "Close", $E$1, $A419,,,,,)</f>
        <v/>
      </c>
      <c r="F419" s="71"/>
      <c r="G419" s="69">
        <f t="shared" si="99"/>
        <v>-417</v>
      </c>
      <c r="H419" s="81" t="str">
        <f xml:space="preserve"> RTD("cqg.rtd",,"StudyData", $G$1, "Bar", "", "Time", $E$1,$A419, , "", "","False")</f>
        <v/>
      </c>
      <c r="I419" s="71" t="str">
        <f xml:space="preserve"> RTD("cqg.rtd",,"StudyData", $G$1, "Bar", "", "Open", $E$1, $A419,,,,,)</f>
        <v/>
      </c>
      <c r="J419" s="71" t="str">
        <f xml:space="preserve"> RTD("cqg.rtd",,"StudyData", $G$1, "Bar", "", "Close", $E$1, $A419,,,,,)</f>
        <v/>
      </c>
    </row>
    <row r="420" spans="1:10" x14ac:dyDescent="0.3">
      <c r="A420" s="69">
        <f t="shared" si="98"/>
        <v>-418</v>
      </c>
      <c r="B420" s="80" t="str">
        <f xml:space="preserve"> RTD("cqg.rtd",,"StudyData", $A$1, "Bar", "", "Time", $E$1,$A420, , "", "","False")</f>
        <v/>
      </c>
      <c r="C420" s="71" t="str">
        <f xml:space="preserve"> RTD("cqg.rtd",,"StudyData", $A$1, "Bar", "", "Open", $E$1, $A420,,,,,)</f>
        <v/>
      </c>
      <c r="D420" s="71" t="str">
        <f xml:space="preserve"> RTD("cqg.rtd",,"StudyData", $A$1, "Bar", "", "Close", $E$1, $A420,,,,,)</f>
        <v/>
      </c>
      <c r="F420" s="71"/>
      <c r="G420" s="69">
        <f t="shared" si="99"/>
        <v>-418</v>
      </c>
      <c r="H420" s="81" t="str">
        <f xml:space="preserve"> RTD("cqg.rtd",,"StudyData", $G$1, "Bar", "", "Time", $E$1,$A420, , "", "","False")</f>
        <v/>
      </c>
      <c r="I420" s="71" t="str">
        <f xml:space="preserve"> RTD("cqg.rtd",,"StudyData", $G$1, "Bar", "", "Open", $E$1, $A420,,,,,)</f>
        <v/>
      </c>
      <c r="J420" s="71" t="str">
        <f xml:space="preserve"> RTD("cqg.rtd",,"StudyData", $G$1, "Bar", "", "Close", $E$1, $A420,,,,,)</f>
        <v/>
      </c>
    </row>
    <row r="421" spans="1:10" x14ac:dyDescent="0.3">
      <c r="A421" s="69">
        <f t="shared" si="98"/>
        <v>-419</v>
      </c>
      <c r="B421" s="80" t="str">
        <f xml:space="preserve"> RTD("cqg.rtd",,"StudyData", $A$1, "Bar", "", "Time", $E$1,$A421, , "", "","False")</f>
        <v/>
      </c>
      <c r="C421" s="71" t="str">
        <f xml:space="preserve"> RTD("cqg.rtd",,"StudyData", $A$1, "Bar", "", "Open", $E$1, $A421,,,,,)</f>
        <v/>
      </c>
      <c r="D421" s="71" t="str">
        <f xml:space="preserve"> RTD("cqg.rtd",,"StudyData", $A$1, "Bar", "", "Close", $E$1, $A421,,,,,)</f>
        <v/>
      </c>
      <c r="F421" s="71"/>
      <c r="G421" s="69">
        <f t="shared" si="99"/>
        <v>-419</v>
      </c>
      <c r="H421" s="81" t="str">
        <f xml:space="preserve"> RTD("cqg.rtd",,"StudyData", $G$1, "Bar", "", "Time", $E$1,$A421, , "", "","False")</f>
        <v/>
      </c>
      <c r="I421" s="71" t="str">
        <f xml:space="preserve"> RTD("cqg.rtd",,"StudyData", $G$1, "Bar", "", "Open", $E$1, $A421,,,,,)</f>
        <v/>
      </c>
      <c r="J421" s="71" t="str">
        <f xml:space="preserve"> RTD("cqg.rtd",,"StudyData", $G$1, "Bar", "", "Close", $E$1, $A421,,,,,)</f>
        <v/>
      </c>
    </row>
    <row r="422" spans="1:10" x14ac:dyDescent="0.3">
      <c r="A422" s="69">
        <f t="shared" si="98"/>
        <v>-420</v>
      </c>
      <c r="B422" s="80" t="str">
        <f xml:space="preserve"> RTD("cqg.rtd",,"StudyData", $A$1, "Bar", "", "Time", $E$1,$A422, , "", "","False")</f>
        <v/>
      </c>
      <c r="C422" s="71" t="str">
        <f xml:space="preserve"> RTD("cqg.rtd",,"StudyData", $A$1, "Bar", "", "Open", $E$1, $A422,,,,,)</f>
        <v/>
      </c>
      <c r="D422" s="71" t="str">
        <f xml:space="preserve"> RTD("cqg.rtd",,"StudyData", $A$1, "Bar", "", "Close", $E$1, $A422,,,,,)</f>
        <v/>
      </c>
      <c r="F422" s="71"/>
      <c r="G422" s="69">
        <f t="shared" si="99"/>
        <v>-420</v>
      </c>
      <c r="H422" s="81" t="str">
        <f xml:space="preserve"> RTD("cqg.rtd",,"StudyData", $G$1, "Bar", "", "Time", $E$1,$A422, , "", "","False")</f>
        <v/>
      </c>
      <c r="I422" s="71" t="str">
        <f xml:space="preserve"> RTD("cqg.rtd",,"StudyData", $G$1, "Bar", "", "Open", $E$1, $A422,,,,,)</f>
        <v/>
      </c>
      <c r="J422" s="71" t="str">
        <f xml:space="preserve"> RTD("cqg.rtd",,"StudyData", $G$1, "Bar", "", "Close", $E$1, $A422,,,,,)</f>
        <v/>
      </c>
    </row>
    <row r="423" spans="1:10" x14ac:dyDescent="0.3">
      <c r="A423" s="69">
        <f t="shared" si="98"/>
        <v>-421</v>
      </c>
      <c r="B423" s="80" t="str">
        <f xml:space="preserve"> RTD("cqg.rtd",,"StudyData", $A$1, "Bar", "", "Time", $E$1,$A423, , "", "","False")</f>
        <v/>
      </c>
      <c r="C423" s="71" t="str">
        <f xml:space="preserve"> RTD("cqg.rtd",,"StudyData", $A$1, "Bar", "", "Open", $E$1, $A423,,,,,)</f>
        <v/>
      </c>
      <c r="D423" s="71" t="str">
        <f xml:space="preserve"> RTD("cqg.rtd",,"StudyData", $A$1, "Bar", "", "Close", $E$1, $A423,,,,,)</f>
        <v/>
      </c>
      <c r="F423" s="71"/>
      <c r="G423" s="69">
        <f t="shared" si="99"/>
        <v>-421</v>
      </c>
      <c r="H423" s="81" t="str">
        <f xml:space="preserve"> RTD("cqg.rtd",,"StudyData", $G$1, "Bar", "", "Time", $E$1,$A423, , "", "","False")</f>
        <v/>
      </c>
      <c r="I423" s="71" t="str">
        <f xml:space="preserve"> RTD("cqg.rtd",,"StudyData", $G$1, "Bar", "", "Open", $E$1, $A423,,,,,)</f>
        <v/>
      </c>
      <c r="J423" s="71" t="str">
        <f xml:space="preserve"> RTD("cqg.rtd",,"StudyData", $G$1, "Bar", "", "Close", $E$1, $A423,,,,,)</f>
        <v/>
      </c>
    </row>
    <row r="424" spans="1:10" x14ac:dyDescent="0.3">
      <c r="A424" s="69">
        <f t="shared" si="98"/>
        <v>-422</v>
      </c>
      <c r="B424" s="80" t="str">
        <f xml:space="preserve"> RTD("cqg.rtd",,"StudyData", $A$1, "Bar", "", "Time", $E$1,$A424, , "", "","False")</f>
        <v/>
      </c>
      <c r="C424" s="71" t="str">
        <f xml:space="preserve"> RTD("cqg.rtd",,"StudyData", $A$1, "Bar", "", "Open", $E$1, $A424,,,,,)</f>
        <v/>
      </c>
      <c r="D424" s="71" t="str">
        <f xml:space="preserve"> RTD("cqg.rtd",,"StudyData", $A$1, "Bar", "", "Close", $E$1, $A424,,,,,)</f>
        <v/>
      </c>
      <c r="F424" s="71"/>
      <c r="G424" s="69">
        <f t="shared" si="99"/>
        <v>-422</v>
      </c>
      <c r="H424" s="81" t="str">
        <f xml:space="preserve"> RTD("cqg.rtd",,"StudyData", $G$1, "Bar", "", "Time", $E$1,$A424, , "", "","False")</f>
        <v/>
      </c>
      <c r="I424" s="71" t="str">
        <f xml:space="preserve"> RTD("cqg.rtd",,"StudyData", $G$1, "Bar", "", "Open", $E$1, $A424,,,,,)</f>
        <v/>
      </c>
      <c r="J424" s="71" t="str">
        <f xml:space="preserve"> RTD("cqg.rtd",,"StudyData", $G$1, "Bar", "", "Close", $E$1, $A424,,,,,)</f>
        <v/>
      </c>
    </row>
    <row r="425" spans="1:10" x14ac:dyDescent="0.3">
      <c r="A425" s="69">
        <f t="shared" si="98"/>
        <v>-423</v>
      </c>
      <c r="B425" s="80" t="str">
        <f xml:space="preserve"> RTD("cqg.rtd",,"StudyData", $A$1, "Bar", "", "Time", $E$1,$A425, , "", "","False")</f>
        <v/>
      </c>
      <c r="C425" s="71" t="str">
        <f xml:space="preserve"> RTD("cqg.rtd",,"StudyData", $A$1, "Bar", "", "Open", $E$1, $A425,,,,,)</f>
        <v/>
      </c>
      <c r="D425" s="71" t="str">
        <f xml:space="preserve"> RTD("cqg.rtd",,"StudyData", $A$1, "Bar", "", "Close", $E$1, $A425,,,,,)</f>
        <v/>
      </c>
      <c r="F425" s="71"/>
      <c r="G425" s="69">
        <f t="shared" si="99"/>
        <v>-423</v>
      </c>
      <c r="H425" s="81" t="str">
        <f xml:space="preserve"> RTD("cqg.rtd",,"StudyData", $G$1, "Bar", "", "Time", $E$1,$A425, , "", "","False")</f>
        <v/>
      </c>
      <c r="I425" s="71" t="str">
        <f xml:space="preserve"> RTD("cqg.rtd",,"StudyData", $G$1, "Bar", "", "Open", $E$1, $A425,,,,,)</f>
        <v/>
      </c>
      <c r="J425" s="71" t="str">
        <f xml:space="preserve"> RTD("cqg.rtd",,"StudyData", $G$1, "Bar", "", "Close", $E$1, $A425,,,,,)</f>
        <v/>
      </c>
    </row>
    <row r="426" spans="1:10" x14ac:dyDescent="0.3">
      <c r="A426" s="69">
        <f t="shared" si="98"/>
        <v>-424</v>
      </c>
      <c r="B426" s="80" t="str">
        <f xml:space="preserve"> RTD("cqg.rtd",,"StudyData", $A$1, "Bar", "", "Time", $E$1,$A426, , "", "","False")</f>
        <v/>
      </c>
      <c r="C426" s="71" t="str">
        <f xml:space="preserve"> RTD("cqg.rtd",,"StudyData", $A$1, "Bar", "", "Open", $E$1, $A426,,,,,)</f>
        <v/>
      </c>
      <c r="D426" s="71" t="str">
        <f xml:space="preserve"> RTD("cqg.rtd",,"StudyData", $A$1, "Bar", "", "Close", $E$1, $A426,,,,,)</f>
        <v/>
      </c>
      <c r="F426" s="71"/>
      <c r="G426" s="69">
        <f t="shared" si="99"/>
        <v>-424</v>
      </c>
      <c r="H426" s="81" t="str">
        <f xml:space="preserve"> RTD("cqg.rtd",,"StudyData", $G$1, "Bar", "", "Time", $E$1,$A426, , "", "","False")</f>
        <v/>
      </c>
      <c r="I426" s="71" t="str">
        <f xml:space="preserve"> RTD("cqg.rtd",,"StudyData", $G$1, "Bar", "", "Open", $E$1, $A426,,,,,)</f>
        <v/>
      </c>
      <c r="J426" s="71" t="str">
        <f xml:space="preserve"> RTD("cqg.rtd",,"StudyData", $G$1, "Bar", "", "Close", $E$1, $A426,,,,,)</f>
        <v/>
      </c>
    </row>
    <row r="427" spans="1:10" x14ac:dyDescent="0.3">
      <c r="A427" s="69">
        <f t="shared" si="98"/>
        <v>-425</v>
      </c>
      <c r="B427" s="80" t="str">
        <f xml:space="preserve"> RTD("cqg.rtd",,"StudyData", $A$1, "Bar", "", "Time", $E$1,$A427, , "", "","False")</f>
        <v/>
      </c>
      <c r="C427" s="71" t="str">
        <f xml:space="preserve"> RTD("cqg.rtd",,"StudyData", $A$1, "Bar", "", "Open", $E$1, $A427,,,,,)</f>
        <v/>
      </c>
      <c r="D427" s="71" t="str">
        <f xml:space="preserve"> RTD("cqg.rtd",,"StudyData", $A$1, "Bar", "", "Close", $E$1, $A427,,,,,)</f>
        <v/>
      </c>
      <c r="F427" s="71"/>
      <c r="G427" s="69">
        <f t="shared" si="99"/>
        <v>-425</v>
      </c>
      <c r="H427" s="81" t="str">
        <f xml:space="preserve"> RTD("cqg.rtd",,"StudyData", $G$1, "Bar", "", "Time", $E$1,$A427, , "", "","False")</f>
        <v/>
      </c>
      <c r="I427" s="71" t="str">
        <f xml:space="preserve"> RTD("cqg.rtd",,"StudyData", $G$1, "Bar", "", "Open", $E$1, $A427,,,,,)</f>
        <v/>
      </c>
      <c r="J427" s="71" t="str">
        <f xml:space="preserve"> RTD("cqg.rtd",,"StudyData", $G$1, "Bar", "", "Close", $E$1, $A427,,,,,)</f>
        <v/>
      </c>
    </row>
    <row r="428" spans="1:10" x14ac:dyDescent="0.3">
      <c r="A428" s="69">
        <f t="shared" si="98"/>
        <v>-426</v>
      </c>
      <c r="B428" s="80" t="str">
        <f xml:space="preserve"> RTD("cqg.rtd",,"StudyData", $A$1, "Bar", "", "Time", $E$1,$A428, , "", "","False")</f>
        <v/>
      </c>
      <c r="C428" s="71" t="str">
        <f xml:space="preserve"> RTD("cqg.rtd",,"StudyData", $A$1, "Bar", "", "Open", $E$1, $A428,,,,,)</f>
        <v/>
      </c>
      <c r="D428" s="71" t="str">
        <f xml:space="preserve"> RTD("cqg.rtd",,"StudyData", $A$1, "Bar", "", "Close", $E$1, $A428,,,,,)</f>
        <v/>
      </c>
      <c r="F428" s="71"/>
      <c r="G428" s="69">
        <f t="shared" si="99"/>
        <v>-426</v>
      </c>
      <c r="H428" s="81" t="str">
        <f xml:space="preserve"> RTD("cqg.rtd",,"StudyData", $G$1, "Bar", "", "Time", $E$1,$A428, , "", "","False")</f>
        <v/>
      </c>
      <c r="I428" s="71" t="str">
        <f xml:space="preserve"> RTD("cqg.rtd",,"StudyData", $G$1, "Bar", "", "Open", $E$1, $A428,,,,,)</f>
        <v/>
      </c>
      <c r="J428" s="71" t="str">
        <f xml:space="preserve"> RTD("cqg.rtd",,"StudyData", $G$1, "Bar", "", "Close", $E$1, $A428,,,,,)</f>
        <v/>
      </c>
    </row>
    <row r="429" spans="1:10" x14ac:dyDescent="0.3">
      <c r="A429" s="69">
        <f t="shared" si="98"/>
        <v>-427</v>
      </c>
      <c r="B429" s="80" t="str">
        <f xml:space="preserve"> RTD("cqg.rtd",,"StudyData", $A$1, "Bar", "", "Time", $E$1,$A429, , "", "","False")</f>
        <v/>
      </c>
      <c r="C429" s="71" t="str">
        <f xml:space="preserve"> RTD("cqg.rtd",,"StudyData", $A$1, "Bar", "", "Open", $E$1, $A429,,,,,)</f>
        <v/>
      </c>
      <c r="D429" s="71" t="str">
        <f xml:space="preserve"> RTD("cqg.rtd",,"StudyData", $A$1, "Bar", "", "Close", $E$1, $A429,,,,,)</f>
        <v/>
      </c>
      <c r="F429" s="71"/>
      <c r="G429" s="69">
        <f t="shared" si="99"/>
        <v>-427</v>
      </c>
      <c r="H429" s="81" t="str">
        <f xml:space="preserve"> RTD("cqg.rtd",,"StudyData", $G$1, "Bar", "", "Time", $E$1,$A429, , "", "","False")</f>
        <v/>
      </c>
      <c r="I429" s="71" t="str">
        <f xml:space="preserve"> RTD("cqg.rtd",,"StudyData", $G$1, "Bar", "", "Open", $E$1, $A429,,,,,)</f>
        <v/>
      </c>
      <c r="J429" s="71" t="str">
        <f xml:space="preserve"> RTD("cqg.rtd",,"StudyData", $G$1, "Bar", "", "Close", $E$1, $A429,,,,,)</f>
        <v/>
      </c>
    </row>
    <row r="430" spans="1:10" x14ac:dyDescent="0.3">
      <c r="A430" s="69">
        <f t="shared" si="98"/>
        <v>-428</v>
      </c>
      <c r="B430" s="80" t="str">
        <f xml:space="preserve"> RTD("cqg.rtd",,"StudyData", $A$1, "Bar", "", "Time", $E$1,$A430, , "", "","False")</f>
        <v/>
      </c>
      <c r="C430" s="71" t="str">
        <f xml:space="preserve"> RTD("cqg.rtd",,"StudyData", $A$1, "Bar", "", "Open", $E$1, $A430,,,,,)</f>
        <v/>
      </c>
      <c r="D430" s="71" t="str">
        <f xml:space="preserve"> RTD("cqg.rtd",,"StudyData", $A$1, "Bar", "", "Close", $E$1, $A430,,,,,)</f>
        <v/>
      </c>
      <c r="F430" s="71"/>
      <c r="G430" s="69">
        <f t="shared" si="99"/>
        <v>-428</v>
      </c>
      <c r="H430" s="81" t="str">
        <f xml:space="preserve"> RTD("cqg.rtd",,"StudyData", $G$1, "Bar", "", "Time", $E$1,$A430, , "", "","False")</f>
        <v/>
      </c>
      <c r="I430" s="71" t="str">
        <f xml:space="preserve"> RTD("cqg.rtd",,"StudyData", $G$1, "Bar", "", "Open", $E$1, $A430,,,,,)</f>
        <v/>
      </c>
      <c r="J430" s="71" t="str">
        <f xml:space="preserve"> RTD("cqg.rtd",,"StudyData", $G$1, "Bar", "", "Close", $E$1, $A430,,,,,)</f>
        <v/>
      </c>
    </row>
    <row r="431" spans="1:10" x14ac:dyDescent="0.3">
      <c r="A431" s="69">
        <f t="shared" si="98"/>
        <v>-429</v>
      </c>
      <c r="B431" s="80" t="str">
        <f xml:space="preserve"> RTD("cqg.rtd",,"StudyData", $A$1, "Bar", "", "Time", $E$1,$A431, , "", "","False")</f>
        <v/>
      </c>
      <c r="C431" s="71" t="str">
        <f xml:space="preserve"> RTD("cqg.rtd",,"StudyData", $A$1, "Bar", "", "Open", $E$1, $A431,,,,,)</f>
        <v/>
      </c>
      <c r="D431" s="71" t="str">
        <f xml:space="preserve"> RTD("cqg.rtd",,"StudyData", $A$1, "Bar", "", "Close", $E$1, $A431,,,,,)</f>
        <v/>
      </c>
      <c r="F431" s="71"/>
      <c r="G431" s="69">
        <f t="shared" si="99"/>
        <v>-429</v>
      </c>
      <c r="H431" s="81" t="str">
        <f xml:space="preserve"> RTD("cqg.rtd",,"StudyData", $G$1, "Bar", "", "Time", $E$1,$A431, , "", "","False")</f>
        <v/>
      </c>
      <c r="I431" s="71" t="str">
        <f xml:space="preserve"> RTD("cqg.rtd",,"StudyData", $G$1, "Bar", "", "Open", $E$1, $A431,,,,,)</f>
        <v/>
      </c>
      <c r="J431" s="71" t="str">
        <f xml:space="preserve"> RTD("cqg.rtd",,"StudyData", $G$1, "Bar", "", "Close", $E$1, $A431,,,,,)</f>
        <v/>
      </c>
    </row>
    <row r="432" spans="1:10" x14ac:dyDescent="0.3">
      <c r="A432" s="69">
        <f t="shared" si="98"/>
        <v>-430</v>
      </c>
      <c r="B432" s="80" t="str">
        <f xml:space="preserve"> RTD("cqg.rtd",,"StudyData", $A$1, "Bar", "", "Time", $E$1,$A432, , "", "","False")</f>
        <v/>
      </c>
      <c r="C432" s="71" t="str">
        <f xml:space="preserve"> RTD("cqg.rtd",,"StudyData", $A$1, "Bar", "", "Open", $E$1, $A432,,,,,)</f>
        <v/>
      </c>
      <c r="D432" s="71" t="str">
        <f xml:space="preserve"> RTD("cqg.rtd",,"StudyData", $A$1, "Bar", "", "Close", $E$1, $A432,,,,,)</f>
        <v/>
      </c>
      <c r="F432" s="71"/>
      <c r="G432" s="69">
        <f t="shared" si="99"/>
        <v>-430</v>
      </c>
      <c r="H432" s="81" t="str">
        <f xml:space="preserve"> RTD("cqg.rtd",,"StudyData", $G$1, "Bar", "", "Time", $E$1,$A432, , "", "","False")</f>
        <v/>
      </c>
      <c r="I432" s="71" t="str">
        <f xml:space="preserve"> RTD("cqg.rtd",,"StudyData", $G$1, "Bar", "", "Open", $E$1, $A432,,,,,)</f>
        <v/>
      </c>
      <c r="J432" s="71" t="str">
        <f xml:space="preserve"> RTD("cqg.rtd",,"StudyData", $G$1, "Bar", "", "Close", $E$1, $A432,,,,,)</f>
        <v/>
      </c>
    </row>
    <row r="433" spans="1:10" x14ac:dyDescent="0.3">
      <c r="A433" s="69">
        <f t="shared" si="98"/>
        <v>-431</v>
      </c>
      <c r="B433" s="80" t="str">
        <f xml:space="preserve"> RTD("cqg.rtd",,"StudyData", $A$1, "Bar", "", "Time", $E$1,$A433, , "", "","False")</f>
        <v/>
      </c>
      <c r="C433" s="71" t="str">
        <f xml:space="preserve"> RTD("cqg.rtd",,"StudyData", $A$1, "Bar", "", "Open", $E$1, $A433,,,,,)</f>
        <v/>
      </c>
      <c r="D433" s="71" t="str">
        <f xml:space="preserve"> RTD("cqg.rtd",,"StudyData", $A$1, "Bar", "", "Close", $E$1, $A433,,,,,)</f>
        <v/>
      </c>
      <c r="F433" s="71"/>
      <c r="G433" s="69">
        <f t="shared" si="99"/>
        <v>-431</v>
      </c>
      <c r="H433" s="81" t="str">
        <f xml:space="preserve"> RTD("cqg.rtd",,"StudyData", $G$1, "Bar", "", "Time", $E$1,$A433, , "", "","False")</f>
        <v/>
      </c>
      <c r="I433" s="71" t="str">
        <f xml:space="preserve"> RTD("cqg.rtd",,"StudyData", $G$1, "Bar", "", "Open", $E$1, $A433,,,,,)</f>
        <v/>
      </c>
      <c r="J433" s="71" t="str">
        <f xml:space="preserve"> RTD("cqg.rtd",,"StudyData", $G$1, "Bar", "", "Close", $E$1, $A433,,,,,)</f>
        <v/>
      </c>
    </row>
    <row r="434" spans="1:10" x14ac:dyDescent="0.3">
      <c r="A434" s="69">
        <f t="shared" si="98"/>
        <v>-432</v>
      </c>
      <c r="B434" s="80" t="str">
        <f xml:space="preserve"> RTD("cqg.rtd",,"StudyData", $A$1, "Bar", "", "Time", $E$1,$A434, , "", "","False")</f>
        <v/>
      </c>
      <c r="C434" s="71" t="str">
        <f xml:space="preserve"> RTD("cqg.rtd",,"StudyData", $A$1, "Bar", "", "Open", $E$1, $A434,,,,,)</f>
        <v/>
      </c>
      <c r="D434" s="71" t="str">
        <f xml:space="preserve"> RTD("cqg.rtd",,"StudyData", $A$1, "Bar", "", "Close", $E$1, $A434,,,,,)</f>
        <v/>
      </c>
      <c r="F434" s="71"/>
      <c r="G434" s="69">
        <f t="shared" si="99"/>
        <v>-432</v>
      </c>
      <c r="H434" s="81" t="str">
        <f xml:space="preserve"> RTD("cqg.rtd",,"StudyData", $G$1, "Bar", "", "Time", $E$1,$A434, , "", "","False")</f>
        <v/>
      </c>
      <c r="I434" s="71" t="str">
        <f xml:space="preserve"> RTD("cqg.rtd",,"StudyData", $G$1, "Bar", "", "Open", $E$1, $A434,,,,,)</f>
        <v/>
      </c>
      <c r="J434" s="71" t="str">
        <f xml:space="preserve"> RTD("cqg.rtd",,"StudyData", $G$1, "Bar", "", "Close", $E$1, $A434,,,,,)</f>
        <v/>
      </c>
    </row>
    <row r="435" spans="1:10" x14ac:dyDescent="0.3">
      <c r="A435" s="69">
        <f t="shared" si="98"/>
        <v>-433</v>
      </c>
      <c r="B435" s="80" t="str">
        <f xml:space="preserve"> RTD("cqg.rtd",,"StudyData", $A$1, "Bar", "", "Time", $E$1,$A435, , "", "","False")</f>
        <v/>
      </c>
      <c r="C435" s="71" t="str">
        <f xml:space="preserve"> RTD("cqg.rtd",,"StudyData", $A$1, "Bar", "", "Open", $E$1, $A435,,,,,)</f>
        <v/>
      </c>
      <c r="D435" s="71" t="str">
        <f xml:space="preserve"> RTD("cqg.rtd",,"StudyData", $A$1, "Bar", "", "Close", $E$1, $A435,,,,,)</f>
        <v/>
      </c>
      <c r="F435" s="71"/>
      <c r="G435" s="69">
        <f t="shared" si="99"/>
        <v>-433</v>
      </c>
      <c r="H435" s="81" t="str">
        <f xml:space="preserve"> RTD("cqg.rtd",,"StudyData", $G$1, "Bar", "", "Time", $E$1,$A435, , "", "","False")</f>
        <v/>
      </c>
      <c r="I435" s="71" t="str">
        <f xml:space="preserve"> RTD("cqg.rtd",,"StudyData", $G$1, "Bar", "", "Open", $E$1, $A435,,,,,)</f>
        <v/>
      </c>
      <c r="J435" s="71" t="str">
        <f xml:space="preserve"> RTD("cqg.rtd",,"StudyData", $G$1, "Bar", "", "Close", $E$1, $A435,,,,,)</f>
        <v/>
      </c>
    </row>
    <row r="436" spans="1:10" x14ac:dyDescent="0.3">
      <c r="A436" s="69">
        <f t="shared" si="98"/>
        <v>-434</v>
      </c>
      <c r="B436" s="80" t="str">
        <f xml:space="preserve"> RTD("cqg.rtd",,"StudyData", $A$1, "Bar", "", "Time", $E$1,$A436, , "", "","False")</f>
        <v/>
      </c>
      <c r="C436" s="71" t="str">
        <f xml:space="preserve"> RTD("cqg.rtd",,"StudyData", $A$1, "Bar", "", "Open", $E$1, $A436,,,,,)</f>
        <v/>
      </c>
      <c r="D436" s="71" t="str">
        <f xml:space="preserve"> RTD("cqg.rtd",,"StudyData", $A$1, "Bar", "", "Close", $E$1, $A436,,,,,)</f>
        <v/>
      </c>
      <c r="F436" s="71"/>
      <c r="G436" s="69">
        <f t="shared" si="99"/>
        <v>-434</v>
      </c>
      <c r="H436" s="81" t="str">
        <f xml:space="preserve"> RTD("cqg.rtd",,"StudyData", $G$1, "Bar", "", "Time", $E$1,$A436, , "", "","False")</f>
        <v/>
      </c>
      <c r="I436" s="71" t="str">
        <f xml:space="preserve"> RTD("cqg.rtd",,"StudyData", $G$1, "Bar", "", "Open", $E$1, $A436,,,,,)</f>
        <v/>
      </c>
      <c r="J436" s="71" t="str">
        <f xml:space="preserve"> RTD("cqg.rtd",,"StudyData", $G$1, "Bar", "", "Close", $E$1, $A436,,,,,)</f>
        <v/>
      </c>
    </row>
    <row r="437" spans="1:10" x14ac:dyDescent="0.3">
      <c r="A437" s="69">
        <f t="shared" si="98"/>
        <v>-435</v>
      </c>
      <c r="B437" s="80" t="str">
        <f xml:space="preserve"> RTD("cqg.rtd",,"StudyData", $A$1, "Bar", "", "Time", $E$1,$A437, , "", "","False")</f>
        <v/>
      </c>
      <c r="C437" s="71" t="str">
        <f xml:space="preserve"> RTD("cqg.rtd",,"StudyData", $A$1, "Bar", "", "Open", $E$1, $A437,,,,,)</f>
        <v/>
      </c>
      <c r="D437" s="71" t="str">
        <f xml:space="preserve"> RTD("cqg.rtd",,"StudyData", $A$1, "Bar", "", "Close", $E$1, $A437,,,,,)</f>
        <v/>
      </c>
      <c r="F437" s="71"/>
      <c r="G437" s="69">
        <f t="shared" si="99"/>
        <v>-435</v>
      </c>
      <c r="H437" s="81" t="str">
        <f xml:space="preserve"> RTD("cqg.rtd",,"StudyData", $G$1, "Bar", "", "Time", $E$1,$A437, , "", "","False")</f>
        <v/>
      </c>
      <c r="I437" s="71" t="str">
        <f xml:space="preserve"> RTD("cqg.rtd",,"StudyData", $G$1, "Bar", "", "Open", $E$1, $A437,,,,,)</f>
        <v/>
      </c>
      <c r="J437" s="71" t="str">
        <f xml:space="preserve"> RTD("cqg.rtd",,"StudyData", $G$1, "Bar", "", "Close", $E$1, $A437,,,,,)</f>
        <v/>
      </c>
    </row>
    <row r="438" spans="1:10" x14ac:dyDescent="0.3">
      <c r="A438" s="69">
        <f t="shared" si="98"/>
        <v>-436</v>
      </c>
      <c r="B438" s="80" t="str">
        <f xml:space="preserve"> RTD("cqg.rtd",,"StudyData", $A$1, "Bar", "", "Time", $E$1,$A438, , "", "","False")</f>
        <v/>
      </c>
      <c r="C438" s="71" t="str">
        <f xml:space="preserve"> RTD("cqg.rtd",,"StudyData", $A$1, "Bar", "", "Open", $E$1, $A438,,,,,)</f>
        <v/>
      </c>
      <c r="D438" s="71" t="str">
        <f xml:space="preserve"> RTD("cqg.rtd",,"StudyData", $A$1, "Bar", "", "Close", $E$1, $A438,,,,,)</f>
        <v/>
      </c>
      <c r="F438" s="71"/>
      <c r="G438" s="69">
        <f t="shared" si="99"/>
        <v>-436</v>
      </c>
      <c r="H438" s="81" t="str">
        <f xml:space="preserve"> RTD("cqg.rtd",,"StudyData", $G$1, "Bar", "", "Time", $E$1,$A438, , "", "","False")</f>
        <v/>
      </c>
      <c r="I438" s="71" t="str">
        <f xml:space="preserve"> RTD("cqg.rtd",,"StudyData", $G$1, "Bar", "", "Open", $E$1, $A438,,,,,)</f>
        <v/>
      </c>
      <c r="J438" s="71" t="str">
        <f xml:space="preserve"> RTD("cqg.rtd",,"StudyData", $G$1, "Bar", "", "Close", $E$1, $A438,,,,,)</f>
        <v/>
      </c>
    </row>
    <row r="439" spans="1:10" x14ac:dyDescent="0.3">
      <c r="A439" s="69">
        <f t="shared" si="98"/>
        <v>-437</v>
      </c>
      <c r="B439" s="80" t="str">
        <f xml:space="preserve"> RTD("cqg.rtd",,"StudyData", $A$1, "Bar", "", "Time", $E$1,$A439, , "", "","False")</f>
        <v/>
      </c>
      <c r="C439" s="71" t="str">
        <f xml:space="preserve"> RTD("cqg.rtd",,"StudyData", $A$1, "Bar", "", "Open", $E$1, $A439,,,,,)</f>
        <v/>
      </c>
      <c r="D439" s="71" t="str">
        <f xml:space="preserve"> RTD("cqg.rtd",,"StudyData", $A$1, "Bar", "", "Close", $E$1, $A439,,,,,)</f>
        <v/>
      </c>
      <c r="F439" s="71"/>
      <c r="G439" s="69">
        <f t="shared" si="99"/>
        <v>-437</v>
      </c>
      <c r="H439" s="81" t="str">
        <f xml:space="preserve"> RTD("cqg.rtd",,"StudyData", $G$1, "Bar", "", "Time", $E$1,$A439, , "", "","False")</f>
        <v/>
      </c>
      <c r="I439" s="71" t="str">
        <f xml:space="preserve"> RTD("cqg.rtd",,"StudyData", $G$1, "Bar", "", "Open", $E$1, $A439,,,,,)</f>
        <v/>
      </c>
      <c r="J439" s="71" t="str">
        <f xml:space="preserve"> RTD("cqg.rtd",,"StudyData", $G$1, "Bar", "", "Close", $E$1, $A439,,,,,)</f>
        <v/>
      </c>
    </row>
    <row r="440" spans="1:10" x14ac:dyDescent="0.3">
      <c r="A440" s="69">
        <f t="shared" si="98"/>
        <v>-438</v>
      </c>
      <c r="B440" s="80" t="str">
        <f xml:space="preserve"> RTD("cqg.rtd",,"StudyData", $A$1, "Bar", "", "Time", $E$1,$A440, , "", "","False")</f>
        <v/>
      </c>
      <c r="C440" s="71" t="str">
        <f xml:space="preserve"> RTD("cqg.rtd",,"StudyData", $A$1, "Bar", "", "Open", $E$1, $A440,,,,,)</f>
        <v/>
      </c>
      <c r="D440" s="71" t="str">
        <f xml:space="preserve"> RTD("cqg.rtd",,"StudyData", $A$1, "Bar", "", "Close", $E$1, $A440,,,,,)</f>
        <v/>
      </c>
      <c r="F440" s="71"/>
      <c r="G440" s="69">
        <f t="shared" si="99"/>
        <v>-438</v>
      </c>
      <c r="H440" s="81" t="str">
        <f xml:space="preserve"> RTD("cqg.rtd",,"StudyData", $G$1, "Bar", "", "Time", $E$1,$A440, , "", "","False")</f>
        <v/>
      </c>
      <c r="I440" s="71" t="str">
        <f xml:space="preserve"> RTD("cqg.rtd",,"StudyData", $G$1, "Bar", "", "Open", $E$1, $A440,,,,,)</f>
        <v/>
      </c>
      <c r="J440" s="71" t="str">
        <f xml:space="preserve"> RTD("cqg.rtd",,"StudyData", $G$1, "Bar", "", "Close", $E$1, $A440,,,,,)</f>
        <v/>
      </c>
    </row>
    <row r="441" spans="1:10" x14ac:dyDescent="0.3">
      <c r="A441" s="69">
        <f t="shared" si="98"/>
        <v>-439</v>
      </c>
      <c r="B441" s="80" t="str">
        <f xml:space="preserve"> RTD("cqg.rtd",,"StudyData", $A$1, "Bar", "", "Time", $E$1,$A441, , "", "","False")</f>
        <v/>
      </c>
      <c r="C441" s="71" t="str">
        <f xml:space="preserve"> RTD("cqg.rtd",,"StudyData", $A$1, "Bar", "", "Open", $E$1, $A441,,,,,)</f>
        <v/>
      </c>
      <c r="D441" s="71" t="str">
        <f xml:space="preserve"> RTD("cqg.rtd",,"StudyData", $A$1, "Bar", "", "Close", $E$1, $A441,,,,,)</f>
        <v/>
      </c>
      <c r="F441" s="71"/>
      <c r="G441" s="69">
        <f t="shared" si="99"/>
        <v>-439</v>
      </c>
      <c r="H441" s="81" t="str">
        <f xml:space="preserve"> RTD("cqg.rtd",,"StudyData", $G$1, "Bar", "", "Time", $E$1,$A441, , "", "","False")</f>
        <v/>
      </c>
      <c r="I441" s="71" t="str">
        <f xml:space="preserve"> RTD("cqg.rtd",,"StudyData", $G$1, "Bar", "", "Open", $E$1, $A441,,,,,)</f>
        <v/>
      </c>
      <c r="J441" s="71" t="str">
        <f xml:space="preserve"> RTD("cqg.rtd",,"StudyData", $G$1, "Bar", "", "Close", $E$1, $A441,,,,,)</f>
        <v/>
      </c>
    </row>
    <row r="442" spans="1:10" x14ac:dyDescent="0.3">
      <c r="A442" s="69">
        <f t="shared" si="98"/>
        <v>-440</v>
      </c>
      <c r="B442" s="80" t="str">
        <f xml:space="preserve"> RTD("cqg.rtd",,"StudyData", $A$1, "Bar", "", "Time", $E$1,$A442, , "", "","False")</f>
        <v/>
      </c>
      <c r="C442" s="71" t="str">
        <f xml:space="preserve"> RTD("cqg.rtd",,"StudyData", $A$1, "Bar", "", "Open", $E$1, $A442,,,,,)</f>
        <v/>
      </c>
      <c r="D442" s="71" t="str">
        <f xml:space="preserve"> RTD("cqg.rtd",,"StudyData", $A$1, "Bar", "", "Close", $E$1, $A442,,,,,)</f>
        <v/>
      </c>
      <c r="F442" s="71"/>
      <c r="G442" s="69">
        <f t="shared" si="99"/>
        <v>-440</v>
      </c>
      <c r="H442" s="81" t="str">
        <f xml:space="preserve"> RTD("cqg.rtd",,"StudyData", $G$1, "Bar", "", "Time", $E$1,$A442, , "", "","False")</f>
        <v/>
      </c>
      <c r="I442" s="71" t="str">
        <f xml:space="preserve"> RTD("cqg.rtd",,"StudyData", $G$1, "Bar", "", "Open", $E$1, $A442,,,,,)</f>
        <v/>
      </c>
      <c r="J442" s="71" t="str">
        <f xml:space="preserve"> RTD("cqg.rtd",,"StudyData", $G$1, "Bar", "", "Close", $E$1, $A442,,,,,)</f>
        <v/>
      </c>
    </row>
    <row r="443" spans="1:10" x14ac:dyDescent="0.3">
      <c r="A443" s="69">
        <f t="shared" si="98"/>
        <v>-441</v>
      </c>
      <c r="B443" s="80" t="str">
        <f xml:space="preserve"> RTD("cqg.rtd",,"StudyData", $A$1, "Bar", "", "Time", $E$1,$A443, , "", "","False")</f>
        <v/>
      </c>
      <c r="C443" s="71" t="str">
        <f xml:space="preserve"> RTD("cqg.rtd",,"StudyData", $A$1, "Bar", "", "Open", $E$1, $A443,,,,,)</f>
        <v/>
      </c>
      <c r="D443" s="71" t="str">
        <f xml:space="preserve"> RTD("cqg.rtd",,"StudyData", $A$1, "Bar", "", "Close", $E$1, $A443,,,,,)</f>
        <v/>
      </c>
      <c r="F443" s="71"/>
      <c r="G443" s="69">
        <f t="shared" si="99"/>
        <v>-441</v>
      </c>
      <c r="H443" s="81" t="str">
        <f xml:space="preserve"> RTD("cqg.rtd",,"StudyData", $G$1, "Bar", "", "Time", $E$1,$A443, , "", "","False")</f>
        <v/>
      </c>
      <c r="I443" s="71" t="str">
        <f xml:space="preserve"> RTD("cqg.rtd",,"StudyData", $G$1, "Bar", "", "Open", $E$1, $A443,,,,,)</f>
        <v/>
      </c>
      <c r="J443" s="71" t="str">
        <f xml:space="preserve"> RTD("cqg.rtd",,"StudyData", $G$1, "Bar", "", "Close", $E$1, $A443,,,,,)</f>
        <v/>
      </c>
    </row>
    <row r="444" spans="1:10" x14ac:dyDescent="0.3">
      <c r="A444" s="69">
        <f t="shared" si="98"/>
        <v>-442</v>
      </c>
      <c r="B444" s="80" t="str">
        <f xml:space="preserve"> RTD("cqg.rtd",,"StudyData", $A$1, "Bar", "", "Time", $E$1,$A444, , "", "","False")</f>
        <v/>
      </c>
      <c r="C444" s="71" t="str">
        <f xml:space="preserve"> RTD("cqg.rtd",,"StudyData", $A$1, "Bar", "", "Open", $E$1, $A444,,,,,)</f>
        <v/>
      </c>
      <c r="D444" s="71" t="str">
        <f xml:space="preserve"> RTD("cqg.rtd",,"StudyData", $A$1, "Bar", "", "Close", $E$1, $A444,,,,,)</f>
        <v/>
      </c>
      <c r="F444" s="71"/>
      <c r="G444" s="69">
        <f t="shared" si="99"/>
        <v>-442</v>
      </c>
      <c r="H444" s="81" t="str">
        <f xml:space="preserve"> RTD("cqg.rtd",,"StudyData", $G$1, "Bar", "", "Time", $E$1,$A444, , "", "","False")</f>
        <v/>
      </c>
      <c r="I444" s="71" t="str">
        <f xml:space="preserve"> RTD("cqg.rtd",,"StudyData", $G$1, "Bar", "", "Open", $E$1, $A444,,,,,)</f>
        <v/>
      </c>
      <c r="J444" s="71" t="str">
        <f xml:space="preserve"> RTD("cqg.rtd",,"StudyData", $G$1, "Bar", "", "Close", $E$1, $A444,,,,,)</f>
        <v/>
      </c>
    </row>
    <row r="445" spans="1:10" x14ac:dyDescent="0.3">
      <c r="A445" s="69">
        <f t="shared" si="98"/>
        <v>-443</v>
      </c>
      <c r="B445" s="80" t="str">
        <f xml:space="preserve"> RTD("cqg.rtd",,"StudyData", $A$1, "Bar", "", "Time", $E$1,$A445, , "", "","False")</f>
        <v/>
      </c>
      <c r="C445" s="71" t="str">
        <f xml:space="preserve"> RTD("cqg.rtd",,"StudyData", $A$1, "Bar", "", "Open", $E$1, $A445,,,,,)</f>
        <v/>
      </c>
      <c r="D445" s="71" t="str">
        <f xml:space="preserve"> RTD("cqg.rtd",,"StudyData", $A$1, "Bar", "", "Close", $E$1, $A445,,,,,)</f>
        <v/>
      </c>
      <c r="F445" s="71"/>
      <c r="G445" s="69">
        <f t="shared" si="99"/>
        <v>-443</v>
      </c>
      <c r="H445" s="81" t="str">
        <f xml:space="preserve"> RTD("cqg.rtd",,"StudyData", $G$1, "Bar", "", "Time", $E$1,$A445, , "", "","False")</f>
        <v/>
      </c>
      <c r="I445" s="71" t="str">
        <f xml:space="preserve"> RTD("cqg.rtd",,"StudyData", $G$1, "Bar", "", "Open", $E$1, $A445,,,,,)</f>
        <v/>
      </c>
      <c r="J445" s="71" t="str">
        <f xml:space="preserve"> RTD("cqg.rtd",,"StudyData", $G$1, "Bar", "", "Close", $E$1, $A445,,,,,)</f>
        <v/>
      </c>
    </row>
    <row r="446" spans="1:10" x14ac:dyDescent="0.3">
      <c r="A446" s="69">
        <f t="shared" si="98"/>
        <v>-444</v>
      </c>
      <c r="B446" s="80" t="str">
        <f xml:space="preserve"> RTD("cqg.rtd",,"StudyData", $A$1, "Bar", "", "Time", $E$1,$A446, , "", "","False")</f>
        <v/>
      </c>
      <c r="C446" s="71" t="str">
        <f xml:space="preserve"> RTD("cqg.rtd",,"StudyData", $A$1, "Bar", "", "Open", $E$1, $A446,,,,,)</f>
        <v/>
      </c>
      <c r="D446" s="71" t="str">
        <f xml:space="preserve"> RTD("cqg.rtd",,"StudyData", $A$1, "Bar", "", "Close", $E$1, $A446,,,,,)</f>
        <v/>
      </c>
      <c r="F446" s="71"/>
      <c r="G446" s="69">
        <f t="shared" si="99"/>
        <v>-444</v>
      </c>
      <c r="H446" s="81" t="str">
        <f xml:space="preserve"> RTD("cqg.rtd",,"StudyData", $G$1, "Bar", "", "Time", $E$1,$A446, , "", "","False")</f>
        <v/>
      </c>
      <c r="I446" s="71" t="str">
        <f xml:space="preserve"> RTD("cqg.rtd",,"StudyData", $G$1, "Bar", "", "Open", $E$1, $A446,,,,,)</f>
        <v/>
      </c>
      <c r="J446" s="71" t="str">
        <f xml:space="preserve"> RTD("cqg.rtd",,"StudyData", $G$1, "Bar", "", "Close", $E$1, $A446,,,,,)</f>
        <v/>
      </c>
    </row>
    <row r="447" spans="1:10" x14ac:dyDescent="0.3">
      <c r="A447" s="69">
        <f t="shared" si="98"/>
        <v>-445</v>
      </c>
      <c r="B447" s="80" t="str">
        <f xml:space="preserve"> RTD("cqg.rtd",,"StudyData", $A$1, "Bar", "", "Time", $E$1,$A447, , "", "","False")</f>
        <v/>
      </c>
      <c r="C447" s="71" t="str">
        <f xml:space="preserve"> RTD("cqg.rtd",,"StudyData", $A$1, "Bar", "", "Open", $E$1, $A447,,,,,)</f>
        <v/>
      </c>
      <c r="D447" s="71" t="str">
        <f xml:space="preserve"> RTD("cqg.rtd",,"StudyData", $A$1, "Bar", "", "Close", $E$1, $A447,,,,,)</f>
        <v/>
      </c>
      <c r="F447" s="71"/>
      <c r="G447" s="69">
        <f t="shared" si="99"/>
        <v>-445</v>
      </c>
      <c r="H447" s="81" t="str">
        <f xml:space="preserve"> RTD("cqg.rtd",,"StudyData", $G$1, "Bar", "", "Time", $E$1,$A447, , "", "","False")</f>
        <v/>
      </c>
      <c r="I447" s="71" t="str">
        <f xml:space="preserve"> RTD("cqg.rtd",,"StudyData", $G$1, "Bar", "", "Open", $E$1, $A447,,,,,)</f>
        <v/>
      </c>
      <c r="J447" s="71" t="str">
        <f xml:space="preserve"> RTD("cqg.rtd",,"StudyData", $G$1, "Bar", "", "Close", $E$1, $A447,,,,,)</f>
        <v/>
      </c>
    </row>
    <row r="448" spans="1:10" x14ac:dyDescent="0.3">
      <c r="A448" s="69">
        <f t="shared" si="98"/>
        <v>-446</v>
      </c>
      <c r="B448" s="80" t="str">
        <f xml:space="preserve"> RTD("cqg.rtd",,"StudyData", $A$1, "Bar", "", "Time", $E$1,$A448, , "", "","False")</f>
        <v/>
      </c>
      <c r="C448" s="71" t="str">
        <f xml:space="preserve"> RTD("cqg.rtd",,"StudyData", $A$1, "Bar", "", "Open", $E$1, $A448,,,,,)</f>
        <v/>
      </c>
      <c r="D448" s="71" t="str">
        <f xml:space="preserve"> RTD("cqg.rtd",,"StudyData", $A$1, "Bar", "", "Close", $E$1, $A448,,,,,)</f>
        <v/>
      </c>
      <c r="F448" s="71"/>
      <c r="G448" s="69">
        <f t="shared" si="99"/>
        <v>-446</v>
      </c>
      <c r="H448" s="81" t="str">
        <f xml:space="preserve"> RTD("cqg.rtd",,"StudyData", $G$1, "Bar", "", "Time", $E$1,$A448, , "", "","False")</f>
        <v/>
      </c>
      <c r="I448" s="71" t="str">
        <f xml:space="preserve"> RTD("cqg.rtd",,"StudyData", $G$1, "Bar", "", "Open", $E$1, $A448,,,,,)</f>
        <v/>
      </c>
      <c r="J448" s="71" t="str">
        <f xml:space="preserve"> RTD("cqg.rtd",,"StudyData", $G$1, "Bar", "", "Close", $E$1, $A448,,,,,)</f>
        <v/>
      </c>
    </row>
    <row r="449" spans="1:10" x14ac:dyDescent="0.3">
      <c r="A449" s="69">
        <f t="shared" si="98"/>
        <v>-447</v>
      </c>
      <c r="B449" s="80" t="str">
        <f xml:space="preserve"> RTD("cqg.rtd",,"StudyData", $A$1, "Bar", "", "Time", $E$1,$A449, , "", "","False")</f>
        <v/>
      </c>
      <c r="C449" s="71" t="str">
        <f xml:space="preserve"> RTD("cqg.rtd",,"StudyData", $A$1, "Bar", "", "Open", $E$1, $A449,,,,,)</f>
        <v/>
      </c>
      <c r="D449" s="71" t="str">
        <f xml:space="preserve"> RTD("cqg.rtd",,"StudyData", $A$1, "Bar", "", "Close", $E$1, $A449,,,,,)</f>
        <v/>
      </c>
      <c r="F449" s="71"/>
      <c r="G449" s="69">
        <f t="shared" si="99"/>
        <v>-447</v>
      </c>
      <c r="H449" s="81" t="str">
        <f xml:space="preserve"> RTD("cqg.rtd",,"StudyData", $G$1, "Bar", "", "Time", $E$1,$A449, , "", "","False")</f>
        <v/>
      </c>
      <c r="I449" s="71" t="str">
        <f xml:space="preserve"> RTD("cqg.rtd",,"StudyData", $G$1, "Bar", "", "Open", $E$1, $A449,,,,,)</f>
        <v/>
      </c>
      <c r="J449" s="71" t="str">
        <f xml:space="preserve"> RTD("cqg.rtd",,"StudyData", $G$1, "Bar", "", "Close", $E$1, $A449,,,,,)</f>
        <v/>
      </c>
    </row>
    <row r="450" spans="1:10" x14ac:dyDescent="0.3">
      <c r="A450" s="69">
        <f t="shared" si="98"/>
        <v>-448</v>
      </c>
      <c r="B450" s="80" t="str">
        <f xml:space="preserve"> RTD("cqg.rtd",,"StudyData", $A$1, "Bar", "", "Time", $E$1,$A450, , "", "","False")</f>
        <v/>
      </c>
      <c r="C450" s="71" t="str">
        <f xml:space="preserve"> RTD("cqg.rtd",,"StudyData", $A$1, "Bar", "", "Open", $E$1, $A450,,,,,)</f>
        <v/>
      </c>
      <c r="D450" s="71" t="str">
        <f xml:space="preserve"> RTD("cqg.rtd",,"StudyData", $A$1, "Bar", "", "Close", $E$1, $A450,,,,,)</f>
        <v/>
      </c>
      <c r="F450" s="71"/>
      <c r="G450" s="69">
        <f t="shared" si="99"/>
        <v>-448</v>
      </c>
      <c r="H450" s="81" t="str">
        <f xml:space="preserve"> RTD("cqg.rtd",,"StudyData", $G$1, "Bar", "", "Time", $E$1,$A450, , "", "","False")</f>
        <v/>
      </c>
      <c r="I450" s="71" t="str">
        <f xml:space="preserve"> RTD("cqg.rtd",,"StudyData", $G$1, "Bar", "", "Open", $E$1, $A450,,,,,)</f>
        <v/>
      </c>
      <c r="J450" s="71" t="str">
        <f xml:space="preserve"> RTD("cqg.rtd",,"StudyData", $G$1, "Bar", "", "Close", $E$1, $A450,,,,,)</f>
        <v/>
      </c>
    </row>
    <row r="451" spans="1:10" x14ac:dyDescent="0.3">
      <c r="A451" s="69">
        <f t="shared" si="98"/>
        <v>-449</v>
      </c>
      <c r="B451" s="80" t="str">
        <f xml:space="preserve"> RTD("cqg.rtd",,"StudyData", $A$1, "Bar", "", "Time", $E$1,$A451, , "", "","False")</f>
        <v/>
      </c>
      <c r="C451" s="71" t="str">
        <f xml:space="preserve"> RTD("cqg.rtd",,"StudyData", $A$1, "Bar", "", "Open", $E$1, $A451,,,,,)</f>
        <v/>
      </c>
      <c r="D451" s="71" t="str">
        <f xml:space="preserve"> RTD("cqg.rtd",,"StudyData", $A$1, "Bar", "", "Close", $E$1, $A451,,,,,)</f>
        <v/>
      </c>
      <c r="F451" s="71"/>
      <c r="G451" s="69">
        <f t="shared" si="99"/>
        <v>-449</v>
      </c>
      <c r="H451" s="81" t="str">
        <f xml:space="preserve"> RTD("cqg.rtd",,"StudyData", $G$1, "Bar", "", "Time", $E$1,$A451, , "", "","False")</f>
        <v/>
      </c>
      <c r="I451" s="71" t="str">
        <f xml:space="preserve"> RTD("cqg.rtd",,"StudyData", $G$1, "Bar", "", "Open", $E$1, $A451,,,,,)</f>
        <v/>
      </c>
      <c r="J451" s="71" t="str">
        <f xml:space="preserve"> RTD("cqg.rtd",,"StudyData", $G$1, "Bar", "", "Close", $E$1, $A451,,,,,)</f>
        <v/>
      </c>
    </row>
    <row r="452" spans="1:10" x14ac:dyDescent="0.3">
      <c r="A452" s="69">
        <f t="shared" ref="A452:A515" si="100">A451-1</f>
        <v>-450</v>
      </c>
      <c r="B452" s="80" t="str">
        <f xml:space="preserve"> RTD("cqg.rtd",,"StudyData", $A$1, "Bar", "", "Time", $E$1,$A452, , "", "","False")</f>
        <v/>
      </c>
      <c r="C452" s="71" t="str">
        <f xml:space="preserve"> RTD("cqg.rtd",,"StudyData", $A$1, "Bar", "", "Open", $E$1, $A452,,,,,)</f>
        <v/>
      </c>
      <c r="D452" s="71" t="str">
        <f xml:space="preserve"> RTD("cqg.rtd",,"StudyData", $A$1, "Bar", "", "Close", $E$1, $A452,,,,,)</f>
        <v/>
      </c>
      <c r="F452" s="71"/>
      <c r="G452" s="69">
        <f t="shared" ref="G452:G515" si="101">G451-1</f>
        <v>-450</v>
      </c>
      <c r="H452" s="81" t="str">
        <f xml:space="preserve"> RTD("cqg.rtd",,"StudyData", $G$1, "Bar", "", "Time", $E$1,$A452, , "", "","False")</f>
        <v/>
      </c>
      <c r="I452" s="71" t="str">
        <f xml:space="preserve"> RTD("cqg.rtd",,"StudyData", $G$1, "Bar", "", "Open", $E$1, $A452,,,,,)</f>
        <v/>
      </c>
      <c r="J452" s="71" t="str">
        <f xml:space="preserve"> RTD("cqg.rtd",,"StudyData", $G$1, "Bar", "", "Close", $E$1, $A452,,,,,)</f>
        <v/>
      </c>
    </row>
    <row r="453" spans="1:10" x14ac:dyDescent="0.3">
      <c r="A453" s="69">
        <f t="shared" si="100"/>
        <v>-451</v>
      </c>
      <c r="B453" s="80" t="str">
        <f xml:space="preserve"> RTD("cqg.rtd",,"StudyData", $A$1, "Bar", "", "Time", $E$1,$A453, , "", "","False")</f>
        <v/>
      </c>
      <c r="C453" s="71" t="str">
        <f xml:space="preserve"> RTD("cqg.rtd",,"StudyData", $A$1, "Bar", "", "Open", $E$1, $A453,,,,,)</f>
        <v/>
      </c>
      <c r="D453" s="71" t="str">
        <f xml:space="preserve"> RTD("cqg.rtd",,"StudyData", $A$1, "Bar", "", "Close", $E$1, $A453,,,,,)</f>
        <v/>
      </c>
      <c r="F453" s="71"/>
      <c r="G453" s="69">
        <f t="shared" si="101"/>
        <v>-451</v>
      </c>
      <c r="H453" s="81" t="str">
        <f xml:space="preserve"> RTD("cqg.rtd",,"StudyData", $G$1, "Bar", "", "Time", $E$1,$A453, , "", "","False")</f>
        <v/>
      </c>
      <c r="I453" s="71" t="str">
        <f xml:space="preserve"> RTD("cqg.rtd",,"StudyData", $G$1, "Bar", "", "Open", $E$1, $A453,,,,,)</f>
        <v/>
      </c>
      <c r="J453" s="71" t="str">
        <f xml:space="preserve"> RTD("cqg.rtd",,"StudyData", $G$1, "Bar", "", "Close", $E$1, $A453,,,,,)</f>
        <v/>
      </c>
    </row>
    <row r="454" spans="1:10" x14ac:dyDescent="0.3">
      <c r="A454" s="69">
        <f t="shared" si="100"/>
        <v>-452</v>
      </c>
      <c r="B454" s="80" t="str">
        <f xml:space="preserve"> RTD("cqg.rtd",,"StudyData", $A$1, "Bar", "", "Time", $E$1,$A454, , "", "","False")</f>
        <v/>
      </c>
      <c r="C454" s="71" t="str">
        <f xml:space="preserve"> RTD("cqg.rtd",,"StudyData", $A$1, "Bar", "", "Open", $E$1, $A454,,,,,)</f>
        <v/>
      </c>
      <c r="D454" s="71" t="str">
        <f xml:space="preserve"> RTD("cqg.rtd",,"StudyData", $A$1, "Bar", "", "Close", $E$1, $A454,,,,,)</f>
        <v/>
      </c>
      <c r="F454" s="71"/>
      <c r="G454" s="69">
        <f t="shared" si="101"/>
        <v>-452</v>
      </c>
      <c r="H454" s="81" t="str">
        <f xml:space="preserve"> RTD("cqg.rtd",,"StudyData", $G$1, "Bar", "", "Time", $E$1,$A454, , "", "","False")</f>
        <v/>
      </c>
      <c r="I454" s="71" t="str">
        <f xml:space="preserve"> RTD("cqg.rtd",,"StudyData", $G$1, "Bar", "", "Open", $E$1, $A454,,,,,)</f>
        <v/>
      </c>
      <c r="J454" s="71" t="str">
        <f xml:space="preserve"> RTD("cqg.rtd",,"StudyData", $G$1, "Bar", "", "Close", $E$1, $A454,,,,,)</f>
        <v/>
      </c>
    </row>
    <row r="455" spans="1:10" x14ac:dyDescent="0.3">
      <c r="A455" s="69">
        <f t="shared" si="100"/>
        <v>-453</v>
      </c>
      <c r="B455" s="80" t="str">
        <f xml:space="preserve"> RTD("cqg.rtd",,"StudyData", $A$1, "Bar", "", "Time", $E$1,$A455, , "", "","False")</f>
        <v/>
      </c>
      <c r="C455" s="71" t="str">
        <f xml:space="preserve"> RTD("cqg.rtd",,"StudyData", $A$1, "Bar", "", "Open", $E$1, $A455,,,,,)</f>
        <v/>
      </c>
      <c r="D455" s="71" t="str">
        <f xml:space="preserve"> RTD("cqg.rtd",,"StudyData", $A$1, "Bar", "", "Close", $E$1, $A455,,,,,)</f>
        <v/>
      </c>
      <c r="F455" s="71"/>
      <c r="G455" s="69">
        <f t="shared" si="101"/>
        <v>-453</v>
      </c>
      <c r="H455" s="81" t="str">
        <f xml:space="preserve"> RTD("cqg.rtd",,"StudyData", $G$1, "Bar", "", "Time", $E$1,$A455, , "", "","False")</f>
        <v/>
      </c>
      <c r="I455" s="71" t="str">
        <f xml:space="preserve"> RTD("cqg.rtd",,"StudyData", $G$1, "Bar", "", "Open", $E$1, $A455,,,,,)</f>
        <v/>
      </c>
      <c r="J455" s="71" t="str">
        <f xml:space="preserve"> RTD("cqg.rtd",,"StudyData", $G$1, "Bar", "", "Close", $E$1, $A455,,,,,)</f>
        <v/>
      </c>
    </row>
    <row r="456" spans="1:10" x14ac:dyDescent="0.3">
      <c r="A456" s="69">
        <f t="shared" si="100"/>
        <v>-454</v>
      </c>
      <c r="B456" s="80" t="str">
        <f xml:space="preserve"> RTD("cqg.rtd",,"StudyData", $A$1, "Bar", "", "Time", $E$1,$A456, , "", "","False")</f>
        <v/>
      </c>
      <c r="C456" s="71" t="str">
        <f xml:space="preserve"> RTD("cqg.rtd",,"StudyData", $A$1, "Bar", "", "Open", $E$1, $A456,,,,,)</f>
        <v/>
      </c>
      <c r="D456" s="71" t="str">
        <f xml:space="preserve"> RTD("cqg.rtd",,"StudyData", $A$1, "Bar", "", "Close", $E$1, $A456,,,,,)</f>
        <v/>
      </c>
      <c r="F456" s="71"/>
      <c r="G456" s="69">
        <f t="shared" si="101"/>
        <v>-454</v>
      </c>
      <c r="H456" s="81" t="str">
        <f xml:space="preserve"> RTD("cqg.rtd",,"StudyData", $G$1, "Bar", "", "Time", $E$1,$A456, , "", "","False")</f>
        <v/>
      </c>
      <c r="I456" s="71" t="str">
        <f xml:space="preserve"> RTD("cqg.rtd",,"StudyData", $G$1, "Bar", "", "Open", $E$1, $A456,,,,,)</f>
        <v/>
      </c>
      <c r="J456" s="71" t="str">
        <f xml:space="preserve"> RTD("cqg.rtd",,"StudyData", $G$1, "Bar", "", "Close", $E$1, $A456,,,,,)</f>
        <v/>
      </c>
    </row>
    <row r="457" spans="1:10" x14ac:dyDescent="0.3">
      <c r="A457" s="69">
        <f t="shared" si="100"/>
        <v>-455</v>
      </c>
      <c r="B457" s="80" t="str">
        <f xml:space="preserve"> RTD("cqg.rtd",,"StudyData", $A$1, "Bar", "", "Time", $E$1,$A457, , "", "","False")</f>
        <v/>
      </c>
      <c r="C457" s="71" t="str">
        <f xml:space="preserve"> RTD("cqg.rtd",,"StudyData", $A$1, "Bar", "", "Open", $E$1, $A457,,,,,)</f>
        <v/>
      </c>
      <c r="D457" s="71" t="str">
        <f xml:space="preserve"> RTD("cqg.rtd",,"StudyData", $A$1, "Bar", "", "Close", $E$1, $A457,,,,,)</f>
        <v/>
      </c>
      <c r="F457" s="71"/>
      <c r="G457" s="69">
        <f t="shared" si="101"/>
        <v>-455</v>
      </c>
      <c r="H457" s="81" t="str">
        <f xml:space="preserve"> RTD("cqg.rtd",,"StudyData", $G$1, "Bar", "", "Time", $E$1,$A457, , "", "","False")</f>
        <v/>
      </c>
      <c r="I457" s="71" t="str">
        <f xml:space="preserve"> RTD("cqg.rtd",,"StudyData", $G$1, "Bar", "", "Open", $E$1, $A457,,,,,)</f>
        <v/>
      </c>
      <c r="J457" s="71" t="str">
        <f xml:space="preserve"> RTD("cqg.rtd",,"StudyData", $G$1, "Bar", "", "Close", $E$1, $A457,,,,,)</f>
        <v/>
      </c>
    </row>
    <row r="458" spans="1:10" x14ac:dyDescent="0.3">
      <c r="A458" s="69">
        <f t="shared" si="100"/>
        <v>-456</v>
      </c>
      <c r="B458" s="80" t="str">
        <f xml:space="preserve"> RTD("cqg.rtd",,"StudyData", $A$1, "Bar", "", "Time", $E$1,$A458, , "", "","False")</f>
        <v/>
      </c>
      <c r="C458" s="71" t="str">
        <f xml:space="preserve"> RTD("cqg.rtd",,"StudyData", $A$1, "Bar", "", "Open", $E$1, $A458,,,,,)</f>
        <v/>
      </c>
      <c r="D458" s="71" t="str">
        <f xml:space="preserve"> RTD("cqg.rtd",,"StudyData", $A$1, "Bar", "", "Close", $E$1, $A458,,,,,)</f>
        <v/>
      </c>
      <c r="F458" s="71"/>
      <c r="G458" s="69">
        <f t="shared" si="101"/>
        <v>-456</v>
      </c>
      <c r="H458" s="81" t="str">
        <f xml:space="preserve"> RTD("cqg.rtd",,"StudyData", $G$1, "Bar", "", "Time", $E$1,$A458, , "", "","False")</f>
        <v/>
      </c>
      <c r="I458" s="71" t="str">
        <f xml:space="preserve"> RTD("cqg.rtd",,"StudyData", $G$1, "Bar", "", "Open", $E$1, $A458,,,,,)</f>
        <v/>
      </c>
      <c r="J458" s="71" t="str">
        <f xml:space="preserve"> RTD("cqg.rtd",,"StudyData", $G$1, "Bar", "", "Close", $E$1, $A458,,,,,)</f>
        <v/>
      </c>
    </row>
    <row r="459" spans="1:10" x14ac:dyDescent="0.3">
      <c r="A459" s="69">
        <f t="shared" si="100"/>
        <v>-457</v>
      </c>
      <c r="B459" s="80" t="str">
        <f xml:space="preserve"> RTD("cqg.rtd",,"StudyData", $A$1, "Bar", "", "Time", $E$1,$A459, , "", "","False")</f>
        <v/>
      </c>
      <c r="C459" s="71" t="str">
        <f xml:space="preserve"> RTD("cqg.rtd",,"StudyData", $A$1, "Bar", "", "Open", $E$1, $A459,,,,,)</f>
        <v/>
      </c>
      <c r="D459" s="71" t="str">
        <f xml:space="preserve"> RTD("cqg.rtd",,"StudyData", $A$1, "Bar", "", "Close", $E$1, $A459,,,,,)</f>
        <v/>
      </c>
      <c r="F459" s="71"/>
      <c r="G459" s="69">
        <f t="shared" si="101"/>
        <v>-457</v>
      </c>
      <c r="H459" s="81" t="str">
        <f xml:space="preserve"> RTD("cqg.rtd",,"StudyData", $G$1, "Bar", "", "Time", $E$1,$A459, , "", "","False")</f>
        <v/>
      </c>
      <c r="I459" s="71" t="str">
        <f xml:space="preserve"> RTD("cqg.rtd",,"StudyData", $G$1, "Bar", "", "Open", $E$1, $A459,,,,,)</f>
        <v/>
      </c>
      <c r="J459" s="71" t="str">
        <f xml:space="preserve"> RTD("cqg.rtd",,"StudyData", $G$1, "Bar", "", "Close", $E$1, $A459,,,,,)</f>
        <v/>
      </c>
    </row>
    <row r="460" spans="1:10" x14ac:dyDescent="0.3">
      <c r="A460" s="69">
        <f t="shared" si="100"/>
        <v>-458</v>
      </c>
      <c r="B460" s="80" t="str">
        <f xml:space="preserve"> RTD("cqg.rtd",,"StudyData", $A$1, "Bar", "", "Time", $E$1,$A460, , "", "","False")</f>
        <v/>
      </c>
      <c r="C460" s="71" t="str">
        <f xml:space="preserve"> RTD("cqg.rtd",,"StudyData", $A$1, "Bar", "", "Open", $E$1, $A460,,,,,)</f>
        <v/>
      </c>
      <c r="D460" s="71" t="str">
        <f xml:space="preserve"> RTD("cqg.rtd",,"StudyData", $A$1, "Bar", "", "Close", $E$1, $A460,,,,,)</f>
        <v/>
      </c>
      <c r="F460" s="71"/>
      <c r="G460" s="69">
        <f t="shared" si="101"/>
        <v>-458</v>
      </c>
      <c r="H460" s="81" t="str">
        <f xml:space="preserve"> RTD("cqg.rtd",,"StudyData", $G$1, "Bar", "", "Time", $E$1,$A460, , "", "","False")</f>
        <v/>
      </c>
      <c r="I460" s="71" t="str">
        <f xml:space="preserve"> RTD("cqg.rtd",,"StudyData", $G$1, "Bar", "", "Open", $E$1, $A460,,,,,)</f>
        <v/>
      </c>
      <c r="J460" s="71" t="str">
        <f xml:space="preserve"> RTD("cqg.rtd",,"StudyData", $G$1, "Bar", "", "Close", $E$1, $A460,,,,,)</f>
        <v/>
      </c>
    </row>
    <row r="461" spans="1:10" x14ac:dyDescent="0.3">
      <c r="A461" s="69">
        <f t="shared" si="100"/>
        <v>-459</v>
      </c>
      <c r="B461" s="80" t="str">
        <f xml:space="preserve"> RTD("cqg.rtd",,"StudyData", $A$1, "Bar", "", "Time", $E$1,$A461, , "", "","False")</f>
        <v/>
      </c>
      <c r="C461" s="71" t="str">
        <f xml:space="preserve"> RTD("cqg.rtd",,"StudyData", $A$1, "Bar", "", "Open", $E$1, $A461,,,,,)</f>
        <v/>
      </c>
      <c r="D461" s="71" t="str">
        <f xml:space="preserve"> RTD("cqg.rtd",,"StudyData", $A$1, "Bar", "", "Close", $E$1, $A461,,,,,)</f>
        <v/>
      </c>
      <c r="F461" s="71"/>
      <c r="G461" s="69">
        <f t="shared" si="101"/>
        <v>-459</v>
      </c>
      <c r="H461" s="81" t="str">
        <f xml:space="preserve"> RTD("cqg.rtd",,"StudyData", $G$1, "Bar", "", "Time", $E$1,$A461, , "", "","False")</f>
        <v/>
      </c>
      <c r="I461" s="71" t="str">
        <f xml:space="preserve"> RTD("cqg.rtd",,"StudyData", $G$1, "Bar", "", "Open", $E$1, $A461,,,,,)</f>
        <v/>
      </c>
      <c r="J461" s="71" t="str">
        <f xml:space="preserve"> RTD("cqg.rtd",,"StudyData", $G$1, "Bar", "", "Close", $E$1, $A461,,,,,)</f>
        <v/>
      </c>
    </row>
    <row r="462" spans="1:10" x14ac:dyDescent="0.3">
      <c r="A462" s="69">
        <f t="shared" si="100"/>
        <v>-460</v>
      </c>
      <c r="B462" s="80" t="str">
        <f xml:space="preserve"> RTD("cqg.rtd",,"StudyData", $A$1, "Bar", "", "Time", $E$1,$A462, , "", "","False")</f>
        <v/>
      </c>
      <c r="C462" s="71" t="str">
        <f xml:space="preserve"> RTD("cqg.rtd",,"StudyData", $A$1, "Bar", "", "Open", $E$1, $A462,,,,,)</f>
        <v/>
      </c>
      <c r="D462" s="71" t="str">
        <f xml:space="preserve"> RTD("cqg.rtd",,"StudyData", $A$1, "Bar", "", "Close", $E$1, $A462,,,,,)</f>
        <v/>
      </c>
      <c r="F462" s="71"/>
      <c r="G462" s="69">
        <f t="shared" si="101"/>
        <v>-460</v>
      </c>
      <c r="H462" s="81" t="str">
        <f xml:space="preserve"> RTD("cqg.rtd",,"StudyData", $G$1, "Bar", "", "Time", $E$1,$A462, , "", "","False")</f>
        <v/>
      </c>
      <c r="I462" s="71" t="str">
        <f xml:space="preserve"> RTD("cqg.rtd",,"StudyData", $G$1, "Bar", "", "Open", $E$1, $A462,,,,,)</f>
        <v/>
      </c>
      <c r="J462" s="71" t="str">
        <f xml:space="preserve"> RTD("cqg.rtd",,"StudyData", $G$1, "Bar", "", "Close", $E$1, $A462,,,,,)</f>
        <v/>
      </c>
    </row>
    <row r="463" spans="1:10" x14ac:dyDescent="0.3">
      <c r="A463" s="69">
        <f t="shared" si="100"/>
        <v>-461</v>
      </c>
      <c r="B463" s="80" t="str">
        <f xml:space="preserve"> RTD("cqg.rtd",,"StudyData", $A$1, "Bar", "", "Time", $E$1,$A463, , "", "","False")</f>
        <v/>
      </c>
      <c r="C463" s="71" t="str">
        <f xml:space="preserve"> RTD("cqg.rtd",,"StudyData", $A$1, "Bar", "", "Open", $E$1, $A463,,,,,)</f>
        <v/>
      </c>
      <c r="D463" s="71" t="str">
        <f xml:space="preserve"> RTD("cqg.rtd",,"StudyData", $A$1, "Bar", "", "Close", $E$1, $A463,,,,,)</f>
        <v/>
      </c>
      <c r="F463" s="71"/>
      <c r="G463" s="69">
        <f t="shared" si="101"/>
        <v>-461</v>
      </c>
      <c r="H463" s="81" t="str">
        <f xml:space="preserve"> RTD("cqg.rtd",,"StudyData", $G$1, "Bar", "", "Time", $E$1,$A463, , "", "","False")</f>
        <v/>
      </c>
      <c r="I463" s="71" t="str">
        <f xml:space="preserve"> RTD("cqg.rtd",,"StudyData", $G$1, "Bar", "", "Open", $E$1, $A463,,,,,)</f>
        <v/>
      </c>
      <c r="J463" s="71" t="str">
        <f xml:space="preserve"> RTD("cqg.rtd",,"StudyData", $G$1, "Bar", "", "Close", $E$1, $A463,,,,,)</f>
        <v/>
      </c>
    </row>
    <row r="464" spans="1:10" x14ac:dyDescent="0.3">
      <c r="A464" s="69">
        <f t="shared" si="100"/>
        <v>-462</v>
      </c>
      <c r="B464" s="80" t="str">
        <f xml:space="preserve"> RTD("cqg.rtd",,"StudyData", $A$1, "Bar", "", "Time", $E$1,$A464, , "", "","False")</f>
        <v/>
      </c>
      <c r="C464" s="71" t="str">
        <f xml:space="preserve"> RTD("cqg.rtd",,"StudyData", $A$1, "Bar", "", "Open", $E$1, $A464,,,,,)</f>
        <v/>
      </c>
      <c r="D464" s="71" t="str">
        <f xml:space="preserve"> RTD("cqg.rtd",,"StudyData", $A$1, "Bar", "", "Close", $E$1, $A464,,,,,)</f>
        <v/>
      </c>
      <c r="F464" s="71"/>
      <c r="G464" s="69">
        <f t="shared" si="101"/>
        <v>-462</v>
      </c>
      <c r="H464" s="81" t="str">
        <f xml:space="preserve"> RTD("cqg.rtd",,"StudyData", $G$1, "Bar", "", "Time", $E$1,$A464, , "", "","False")</f>
        <v/>
      </c>
      <c r="I464" s="71" t="str">
        <f xml:space="preserve"> RTD("cqg.rtd",,"StudyData", $G$1, "Bar", "", "Open", $E$1, $A464,,,,,)</f>
        <v/>
      </c>
      <c r="J464" s="71" t="str">
        <f xml:space="preserve"> RTD("cqg.rtd",,"StudyData", $G$1, "Bar", "", "Close", $E$1, $A464,,,,,)</f>
        <v/>
      </c>
    </row>
    <row r="465" spans="1:10" x14ac:dyDescent="0.3">
      <c r="A465" s="69">
        <f t="shared" si="100"/>
        <v>-463</v>
      </c>
      <c r="B465" s="80" t="str">
        <f xml:space="preserve"> RTD("cqg.rtd",,"StudyData", $A$1, "Bar", "", "Time", $E$1,$A465, , "", "","False")</f>
        <v/>
      </c>
      <c r="C465" s="71" t="str">
        <f xml:space="preserve"> RTD("cqg.rtd",,"StudyData", $A$1, "Bar", "", "Open", $E$1, $A465,,,,,)</f>
        <v/>
      </c>
      <c r="D465" s="71" t="str">
        <f xml:space="preserve"> RTD("cqg.rtd",,"StudyData", $A$1, "Bar", "", "Close", $E$1, $A465,,,,,)</f>
        <v/>
      </c>
      <c r="F465" s="71"/>
      <c r="G465" s="69">
        <f t="shared" si="101"/>
        <v>-463</v>
      </c>
      <c r="H465" s="81" t="str">
        <f xml:space="preserve"> RTD("cqg.rtd",,"StudyData", $G$1, "Bar", "", "Time", $E$1,$A465, , "", "","False")</f>
        <v/>
      </c>
      <c r="I465" s="71" t="str">
        <f xml:space="preserve"> RTD("cqg.rtd",,"StudyData", $G$1, "Bar", "", "Open", $E$1, $A465,,,,,)</f>
        <v/>
      </c>
      <c r="J465" s="71" t="str">
        <f xml:space="preserve"> RTD("cqg.rtd",,"StudyData", $G$1, "Bar", "", "Close", $E$1, $A465,,,,,)</f>
        <v/>
      </c>
    </row>
    <row r="466" spans="1:10" x14ac:dyDescent="0.3">
      <c r="A466" s="69">
        <f t="shared" si="100"/>
        <v>-464</v>
      </c>
      <c r="B466" s="80" t="str">
        <f xml:space="preserve"> RTD("cqg.rtd",,"StudyData", $A$1, "Bar", "", "Time", $E$1,$A466, , "", "","False")</f>
        <v/>
      </c>
      <c r="C466" s="71" t="str">
        <f xml:space="preserve"> RTD("cqg.rtd",,"StudyData", $A$1, "Bar", "", "Open", $E$1, $A466,,,,,)</f>
        <v/>
      </c>
      <c r="D466" s="71" t="str">
        <f xml:space="preserve"> RTD("cqg.rtd",,"StudyData", $A$1, "Bar", "", "Close", $E$1, $A466,,,,,)</f>
        <v/>
      </c>
      <c r="F466" s="71"/>
      <c r="G466" s="69">
        <f t="shared" si="101"/>
        <v>-464</v>
      </c>
      <c r="H466" s="81" t="str">
        <f xml:space="preserve"> RTD("cqg.rtd",,"StudyData", $G$1, "Bar", "", "Time", $E$1,$A466, , "", "","False")</f>
        <v/>
      </c>
      <c r="I466" s="71" t="str">
        <f xml:space="preserve"> RTD("cqg.rtd",,"StudyData", $G$1, "Bar", "", "Open", $E$1, $A466,,,,,)</f>
        <v/>
      </c>
      <c r="J466" s="71" t="str">
        <f xml:space="preserve"> RTD("cqg.rtd",,"StudyData", $G$1, "Bar", "", "Close", $E$1, $A466,,,,,)</f>
        <v/>
      </c>
    </row>
    <row r="467" spans="1:10" x14ac:dyDescent="0.3">
      <c r="A467" s="69">
        <f t="shared" si="100"/>
        <v>-465</v>
      </c>
      <c r="B467" s="80" t="str">
        <f xml:space="preserve"> RTD("cqg.rtd",,"StudyData", $A$1, "Bar", "", "Time", $E$1,$A467, , "", "","False")</f>
        <v/>
      </c>
      <c r="C467" s="71" t="str">
        <f xml:space="preserve"> RTD("cqg.rtd",,"StudyData", $A$1, "Bar", "", "Open", $E$1, $A467,,,,,)</f>
        <v/>
      </c>
      <c r="D467" s="71" t="str">
        <f xml:space="preserve"> RTD("cqg.rtd",,"StudyData", $A$1, "Bar", "", "Close", $E$1, $A467,,,,,)</f>
        <v/>
      </c>
      <c r="F467" s="71"/>
      <c r="G467" s="69">
        <f t="shared" si="101"/>
        <v>-465</v>
      </c>
      <c r="H467" s="81" t="str">
        <f xml:space="preserve"> RTD("cqg.rtd",,"StudyData", $G$1, "Bar", "", "Time", $E$1,$A467, , "", "","False")</f>
        <v/>
      </c>
      <c r="I467" s="71" t="str">
        <f xml:space="preserve"> RTD("cqg.rtd",,"StudyData", $G$1, "Bar", "", "Open", $E$1, $A467,,,,,)</f>
        <v/>
      </c>
      <c r="J467" s="71" t="str">
        <f xml:space="preserve"> RTD("cqg.rtd",,"StudyData", $G$1, "Bar", "", "Close", $E$1, $A467,,,,,)</f>
        <v/>
      </c>
    </row>
    <row r="468" spans="1:10" x14ac:dyDescent="0.3">
      <c r="A468" s="69">
        <f t="shared" si="100"/>
        <v>-466</v>
      </c>
      <c r="B468" s="80" t="str">
        <f xml:space="preserve"> RTD("cqg.rtd",,"StudyData", $A$1, "Bar", "", "Time", $E$1,$A468, , "", "","False")</f>
        <v/>
      </c>
      <c r="C468" s="71" t="str">
        <f xml:space="preserve"> RTD("cqg.rtd",,"StudyData", $A$1, "Bar", "", "Open", $E$1, $A468,,,,,)</f>
        <v/>
      </c>
      <c r="D468" s="71" t="str">
        <f xml:space="preserve"> RTD("cqg.rtd",,"StudyData", $A$1, "Bar", "", "Close", $E$1, $A468,,,,,)</f>
        <v/>
      </c>
      <c r="F468" s="71"/>
      <c r="G468" s="69">
        <f t="shared" si="101"/>
        <v>-466</v>
      </c>
      <c r="H468" s="81" t="str">
        <f xml:space="preserve"> RTD("cqg.rtd",,"StudyData", $G$1, "Bar", "", "Time", $E$1,$A468, , "", "","False")</f>
        <v/>
      </c>
      <c r="I468" s="71" t="str">
        <f xml:space="preserve"> RTD("cqg.rtd",,"StudyData", $G$1, "Bar", "", "Open", $E$1, $A468,,,,,)</f>
        <v/>
      </c>
      <c r="J468" s="71" t="str">
        <f xml:space="preserve"> RTD("cqg.rtd",,"StudyData", $G$1, "Bar", "", "Close", $E$1, $A468,,,,,)</f>
        <v/>
      </c>
    </row>
    <row r="469" spans="1:10" x14ac:dyDescent="0.3">
      <c r="A469" s="69">
        <f t="shared" si="100"/>
        <v>-467</v>
      </c>
      <c r="B469" s="80" t="str">
        <f xml:space="preserve"> RTD("cqg.rtd",,"StudyData", $A$1, "Bar", "", "Time", $E$1,$A469, , "", "","False")</f>
        <v/>
      </c>
      <c r="C469" s="71" t="str">
        <f xml:space="preserve"> RTD("cqg.rtd",,"StudyData", $A$1, "Bar", "", "Open", $E$1, $A469,,,,,)</f>
        <v/>
      </c>
      <c r="D469" s="71" t="str">
        <f xml:space="preserve"> RTD("cqg.rtd",,"StudyData", $A$1, "Bar", "", "Close", $E$1, $A469,,,,,)</f>
        <v/>
      </c>
      <c r="F469" s="71"/>
      <c r="G469" s="69">
        <f t="shared" si="101"/>
        <v>-467</v>
      </c>
      <c r="H469" s="81" t="str">
        <f xml:space="preserve"> RTD("cqg.rtd",,"StudyData", $G$1, "Bar", "", "Time", $E$1,$A469, , "", "","False")</f>
        <v/>
      </c>
      <c r="I469" s="71" t="str">
        <f xml:space="preserve"> RTD("cqg.rtd",,"StudyData", $G$1, "Bar", "", "Open", $E$1, $A469,,,,,)</f>
        <v/>
      </c>
      <c r="J469" s="71" t="str">
        <f xml:space="preserve"> RTD("cqg.rtd",,"StudyData", $G$1, "Bar", "", "Close", $E$1, $A469,,,,,)</f>
        <v/>
      </c>
    </row>
    <row r="470" spans="1:10" x14ac:dyDescent="0.3">
      <c r="A470" s="69">
        <f t="shared" si="100"/>
        <v>-468</v>
      </c>
      <c r="B470" s="80" t="str">
        <f xml:space="preserve"> RTD("cqg.rtd",,"StudyData", $A$1, "Bar", "", "Time", $E$1,$A470, , "", "","False")</f>
        <v/>
      </c>
      <c r="C470" s="71" t="str">
        <f xml:space="preserve"> RTD("cqg.rtd",,"StudyData", $A$1, "Bar", "", "Open", $E$1, $A470,,,,,)</f>
        <v/>
      </c>
      <c r="D470" s="71" t="str">
        <f xml:space="preserve"> RTD("cqg.rtd",,"StudyData", $A$1, "Bar", "", "Close", $E$1, $A470,,,,,)</f>
        <v/>
      </c>
      <c r="F470" s="71"/>
      <c r="G470" s="69">
        <f t="shared" si="101"/>
        <v>-468</v>
      </c>
      <c r="H470" s="81" t="str">
        <f xml:space="preserve"> RTD("cqg.rtd",,"StudyData", $G$1, "Bar", "", "Time", $E$1,$A470, , "", "","False")</f>
        <v/>
      </c>
      <c r="I470" s="71" t="str">
        <f xml:space="preserve"> RTD("cqg.rtd",,"StudyData", $G$1, "Bar", "", "Open", $E$1, $A470,,,,,)</f>
        <v/>
      </c>
      <c r="J470" s="71" t="str">
        <f xml:space="preserve"> RTD("cqg.rtd",,"StudyData", $G$1, "Bar", "", "Close", $E$1, $A470,,,,,)</f>
        <v/>
      </c>
    </row>
    <row r="471" spans="1:10" x14ac:dyDescent="0.3">
      <c r="A471" s="69">
        <f t="shared" si="100"/>
        <v>-469</v>
      </c>
      <c r="B471" s="80" t="str">
        <f xml:space="preserve"> RTD("cqg.rtd",,"StudyData", $A$1, "Bar", "", "Time", $E$1,$A471, , "", "","False")</f>
        <v/>
      </c>
      <c r="C471" s="71" t="str">
        <f xml:space="preserve"> RTD("cqg.rtd",,"StudyData", $A$1, "Bar", "", "Open", $E$1, $A471,,,,,)</f>
        <v/>
      </c>
      <c r="D471" s="71" t="str">
        <f xml:space="preserve"> RTD("cqg.rtd",,"StudyData", $A$1, "Bar", "", "Close", $E$1, $A471,,,,,)</f>
        <v/>
      </c>
      <c r="F471" s="71"/>
      <c r="G471" s="69">
        <f t="shared" si="101"/>
        <v>-469</v>
      </c>
      <c r="H471" s="81" t="str">
        <f xml:space="preserve"> RTD("cqg.rtd",,"StudyData", $G$1, "Bar", "", "Time", $E$1,$A471, , "", "","False")</f>
        <v/>
      </c>
      <c r="I471" s="71" t="str">
        <f xml:space="preserve"> RTD("cqg.rtd",,"StudyData", $G$1, "Bar", "", "Open", $E$1, $A471,,,,,)</f>
        <v/>
      </c>
      <c r="J471" s="71" t="str">
        <f xml:space="preserve"> RTD("cqg.rtd",,"StudyData", $G$1, "Bar", "", "Close", $E$1, $A471,,,,,)</f>
        <v/>
      </c>
    </row>
    <row r="472" spans="1:10" x14ac:dyDescent="0.3">
      <c r="A472" s="69">
        <f t="shared" si="100"/>
        <v>-470</v>
      </c>
      <c r="B472" s="80" t="str">
        <f xml:space="preserve"> RTD("cqg.rtd",,"StudyData", $A$1, "Bar", "", "Time", $E$1,$A472, , "", "","False")</f>
        <v/>
      </c>
      <c r="C472" s="71" t="str">
        <f xml:space="preserve"> RTD("cqg.rtd",,"StudyData", $A$1, "Bar", "", "Open", $E$1, $A472,,,,,)</f>
        <v/>
      </c>
      <c r="D472" s="71" t="str">
        <f xml:space="preserve"> RTD("cqg.rtd",,"StudyData", $A$1, "Bar", "", "Close", $E$1, $A472,,,,,)</f>
        <v/>
      </c>
      <c r="F472" s="71"/>
      <c r="G472" s="69">
        <f t="shared" si="101"/>
        <v>-470</v>
      </c>
      <c r="H472" s="81" t="str">
        <f xml:space="preserve"> RTD("cqg.rtd",,"StudyData", $G$1, "Bar", "", "Time", $E$1,$A472, , "", "","False")</f>
        <v/>
      </c>
      <c r="I472" s="71" t="str">
        <f xml:space="preserve"> RTD("cqg.rtd",,"StudyData", $G$1, "Bar", "", "Open", $E$1, $A472,,,,,)</f>
        <v/>
      </c>
      <c r="J472" s="71" t="str">
        <f xml:space="preserve"> RTD("cqg.rtd",,"StudyData", $G$1, "Bar", "", "Close", $E$1, $A472,,,,,)</f>
        <v/>
      </c>
    </row>
    <row r="473" spans="1:10" x14ac:dyDescent="0.3">
      <c r="A473" s="69">
        <f t="shared" si="100"/>
        <v>-471</v>
      </c>
      <c r="B473" s="80" t="str">
        <f xml:space="preserve"> RTD("cqg.rtd",,"StudyData", $A$1, "Bar", "", "Time", $E$1,$A473, , "", "","False")</f>
        <v/>
      </c>
      <c r="C473" s="71" t="str">
        <f xml:space="preserve"> RTD("cqg.rtd",,"StudyData", $A$1, "Bar", "", "Open", $E$1, $A473,,,,,)</f>
        <v/>
      </c>
      <c r="D473" s="71" t="str">
        <f xml:space="preserve"> RTD("cqg.rtd",,"StudyData", $A$1, "Bar", "", "Close", $E$1, $A473,,,,,)</f>
        <v/>
      </c>
      <c r="F473" s="71"/>
      <c r="G473" s="69">
        <f t="shared" si="101"/>
        <v>-471</v>
      </c>
      <c r="H473" s="81" t="str">
        <f xml:space="preserve"> RTD("cqg.rtd",,"StudyData", $G$1, "Bar", "", "Time", $E$1,$A473, , "", "","False")</f>
        <v/>
      </c>
      <c r="I473" s="71" t="str">
        <f xml:space="preserve"> RTD("cqg.rtd",,"StudyData", $G$1, "Bar", "", "Open", $E$1, $A473,,,,,)</f>
        <v/>
      </c>
      <c r="J473" s="71" t="str">
        <f xml:space="preserve"> RTD("cqg.rtd",,"StudyData", $G$1, "Bar", "", "Close", $E$1, $A473,,,,,)</f>
        <v/>
      </c>
    </row>
    <row r="474" spans="1:10" x14ac:dyDescent="0.3">
      <c r="A474" s="69">
        <f t="shared" si="100"/>
        <v>-472</v>
      </c>
      <c r="B474" s="80" t="str">
        <f xml:space="preserve"> RTD("cqg.rtd",,"StudyData", $A$1, "Bar", "", "Time", $E$1,$A474, , "", "","False")</f>
        <v/>
      </c>
      <c r="C474" s="71" t="str">
        <f xml:space="preserve"> RTD("cqg.rtd",,"StudyData", $A$1, "Bar", "", "Open", $E$1, $A474,,,,,)</f>
        <v/>
      </c>
      <c r="D474" s="71" t="str">
        <f xml:space="preserve"> RTD("cqg.rtd",,"StudyData", $A$1, "Bar", "", "Close", $E$1, $A474,,,,,)</f>
        <v/>
      </c>
      <c r="F474" s="71"/>
      <c r="G474" s="69">
        <f t="shared" si="101"/>
        <v>-472</v>
      </c>
      <c r="H474" s="81" t="str">
        <f xml:space="preserve"> RTD("cqg.rtd",,"StudyData", $G$1, "Bar", "", "Time", $E$1,$A474, , "", "","False")</f>
        <v/>
      </c>
      <c r="I474" s="71" t="str">
        <f xml:space="preserve"> RTD("cqg.rtd",,"StudyData", $G$1, "Bar", "", "Open", $E$1, $A474,,,,,)</f>
        <v/>
      </c>
      <c r="J474" s="71" t="str">
        <f xml:space="preserve"> RTD("cqg.rtd",,"StudyData", $G$1, "Bar", "", "Close", $E$1, $A474,,,,,)</f>
        <v/>
      </c>
    </row>
    <row r="475" spans="1:10" x14ac:dyDescent="0.3">
      <c r="A475" s="69">
        <f t="shared" si="100"/>
        <v>-473</v>
      </c>
      <c r="B475" s="80" t="str">
        <f xml:space="preserve"> RTD("cqg.rtd",,"StudyData", $A$1, "Bar", "", "Time", $E$1,$A475, , "", "","False")</f>
        <v/>
      </c>
      <c r="C475" s="71" t="str">
        <f xml:space="preserve"> RTD("cqg.rtd",,"StudyData", $A$1, "Bar", "", "Open", $E$1, $A475,,,,,)</f>
        <v/>
      </c>
      <c r="D475" s="71" t="str">
        <f xml:space="preserve"> RTD("cqg.rtd",,"StudyData", $A$1, "Bar", "", "Close", $E$1, $A475,,,,,)</f>
        <v/>
      </c>
      <c r="F475" s="71"/>
      <c r="G475" s="69">
        <f t="shared" si="101"/>
        <v>-473</v>
      </c>
      <c r="H475" s="81" t="str">
        <f xml:space="preserve"> RTD("cqg.rtd",,"StudyData", $G$1, "Bar", "", "Time", $E$1,$A475, , "", "","False")</f>
        <v/>
      </c>
      <c r="I475" s="71" t="str">
        <f xml:space="preserve"> RTD("cqg.rtd",,"StudyData", $G$1, "Bar", "", "Open", $E$1, $A475,,,,,)</f>
        <v/>
      </c>
      <c r="J475" s="71" t="str">
        <f xml:space="preserve"> RTD("cqg.rtd",,"StudyData", $G$1, "Bar", "", "Close", $E$1, $A475,,,,,)</f>
        <v/>
      </c>
    </row>
    <row r="476" spans="1:10" x14ac:dyDescent="0.3">
      <c r="A476" s="69">
        <f t="shared" si="100"/>
        <v>-474</v>
      </c>
      <c r="B476" s="80" t="str">
        <f xml:space="preserve"> RTD("cqg.rtd",,"StudyData", $A$1, "Bar", "", "Time", $E$1,$A476, , "", "","False")</f>
        <v/>
      </c>
      <c r="C476" s="71" t="str">
        <f xml:space="preserve"> RTD("cqg.rtd",,"StudyData", $A$1, "Bar", "", "Open", $E$1, $A476,,,,,)</f>
        <v/>
      </c>
      <c r="D476" s="71" t="str">
        <f xml:space="preserve"> RTD("cqg.rtd",,"StudyData", $A$1, "Bar", "", "Close", $E$1, $A476,,,,,)</f>
        <v/>
      </c>
      <c r="F476" s="71"/>
      <c r="G476" s="69">
        <f t="shared" si="101"/>
        <v>-474</v>
      </c>
      <c r="H476" s="81" t="str">
        <f xml:space="preserve"> RTD("cqg.rtd",,"StudyData", $G$1, "Bar", "", "Time", $E$1,$A476, , "", "","False")</f>
        <v/>
      </c>
      <c r="I476" s="71" t="str">
        <f xml:space="preserve"> RTD("cqg.rtd",,"StudyData", $G$1, "Bar", "", "Open", $E$1, $A476,,,,,)</f>
        <v/>
      </c>
      <c r="J476" s="71" t="str">
        <f xml:space="preserve"> RTD("cqg.rtd",,"StudyData", $G$1, "Bar", "", "Close", $E$1, $A476,,,,,)</f>
        <v/>
      </c>
    </row>
    <row r="477" spans="1:10" x14ac:dyDescent="0.3">
      <c r="A477" s="69">
        <f t="shared" si="100"/>
        <v>-475</v>
      </c>
      <c r="B477" s="80" t="str">
        <f xml:space="preserve"> RTD("cqg.rtd",,"StudyData", $A$1, "Bar", "", "Time", $E$1,$A477, , "", "","False")</f>
        <v/>
      </c>
      <c r="C477" s="71" t="str">
        <f xml:space="preserve"> RTD("cqg.rtd",,"StudyData", $A$1, "Bar", "", "Open", $E$1, $A477,,,,,)</f>
        <v/>
      </c>
      <c r="D477" s="71" t="str">
        <f xml:space="preserve"> RTD("cqg.rtd",,"StudyData", $A$1, "Bar", "", "Close", $E$1, $A477,,,,,)</f>
        <v/>
      </c>
      <c r="F477" s="71"/>
      <c r="G477" s="69">
        <f t="shared" si="101"/>
        <v>-475</v>
      </c>
      <c r="H477" s="81" t="str">
        <f xml:space="preserve"> RTD("cqg.rtd",,"StudyData", $G$1, "Bar", "", "Time", $E$1,$A477, , "", "","False")</f>
        <v/>
      </c>
      <c r="I477" s="71" t="str">
        <f xml:space="preserve"> RTD("cqg.rtd",,"StudyData", $G$1, "Bar", "", "Open", $E$1, $A477,,,,,)</f>
        <v/>
      </c>
      <c r="J477" s="71" t="str">
        <f xml:space="preserve"> RTD("cqg.rtd",,"StudyData", $G$1, "Bar", "", "Close", $E$1, $A477,,,,,)</f>
        <v/>
      </c>
    </row>
    <row r="478" spans="1:10" x14ac:dyDescent="0.3">
      <c r="A478" s="69">
        <f t="shared" si="100"/>
        <v>-476</v>
      </c>
      <c r="B478" s="80" t="str">
        <f xml:space="preserve"> RTD("cqg.rtd",,"StudyData", $A$1, "Bar", "", "Time", $E$1,$A478, , "", "","False")</f>
        <v/>
      </c>
      <c r="C478" s="71" t="str">
        <f xml:space="preserve"> RTD("cqg.rtd",,"StudyData", $A$1, "Bar", "", "Open", $E$1, $A478,,,,,)</f>
        <v/>
      </c>
      <c r="D478" s="71" t="str">
        <f xml:space="preserve"> RTD("cqg.rtd",,"StudyData", $A$1, "Bar", "", "Close", $E$1, $A478,,,,,)</f>
        <v/>
      </c>
      <c r="F478" s="71"/>
      <c r="G478" s="69">
        <f t="shared" si="101"/>
        <v>-476</v>
      </c>
      <c r="H478" s="81" t="str">
        <f xml:space="preserve"> RTD("cqg.rtd",,"StudyData", $G$1, "Bar", "", "Time", $E$1,$A478, , "", "","False")</f>
        <v/>
      </c>
      <c r="I478" s="71" t="str">
        <f xml:space="preserve"> RTD("cqg.rtd",,"StudyData", $G$1, "Bar", "", "Open", $E$1, $A478,,,,,)</f>
        <v/>
      </c>
      <c r="J478" s="71" t="str">
        <f xml:space="preserve"> RTD("cqg.rtd",,"StudyData", $G$1, "Bar", "", "Close", $E$1, $A478,,,,,)</f>
        <v/>
      </c>
    </row>
    <row r="479" spans="1:10" x14ac:dyDescent="0.3">
      <c r="A479" s="69">
        <f t="shared" si="100"/>
        <v>-477</v>
      </c>
      <c r="B479" s="80" t="str">
        <f xml:space="preserve"> RTD("cqg.rtd",,"StudyData", $A$1, "Bar", "", "Time", $E$1,$A479, , "", "","False")</f>
        <v/>
      </c>
      <c r="C479" s="71" t="str">
        <f xml:space="preserve"> RTD("cqg.rtd",,"StudyData", $A$1, "Bar", "", "Open", $E$1, $A479,,,,,)</f>
        <v/>
      </c>
      <c r="D479" s="71" t="str">
        <f xml:space="preserve"> RTD("cqg.rtd",,"StudyData", $A$1, "Bar", "", "Close", $E$1, $A479,,,,,)</f>
        <v/>
      </c>
      <c r="F479" s="71"/>
      <c r="G479" s="69">
        <f t="shared" si="101"/>
        <v>-477</v>
      </c>
      <c r="H479" s="81" t="str">
        <f xml:space="preserve"> RTD("cqg.rtd",,"StudyData", $G$1, "Bar", "", "Time", $E$1,$A479, , "", "","False")</f>
        <v/>
      </c>
      <c r="I479" s="71" t="str">
        <f xml:space="preserve"> RTD("cqg.rtd",,"StudyData", $G$1, "Bar", "", "Open", $E$1, $A479,,,,,)</f>
        <v/>
      </c>
      <c r="J479" s="71" t="str">
        <f xml:space="preserve"> RTD("cqg.rtd",,"StudyData", $G$1, "Bar", "", "Close", $E$1, $A479,,,,,)</f>
        <v/>
      </c>
    </row>
    <row r="480" spans="1:10" x14ac:dyDescent="0.3">
      <c r="A480" s="69">
        <f t="shared" si="100"/>
        <v>-478</v>
      </c>
      <c r="B480" s="80" t="str">
        <f xml:space="preserve"> RTD("cqg.rtd",,"StudyData", $A$1, "Bar", "", "Time", $E$1,$A480, , "", "","False")</f>
        <v/>
      </c>
      <c r="C480" s="71" t="str">
        <f xml:space="preserve"> RTD("cqg.rtd",,"StudyData", $A$1, "Bar", "", "Open", $E$1, $A480,,,,,)</f>
        <v/>
      </c>
      <c r="D480" s="71" t="str">
        <f xml:space="preserve"> RTD("cqg.rtd",,"StudyData", $A$1, "Bar", "", "Close", $E$1, $A480,,,,,)</f>
        <v/>
      </c>
      <c r="F480" s="71"/>
      <c r="G480" s="69">
        <f t="shared" si="101"/>
        <v>-478</v>
      </c>
      <c r="H480" s="81" t="str">
        <f xml:space="preserve"> RTD("cqg.rtd",,"StudyData", $G$1, "Bar", "", "Time", $E$1,$A480, , "", "","False")</f>
        <v/>
      </c>
      <c r="I480" s="71" t="str">
        <f xml:space="preserve"> RTD("cqg.rtd",,"StudyData", $G$1, "Bar", "", "Open", $E$1, $A480,,,,,)</f>
        <v/>
      </c>
      <c r="J480" s="71" t="str">
        <f xml:space="preserve"> RTD("cqg.rtd",,"StudyData", $G$1, "Bar", "", "Close", $E$1, $A480,,,,,)</f>
        <v/>
      </c>
    </row>
    <row r="481" spans="1:10" x14ac:dyDescent="0.3">
      <c r="A481" s="69">
        <f t="shared" si="100"/>
        <v>-479</v>
      </c>
      <c r="B481" s="80" t="str">
        <f xml:space="preserve"> RTD("cqg.rtd",,"StudyData", $A$1, "Bar", "", "Time", $E$1,$A481, , "", "","False")</f>
        <v/>
      </c>
      <c r="C481" s="71" t="str">
        <f xml:space="preserve"> RTD("cqg.rtd",,"StudyData", $A$1, "Bar", "", "Open", $E$1, $A481,,,,,)</f>
        <v/>
      </c>
      <c r="D481" s="71" t="str">
        <f xml:space="preserve"> RTD("cqg.rtd",,"StudyData", $A$1, "Bar", "", "Close", $E$1, $A481,,,,,)</f>
        <v/>
      </c>
      <c r="F481" s="71"/>
      <c r="G481" s="69">
        <f t="shared" si="101"/>
        <v>-479</v>
      </c>
      <c r="H481" s="81" t="str">
        <f xml:space="preserve"> RTD("cqg.rtd",,"StudyData", $G$1, "Bar", "", "Time", $E$1,$A481, , "", "","False")</f>
        <v/>
      </c>
      <c r="I481" s="71" t="str">
        <f xml:space="preserve"> RTD("cqg.rtd",,"StudyData", $G$1, "Bar", "", "Open", $E$1, $A481,,,,,)</f>
        <v/>
      </c>
      <c r="J481" s="71" t="str">
        <f xml:space="preserve"> RTD("cqg.rtd",,"StudyData", $G$1, "Bar", "", "Close", $E$1, $A481,,,,,)</f>
        <v/>
      </c>
    </row>
    <row r="482" spans="1:10" x14ac:dyDescent="0.3">
      <c r="A482" s="69">
        <f t="shared" si="100"/>
        <v>-480</v>
      </c>
      <c r="B482" s="80" t="str">
        <f xml:space="preserve"> RTD("cqg.rtd",,"StudyData", $A$1, "Bar", "", "Time", $E$1,$A482, , "", "","False")</f>
        <v/>
      </c>
      <c r="C482" s="71" t="str">
        <f xml:space="preserve"> RTD("cqg.rtd",,"StudyData", $A$1, "Bar", "", "Open", $E$1, $A482,,,,,)</f>
        <v/>
      </c>
      <c r="D482" s="71" t="str">
        <f xml:space="preserve"> RTD("cqg.rtd",,"StudyData", $A$1, "Bar", "", "Close", $E$1, $A482,,,,,)</f>
        <v/>
      </c>
      <c r="F482" s="71"/>
      <c r="G482" s="69">
        <f t="shared" si="101"/>
        <v>-480</v>
      </c>
      <c r="H482" s="81" t="str">
        <f xml:space="preserve"> RTD("cqg.rtd",,"StudyData", $G$1, "Bar", "", "Time", $E$1,$A482, , "", "","False")</f>
        <v/>
      </c>
      <c r="I482" s="71" t="str">
        <f xml:space="preserve"> RTD("cqg.rtd",,"StudyData", $G$1, "Bar", "", "Open", $E$1, $A482,,,,,)</f>
        <v/>
      </c>
      <c r="J482" s="71" t="str">
        <f xml:space="preserve"> RTD("cqg.rtd",,"StudyData", $G$1, "Bar", "", "Close", $E$1, $A482,,,,,)</f>
        <v/>
      </c>
    </row>
    <row r="483" spans="1:10" x14ac:dyDescent="0.3">
      <c r="A483" s="69">
        <f t="shared" si="100"/>
        <v>-481</v>
      </c>
      <c r="B483" s="80" t="str">
        <f xml:space="preserve"> RTD("cqg.rtd",,"StudyData", $A$1, "Bar", "", "Time", $E$1,$A483, , "", "","False")</f>
        <v/>
      </c>
      <c r="C483" s="71" t="str">
        <f xml:space="preserve"> RTD("cqg.rtd",,"StudyData", $A$1, "Bar", "", "Open", $E$1, $A483,,,,,)</f>
        <v/>
      </c>
      <c r="D483" s="71" t="str">
        <f xml:space="preserve"> RTD("cqg.rtd",,"StudyData", $A$1, "Bar", "", "Close", $E$1, $A483,,,,,)</f>
        <v/>
      </c>
      <c r="F483" s="71"/>
      <c r="G483" s="69">
        <f t="shared" si="101"/>
        <v>-481</v>
      </c>
      <c r="H483" s="81" t="str">
        <f xml:space="preserve"> RTD("cqg.rtd",,"StudyData", $G$1, "Bar", "", "Time", $E$1,$A483, , "", "","False")</f>
        <v/>
      </c>
      <c r="I483" s="71" t="str">
        <f xml:space="preserve"> RTD("cqg.rtd",,"StudyData", $G$1, "Bar", "", "Open", $E$1, $A483,,,,,)</f>
        <v/>
      </c>
      <c r="J483" s="71" t="str">
        <f xml:space="preserve"> RTD("cqg.rtd",,"StudyData", $G$1, "Bar", "", "Close", $E$1, $A483,,,,,)</f>
        <v/>
      </c>
    </row>
    <row r="484" spans="1:10" x14ac:dyDescent="0.3">
      <c r="A484" s="69">
        <f t="shared" si="100"/>
        <v>-482</v>
      </c>
      <c r="B484" s="80" t="str">
        <f xml:space="preserve"> RTD("cqg.rtd",,"StudyData", $A$1, "Bar", "", "Time", $E$1,$A484, , "", "","False")</f>
        <v/>
      </c>
      <c r="C484" s="71" t="str">
        <f xml:space="preserve"> RTD("cqg.rtd",,"StudyData", $A$1, "Bar", "", "Open", $E$1, $A484,,,,,)</f>
        <v/>
      </c>
      <c r="D484" s="71" t="str">
        <f xml:space="preserve"> RTD("cqg.rtd",,"StudyData", $A$1, "Bar", "", "Close", $E$1, $A484,,,,,)</f>
        <v/>
      </c>
      <c r="F484" s="71"/>
      <c r="G484" s="69">
        <f t="shared" si="101"/>
        <v>-482</v>
      </c>
      <c r="H484" s="81" t="str">
        <f xml:space="preserve"> RTD("cqg.rtd",,"StudyData", $G$1, "Bar", "", "Time", $E$1,$A484, , "", "","False")</f>
        <v/>
      </c>
      <c r="I484" s="71" t="str">
        <f xml:space="preserve"> RTD("cqg.rtd",,"StudyData", $G$1, "Bar", "", "Open", $E$1, $A484,,,,,)</f>
        <v/>
      </c>
      <c r="J484" s="71" t="str">
        <f xml:space="preserve"> RTD("cqg.rtd",,"StudyData", $G$1, "Bar", "", "Close", $E$1, $A484,,,,,)</f>
        <v/>
      </c>
    </row>
    <row r="485" spans="1:10" x14ac:dyDescent="0.3">
      <c r="A485" s="69">
        <f t="shared" si="100"/>
        <v>-483</v>
      </c>
      <c r="B485" s="80" t="str">
        <f xml:space="preserve"> RTD("cqg.rtd",,"StudyData", $A$1, "Bar", "", "Time", $E$1,$A485, , "", "","False")</f>
        <v/>
      </c>
      <c r="C485" s="71" t="str">
        <f xml:space="preserve"> RTD("cqg.rtd",,"StudyData", $A$1, "Bar", "", "Open", $E$1, $A485,,,,,)</f>
        <v/>
      </c>
      <c r="D485" s="71" t="str">
        <f xml:space="preserve"> RTD("cqg.rtd",,"StudyData", $A$1, "Bar", "", "Close", $E$1, $A485,,,,,)</f>
        <v/>
      </c>
      <c r="F485" s="71"/>
      <c r="G485" s="69">
        <f t="shared" si="101"/>
        <v>-483</v>
      </c>
      <c r="H485" s="81" t="str">
        <f xml:space="preserve"> RTD("cqg.rtd",,"StudyData", $G$1, "Bar", "", "Time", $E$1,$A485, , "", "","False")</f>
        <v/>
      </c>
      <c r="I485" s="71" t="str">
        <f xml:space="preserve"> RTD("cqg.rtd",,"StudyData", $G$1, "Bar", "", "Open", $E$1, $A485,,,,,)</f>
        <v/>
      </c>
      <c r="J485" s="71" t="str">
        <f xml:space="preserve"> RTD("cqg.rtd",,"StudyData", $G$1, "Bar", "", "Close", $E$1, $A485,,,,,)</f>
        <v/>
      </c>
    </row>
    <row r="486" spans="1:10" x14ac:dyDescent="0.3">
      <c r="A486" s="69">
        <f t="shared" si="100"/>
        <v>-484</v>
      </c>
      <c r="B486" s="80" t="str">
        <f xml:space="preserve"> RTD("cqg.rtd",,"StudyData", $A$1, "Bar", "", "Time", $E$1,$A486, , "", "","False")</f>
        <v/>
      </c>
      <c r="C486" s="71" t="str">
        <f xml:space="preserve"> RTD("cqg.rtd",,"StudyData", $A$1, "Bar", "", "Open", $E$1, $A486,,,,,)</f>
        <v/>
      </c>
      <c r="D486" s="71" t="str">
        <f xml:space="preserve"> RTD("cqg.rtd",,"StudyData", $A$1, "Bar", "", "Close", $E$1, $A486,,,,,)</f>
        <v/>
      </c>
      <c r="F486" s="71"/>
      <c r="G486" s="69">
        <f t="shared" si="101"/>
        <v>-484</v>
      </c>
      <c r="H486" s="81" t="str">
        <f xml:space="preserve"> RTD("cqg.rtd",,"StudyData", $G$1, "Bar", "", "Time", $E$1,$A486, , "", "","False")</f>
        <v/>
      </c>
      <c r="I486" s="71" t="str">
        <f xml:space="preserve"> RTD("cqg.rtd",,"StudyData", $G$1, "Bar", "", "Open", $E$1, $A486,,,,,)</f>
        <v/>
      </c>
      <c r="J486" s="71" t="str">
        <f xml:space="preserve"> RTD("cqg.rtd",,"StudyData", $G$1, "Bar", "", "Close", $E$1, $A486,,,,,)</f>
        <v/>
      </c>
    </row>
    <row r="487" spans="1:10" x14ac:dyDescent="0.3">
      <c r="A487" s="69">
        <f t="shared" si="100"/>
        <v>-485</v>
      </c>
      <c r="B487" s="80" t="str">
        <f xml:space="preserve"> RTD("cqg.rtd",,"StudyData", $A$1, "Bar", "", "Time", $E$1,$A487, , "", "","False")</f>
        <v/>
      </c>
      <c r="C487" s="71" t="str">
        <f xml:space="preserve"> RTD("cqg.rtd",,"StudyData", $A$1, "Bar", "", "Open", $E$1, $A487,,,,,)</f>
        <v/>
      </c>
      <c r="D487" s="71" t="str">
        <f xml:space="preserve"> RTD("cqg.rtd",,"StudyData", $A$1, "Bar", "", "Close", $E$1, $A487,,,,,)</f>
        <v/>
      </c>
      <c r="F487" s="71"/>
      <c r="G487" s="69">
        <f t="shared" si="101"/>
        <v>-485</v>
      </c>
      <c r="H487" s="81" t="str">
        <f xml:space="preserve"> RTD("cqg.rtd",,"StudyData", $G$1, "Bar", "", "Time", $E$1,$A487, , "", "","False")</f>
        <v/>
      </c>
      <c r="I487" s="71" t="str">
        <f xml:space="preserve"> RTD("cqg.rtd",,"StudyData", $G$1, "Bar", "", "Open", $E$1, $A487,,,,,)</f>
        <v/>
      </c>
      <c r="J487" s="71" t="str">
        <f xml:space="preserve"> RTD("cqg.rtd",,"StudyData", $G$1, "Bar", "", "Close", $E$1, $A487,,,,,)</f>
        <v/>
      </c>
    </row>
    <row r="488" spans="1:10" x14ac:dyDescent="0.3">
      <c r="A488" s="69">
        <f t="shared" si="100"/>
        <v>-486</v>
      </c>
      <c r="B488" s="80" t="str">
        <f xml:space="preserve"> RTD("cqg.rtd",,"StudyData", $A$1, "Bar", "", "Time", $E$1,$A488, , "", "","False")</f>
        <v/>
      </c>
      <c r="C488" s="71" t="str">
        <f xml:space="preserve"> RTD("cqg.rtd",,"StudyData", $A$1, "Bar", "", "Open", $E$1, $A488,,,,,)</f>
        <v/>
      </c>
      <c r="D488" s="71" t="str">
        <f xml:space="preserve"> RTD("cqg.rtd",,"StudyData", $A$1, "Bar", "", "Close", $E$1, $A488,,,,,)</f>
        <v/>
      </c>
      <c r="F488" s="71"/>
      <c r="G488" s="69">
        <f t="shared" si="101"/>
        <v>-486</v>
      </c>
      <c r="H488" s="81" t="str">
        <f xml:space="preserve"> RTD("cqg.rtd",,"StudyData", $G$1, "Bar", "", "Time", $E$1,$A488, , "", "","False")</f>
        <v/>
      </c>
      <c r="I488" s="71" t="str">
        <f xml:space="preserve"> RTD("cqg.rtd",,"StudyData", $G$1, "Bar", "", "Open", $E$1, $A488,,,,,)</f>
        <v/>
      </c>
      <c r="J488" s="71" t="str">
        <f xml:space="preserve"> RTD("cqg.rtd",,"StudyData", $G$1, "Bar", "", "Close", $E$1, $A488,,,,,)</f>
        <v/>
      </c>
    </row>
    <row r="489" spans="1:10" x14ac:dyDescent="0.3">
      <c r="A489" s="69">
        <f t="shared" si="100"/>
        <v>-487</v>
      </c>
      <c r="B489" s="80" t="str">
        <f xml:space="preserve"> RTD("cqg.rtd",,"StudyData", $A$1, "Bar", "", "Time", $E$1,$A489, , "", "","False")</f>
        <v/>
      </c>
      <c r="C489" s="71" t="str">
        <f xml:space="preserve"> RTD("cqg.rtd",,"StudyData", $A$1, "Bar", "", "Open", $E$1, $A489,,,,,)</f>
        <v/>
      </c>
      <c r="D489" s="71" t="str">
        <f xml:space="preserve"> RTD("cqg.rtd",,"StudyData", $A$1, "Bar", "", "Close", $E$1, $A489,,,,,)</f>
        <v/>
      </c>
      <c r="F489" s="71"/>
      <c r="G489" s="69">
        <f t="shared" si="101"/>
        <v>-487</v>
      </c>
      <c r="H489" s="81" t="str">
        <f xml:space="preserve"> RTD("cqg.rtd",,"StudyData", $G$1, "Bar", "", "Time", $E$1,$A489, , "", "","False")</f>
        <v/>
      </c>
      <c r="I489" s="71" t="str">
        <f xml:space="preserve"> RTD("cqg.rtd",,"StudyData", $G$1, "Bar", "", "Open", $E$1, $A489,,,,,)</f>
        <v/>
      </c>
      <c r="J489" s="71" t="str">
        <f xml:space="preserve"> RTD("cqg.rtd",,"StudyData", $G$1, "Bar", "", "Close", $E$1, $A489,,,,,)</f>
        <v/>
      </c>
    </row>
    <row r="490" spans="1:10" x14ac:dyDescent="0.3">
      <c r="A490" s="69">
        <f t="shared" si="100"/>
        <v>-488</v>
      </c>
      <c r="B490" s="80" t="str">
        <f xml:space="preserve"> RTD("cqg.rtd",,"StudyData", $A$1, "Bar", "", "Time", $E$1,$A490, , "", "","False")</f>
        <v/>
      </c>
      <c r="C490" s="71" t="str">
        <f xml:space="preserve"> RTD("cqg.rtd",,"StudyData", $A$1, "Bar", "", "Open", $E$1, $A490,,,,,)</f>
        <v/>
      </c>
      <c r="D490" s="71" t="str">
        <f xml:space="preserve"> RTD("cqg.rtd",,"StudyData", $A$1, "Bar", "", "Close", $E$1, $A490,,,,,)</f>
        <v/>
      </c>
      <c r="F490" s="71"/>
      <c r="G490" s="69">
        <f t="shared" si="101"/>
        <v>-488</v>
      </c>
      <c r="H490" s="81" t="str">
        <f xml:space="preserve"> RTD("cqg.rtd",,"StudyData", $G$1, "Bar", "", "Time", $E$1,$A490, , "", "","False")</f>
        <v/>
      </c>
      <c r="I490" s="71" t="str">
        <f xml:space="preserve"> RTD("cqg.rtd",,"StudyData", $G$1, "Bar", "", "Open", $E$1, $A490,,,,,)</f>
        <v/>
      </c>
      <c r="J490" s="71" t="str">
        <f xml:space="preserve"> RTD("cqg.rtd",,"StudyData", $G$1, "Bar", "", "Close", $E$1, $A490,,,,,)</f>
        <v/>
      </c>
    </row>
    <row r="491" spans="1:10" x14ac:dyDescent="0.3">
      <c r="A491" s="69">
        <f t="shared" si="100"/>
        <v>-489</v>
      </c>
      <c r="B491" s="80" t="str">
        <f xml:space="preserve"> RTD("cqg.rtd",,"StudyData", $A$1, "Bar", "", "Time", $E$1,$A491, , "", "","False")</f>
        <v/>
      </c>
      <c r="C491" s="71" t="str">
        <f xml:space="preserve"> RTD("cqg.rtd",,"StudyData", $A$1, "Bar", "", "Open", $E$1, $A491,,,,,)</f>
        <v/>
      </c>
      <c r="D491" s="71" t="str">
        <f xml:space="preserve"> RTD("cqg.rtd",,"StudyData", $A$1, "Bar", "", "Close", $E$1, $A491,,,,,)</f>
        <v/>
      </c>
      <c r="F491" s="71"/>
      <c r="G491" s="69">
        <f t="shared" si="101"/>
        <v>-489</v>
      </c>
      <c r="H491" s="81" t="str">
        <f xml:space="preserve"> RTD("cqg.rtd",,"StudyData", $G$1, "Bar", "", "Time", $E$1,$A491, , "", "","False")</f>
        <v/>
      </c>
      <c r="I491" s="71" t="str">
        <f xml:space="preserve"> RTD("cqg.rtd",,"StudyData", $G$1, "Bar", "", "Open", $E$1, $A491,,,,,)</f>
        <v/>
      </c>
      <c r="J491" s="71" t="str">
        <f xml:space="preserve"> RTD("cqg.rtd",,"StudyData", $G$1, "Bar", "", "Close", $E$1, $A491,,,,,)</f>
        <v/>
      </c>
    </row>
    <row r="492" spans="1:10" x14ac:dyDescent="0.3">
      <c r="A492" s="69">
        <f t="shared" si="100"/>
        <v>-490</v>
      </c>
      <c r="B492" s="80" t="str">
        <f xml:space="preserve"> RTD("cqg.rtd",,"StudyData", $A$1, "Bar", "", "Time", $E$1,$A492, , "", "","False")</f>
        <v/>
      </c>
      <c r="C492" s="71" t="str">
        <f xml:space="preserve"> RTD("cqg.rtd",,"StudyData", $A$1, "Bar", "", "Open", $E$1, $A492,,,,,)</f>
        <v/>
      </c>
      <c r="D492" s="71" t="str">
        <f xml:space="preserve"> RTD("cqg.rtd",,"StudyData", $A$1, "Bar", "", "Close", $E$1, $A492,,,,,)</f>
        <v/>
      </c>
      <c r="F492" s="71"/>
      <c r="G492" s="69">
        <f t="shared" si="101"/>
        <v>-490</v>
      </c>
      <c r="H492" s="81" t="str">
        <f xml:space="preserve"> RTD("cqg.rtd",,"StudyData", $G$1, "Bar", "", "Time", $E$1,$A492, , "", "","False")</f>
        <v/>
      </c>
      <c r="I492" s="71" t="str">
        <f xml:space="preserve"> RTD("cqg.rtd",,"StudyData", $G$1, "Bar", "", "Open", $E$1, $A492,,,,,)</f>
        <v/>
      </c>
      <c r="J492" s="71" t="str">
        <f xml:space="preserve"> RTD("cqg.rtd",,"StudyData", $G$1, "Bar", "", "Close", $E$1, $A492,,,,,)</f>
        <v/>
      </c>
    </row>
    <row r="493" spans="1:10" x14ac:dyDescent="0.3">
      <c r="A493" s="69">
        <f t="shared" si="100"/>
        <v>-491</v>
      </c>
      <c r="B493" s="80" t="str">
        <f xml:space="preserve"> RTD("cqg.rtd",,"StudyData", $A$1, "Bar", "", "Time", $E$1,$A493, , "", "","False")</f>
        <v/>
      </c>
      <c r="C493" s="71" t="str">
        <f xml:space="preserve"> RTD("cqg.rtd",,"StudyData", $A$1, "Bar", "", "Open", $E$1, $A493,,,,,)</f>
        <v/>
      </c>
      <c r="D493" s="71" t="str">
        <f xml:space="preserve"> RTD("cqg.rtd",,"StudyData", $A$1, "Bar", "", "Close", $E$1, $A493,,,,,)</f>
        <v/>
      </c>
      <c r="F493" s="71"/>
      <c r="G493" s="69">
        <f t="shared" si="101"/>
        <v>-491</v>
      </c>
      <c r="H493" s="81" t="str">
        <f xml:space="preserve"> RTD("cqg.rtd",,"StudyData", $G$1, "Bar", "", "Time", $E$1,$A493, , "", "","False")</f>
        <v/>
      </c>
      <c r="I493" s="71" t="str">
        <f xml:space="preserve"> RTD("cqg.rtd",,"StudyData", $G$1, "Bar", "", "Open", $E$1, $A493,,,,,)</f>
        <v/>
      </c>
      <c r="J493" s="71" t="str">
        <f xml:space="preserve"> RTD("cqg.rtd",,"StudyData", $G$1, "Bar", "", "Close", $E$1, $A493,,,,,)</f>
        <v/>
      </c>
    </row>
    <row r="494" spans="1:10" x14ac:dyDescent="0.3">
      <c r="A494" s="69">
        <f t="shared" si="100"/>
        <v>-492</v>
      </c>
      <c r="B494" s="80" t="str">
        <f xml:space="preserve"> RTD("cqg.rtd",,"StudyData", $A$1, "Bar", "", "Time", $E$1,$A494, , "", "","False")</f>
        <v/>
      </c>
      <c r="C494" s="71" t="str">
        <f xml:space="preserve"> RTD("cqg.rtd",,"StudyData", $A$1, "Bar", "", "Open", $E$1, $A494,,,,,)</f>
        <v/>
      </c>
      <c r="D494" s="71" t="str">
        <f xml:space="preserve"> RTD("cqg.rtd",,"StudyData", $A$1, "Bar", "", "Close", $E$1, $A494,,,,,)</f>
        <v/>
      </c>
      <c r="F494" s="71"/>
      <c r="G494" s="69">
        <f t="shared" si="101"/>
        <v>-492</v>
      </c>
      <c r="H494" s="81" t="str">
        <f xml:space="preserve"> RTD("cqg.rtd",,"StudyData", $G$1, "Bar", "", "Time", $E$1,$A494, , "", "","False")</f>
        <v/>
      </c>
      <c r="I494" s="71" t="str">
        <f xml:space="preserve"> RTD("cqg.rtd",,"StudyData", $G$1, "Bar", "", "Open", $E$1, $A494,,,,,)</f>
        <v/>
      </c>
      <c r="J494" s="71" t="str">
        <f xml:space="preserve"> RTD("cqg.rtd",,"StudyData", $G$1, "Bar", "", "Close", $E$1, $A494,,,,,)</f>
        <v/>
      </c>
    </row>
    <row r="495" spans="1:10" x14ac:dyDescent="0.3">
      <c r="A495" s="69">
        <f t="shared" si="100"/>
        <v>-493</v>
      </c>
      <c r="B495" s="80" t="str">
        <f xml:space="preserve"> RTD("cqg.rtd",,"StudyData", $A$1, "Bar", "", "Time", $E$1,$A495, , "", "","False")</f>
        <v/>
      </c>
      <c r="C495" s="71" t="str">
        <f xml:space="preserve"> RTD("cqg.rtd",,"StudyData", $A$1, "Bar", "", "Open", $E$1, $A495,,,,,)</f>
        <v/>
      </c>
      <c r="D495" s="71" t="str">
        <f xml:space="preserve"> RTD("cqg.rtd",,"StudyData", $A$1, "Bar", "", "Close", $E$1, $A495,,,,,)</f>
        <v/>
      </c>
      <c r="F495" s="71"/>
      <c r="G495" s="69">
        <f t="shared" si="101"/>
        <v>-493</v>
      </c>
      <c r="H495" s="81" t="str">
        <f xml:space="preserve"> RTD("cqg.rtd",,"StudyData", $G$1, "Bar", "", "Time", $E$1,$A495, , "", "","False")</f>
        <v/>
      </c>
      <c r="I495" s="71" t="str">
        <f xml:space="preserve"> RTD("cqg.rtd",,"StudyData", $G$1, "Bar", "", "Open", $E$1, $A495,,,,,)</f>
        <v/>
      </c>
      <c r="J495" s="71" t="str">
        <f xml:space="preserve"> RTD("cqg.rtd",,"StudyData", $G$1, "Bar", "", "Close", $E$1, $A495,,,,,)</f>
        <v/>
      </c>
    </row>
    <row r="496" spans="1:10" x14ac:dyDescent="0.3">
      <c r="A496" s="69">
        <f t="shared" si="100"/>
        <v>-494</v>
      </c>
      <c r="B496" s="80" t="str">
        <f xml:space="preserve"> RTD("cqg.rtd",,"StudyData", $A$1, "Bar", "", "Time", $E$1,$A496, , "", "","False")</f>
        <v/>
      </c>
      <c r="C496" s="71" t="str">
        <f xml:space="preserve"> RTD("cqg.rtd",,"StudyData", $A$1, "Bar", "", "Open", $E$1, $A496,,,,,)</f>
        <v/>
      </c>
      <c r="D496" s="71" t="str">
        <f xml:space="preserve"> RTD("cqg.rtd",,"StudyData", $A$1, "Bar", "", "Close", $E$1, $A496,,,,,)</f>
        <v/>
      </c>
      <c r="F496" s="71"/>
      <c r="G496" s="69">
        <f t="shared" si="101"/>
        <v>-494</v>
      </c>
      <c r="H496" s="81" t="str">
        <f xml:space="preserve"> RTD("cqg.rtd",,"StudyData", $G$1, "Bar", "", "Time", $E$1,$A496, , "", "","False")</f>
        <v/>
      </c>
      <c r="I496" s="71" t="str">
        <f xml:space="preserve"> RTD("cqg.rtd",,"StudyData", $G$1, "Bar", "", "Open", $E$1, $A496,,,,,)</f>
        <v/>
      </c>
      <c r="J496" s="71" t="str">
        <f xml:space="preserve"> RTD("cqg.rtd",,"StudyData", $G$1, "Bar", "", "Close", $E$1, $A496,,,,,)</f>
        <v/>
      </c>
    </row>
    <row r="497" spans="1:10" x14ac:dyDescent="0.3">
      <c r="A497" s="69">
        <f t="shared" si="100"/>
        <v>-495</v>
      </c>
      <c r="B497" s="80" t="str">
        <f xml:space="preserve"> RTD("cqg.rtd",,"StudyData", $A$1, "Bar", "", "Time", $E$1,$A497, , "", "","False")</f>
        <v/>
      </c>
      <c r="C497" s="71" t="str">
        <f xml:space="preserve"> RTD("cqg.rtd",,"StudyData", $A$1, "Bar", "", "Open", $E$1, $A497,,,,,)</f>
        <v/>
      </c>
      <c r="D497" s="71" t="str">
        <f xml:space="preserve"> RTD("cqg.rtd",,"StudyData", $A$1, "Bar", "", "Close", $E$1, $A497,,,,,)</f>
        <v/>
      </c>
      <c r="F497" s="71"/>
      <c r="G497" s="69">
        <f t="shared" si="101"/>
        <v>-495</v>
      </c>
      <c r="H497" s="81" t="str">
        <f xml:space="preserve"> RTD("cqg.rtd",,"StudyData", $G$1, "Bar", "", "Time", $E$1,$A497, , "", "","False")</f>
        <v/>
      </c>
      <c r="I497" s="71" t="str">
        <f xml:space="preserve"> RTD("cqg.rtd",,"StudyData", $G$1, "Bar", "", "Open", $E$1, $A497,,,,,)</f>
        <v/>
      </c>
      <c r="J497" s="71" t="str">
        <f xml:space="preserve"> RTD("cqg.rtd",,"StudyData", $G$1, "Bar", "", "Close", $E$1, $A497,,,,,)</f>
        <v/>
      </c>
    </row>
    <row r="498" spans="1:10" x14ac:dyDescent="0.3">
      <c r="A498" s="69">
        <f t="shared" si="100"/>
        <v>-496</v>
      </c>
      <c r="B498" s="80" t="str">
        <f xml:space="preserve"> RTD("cqg.rtd",,"StudyData", $A$1, "Bar", "", "Time", $E$1,$A498, , "", "","False")</f>
        <v/>
      </c>
      <c r="C498" s="71" t="str">
        <f xml:space="preserve"> RTD("cqg.rtd",,"StudyData", $A$1, "Bar", "", "Open", $E$1, $A498,,,,,)</f>
        <v/>
      </c>
      <c r="D498" s="71" t="str">
        <f xml:space="preserve"> RTD("cqg.rtd",,"StudyData", $A$1, "Bar", "", "Close", $E$1, $A498,,,,,)</f>
        <v/>
      </c>
      <c r="F498" s="71"/>
      <c r="G498" s="69">
        <f t="shared" si="101"/>
        <v>-496</v>
      </c>
      <c r="H498" s="81" t="str">
        <f xml:space="preserve"> RTD("cqg.rtd",,"StudyData", $G$1, "Bar", "", "Time", $E$1,$A498, , "", "","False")</f>
        <v/>
      </c>
      <c r="I498" s="71" t="str">
        <f xml:space="preserve"> RTD("cqg.rtd",,"StudyData", $G$1, "Bar", "", "Open", $E$1, $A498,,,,,)</f>
        <v/>
      </c>
      <c r="J498" s="71" t="str">
        <f xml:space="preserve"> RTD("cqg.rtd",,"StudyData", $G$1, "Bar", "", "Close", $E$1, $A498,,,,,)</f>
        <v/>
      </c>
    </row>
    <row r="499" spans="1:10" x14ac:dyDescent="0.3">
      <c r="A499" s="69">
        <f t="shared" si="100"/>
        <v>-497</v>
      </c>
      <c r="B499" s="80" t="str">
        <f xml:space="preserve"> RTD("cqg.rtd",,"StudyData", $A$1, "Bar", "", "Time", $E$1,$A499, , "", "","False")</f>
        <v/>
      </c>
      <c r="C499" s="71" t="str">
        <f xml:space="preserve"> RTD("cqg.rtd",,"StudyData", $A$1, "Bar", "", "Open", $E$1, $A499,,,,,)</f>
        <v/>
      </c>
      <c r="D499" s="71" t="str">
        <f xml:space="preserve"> RTD("cqg.rtd",,"StudyData", $A$1, "Bar", "", "Close", $E$1, $A499,,,,,)</f>
        <v/>
      </c>
      <c r="F499" s="71"/>
      <c r="G499" s="69">
        <f t="shared" si="101"/>
        <v>-497</v>
      </c>
      <c r="H499" s="81" t="str">
        <f xml:space="preserve"> RTD("cqg.rtd",,"StudyData", $G$1, "Bar", "", "Time", $E$1,$A499, , "", "","False")</f>
        <v/>
      </c>
      <c r="I499" s="71" t="str">
        <f xml:space="preserve"> RTD("cqg.rtd",,"StudyData", $G$1, "Bar", "", "Open", $E$1, $A499,,,,,)</f>
        <v/>
      </c>
      <c r="J499" s="71" t="str">
        <f xml:space="preserve"> RTD("cqg.rtd",,"StudyData", $G$1, "Bar", "", "Close", $E$1, $A499,,,,,)</f>
        <v/>
      </c>
    </row>
    <row r="500" spans="1:10" x14ac:dyDescent="0.3">
      <c r="A500" s="69">
        <f t="shared" si="100"/>
        <v>-498</v>
      </c>
      <c r="B500" s="80" t="str">
        <f xml:space="preserve"> RTD("cqg.rtd",,"StudyData", $A$1, "Bar", "", "Time", $E$1,$A500, , "", "","False")</f>
        <v/>
      </c>
      <c r="C500" s="71" t="str">
        <f xml:space="preserve"> RTD("cqg.rtd",,"StudyData", $A$1, "Bar", "", "Open", $E$1, $A500,,,,,)</f>
        <v/>
      </c>
      <c r="D500" s="71" t="str">
        <f xml:space="preserve"> RTD("cqg.rtd",,"StudyData", $A$1, "Bar", "", "Close", $E$1, $A500,,,,,)</f>
        <v/>
      </c>
      <c r="F500" s="71"/>
      <c r="G500" s="69">
        <f t="shared" si="101"/>
        <v>-498</v>
      </c>
      <c r="H500" s="81" t="str">
        <f xml:space="preserve"> RTD("cqg.rtd",,"StudyData", $G$1, "Bar", "", "Time", $E$1,$A500, , "", "","False")</f>
        <v/>
      </c>
      <c r="I500" s="71" t="str">
        <f xml:space="preserve"> RTD("cqg.rtd",,"StudyData", $G$1, "Bar", "", "Open", $E$1, $A500,,,,,)</f>
        <v/>
      </c>
      <c r="J500" s="71" t="str">
        <f xml:space="preserve"> RTD("cqg.rtd",,"StudyData", $G$1, "Bar", "", "Close", $E$1, $A500,,,,,)</f>
        <v/>
      </c>
    </row>
    <row r="501" spans="1:10" x14ac:dyDescent="0.3">
      <c r="A501" s="69">
        <f t="shared" si="100"/>
        <v>-499</v>
      </c>
      <c r="B501" s="80" t="str">
        <f xml:space="preserve"> RTD("cqg.rtd",,"StudyData", $A$1, "Bar", "", "Time", $E$1,$A501, , "", "","False")</f>
        <v/>
      </c>
      <c r="C501" s="71" t="str">
        <f xml:space="preserve"> RTD("cqg.rtd",,"StudyData", $A$1, "Bar", "", "Open", $E$1, $A501,,,,,)</f>
        <v/>
      </c>
      <c r="D501" s="71" t="str">
        <f xml:space="preserve"> RTD("cqg.rtd",,"StudyData", $A$1, "Bar", "", "Close", $E$1, $A501,,,,,)</f>
        <v/>
      </c>
      <c r="F501" s="71"/>
      <c r="G501" s="69">
        <f t="shared" si="101"/>
        <v>-499</v>
      </c>
      <c r="H501" s="81" t="str">
        <f xml:space="preserve"> RTD("cqg.rtd",,"StudyData", $G$1, "Bar", "", "Time", $E$1,$A501, , "", "","False")</f>
        <v/>
      </c>
      <c r="I501" s="71" t="str">
        <f xml:space="preserve"> RTD("cqg.rtd",,"StudyData", $G$1, "Bar", "", "Open", $E$1, $A501,,,,,)</f>
        <v/>
      </c>
      <c r="J501" s="71" t="str">
        <f xml:space="preserve"> RTD("cqg.rtd",,"StudyData", $G$1, "Bar", "", "Close", $E$1, $A501,,,,,)</f>
        <v/>
      </c>
    </row>
    <row r="502" spans="1:10" x14ac:dyDescent="0.3">
      <c r="A502" s="69">
        <f t="shared" si="100"/>
        <v>-500</v>
      </c>
      <c r="B502" s="80" t="str">
        <f xml:space="preserve"> RTD("cqg.rtd",,"StudyData", $A$1, "Bar", "", "Time", $E$1,$A502, , "", "","False")</f>
        <v/>
      </c>
      <c r="C502" s="71" t="str">
        <f xml:space="preserve"> RTD("cqg.rtd",,"StudyData", $A$1, "Bar", "", "Open", $E$1, $A502,,,,,)</f>
        <v/>
      </c>
      <c r="D502" s="71" t="str">
        <f xml:space="preserve"> RTD("cqg.rtd",,"StudyData", $A$1, "Bar", "", "Close", $E$1, $A502,,,,,)</f>
        <v/>
      </c>
      <c r="F502" s="71"/>
      <c r="G502" s="69">
        <f t="shared" si="101"/>
        <v>-500</v>
      </c>
      <c r="H502" s="81" t="str">
        <f xml:space="preserve"> RTD("cqg.rtd",,"StudyData", $G$1, "Bar", "", "Time", $E$1,$A502, , "", "","False")</f>
        <v/>
      </c>
      <c r="I502" s="71" t="str">
        <f xml:space="preserve"> RTD("cqg.rtd",,"StudyData", $G$1, "Bar", "", "Open", $E$1, $A502,,,,,)</f>
        <v/>
      </c>
      <c r="J502" s="71" t="str">
        <f xml:space="preserve"> RTD("cqg.rtd",,"StudyData", $G$1, "Bar", "", "Close", $E$1, $A502,,,,,)</f>
        <v/>
      </c>
    </row>
    <row r="503" spans="1:10" x14ac:dyDescent="0.3">
      <c r="A503" s="69">
        <f t="shared" si="100"/>
        <v>-501</v>
      </c>
      <c r="B503" s="80" t="str">
        <f xml:space="preserve"> RTD("cqg.rtd",,"StudyData", $A$1, "Bar", "", "Time", $E$1,$A503, , "", "","False")</f>
        <v/>
      </c>
      <c r="C503" s="71" t="str">
        <f xml:space="preserve"> RTD("cqg.rtd",,"StudyData", $A$1, "Bar", "", "Open", $E$1, $A503,,,,,)</f>
        <v/>
      </c>
      <c r="D503" s="71" t="str">
        <f xml:space="preserve"> RTD("cqg.rtd",,"StudyData", $A$1, "Bar", "", "Close", $E$1, $A503,,,,,)</f>
        <v/>
      </c>
      <c r="F503" s="71"/>
      <c r="G503" s="69">
        <f t="shared" si="101"/>
        <v>-501</v>
      </c>
      <c r="H503" s="81" t="str">
        <f xml:space="preserve"> RTD("cqg.rtd",,"StudyData", $G$1, "Bar", "", "Time", $E$1,$A503, , "", "","False")</f>
        <v/>
      </c>
      <c r="I503" s="71" t="str">
        <f xml:space="preserve"> RTD("cqg.rtd",,"StudyData", $G$1, "Bar", "", "Open", $E$1, $A503,,,,,)</f>
        <v/>
      </c>
      <c r="J503" s="71" t="str">
        <f xml:space="preserve"> RTD("cqg.rtd",,"StudyData", $G$1, "Bar", "", "Close", $E$1, $A503,,,,,)</f>
        <v/>
      </c>
    </row>
    <row r="504" spans="1:10" x14ac:dyDescent="0.3">
      <c r="A504" s="69">
        <f t="shared" si="100"/>
        <v>-502</v>
      </c>
      <c r="B504" s="80" t="str">
        <f xml:space="preserve"> RTD("cqg.rtd",,"StudyData", $A$1, "Bar", "", "Time", $E$1,$A504, , "", "","False")</f>
        <v/>
      </c>
      <c r="C504" s="71" t="str">
        <f xml:space="preserve"> RTD("cqg.rtd",,"StudyData", $A$1, "Bar", "", "Open", $E$1, $A504,,,,,)</f>
        <v/>
      </c>
      <c r="D504" s="71" t="str">
        <f xml:space="preserve"> RTD("cqg.rtd",,"StudyData", $A$1, "Bar", "", "Close", $E$1, $A504,,,,,)</f>
        <v/>
      </c>
      <c r="F504" s="71"/>
      <c r="G504" s="69">
        <f t="shared" si="101"/>
        <v>-502</v>
      </c>
      <c r="H504" s="81" t="str">
        <f xml:space="preserve"> RTD("cqg.rtd",,"StudyData", $G$1, "Bar", "", "Time", $E$1,$A504, , "", "","False")</f>
        <v/>
      </c>
      <c r="I504" s="71" t="str">
        <f xml:space="preserve"> RTD("cqg.rtd",,"StudyData", $G$1, "Bar", "", "Open", $E$1, $A504,,,,,)</f>
        <v/>
      </c>
      <c r="J504" s="71" t="str">
        <f xml:space="preserve"> RTD("cqg.rtd",,"StudyData", $G$1, "Bar", "", "Close", $E$1, $A504,,,,,)</f>
        <v/>
      </c>
    </row>
    <row r="505" spans="1:10" x14ac:dyDescent="0.3">
      <c r="A505" s="69">
        <f t="shared" si="100"/>
        <v>-503</v>
      </c>
      <c r="B505" s="80" t="str">
        <f xml:space="preserve"> RTD("cqg.rtd",,"StudyData", $A$1, "Bar", "", "Time", $E$1,$A505, , "", "","False")</f>
        <v/>
      </c>
      <c r="C505" s="71" t="str">
        <f xml:space="preserve"> RTD("cqg.rtd",,"StudyData", $A$1, "Bar", "", "Open", $E$1, $A505,,,,,)</f>
        <v/>
      </c>
      <c r="D505" s="71" t="str">
        <f xml:space="preserve"> RTD("cqg.rtd",,"StudyData", $A$1, "Bar", "", "Close", $E$1, $A505,,,,,)</f>
        <v/>
      </c>
      <c r="F505" s="71"/>
      <c r="G505" s="69">
        <f t="shared" si="101"/>
        <v>-503</v>
      </c>
      <c r="H505" s="81" t="str">
        <f xml:space="preserve"> RTD("cqg.rtd",,"StudyData", $G$1, "Bar", "", "Time", $E$1,$A505, , "", "","False")</f>
        <v/>
      </c>
      <c r="I505" s="71" t="str">
        <f xml:space="preserve"> RTD("cqg.rtd",,"StudyData", $G$1, "Bar", "", "Open", $E$1, $A505,,,,,)</f>
        <v/>
      </c>
      <c r="J505" s="71" t="str">
        <f xml:space="preserve"> RTD("cqg.rtd",,"StudyData", $G$1, "Bar", "", "Close", $E$1, $A505,,,,,)</f>
        <v/>
      </c>
    </row>
    <row r="506" spans="1:10" x14ac:dyDescent="0.3">
      <c r="A506" s="69">
        <f t="shared" si="100"/>
        <v>-504</v>
      </c>
      <c r="B506" s="80" t="str">
        <f xml:space="preserve"> RTD("cqg.rtd",,"StudyData", $A$1, "Bar", "", "Time", $E$1,$A506, , "", "","False")</f>
        <v/>
      </c>
      <c r="C506" s="71" t="str">
        <f xml:space="preserve"> RTD("cqg.rtd",,"StudyData", $A$1, "Bar", "", "Open", $E$1, $A506,,,,,)</f>
        <v/>
      </c>
      <c r="D506" s="71" t="str">
        <f xml:space="preserve"> RTD("cqg.rtd",,"StudyData", $A$1, "Bar", "", "Close", $E$1, $A506,,,,,)</f>
        <v/>
      </c>
      <c r="F506" s="71"/>
      <c r="G506" s="69">
        <f t="shared" si="101"/>
        <v>-504</v>
      </c>
      <c r="H506" s="81" t="str">
        <f xml:space="preserve"> RTD("cqg.rtd",,"StudyData", $G$1, "Bar", "", "Time", $E$1,$A506, , "", "","False")</f>
        <v/>
      </c>
      <c r="I506" s="71" t="str">
        <f xml:space="preserve"> RTD("cqg.rtd",,"StudyData", $G$1, "Bar", "", "Open", $E$1, $A506,,,,,)</f>
        <v/>
      </c>
      <c r="J506" s="71" t="str">
        <f xml:space="preserve"> RTD("cqg.rtd",,"StudyData", $G$1, "Bar", "", "Close", $E$1, $A506,,,,,)</f>
        <v/>
      </c>
    </row>
    <row r="507" spans="1:10" x14ac:dyDescent="0.3">
      <c r="A507" s="69">
        <f t="shared" si="100"/>
        <v>-505</v>
      </c>
      <c r="B507" s="80" t="str">
        <f xml:space="preserve"> RTD("cqg.rtd",,"StudyData", $A$1, "Bar", "", "Time", $E$1,$A507, , "", "","False")</f>
        <v/>
      </c>
      <c r="C507" s="71" t="str">
        <f xml:space="preserve"> RTD("cqg.rtd",,"StudyData", $A$1, "Bar", "", "Open", $E$1, $A507,,,,,)</f>
        <v/>
      </c>
      <c r="D507" s="71" t="str">
        <f xml:space="preserve"> RTD("cqg.rtd",,"StudyData", $A$1, "Bar", "", "Close", $E$1, $A507,,,,,)</f>
        <v/>
      </c>
      <c r="F507" s="71"/>
      <c r="G507" s="69">
        <f t="shared" si="101"/>
        <v>-505</v>
      </c>
      <c r="H507" s="81" t="str">
        <f xml:space="preserve"> RTD("cqg.rtd",,"StudyData", $G$1, "Bar", "", "Time", $E$1,$A507, , "", "","False")</f>
        <v/>
      </c>
      <c r="I507" s="71" t="str">
        <f xml:space="preserve"> RTD("cqg.rtd",,"StudyData", $G$1, "Bar", "", "Open", $E$1, $A507,,,,,)</f>
        <v/>
      </c>
      <c r="J507" s="71" t="str">
        <f xml:space="preserve"> RTD("cqg.rtd",,"StudyData", $G$1, "Bar", "", "Close", $E$1, $A507,,,,,)</f>
        <v/>
      </c>
    </row>
    <row r="508" spans="1:10" x14ac:dyDescent="0.3">
      <c r="A508" s="69">
        <f t="shared" si="100"/>
        <v>-506</v>
      </c>
      <c r="B508" s="80" t="str">
        <f xml:space="preserve"> RTD("cqg.rtd",,"StudyData", $A$1, "Bar", "", "Time", $E$1,$A508, , "", "","False")</f>
        <v/>
      </c>
      <c r="C508" s="71" t="str">
        <f xml:space="preserve"> RTD("cqg.rtd",,"StudyData", $A$1, "Bar", "", "Open", $E$1, $A508,,,,,)</f>
        <v/>
      </c>
      <c r="D508" s="71" t="str">
        <f xml:space="preserve"> RTD("cqg.rtd",,"StudyData", $A$1, "Bar", "", "Close", $E$1, $A508,,,,,)</f>
        <v/>
      </c>
      <c r="F508" s="71"/>
      <c r="G508" s="69">
        <f t="shared" si="101"/>
        <v>-506</v>
      </c>
      <c r="H508" s="81" t="str">
        <f xml:space="preserve"> RTD("cqg.rtd",,"StudyData", $G$1, "Bar", "", "Time", $E$1,$A508, , "", "","False")</f>
        <v/>
      </c>
      <c r="I508" s="71" t="str">
        <f xml:space="preserve"> RTD("cqg.rtd",,"StudyData", $G$1, "Bar", "", "Open", $E$1, $A508,,,,,)</f>
        <v/>
      </c>
      <c r="J508" s="71" t="str">
        <f xml:space="preserve"> RTD("cqg.rtd",,"StudyData", $G$1, "Bar", "", "Close", $E$1, $A508,,,,,)</f>
        <v/>
      </c>
    </row>
    <row r="509" spans="1:10" x14ac:dyDescent="0.3">
      <c r="A509" s="69">
        <f t="shared" si="100"/>
        <v>-507</v>
      </c>
      <c r="B509" s="80" t="str">
        <f xml:space="preserve"> RTD("cqg.rtd",,"StudyData", $A$1, "Bar", "", "Time", $E$1,$A509, , "", "","False")</f>
        <v/>
      </c>
      <c r="C509" s="71" t="str">
        <f xml:space="preserve"> RTD("cqg.rtd",,"StudyData", $A$1, "Bar", "", "Open", $E$1, $A509,,,,,)</f>
        <v/>
      </c>
      <c r="D509" s="71" t="str">
        <f xml:space="preserve"> RTD("cqg.rtd",,"StudyData", $A$1, "Bar", "", "Close", $E$1, $A509,,,,,)</f>
        <v/>
      </c>
      <c r="F509" s="71"/>
      <c r="G509" s="69">
        <f t="shared" si="101"/>
        <v>-507</v>
      </c>
      <c r="H509" s="81" t="str">
        <f xml:space="preserve"> RTD("cqg.rtd",,"StudyData", $G$1, "Bar", "", "Time", $E$1,$A509, , "", "","False")</f>
        <v/>
      </c>
      <c r="I509" s="71" t="str">
        <f xml:space="preserve"> RTD("cqg.rtd",,"StudyData", $G$1, "Bar", "", "Open", $E$1, $A509,,,,,)</f>
        <v/>
      </c>
      <c r="J509" s="71" t="str">
        <f xml:space="preserve"> RTD("cqg.rtd",,"StudyData", $G$1, "Bar", "", "Close", $E$1, $A509,,,,,)</f>
        <v/>
      </c>
    </row>
    <row r="510" spans="1:10" x14ac:dyDescent="0.3">
      <c r="A510" s="69">
        <f t="shared" si="100"/>
        <v>-508</v>
      </c>
      <c r="B510" s="80" t="str">
        <f xml:space="preserve"> RTD("cqg.rtd",,"StudyData", $A$1, "Bar", "", "Time", $E$1,$A510, , "", "","False")</f>
        <v/>
      </c>
      <c r="C510" s="71" t="str">
        <f xml:space="preserve"> RTD("cqg.rtd",,"StudyData", $A$1, "Bar", "", "Open", $E$1, $A510,,,,,)</f>
        <v/>
      </c>
      <c r="D510" s="71" t="str">
        <f xml:space="preserve"> RTD("cqg.rtd",,"StudyData", $A$1, "Bar", "", "Close", $E$1, $A510,,,,,)</f>
        <v/>
      </c>
      <c r="F510" s="71"/>
      <c r="G510" s="69">
        <f t="shared" si="101"/>
        <v>-508</v>
      </c>
      <c r="H510" s="81" t="str">
        <f xml:space="preserve"> RTD("cqg.rtd",,"StudyData", $G$1, "Bar", "", "Time", $E$1,$A510, , "", "","False")</f>
        <v/>
      </c>
      <c r="I510" s="71" t="str">
        <f xml:space="preserve"> RTD("cqg.rtd",,"StudyData", $G$1, "Bar", "", "Open", $E$1, $A510,,,,,)</f>
        <v/>
      </c>
      <c r="J510" s="71" t="str">
        <f xml:space="preserve"> RTD("cqg.rtd",,"StudyData", $G$1, "Bar", "", "Close", $E$1, $A510,,,,,)</f>
        <v/>
      </c>
    </row>
    <row r="511" spans="1:10" x14ac:dyDescent="0.3">
      <c r="A511" s="69">
        <f t="shared" si="100"/>
        <v>-509</v>
      </c>
      <c r="B511" s="80" t="str">
        <f xml:space="preserve"> RTD("cqg.rtd",,"StudyData", $A$1, "Bar", "", "Time", $E$1,$A511, , "", "","False")</f>
        <v/>
      </c>
      <c r="C511" s="71" t="str">
        <f xml:space="preserve"> RTD("cqg.rtd",,"StudyData", $A$1, "Bar", "", "Open", $E$1, $A511,,,,,)</f>
        <v/>
      </c>
      <c r="D511" s="71" t="str">
        <f xml:space="preserve"> RTD("cqg.rtd",,"StudyData", $A$1, "Bar", "", "Close", $E$1, $A511,,,,,)</f>
        <v/>
      </c>
      <c r="F511" s="71"/>
      <c r="G511" s="69">
        <f t="shared" si="101"/>
        <v>-509</v>
      </c>
      <c r="H511" s="81" t="str">
        <f xml:space="preserve"> RTD("cqg.rtd",,"StudyData", $G$1, "Bar", "", "Time", $E$1,$A511, , "", "","False")</f>
        <v/>
      </c>
      <c r="I511" s="71" t="str">
        <f xml:space="preserve"> RTD("cqg.rtd",,"StudyData", $G$1, "Bar", "", "Open", $E$1, $A511,,,,,)</f>
        <v/>
      </c>
      <c r="J511" s="71" t="str">
        <f xml:space="preserve"> RTD("cqg.rtd",,"StudyData", $G$1, "Bar", "", "Close", $E$1, $A511,,,,,)</f>
        <v/>
      </c>
    </row>
    <row r="512" spans="1:10" x14ac:dyDescent="0.3">
      <c r="A512" s="69">
        <f t="shared" si="100"/>
        <v>-510</v>
      </c>
      <c r="B512" s="80" t="str">
        <f xml:space="preserve"> RTD("cqg.rtd",,"StudyData", $A$1, "Bar", "", "Time", $E$1,$A512, , "", "","False")</f>
        <v/>
      </c>
      <c r="C512" s="71" t="str">
        <f xml:space="preserve"> RTD("cqg.rtd",,"StudyData", $A$1, "Bar", "", "Open", $E$1, $A512,,,,,)</f>
        <v/>
      </c>
      <c r="D512" s="71" t="str">
        <f xml:space="preserve"> RTD("cqg.rtd",,"StudyData", $A$1, "Bar", "", "Close", $E$1, $A512,,,,,)</f>
        <v/>
      </c>
      <c r="F512" s="71"/>
      <c r="G512" s="69">
        <f t="shared" si="101"/>
        <v>-510</v>
      </c>
      <c r="H512" s="81" t="str">
        <f xml:space="preserve"> RTD("cqg.rtd",,"StudyData", $G$1, "Bar", "", "Time", $E$1,$A512, , "", "","False")</f>
        <v/>
      </c>
      <c r="I512" s="71" t="str">
        <f xml:space="preserve"> RTD("cqg.rtd",,"StudyData", $G$1, "Bar", "", "Open", $E$1, $A512,,,,,)</f>
        <v/>
      </c>
      <c r="J512" s="71" t="str">
        <f xml:space="preserve"> RTD("cqg.rtd",,"StudyData", $G$1, "Bar", "", "Close", $E$1, $A512,,,,,)</f>
        <v/>
      </c>
    </row>
    <row r="513" spans="1:10" x14ac:dyDescent="0.3">
      <c r="A513" s="69">
        <f t="shared" si="100"/>
        <v>-511</v>
      </c>
      <c r="B513" s="80" t="str">
        <f xml:space="preserve"> RTD("cqg.rtd",,"StudyData", $A$1, "Bar", "", "Time", $E$1,$A513, , "", "","False")</f>
        <v/>
      </c>
      <c r="C513" s="71" t="str">
        <f xml:space="preserve"> RTD("cqg.rtd",,"StudyData", $A$1, "Bar", "", "Open", $E$1, $A513,,,,,)</f>
        <v/>
      </c>
      <c r="D513" s="71" t="str">
        <f xml:space="preserve"> RTD("cqg.rtd",,"StudyData", $A$1, "Bar", "", "Close", $E$1, $A513,,,,,)</f>
        <v/>
      </c>
      <c r="F513" s="71"/>
      <c r="G513" s="69">
        <f t="shared" si="101"/>
        <v>-511</v>
      </c>
      <c r="H513" s="81" t="str">
        <f xml:space="preserve"> RTD("cqg.rtd",,"StudyData", $G$1, "Bar", "", "Time", $E$1,$A513, , "", "","False")</f>
        <v/>
      </c>
      <c r="I513" s="71" t="str">
        <f xml:space="preserve"> RTD("cqg.rtd",,"StudyData", $G$1, "Bar", "", "Open", $E$1, $A513,,,,,)</f>
        <v/>
      </c>
      <c r="J513" s="71" t="str">
        <f xml:space="preserve"> RTD("cqg.rtd",,"StudyData", $G$1, "Bar", "", "Close", $E$1, $A513,,,,,)</f>
        <v/>
      </c>
    </row>
    <row r="514" spans="1:10" x14ac:dyDescent="0.3">
      <c r="A514" s="69">
        <f t="shared" si="100"/>
        <v>-512</v>
      </c>
      <c r="B514" s="80" t="str">
        <f xml:space="preserve"> RTD("cqg.rtd",,"StudyData", $A$1, "Bar", "", "Time", $E$1,$A514, , "", "","False")</f>
        <v/>
      </c>
      <c r="C514" s="71" t="str">
        <f xml:space="preserve"> RTD("cqg.rtd",,"StudyData", $A$1, "Bar", "", "Open", $E$1, $A514,,,,,)</f>
        <v/>
      </c>
      <c r="D514" s="71" t="str">
        <f xml:space="preserve"> RTD("cqg.rtd",,"StudyData", $A$1, "Bar", "", "Close", $E$1, $A514,,,,,)</f>
        <v/>
      </c>
      <c r="F514" s="71"/>
      <c r="G514" s="69">
        <f t="shared" si="101"/>
        <v>-512</v>
      </c>
      <c r="H514" s="81" t="str">
        <f xml:space="preserve"> RTD("cqg.rtd",,"StudyData", $G$1, "Bar", "", "Time", $E$1,$A514, , "", "","False")</f>
        <v/>
      </c>
      <c r="I514" s="71" t="str">
        <f xml:space="preserve"> RTD("cqg.rtd",,"StudyData", $G$1, "Bar", "", "Open", $E$1, $A514,,,,,)</f>
        <v/>
      </c>
      <c r="J514" s="71" t="str">
        <f xml:space="preserve"> RTD("cqg.rtd",,"StudyData", $G$1, "Bar", "", "Close", $E$1, $A514,,,,,)</f>
        <v/>
      </c>
    </row>
    <row r="515" spans="1:10" x14ac:dyDescent="0.3">
      <c r="A515" s="69">
        <f t="shared" si="100"/>
        <v>-513</v>
      </c>
      <c r="B515" s="80" t="str">
        <f xml:space="preserve"> RTD("cqg.rtd",,"StudyData", $A$1, "Bar", "", "Time", $E$1,$A515, , "", "","False")</f>
        <v/>
      </c>
      <c r="C515" s="71" t="str">
        <f xml:space="preserve"> RTD("cqg.rtd",,"StudyData", $A$1, "Bar", "", "Open", $E$1, $A515,,,,,)</f>
        <v/>
      </c>
      <c r="D515" s="71" t="str">
        <f xml:space="preserve"> RTD("cqg.rtd",,"StudyData", $A$1, "Bar", "", "Close", $E$1, $A515,,,,,)</f>
        <v/>
      </c>
      <c r="F515" s="71"/>
      <c r="G515" s="69">
        <f t="shared" si="101"/>
        <v>-513</v>
      </c>
      <c r="H515" s="81" t="str">
        <f xml:space="preserve"> RTD("cqg.rtd",,"StudyData", $G$1, "Bar", "", "Time", $E$1,$A515, , "", "","False")</f>
        <v/>
      </c>
      <c r="I515" s="71" t="str">
        <f xml:space="preserve"> RTD("cqg.rtd",,"StudyData", $G$1, "Bar", "", "Open", $E$1, $A515,,,,,)</f>
        <v/>
      </c>
      <c r="J515" s="71" t="str">
        <f xml:space="preserve"> RTD("cqg.rtd",,"StudyData", $G$1, "Bar", "", "Close", $E$1, $A515,,,,,)</f>
        <v/>
      </c>
    </row>
    <row r="516" spans="1:10" x14ac:dyDescent="0.3">
      <c r="A516" s="69">
        <f t="shared" ref="A516:A579" si="102">A515-1</f>
        <v>-514</v>
      </c>
      <c r="B516" s="80" t="str">
        <f xml:space="preserve"> RTD("cqg.rtd",,"StudyData", $A$1, "Bar", "", "Time", $E$1,$A516, , "", "","False")</f>
        <v/>
      </c>
      <c r="C516" s="71" t="str">
        <f xml:space="preserve"> RTD("cqg.rtd",,"StudyData", $A$1, "Bar", "", "Open", $E$1, $A516,,,,,)</f>
        <v/>
      </c>
      <c r="D516" s="71" t="str">
        <f xml:space="preserve"> RTD("cqg.rtd",,"StudyData", $A$1, "Bar", "", "Close", $E$1, $A516,,,,,)</f>
        <v/>
      </c>
      <c r="F516" s="71"/>
      <c r="G516" s="69">
        <f t="shared" ref="G516:G579" si="103">G515-1</f>
        <v>-514</v>
      </c>
      <c r="H516" s="81" t="str">
        <f xml:space="preserve"> RTD("cqg.rtd",,"StudyData", $G$1, "Bar", "", "Time", $E$1,$A516, , "", "","False")</f>
        <v/>
      </c>
      <c r="I516" s="71" t="str">
        <f xml:space="preserve"> RTD("cqg.rtd",,"StudyData", $G$1, "Bar", "", "Open", $E$1, $A516,,,,,)</f>
        <v/>
      </c>
      <c r="J516" s="71" t="str">
        <f xml:space="preserve"> RTD("cqg.rtd",,"StudyData", $G$1, "Bar", "", "Close", $E$1, $A516,,,,,)</f>
        <v/>
      </c>
    </row>
    <row r="517" spans="1:10" x14ac:dyDescent="0.3">
      <c r="A517" s="69">
        <f t="shared" si="102"/>
        <v>-515</v>
      </c>
      <c r="B517" s="80" t="str">
        <f xml:space="preserve"> RTD("cqg.rtd",,"StudyData", $A$1, "Bar", "", "Time", $E$1,$A517, , "", "","False")</f>
        <v/>
      </c>
      <c r="C517" s="71" t="str">
        <f xml:space="preserve"> RTD("cqg.rtd",,"StudyData", $A$1, "Bar", "", "Open", $E$1, $A517,,,,,)</f>
        <v/>
      </c>
      <c r="D517" s="71" t="str">
        <f xml:space="preserve"> RTD("cqg.rtd",,"StudyData", $A$1, "Bar", "", "Close", $E$1, $A517,,,,,)</f>
        <v/>
      </c>
      <c r="F517" s="71"/>
      <c r="G517" s="69">
        <f t="shared" si="103"/>
        <v>-515</v>
      </c>
      <c r="H517" s="81" t="str">
        <f xml:space="preserve"> RTD("cqg.rtd",,"StudyData", $G$1, "Bar", "", "Time", $E$1,$A517, , "", "","False")</f>
        <v/>
      </c>
      <c r="I517" s="71" t="str">
        <f xml:space="preserve"> RTD("cqg.rtd",,"StudyData", $G$1, "Bar", "", "Open", $E$1, $A517,,,,,)</f>
        <v/>
      </c>
      <c r="J517" s="71" t="str">
        <f xml:space="preserve"> RTD("cqg.rtd",,"StudyData", $G$1, "Bar", "", "Close", $E$1, $A517,,,,,)</f>
        <v/>
      </c>
    </row>
    <row r="518" spans="1:10" x14ac:dyDescent="0.3">
      <c r="A518" s="69">
        <f t="shared" si="102"/>
        <v>-516</v>
      </c>
      <c r="B518" s="80" t="str">
        <f xml:space="preserve"> RTD("cqg.rtd",,"StudyData", $A$1, "Bar", "", "Time", $E$1,$A518, , "", "","False")</f>
        <v/>
      </c>
      <c r="C518" s="71" t="str">
        <f xml:space="preserve"> RTD("cqg.rtd",,"StudyData", $A$1, "Bar", "", "Open", $E$1, $A518,,,,,)</f>
        <v/>
      </c>
      <c r="D518" s="71" t="str">
        <f xml:space="preserve"> RTD("cqg.rtd",,"StudyData", $A$1, "Bar", "", "Close", $E$1, $A518,,,,,)</f>
        <v/>
      </c>
      <c r="F518" s="71"/>
      <c r="G518" s="69">
        <f t="shared" si="103"/>
        <v>-516</v>
      </c>
      <c r="H518" s="81" t="str">
        <f xml:space="preserve"> RTD("cqg.rtd",,"StudyData", $G$1, "Bar", "", "Time", $E$1,$A518, , "", "","False")</f>
        <v/>
      </c>
      <c r="I518" s="71" t="str">
        <f xml:space="preserve"> RTD("cqg.rtd",,"StudyData", $G$1, "Bar", "", "Open", $E$1, $A518,,,,,)</f>
        <v/>
      </c>
      <c r="J518" s="71" t="str">
        <f xml:space="preserve"> RTD("cqg.rtd",,"StudyData", $G$1, "Bar", "", "Close", $E$1, $A518,,,,,)</f>
        <v/>
      </c>
    </row>
    <row r="519" spans="1:10" x14ac:dyDescent="0.3">
      <c r="A519" s="69">
        <f t="shared" si="102"/>
        <v>-517</v>
      </c>
      <c r="B519" s="80" t="str">
        <f xml:space="preserve"> RTD("cqg.rtd",,"StudyData", $A$1, "Bar", "", "Time", $E$1,$A519, , "", "","False")</f>
        <v/>
      </c>
      <c r="C519" s="71" t="str">
        <f xml:space="preserve"> RTD("cqg.rtd",,"StudyData", $A$1, "Bar", "", "Open", $E$1, $A519,,,,,)</f>
        <v/>
      </c>
      <c r="D519" s="71" t="str">
        <f xml:space="preserve"> RTD("cqg.rtd",,"StudyData", $A$1, "Bar", "", "Close", $E$1, $A519,,,,,)</f>
        <v/>
      </c>
      <c r="F519" s="71"/>
      <c r="G519" s="69">
        <f t="shared" si="103"/>
        <v>-517</v>
      </c>
      <c r="H519" s="81" t="str">
        <f xml:space="preserve"> RTD("cqg.rtd",,"StudyData", $G$1, "Bar", "", "Time", $E$1,$A519, , "", "","False")</f>
        <v/>
      </c>
      <c r="I519" s="71" t="str">
        <f xml:space="preserve"> RTD("cqg.rtd",,"StudyData", $G$1, "Bar", "", "Open", $E$1, $A519,,,,,)</f>
        <v/>
      </c>
      <c r="J519" s="71" t="str">
        <f xml:space="preserve"> RTD("cqg.rtd",,"StudyData", $G$1, "Bar", "", "Close", $E$1, $A519,,,,,)</f>
        <v/>
      </c>
    </row>
    <row r="520" spans="1:10" x14ac:dyDescent="0.3">
      <c r="A520" s="69">
        <f t="shared" si="102"/>
        <v>-518</v>
      </c>
      <c r="B520" s="80" t="str">
        <f xml:space="preserve"> RTD("cqg.rtd",,"StudyData", $A$1, "Bar", "", "Time", $E$1,$A520, , "", "","False")</f>
        <v/>
      </c>
      <c r="C520" s="71" t="str">
        <f xml:space="preserve"> RTD("cqg.rtd",,"StudyData", $A$1, "Bar", "", "Open", $E$1, $A520,,,,,)</f>
        <v/>
      </c>
      <c r="D520" s="71" t="str">
        <f xml:space="preserve"> RTD("cqg.rtd",,"StudyData", $A$1, "Bar", "", "Close", $E$1, $A520,,,,,)</f>
        <v/>
      </c>
      <c r="F520" s="71"/>
      <c r="G520" s="69">
        <f t="shared" si="103"/>
        <v>-518</v>
      </c>
      <c r="H520" s="81" t="str">
        <f xml:space="preserve"> RTD("cqg.rtd",,"StudyData", $G$1, "Bar", "", "Time", $E$1,$A520, , "", "","False")</f>
        <v/>
      </c>
      <c r="I520" s="71" t="str">
        <f xml:space="preserve"> RTD("cqg.rtd",,"StudyData", $G$1, "Bar", "", "Open", $E$1, $A520,,,,,)</f>
        <v/>
      </c>
      <c r="J520" s="71" t="str">
        <f xml:space="preserve"> RTD("cqg.rtd",,"StudyData", $G$1, "Bar", "", "Close", $E$1, $A520,,,,,)</f>
        <v/>
      </c>
    </row>
    <row r="521" spans="1:10" x14ac:dyDescent="0.3">
      <c r="A521" s="69">
        <f t="shared" si="102"/>
        <v>-519</v>
      </c>
      <c r="B521" s="80" t="str">
        <f xml:space="preserve"> RTD("cqg.rtd",,"StudyData", $A$1, "Bar", "", "Time", $E$1,$A521, , "", "","False")</f>
        <v/>
      </c>
      <c r="C521" s="71" t="str">
        <f xml:space="preserve"> RTD("cqg.rtd",,"StudyData", $A$1, "Bar", "", "Open", $E$1, $A521,,,,,)</f>
        <v/>
      </c>
      <c r="D521" s="71" t="str">
        <f xml:space="preserve"> RTD("cqg.rtd",,"StudyData", $A$1, "Bar", "", "Close", $E$1, $A521,,,,,)</f>
        <v/>
      </c>
      <c r="F521" s="71"/>
      <c r="G521" s="69">
        <f t="shared" si="103"/>
        <v>-519</v>
      </c>
      <c r="H521" s="81" t="str">
        <f xml:space="preserve"> RTD("cqg.rtd",,"StudyData", $G$1, "Bar", "", "Time", $E$1,$A521, , "", "","False")</f>
        <v/>
      </c>
      <c r="I521" s="71" t="str">
        <f xml:space="preserve"> RTD("cqg.rtd",,"StudyData", $G$1, "Bar", "", "Open", $E$1, $A521,,,,,)</f>
        <v/>
      </c>
      <c r="J521" s="71" t="str">
        <f xml:space="preserve"> RTD("cqg.rtd",,"StudyData", $G$1, "Bar", "", "Close", $E$1, $A521,,,,,)</f>
        <v/>
      </c>
    </row>
    <row r="522" spans="1:10" x14ac:dyDescent="0.3">
      <c r="A522" s="69">
        <f t="shared" si="102"/>
        <v>-520</v>
      </c>
      <c r="B522" s="80" t="str">
        <f xml:space="preserve"> RTD("cqg.rtd",,"StudyData", $A$1, "Bar", "", "Time", $E$1,$A522, , "", "","False")</f>
        <v/>
      </c>
      <c r="C522" s="71" t="str">
        <f xml:space="preserve"> RTD("cqg.rtd",,"StudyData", $A$1, "Bar", "", "Open", $E$1, $A522,,,,,)</f>
        <v/>
      </c>
      <c r="D522" s="71" t="str">
        <f xml:space="preserve"> RTD("cqg.rtd",,"StudyData", $A$1, "Bar", "", "Close", $E$1, $A522,,,,,)</f>
        <v/>
      </c>
      <c r="F522" s="71"/>
      <c r="G522" s="69">
        <f t="shared" si="103"/>
        <v>-520</v>
      </c>
      <c r="H522" s="81" t="str">
        <f xml:space="preserve"> RTD("cqg.rtd",,"StudyData", $G$1, "Bar", "", "Time", $E$1,$A522, , "", "","False")</f>
        <v/>
      </c>
      <c r="I522" s="71" t="str">
        <f xml:space="preserve"> RTD("cqg.rtd",,"StudyData", $G$1, "Bar", "", "Open", $E$1, $A522,,,,,)</f>
        <v/>
      </c>
      <c r="J522" s="71" t="str">
        <f xml:space="preserve"> RTD("cqg.rtd",,"StudyData", $G$1, "Bar", "", "Close", $E$1, $A522,,,,,)</f>
        <v/>
      </c>
    </row>
    <row r="523" spans="1:10" x14ac:dyDescent="0.3">
      <c r="A523" s="69">
        <f t="shared" si="102"/>
        <v>-521</v>
      </c>
      <c r="B523" s="80" t="str">
        <f xml:space="preserve"> RTD("cqg.rtd",,"StudyData", $A$1, "Bar", "", "Time", $E$1,$A523, , "", "","False")</f>
        <v/>
      </c>
      <c r="C523" s="71" t="str">
        <f xml:space="preserve"> RTD("cqg.rtd",,"StudyData", $A$1, "Bar", "", "Open", $E$1, $A523,,,,,)</f>
        <v/>
      </c>
      <c r="D523" s="71" t="str">
        <f xml:space="preserve"> RTD("cqg.rtd",,"StudyData", $A$1, "Bar", "", "Close", $E$1, $A523,,,,,)</f>
        <v/>
      </c>
      <c r="F523" s="71"/>
      <c r="G523" s="69">
        <f t="shared" si="103"/>
        <v>-521</v>
      </c>
      <c r="H523" s="81" t="str">
        <f xml:space="preserve"> RTD("cqg.rtd",,"StudyData", $G$1, "Bar", "", "Time", $E$1,$A523, , "", "","False")</f>
        <v/>
      </c>
      <c r="I523" s="71" t="str">
        <f xml:space="preserve"> RTD("cqg.rtd",,"StudyData", $G$1, "Bar", "", "Open", $E$1, $A523,,,,,)</f>
        <v/>
      </c>
      <c r="J523" s="71" t="str">
        <f xml:space="preserve"> RTD("cqg.rtd",,"StudyData", $G$1, "Bar", "", "Close", $E$1, $A523,,,,,)</f>
        <v/>
      </c>
    </row>
    <row r="524" spans="1:10" x14ac:dyDescent="0.3">
      <c r="A524" s="69">
        <f t="shared" si="102"/>
        <v>-522</v>
      </c>
      <c r="B524" s="80" t="str">
        <f xml:space="preserve"> RTD("cqg.rtd",,"StudyData", $A$1, "Bar", "", "Time", $E$1,$A524, , "", "","False")</f>
        <v/>
      </c>
      <c r="C524" s="71" t="str">
        <f xml:space="preserve"> RTD("cqg.rtd",,"StudyData", $A$1, "Bar", "", "Open", $E$1, $A524,,,,,)</f>
        <v/>
      </c>
      <c r="D524" s="71" t="str">
        <f xml:space="preserve"> RTD("cqg.rtd",,"StudyData", $A$1, "Bar", "", "Close", $E$1, $A524,,,,,)</f>
        <v/>
      </c>
      <c r="F524" s="71"/>
      <c r="G524" s="69">
        <f t="shared" si="103"/>
        <v>-522</v>
      </c>
      <c r="H524" s="81" t="str">
        <f xml:space="preserve"> RTD("cqg.rtd",,"StudyData", $G$1, "Bar", "", "Time", $E$1,$A524, , "", "","False")</f>
        <v/>
      </c>
      <c r="I524" s="71" t="str">
        <f xml:space="preserve"> RTD("cqg.rtd",,"StudyData", $G$1, "Bar", "", "Open", $E$1, $A524,,,,,)</f>
        <v/>
      </c>
      <c r="J524" s="71" t="str">
        <f xml:space="preserve"> RTD("cqg.rtd",,"StudyData", $G$1, "Bar", "", "Close", $E$1, $A524,,,,,)</f>
        <v/>
      </c>
    </row>
    <row r="525" spans="1:10" x14ac:dyDescent="0.3">
      <c r="A525" s="69">
        <f t="shared" si="102"/>
        <v>-523</v>
      </c>
      <c r="B525" s="80" t="str">
        <f xml:space="preserve"> RTD("cqg.rtd",,"StudyData", $A$1, "Bar", "", "Time", $E$1,$A525, , "", "","False")</f>
        <v/>
      </c>
      <c r="C525" s="71" t="str">
        <f xml:space="preserve"> RTD("cqg.rtd",,"StudyData", $A$1, "Bar", "", "Open", $E$1, $A525,,,,,)</f>
        <v/>
      </c>
      <c r="D525" s="71" t="str">
        <f xml:space="preserve"> RTD("cqg.rtd",,"StudyData", $A$1, "Bar", "", "Close", $E$1, $A525,,,,,)</f>
        <v/>
      </c>
      <c r="F525" s="71"/>
      <c r="G525" s="69">
        <f t="shared" si="103"/>
        <v>-523</v>
      </c>
      <c r="H525" s="81" t="str">
        <f xml:space="preserve"> RTD("cqg.rtd",,"StudyData", $G$1, "Bar", "", "Time", $E$1,$A525, , "", "","False")</f>
        <v/>
      </c>
      <c r="I525" s="71" t="str">
        <f xml:space="preserve"> RTD("cqg.rtd",,"StudyData", $G$1, "Bar", "", "Open", $E$1, $A525,,,,,)</f>
        <v/>
      </c>
      <c r="J525" s="71" t="str">
        <f xml:space="preserve"> RTD("cqg.rtd",,"StudyData", $G$1, "Bar", "", "Close", $E$1, $A525,,,,,)</f>
        <v/>
      </c>
    </row>
    <row r="526" spans="1:10" x14ac:dyDescent="0.3">
      <c r="A526" s="69">
        <f t="shared" si="102"/>
        <v>-524</v>
      </c>
      <c r="B526" s="80" t="str">
        <f xml:space="preserve"> RTD("cqg.rtd",,"StudyData", $A$1, "Bar", "", "Time", $E$1,$A526, , "", "","False")</f>
        <v/>
      </c>
      <c r="C526" s="71" t="str">
        <f xml:space="preserve"> RTD("cqg.rtd",,"StudyData", $A$1, "Bar", "", "Open", $E$1, $A526,,,,,)</f>
        <v/>
      </c>
      <c r="D526" s="71" t="str">
        <f xml:space="preserve"> RTD("cqg.rtd",,"StudyData", $A$1, "Bar", "", "Close", $E$1, $A526,,,,,)</f>
        <v/>
      </c>
      <c r="F526" s="71"/>
      <c r="G526" s="69">
        <f t="shared" si="103"/>
        <v>-524</v>
      </c>
      <c r="H526" s="81" t="str">
        <f xml:space="preserve"> RTD("cqg.rtd",,"StudyData", $G$1, "Bar", "", "Time", $E$1,$A526, , "", "","False")</f>
        <v/>
      </c>
      <c r="I526" s="71" t="str">
        <f xml:space="preserve"> RTD("cqg.rtd",,"StudyData", $G$1, "Bar", "", "Open", $E$1, $A526,,,,,)</f>
        <v/>
      </c>
      <c r="J526" s="71" t="str">
        <f xml:space="preserve"> RTD("cqg.rtd",,"StudyData", $G$1, "Bar", "", "Close", $E$1, $A526,,,,,)</f>
        <v/>
      </c>
    </row>
    <row r="527" spans="1:10" x14ac:dyDescent="0.3">
      <c r="A527" s="69">
        <f t="shared" si="102"/>
        <v>-525</v>
      </c>
      <c r="B527" s="80" t="str">
        <f xml:space="preserve"> RTD("cqg.rtd",,"StudyData", $A$1, "Bar", "", "Time", $E$1,$A527, , "", "","False")</f>
        <v/>
      </c>
      <c r="C527" s="71" t="str">
        <f xml:space="preserve"> RTD("cqg.rtd",,"StudyData", $A$1, "Bar", "", "Open", $E$1, $A527,,,,,)</f>
        <v/>
      </c>
      <c r="D527" s="71" t="str">
        <f xml:space="preserve"> RTD("cqg.rtd",,"StudyData", $A$1, "Bar", "", "Close", $E$1, $A527,,,,,)</f>
        <v/>
      </c>
      <c r="F527" s="71"/>
      <c r="G527" s="69">
        <f t="shared" si="103"/>
        <v>-525</v>
      </c>
      <c r="H527" s="81" t="str">
        <f xml:space="preserve"> RTD("cqg.rtd",,"StudyData", $G$1, "Bar", "", "Time", $E$1,$A527, , "", "","False")</f>
        <v/>
      </c>
      <c r="I527" s="71" t="str">
        <f xml:space="preserve"> RTD("cqg.rtd",,"StudyData", $G$1, "Bar", "", "Open", $E$1, $A527,,,,,)</f>
        <v/>
      </c>
      <c r="J527" s="71" t="str">
        <f xml:space="preserve"> RTD("cqg.rtd",,"StudyData", $G$1, "Bar", "", "Close", $E$1, $A527,,,,,)</f>
        <v/>
      </c>
    </row>
    <row r="528" spans="1:10" x14ac:dyDescent="0.3">
      <c r="A528" s="69">
        <f t="shared" si="102"/>
        <v>-526</v>
      </c>
      <c r="B528" s="80" t="str">
        <f xml:space="preserve"> RTD("cqg.rtd",,"StudyData", $A$1, "Bar", "", "Time", $E$1,$A528, , "", "","False")</f>
        <v/>
      </c>
      <c r="C528" s="71" t="str">
        <f xml:space="preserve"> RTD("cqg.rtd",,"StudyData", $A$1, "Bar", "", "Open", $E$1, $A528,,,,,)</f>
        <v/>
      </c>
      <c r="D528" s="71" t="str">
        <f xml:space="preserve"> RTD("cqg.rtd",,"StudyData", $A$1, "Bar", "", "Close", $E$1, $A528,,,,,)</f>
        <v/>
      </c>
      <c r="F528" s="71"/>
      <c r="G528" s="69">
        <f t="shared" si="103"/>
        <v>-526</v>
      </c>
      <c r="H528" s="81" t="str">
        <f xml:space="preserve"> RTD("cqg.rtd",,"StudyData", $G$1, "Bar", "", "Time", $E$1,$A528, , "", "","False")</f>
        <v/>
      </c>
      <c r="I528" s="71" t="str">
        <f xml:space="preserve"> RTD("cqg.rtd",,"StudyData", $G$1, "Bar", "", "Open", $E$1, $A528,,,,,)</f>
        <v/>
      </c>
      <c r="J528" s="71" t="str">
        <f xml:space="preserve"> RTD("cqg.rtd",,"StudyData", $G$1, "Bar", "", "Close", $E$1, $A528,,,,,)</f>
        <v/>
      </c>
    </row>
    <row r="529" spans="1:10" x14ac:dyDescent="0.3">
      <c r="A529" s="69">
        <f t="shared" si="102"/>
        <v>-527</v>
      </c>
      <c r="B529" s="80" t="str">
        <f xml:space="preserve"> RTD("cqg.rtd",,"StudyData", $A$1, "Bar", "", "Time", $E$1,$A529, , "", "","False")</f>
        <v/>
      </c>
      <c r="C529" s="71" t="str">
        <f xml:space="preserve"> RTD("cqg.rtd",,"StudyData", $A$1, "Bar", "", "Open", $E$1, $A529,,,,,)</f>
        <v/>
      </c>
      <c r="D529" s="71" t="str">
        <f xml:space="preserve"> RTD("cqg.rtd",,"StudyData", $A$1, "Bar", "", "Close", $E$1, $A529,,,,,)</f>
        <v/>
      </c>
      <c r="F529" s="71"/>
      <c r="G529" s="69">
        <f t="shared" si="103"/>
        <v>-527</v>
      </c>
      <c r="H529" s="81" t="str">
        <f xml:space="preserve"> RTD("cqg.rtd",,"StudyData", $G$1, "Bar", "", "Time", $E$1,$A529, , "", "","False")</f>
        <v/>
      </c>
      <c r="I529" s="71" t="str">
        <f xml:space="preserve"> RTD("cqg.rtd",,"StudyData", $G$1, "Bar", "", "Open", $E$1, $A529,,,,,)</f>
        <v/>
      </c>
      <c r="J529" s="71" t="str">
        <f xml:space="preserve"> RTD("cqg.rtd",,"StudyData", $G$1, "Bar", "", "Close", $E$1, $A529,,,,,)</f>
        <v/>
      </c>
    </row>
    <row r="530" spans="1:10" x14ac:dyDescent="0.3">
      <c r="A530" s="69">
        <f t="shared" si="102"/>
        <v>-528</v>
      </c>
      <c r="B530" s="80" t="str">
        <f xml:space="preserve"> RTD("cqg.rtd",,"StudyData", $A$1, "Bar", "", "Time", $E$1,$A530, , "", "","False")</f>
        <v/>
      </c>
      <c r="C530" s="71" t="str">
        <f xml:space="preserve"> RTD("cqg.rtd",,"StudyData", $A$1, "Bar", "", "Open", $E$1, $A530,,,,,)</f>
        <v/>
      </c>
      <c r="D530" s="71" t="str">
        <f xml:space="preserve"> RTD("cqg.rtd",,"StudyData", $A$1, "Bar", "", "Close", $E$1, $A530,,,,,)</f>
        <v/>
      </c>
      <c r="F530" s="71"/>
      <c r="G530" s="69">
        <f t="shared" si="103"/>
        <v>-528</v>
      </c>
      <c r="H530" s="81" t="str">
        <f xml:space="preserve"> RTD("cqg.rtd",,"StudyData", $G$1, "Bar", "", "Time", $E$1,$A530, , "", "","False")</f>
        <v/>
      </c>
      <c r="I530" s="71" t="str">
        <f xml:space="preserve"> RTD("cqg.rtd",,"StudyData", $G$1, "Bar", "", "Open", $E$1, $A530,,,,,)</f>
        <v/>
      </c>
      <c r="J530" s="71" t="str">
        <f xml:space="preserve"> RTD("cqg.rtd",,"StudyData", $G$1, "Bar", "", "Close", $E$1, $A530,,,,,)</f>
        <v/>
      </c>
    </row>
    <row r="531" spans="1:10" x14ac:dyDescent="0.3">
      <c r="A531" s="69">
        <f t="shared" si="102"/>
        <v>-529</v>
      </c>
      <c r="B531" s="80" t="str">
        <f xml:space="preserve"> RTD("cqg.rtd",,"StudyData", $A$1, "Bar", "", "Time", $E$1,$A531, , "", "","False")</f>
        <v/>
      </c>
      <c r="C531" s="71" t="str">
        <f xml:space="preserve"> RTD("cqg.rtd",,"StudyData", $A$1, "Bar", "", "Open", $E$1, $A531,,,,,)</f>
        <v/>
      </c>
      <c r="D531" s="71" t="str">
        <f xml:space="preserve"> RTD("cqg.rtd",,"StudyData", $A$1, "Bar", "", "Close", $E$1, $A531,,,,,)</f>
        <v/>
      </c>
      <c r="F531" s="71"/>
      <c r="G531" s="69">
        <f t="shared" si="103"/>
        <v>-529</v>
      </c>
      <c r="H531" s="81" t="str">
        <f xml:space="preserve"> RTD("cqg.rtd",,"StudyData", $G$1, "Bar", "", "Time", $E$1,$A531, , "", "","False")</f>
        <v/>
      </c>
      <c r="I531" s="71" t="str">
        <f xml:space="preserve"> RTD("cqg.rtd",,"StudyData", $G$1, "Bar", "", "Open", $E$1, $A531,,,,,)</f>
        <v/>
      </c>
      <c r="J531" s="71" t="str">
        <f xml:space="preserve"> RTD("cqg.rtd",,"StudyData", $G$1, "Bar", "", "Close", $E$1, $A531,,,,,)</f>
        <v/>
      </c>
    </row>
    <row r="532" spans="1:10" x14ac:dyDescent="0.3">
      <c r="A532" s="69">
        <f t="shared" si="102"/>
        <v>-530</v>
      </c>
      <c r="B532" s="80" t="str">
        <f xml:space="preserve"> RTD("cqg.rtd",,"StudyData", $A$1, "Bar", "", "Time", $E$1,$A532, , "", "","False")</f>
        <v/>
      </c>
      <c r="C532" s="71" t="str">
        <f xml:space="preserve"> RTD("cqg.rtd",,"StudyData", $A$1, "Bar", "", "Open", $E$1, $A532,,,,,)</f>
        <v/>
      </c>
      <c r="D532" s="71" t="str">
        <f xml:space="preserve"> RTD("cqg.rtd",,"StudyData", $A$1, "Bar", "", "Close", $E$1, $A532,,,,,)</f>
        <v/>
      </c>
      <c r="F532" s="71"/>
      <c r="G532" s="69">
        <f t="shared" si="103"/>
        <v>-530</v>
      </c>
      <c r="H532" s="81" t="str">
        <f xml:space="preserve"> RTD("cqg.rtd",,"StudyData", $G$1, "Bar", "", "Time", $E$1,$A532, , "", "","False")</f>
        <v/>
      </c>
      <c r="I532" s="71" t="str">
        <f xml:space="preserve"> RTD("cqg.rtd",,"StudyData", $G$1, "Bar", "", "Open", $E$1, $A532,,,,,)</f>
        <v/>
      </c>
      <c r="J532" s="71" t="str">
        <f xml:space="preserve"> RTD("cqg.rtd",,"StudyData", $G$1, "Bar", "", "Close", $E$1, $A532,,,,,)</f>
        <v/>
      </c>
    </row>
    <row r="533" spans="1:10" x14ac:dyDescent="0.3">
      <c r="A533" s="69">
        <f t="shared" si="102"/>
        <v>-531</v>
      </c>
      <c r="B533" s="80" t="str">
        <f xml:space="preserve"> RTD("cqg.rtd",,"StudyData", $A$1, "Bar", "", "Time", $E$1,$A533, , "", "","False")</f>
        <v/>
      </c>
      <c r="C533" s="71" t="str">
        <f xml:space="preserve"> RTD("cqg.rtd",,"StudyData", $A$1, "Bar", "", "Open", $E$1, $A533,,,,,)</f>
        <v/>
      </c>
      <c r="D533" s="71" t="str">
        <f xml:space="preserve"> RTD("cqg.rtd",,"StudyData", $A$1, "Bar", "", "Close", $E$1, $A533,,,,,)</f>
        <v/>
      </c>
      <c r="F533" s="71"/>
      <c r="G533" s="69">
        <f t="shared" si="103"/>
        <v>-531</v>
      </c>
      <c r="H533" s="81" t="str">
        <f xml:space="preserve"> RTD("cqg.rtd",,"StudyData", $G$1, "Bar", "", "Time", $E$1,$A533, , "", "","False")</f>
        <v/>
      </c>
      <c r="I533" s="71" t="str">
        <f xml:space="preserve"> RTD("cqg.rtd",,"StudyData", $G$1, "Bar", "", "Open", $E$1, $A533,,,,,)</f>
        <v/>
      </c>
      <c r="J533" s="71" t="str">
        <f xml:space="preserve"> RTD("cqg.rtd",,"StudyData", $G$1, "Bar", "", "Close", $E$1, $A533,,,,,)</f>
        <v/>
      </c>
    </row>
    <row r="534" spans="1:10" x14ac:dyDescent="0.3">
      <c r="A534" s="69">
        <f t="shared" si="102"/>
        <v>-532</v>
      </c>
      <c r="B534" s="80" t="str">
        <f xml:space="preserve"> RTD("cqg.rtd",,"StudyData", $A$1, "Bar", "", "Time", $E$1,$A534, , "", "","False")</f>
        <v/>
      </c>
      <c r="C534" s="71" t="str">
        <f xml:space="preserve"> RTD("cqg.rtd",,"StudyData", $A$1, "Bar", "", "Open", $E$1, $A534,,,,,)</f>
        <v/>
      </c>
      <c r="D534" s="71" t="str">
        <f xml:space="preserve"> RTD("cqg.rtd",,"StudyData", $A$1, "Bar", "", "Close", $E$1, $A534,,,,,)</f>
        <v/>
      </c>
      <c r="F534" s="71"/>
      <c r="G534" s="69">
        <f t="shared" si="103"/>
        <v>-532</v>
      </c>
      <c r="H534" s="81" t="str">
        <f xml:space="preserve"> RTD("cqg.rtd",,"StudyData", $G$1, "Bar", "", "Time", $E$1,$A534, , "", "","False")</f>
        <v/>
      </c>
      <c r="I534" s="71" t="str">
        <f xml:space="preserve"> RTD("cqg.rtd",,"StudyData", $G$1, "Bar", "", "Open", $E$1, $A534,,,,,)</f>
        <v/>
      </c>
      <c r="J534" s="71" t="str">
        <f xml:space="preserve"> RTD("cqg.rtd",,"StudyData", $G$1, "Bar", "", "Close", $E$1, $A534,,,,,)</f>
        <v/>
      </c>
    </row>
    <row r="535" spans="1:10" x14ac:dyDescent="0.3">
      <c r="A535" s="69">
        <f t="shared" si="102"/>
        <v>-533</v>
      </c>
      <c r="B535" s="80" t="str">
        <f xml:space="preserve"> RTD("cqg.rtd",,"StudyData", $A$1, "Bar", "", "Time", $E$1,$A535, , "", "","False")</f>
        <v/>
      </c>
      <c r="C535" s="71" t="str">
        <f xml:space="preserve"> RTD("cqg.rtd",,"StudyData", $A$1, "Bar", "", "Open", $E$1, $A535,,,,,)</f>
        <v/>
      </c>
      <c r="D535" s="71" t="str">
        <f xml:space="preserve"> RTD("cqg.rtd",,"StudyData", $A$1, "Bar", "", "Close", $E$1, $A535,,,,,)</f>
        <v/>
      </c>
      <c r="F535" s="71"/>
      <c r="G535" s="69">
        <f t="shared" si="103"/>
        <v>-533</v>
      </c>
      <c r="H535" s="81" t="str">
        <f xml:space="preserve"> RTD("cqg.rtd",,"StudyData", $G$1, "Bar", "", "Time", $E$1,$A535, , "", "","False")</f>
        <v/>
      </c>
      <c r="I535" s="71" t="str">
        <f xml:space="preserve"> RTD("cqg.rtd",,"StudyData", $G$1, "Bar", "", "Open", $E$1, $A535,,,,,)</f>
        <v/>
      </c>
      <c r="J535" s="71" t="str">
        <f xml:space="preserve"> RTD("cqg.rtd",,"StudyData", $G$1, "Bar", "", "Close", $E$1, $A535,,,,,)</f>
        <v/>
      </c>
    </row>
    <row r="536" spans="1:10" x14ac:dyDescent="0.3">
      <c r="A536" s="69">
        <f t="shared" si="102"/>
        <v>-534</v>
      </c>
      <c r="B536" s="80" t="str">
        <f xml:space="preserve"> RTD("cqg.rtd",,"StudyData", $A$1, "Bar", "", "Time", $E$1,$A536, , "", "","False")</f>
        <v/>
      </c>
      <c r="C536" s="71" t="str">
        <f xml:space="preserve"> RTD("cqg.rtd",,"StudyData", $A$1, "Bar", "", "Open", $E$1, $A536,,,,,)</f>
        <v/>
      </c>
      <c r="D536" s="71" t="str">
        <f xml:space="preserve"> RTD("cqg.rtd",,"StudyData", $A$1, "Bar", "", "Close", $E$1, $A536,,,,,)</f>
        <v/>
      </c>
      <c r="F536" s="71"/>
      <c r="G536" s="69">
        <f t="shared" si="103"/>
        <v>-534</v>
      </c>
      <c r="H536" s="81" t="str">
        <f xml:space="preserve"> RTD("cqg.rtd",,"StudyData", $G$1, "Bar", "", "Time", $E$1,$A536, , "", "","False")</f>
        <v/>
      </c>
      <c r="I536" s="71" t="str">
        <f xml:space="preserve"> RTD("cqg.rtd",,"StudyData", $G$1, "Bar", "", "Open", $E$1, $A536,,,,,)</f>
        <v/>
      </c>
      <c r="J536" s="71" t="str">
        <f xml:space="preserve"> RTD("cqg.rtd",,"StudyData", $G$1, "Bar", "", "Close", $E$1, $A536,,,,,)</f>
        <v/>
      </c>
    </row>
    <row r="537" spans="1:10" x14ac:dyDescent="0.3">
      <c r="A537" s="69">
        <f t="shared" si="102"/>
        <v>-535</v>
      </c>
      <c r="B537" s="80" t="str">
        <f xml:space="preserve"> RTD("cqg.rtd",,"StudyData", $A$1, "Bar", "", "Time", $E$1,$A537, , "", "","False")</f>
        <v/>
      </c>
      <c r="C537" s="71" t="str">
        <f xml:space="preserve"> RTD("cqg.rtd",,"StudyData", $A$1, "Bar", "", "Open", $E$1, $A537,,,,,)</f>
        <v/>
      </c>
      <c r="D537" s="71" t="str">
        <f xml:space="preserve"> RTD("cqg.rtd",,"StudyData", $A$1, "Bar", "", "Close", $E$1, $A537,,,,,)</f>
        <v/>
      </c>
      <c r="F537" s="71"/>
      <c r="G537" s="69">
        <f t="shared" si="103"/>
        <v>-535</v>
      </c>
      <c r="H537" s="81" t="str">
        <f xml:space="preserve"> RTD("cqg.rtd",,"StudyData", $G$1, "Bar", "", "Time", $E$1,$A537, , "", "","False")</f>
        <v/>
      </c>
      <c r="I537" s="71" t="str">
        <f xml:space="preserve"> RTD("cqg.rtd",,"StudyData", $G$1, "Bar", "", "Open", $E$1, $A537,,,,,)</f>
        <v/>
      </c>
      <c r="J537" s="71" t="str">
        <f xml:space="preserve"> RTD("cqg.rtd",,"StudyData", $G$1, "Bar", "", "Close", $E$1, $A537,,,,,)</f>
        <v/>
      </c>
    </row>
    <row r="538" spans="1:10" x14ac:dyDescent="0.3">
      <c r="A538" s="69">
        <f t="shared" si="102"/>
        <v>-536</v>
      </c>
      <c r="B538" s="80" t="str">
        <f xml:space="preserve"> RTD("cqg.rtd",,"StudyData", $A$1, "Bar", "", "Time", $E$1,$A538, , "", "","False")</f>
        <v/>
      </c>
      <c r="C538" s="71" t="str">
        <f xml:space="preserve"> RTD("cqg.rtd",,"StudyData", $A$1, "Bar", "", "Open", $E$1, $A538,,,,,)</f>
        <v/>
      </c>
      <c r="D538" s="71" t="str">
        <f xml:space="preserve"> RTD("cqg.rtd",,"StudyData", $A$1, "Bar", "", "Close", $E$1, $A538,,,,,)</f>
        <v/>
      </c>
      <c r="F538" s="71"/>
      <c r="G538" s="69">
        <f t="shared" si="103"/>
        <v>-536</v>
      </c>
      <c r="H538" s="81" t="str">
        <f xml:space="preserve"> RTD("cqg.rtd",,"StudyData", $G$1, "Bar", "", "Time", $E$1,$A538, , "", "","False")</f>
        <v/>
      </c>
      <c r="I538" s="71" t="str">
        <f xml:space="preserve"> RTD("cqg.rtd",,"StudyData", $G$1, "Bar", "", "Open", $E$1, $A538,,,,,)</f>
        <v/>
      </c>
      <c r="J538" s="71" t="str">
        <f xml:space="preserve"> RTD("cqg.rtd",,"StudyData", $G$1, "Bar", "", "Close", $E$1, $A538,,,,,)</f>
        <v/>
      </c>
    </row>
    <row r="539" spans="1:10" x14ac:dyDescent="0.3">
      <c r="A539" s="69">
        <f t="shared" si="102"/>
        <v>-537</v>
      </c>
      <c r="B539" s="80" t="str">
        <f xml:space="preserve"> RTD("cqg.rtd",,"StudyData", $A$1, "Bar", "", "Time", $E$1,$A539, , "", "","False")</f>
        <v/>
      </c>
      <c r="C539" s="71" t="str">
        <f xml:space="preserve"> RTD("cqg.rtd",,"StudyData", $A$1, "Bar", "", "Open", $E$1, $A539,,,,,)</f>
        <v/>
      </c>
      <c r="D539" s="71" t="str">
        <f xml:space="preserve"> RTD("cqg.rtd",,"StudyData", $A$1, "Bar", "", "Close", $E$1, $A539,,,,,)</f>
        <v/>
      </c>
      <c r="F539" s="71"/>
      <c r="G539" s="69">
        <f t="shared" si="103"/>
        <v>-537</v>
      </c>
      <c r="H539" s="81" t="str">
        <f xml:space="preserve"> RTD("cqg.rtd",,"StudyData", $G$1, "Bar", "", "Time", $E$1,$A539, , "", "","False")</f>
        <v/>
      </c>
      <c r="I539" s="71" t="str">
        <f xml:space="preserve"> RTD("cqg.rtd",,"StudyData", $G$1, "Bar", "", "Open", $E$1, $A539,,,,,)</f>
        <v/>
      </c>
      <c r="J539" s="71" t="str">
        <f xml:space="preserve"> RTD("cqg.rtd",,"StudyData", $G$1, "Bar", "", "Close", $E$1, $A539,,,,,)</f>
        <v/>
      </c>
    </row>
    <row r="540" spans="1:10" x14ac:dyDescent="0.3">
      <c r="A540" s="69">
        <f t="shared" si="102"/>
        <v>-538</v>
      </c>
      <c r="B540" s="80" t="str">
        <f xml:space="preserve"> RTD("cqg.rtd",,"StudyData", $A$1, "Bar", "", "Time", $E$1,$A540, , "", "","False")</f>
        <v/>
      </c>
      <c r="C540" s="71" t="str">
        <f xml:space="preserve"> RTD("cqg.rtd",,"StudyData", $A$1, "Bar", "", "Open", $E$1, $A540,,,,,)</f>
        <v/>
      </c>
      <c r="D540" s="71" t="str">
        <f xml:space="preserve"> RTD("cqg.rtd",,"StudyData", $A$1, "Bar", "", "Close", $E$1, $A540,,,,,)</f>
        <v/>
      </c>
      <c r="F540" s="71"/>
      <c r="G540" s="69">
        <f t="shared" si="103"/>
        <v>-538</v>
      </c>
      <c r="H540" s="81" t="str">
        <f xml:space="preserve"> RTD("cqg.rtd",,"StudyData", $G$1, "Bar", "", "Time", $E$1,$A540, , "", "","False")</f>
        <v/>
      </c>
      <c r="I540" s="71" t="str">
        <f xml:space="preserve"> RTD("cqg.rtd",,"StudyData", $G$1, "Bar", "", "Open", $E$1, $A540,,,,,)</f>
        <v/>
      </c>
      <c r="J540" s="71" t="str">
        <f xml:space="preserve"> RTD("cqg.rtd",,"StudyData", $G$1, "Bar", "", "Close", $E$1, $A540,,,,,)</f>
        <v/>
      </c>
    </row>
    <row r="541" spans="1:10" x14ac:dyDescent="0.3">
      <c r="A541" s="69">
        <f t="shared" si="102"/>
        <v>-539</v>
      </c>
      <c r="B541" s="80" t="str">
        <f xml:space="preserve"> RTD("cqg.rtd",,"StudyData", $A$1, "Bar", "", "Time", $E$1,$A541, , "", "","False")</f>
        <v/>
      </c>
      <c r="C541" s="71" t="str">
        <f xml:space="preserve"> RTD("cqg.rtd",,"StudyData", $A$1, "Bar", "", "Open", $E$1, $A541,,,,,)</f>
        <v/>
      </c>
      <c r="D541" s="71" t="str">
        <f xml:space="preserve"> RTD("cqg.rtd",,"StudyData", $A$1, "Bar", "", "Close", $E$1, $A541,,,,,)</f>
        <v/>
      </c>
      <c r="F541" s="71"/>
      <c r="G541" s="69">
        <f t="shared" si="103"/>
        <v>-539</v>
      </c>
      <c r="H541" s="81" t="str">
        <f xml:space="preserve"> RTD("cqg.rtd",,"StudyData", $G$1, "Bar", "", "Time", $E$1,$A541, , "", "","False")</f>
        <v/>
      </c>
      <c r="I541" s="71" t="str">
        <f xml:space="preserve"> RTD("cqg.rtd",,"StudyData", $G$1, "Bar", "", "Open", $E$1, $A541,,,,,)</f>
        <v/>
      </c>
      <c r="J541" s="71" t="str">
        <f xml:space="preserve"> RTD("cqg.rtd",,"StudyData", $G$1, "Bar", "", "Close", $E$1, $A541,,,,,)</f>
        <v/>
      </c>
    </row>
    <row r="542" spans="1:10" x14ac:dyDescent="0.3">
      <c r="A542" s="69">
        <f t="shared" si="102"/>
        <v>-540</v>
      </c>
      <c r="B542" s="80" t="str">
        <f xml:space="preserve"> RTD("cqg.rtd",,"StudyData", $A$1, "Bar", "", "Time", $E$1,$A542, , "", "","False")</f>
        <v/>
      </c>
      <c r="C542" s="71" t="str">
        <f xml:space="preserve"> RTD("cqg.rtd",,"StudyData", $A$1, "Bar", "", "Open", $E$1, $A542,,,,,)</f>
        <v/>
      </c>
      <c r="D542" s="71" t="str">
        <f xml:space="preserve"> RTD("cqg.rtd",,"StudyData", $A$1, "Bar", "", "Close", $E$1, $A542,,,,,)</f>
        <v/>
      </c>
      <c r="F542" s="71"/>
      <c r="G542" s="69">
        <f t="shared" si="103"/>
        <v>-540</v>
      </c>
      <c r="H542" s="81" t="str">
        <f xml:space="preserve"> RTD("cqg.rtd",,"StudyData", $G$1, "Bar", "", "Time", $E$1,$A542, , "", "","False")</f>
        <v/>
      </c>
      <c r="I542" s="71" t="str">
        <f xml:space="preserve"> RTD("cqg.rtd",,"StudyData", $G$1, "Bar", "", "Open", $E$1, $A542,,,,,)</f>
        <v/>
      </c>
      <c r="J542" s="71" t="str">
        <f xml:space="preserve"> RTD("cqg.rtd",,"StudyData", $G$1, "Bar", "", "Close", $E$1, $A542,,,,,)</f>
        <v/>
      </c>
    </row>
    <row r="543" spans="1:10" x14ac:dyDescent="0.3">
      <c r="A543" s="69">
        <f t="shared" si="102"/>
        <v>-541</v>
      </c>
      <c r="B543" s="80" t="str">
        <f xml:space="preserve"> RTD("cqg.rtd",,"StudyData", $A$1, "Bar", "", "Time", $E$1,$A543, , "", "","False")</f>
        <v/>
      </c>
      <c r="C543" s="71" t="str">
        <f xml:space="preserve"> RTD("cqg.rtd",,"StudyData", $A$1, "Bar", "", "Open", $E$1, $A543,,,,,)</f>
        <v/>
      </c>
      <c r="D543" s="71" t="str">
        <f xml:space="preserve"> RTD("cqg.rtd",,"StudyData", $A$1, "Bar", "", "Close", $E$1, $A543,,,,,)</f>
        <v/>
      </c>
      <c r="F543" s="71"/>
      <c r="G543" s="69">
        <f t="shared" si="103"/>
        <v>-541</v>
      </c>
      <c r="H543" s="81" t="str">
        <f xml:space="preserve"> RTD("cqg.rtd",,"StudyData", $G$1, "Bar", "", "Time", $E$1,$A543, , "", "","False")</f>
        <v/>
      </c>
      <c r="I543" s="71" t="str">
        <f xml:space="preserve"> RTD("cqg.rtd",,"StudyData", $G$1, "Bar", "", "Open", $E$1, $A543,,,,,)</f>
        <v/>
      </c>
      <c r="J543" s="71" t="str">
        <f xml:space="preserve"> RTD("cqg.rtd",,"StudyData", $G$1, "Bar", "", "Close", $E$1, $A543,,,,,)</f>
        <v/>
      </c>
    </row>
    <row r="544" spans="1:10" x14ac:dyDescent="0.3">
      <c r="A544" s="69">
        <f t="shared" si="102"/>
        <v>-542</v>
      </c>
      <c r="B544" s="80" t="str">
        <f xml:space="preserve"> RTD("cqg.rtd",,"StudyData", $A$1, "Bar", "", "Time", $E$1,$A544, , "", "","False")</f>
        <v/>
      </c>
      <c r="C544" s="71" t="str">
        <f xml:space="preserve"> RTD("cqg.rtd",,"StudyData", $A$1, "Bar", "", "Open", $E$1, $A544,,,,,)</f>
        <v/>
      </c>
      <c r="D544" s="71" t="str">
        <f xml:space="preserve"> RTD("cqg.rtd",,"StudyData", $A$1, "Bar", "", "Close", $E$1, $A544,,,,,)</f>
        <v/>
      </c>
      <c r="F544" s="71"/>
      <c r="G544" s="69">
        <f t="shared" si="103"/>
        <v>-542</v>
      </c>
      <c r="H544" s="81" t="str">
        <f xml:space="preserve"> RTD("cqg.rtd",,"StudyData", $G$1, "Bar", "", "Time", $E$1,$A544, , "", "","False")</f>
        <v/>
      </c>
      <c r="I544" s="71" t="str">
        <f xml:space="preserve"> RTD("cqg.rtd",,"StudyData", $G$1, "Bar", "", "Open", $E$1, $A544,,,,,)</f>
        <v/>
      </c>
      <c r="J544" s="71" t="str">
        <f xml:space="preserve"> RTD("cqg.rtd",,"StudyData", $G$1, "Bar", "", "Close", $E$1, $A544,,,,,)</f>
        <v/>
      </c>
    </row>
    <row r="545" spans="1:10" x14ac:dyDescent="0.3">
      <c r="A545" s="69">
        <f t="shared" si="102"/>
        <v>-543</v>
      </c>
      <c r="B545" s="80" t="str">
        <f xml:space="preserve"> RTD("cqg.rtd",,"StudyData", $A$1, "Bar", "", "Time", $E$1,$A545, , "", "","False")</f>
        <v/>
      </c>
      <c r="C545" s="71" t="str">
        <f xml:space="preserve"> RTD("cqg.rtd",,"StudyData", $A$1, "Bar", "", "Open", $E$1, $A545,,,,,)</f>
        <v/>
      </c>
      <c r="D545" s="71" t="str">
        <f xml:space="preserve"> RTD("cqg.rtd",,"StudyData", $A$1, "Bar", "", "Close", $E$1, $A545,,,,,)</f>
        <v/>
      </c>
      <c r="F545" s="71"/>
      <c r="G545" s="69">
        <f t="shared" si="103"/>
        <v>-543</v>
      </c>
      <c r="H545" s="81" t="str">
        <f xml:space="preserve"> RTD("cqg.rtd",,"StudyData", $G$1, "Bar", "", "Time", $E$1,$A545, , "", "","False")</f>
        <v/>
      </c>
      <c r="I545" s="71" t="str">
        <f xml:space="preserve"> RTD("cqg.rtd",,"StudyData", $G$1, "Bar", "", "Open", $E$1, $A545,,,,,)</f>
        <v/>
      </c>
      <c r="J545" s="71" t="str">
        <f xml:space="preserve"> RTD("cqg.rtd",,"StudyData", $G$1, "Bar", "", "Close", $E$1, $A545,,,,,)</f>
        <v/>
      </c>
    </row>
    <row r="546" spans="1:10" x14ac:dyDescent="0.3">
      <c r="A546" s="69">
        <f t="shared" si="102"/>
        <v>-544</v>
      </c>
      <c r="B546" s="80" t="str">
        <f xml:space="preserve"> RTD("cqg.rtd",,"StudyData", $A$1, "Bar", "", "Time", $E$1,$A546, , "", "","False")</f>
        <v/>
      </c>
      <c r="C546" s="71" t="str">
        <f xml:space="preserve"> RTD("cqg.rtd",,"StudyData", $A$1, "Bar", "", "Open", $E$1, $A546,,,,,)</f>
        <v/>
      </c>
      <c r="D546" s="71" t="str">
        <f xml:space="preserve"> RTD("cqg.rtd",,"StudyData", $A$1, "Bar", "", "Close", $E$1, $A546,,,,,)</f>
        <v/>
      </c>
      <c r="F546" s="71"/>
      <c r="G546" s="69">
        <f t="shared" si="103"/>
        <v>-544</v>
      </c>
      <c r="H546" s="81" t="str">
        <f xml:space="preserve"> RTD("cqg.rtd",,"StudyData", $G$1, "Bar", "", "Time", $E$1,$A546, , "", "","False")</f>
        <v/>
      </c>
      <c r="I546" s="71" t="str">
        <f xml:space="preserve"> RTD("cqg.rtd",,"StudyData", $G$1, "Bar", "", "Open", $E$1, $A546,,,,,)</f>
        <v/>
      </c>
      <c r="J546" s="71" t="str">
        <f xml:space="preserve"> RTD("cqg.rtd",,"StudyData", $G$1, "Bar", "", "Close", $E$1, $A546,,,,,)</f>
        <v/>
      </c>
    </row>
    <row r="547" spans="1:10" x14ac:dyDescent="0.3">
      <c r="A547" s="69">
        <f t="shared" si="102"/>
        <v>-545</v>
      </c>
      <c r="B547" s="80" t="str">
        <f xml:space="preserve"> RTD("cqg.rtd",,"StudyData", $A$1, "Bar", "", "Time", $E$1,$A547, , "", "","False")</f>
        <v/>
      </c>
      <c r="C547" s="71" t="str">
        <f xml:space="preserve"> RTD("cqg.rtd",,"StudyData", $A$1, "Bar", "", "Open", $E$1, $A547,,,,,)</f>
        <v/>
      </c>
      <c r="D547" s="71" t="str">
        <f xml:space="preserve"> RTD("cqg.rtd",,"StudyData", $A$1, "Bar", "", "Close", $E$1, $A547,,,,,)</f>
        <v/>
      </c>
      <c r="F547" s="71"/>
      <c r="G547" s="69">
        <f t="shared" si="103"/>
        <v>-545</v>
      </c>
      <c r="H547" s="81" t="str">
        <f xml:space="preserve"> RTD("cqg.rtd",,"StudyData", $G$1, "Bar", "", "Time", $E$1,$A547, , "", "","False")</f>
        <v/>
      </c>
      <c r="I547" s="71" t="str">
        <f xml:space="preserve"> RTD("cqg.rtd",,"StudyData", $G$1, "Bar", "", "Open", $E$1, $A547,,,,,)</f>
        <v/>
      </c>
      <c r="J547" s="71" t="str">
        <f xml:space="preserve"> RTD("cqg.rtd",,"StudyData", $G$1, "Bar", "", "Close", $E$1, $A547,,,,,)</f>
        <v/>
      </c>
    </row>
    <row r="548" spans="1:10" x14ac:dyDescent="0.3">
      <c r="A548" s="69">
        <f t="shared" si="102"/>
        <v>-546</v>
      </c>
      <c r="B548" s="80" t="str">
        <f xml:space="preserve"> RTD("cqg.rtd",,"StudyData", $A$1, "Bar", "", "Time", $E$1,$A548, , "", "","False")</f>
        <v/>
      </c>
      <c r="C548" s="71" t="str">
        <f xml:space="preserve"> RTD("cqg.rtd",,"StudyData", $A$1, "Bar", "", "Open", $E$1, $A548,,,,,)</f>
        <v/>
      </c>
      <c r="D548" s="71" t="str">
        <f xml:space="preserve"> RTD("cqg.rtd",,"StudyData", $A$1, "Bar", "", "Close", $E$1, $A548,,,,,)</f>
        <v/>
      </c>
      <c r="F548" s="71"/>
      <c r="G548" s="69">
        <f t="shared" si="103"/>
        <v>-546</v>
      </c>
      <c r="H548" s="81" t="str">
        <f xml:space="preserve"> RTD("cqg.rtd",,"StudyData", $G$1, "Bar", "", "Time", $E$1,$A548, , "", "","False")</f>
        <v/>
      </c>
      <c r="I548" s="71" t="str">
        <f xml:space="preserve"> RTD("cqg.rtd",,"StudyData", $G$1, "Bar", "", "Open", $E$1, $A548,,,,,)</f>
        <v/>
      </c>
      <c r="J548" s="71" t="str">
        <f xml:space="preserve"> RTD("cqg.rtd",,"StudyData", $G$1, "Bar", "", "Close", $E$1, $A548,,,,,)</f>
        <v/>
      </c>
    </row>
    <row r="549" spans="1:10" x14ac:dyDescent="0.3">
      <c r="A549" s="69">
        <f t="shared" si="102"/>
        <v>-547</v>
      </c>
      <c r="B549" s="80" t="str">
        <f xml:space="preserve"> RTD("cqg.rtd",,"StudyData", $A$1, "Bar", "", "Time", $E$1,$A549, , "", "","False")</f>
        <v/>
      </c>
      <c r="C549" s="71" t="str">
        <f xml:space="preserve"> RTD("cqg.rtd",,"StudyData", $A$1, "Bar", "", "Open", $E$1, $A549,,,,,)</f>
        <v/>
      </c>
      <c r="D549" s="71" t="str">
        <f xml:space="preserve"> RTD("cqg.rtd",,"StudyData", $A$1, "Bar", "", "Close", $E$1, $A549,,,,,)</f>
        <v/>
      </c>
      <c r="F549" s="71"/>
      <c r="G549" s="69">
        <f t="shared" si="103"/>
        <v>-547</v>
      </c>
      <c r="H549" s="81" t="str">
        <f xml:space="preserve"> RTD("cqg.rtd",,"StudyData", $G$1, "Bar", "", "Time", $E$1,$A549, , "", "","False")</f>
        <v/>
      </c>
      <c r="I549" s="71" t="str">
        <f xml:space="preserve"> RTD("cqg.rtd",,"StudyData", $G$1, "Bar", "", "Open", $E$1, $A549,,,,,)</f>
        <v/>
      </c>
      <c r="J549" s="71" t="str">
        <f xml:space="preserve"> RTD("cqg.rtd",,"StudyData", $G$1, "Bar", "", "Close", $E$1, $A549,,,,,)</f>
        <v/>
      </c>
    </row>
    <row r="550" spans="1:10" x14ac:dyDescent="0.3">
      <c r="A550" s="69">
        <f t="shared" si="102"/>
        <v>-548</v>
      </c>
      <c r="B550" s="80" t="str">
        <f xml:space="preserve"> RTD("cqg.rtd",,"StudyData", $A$1, "Bar", "", "Time", $E$1,$A550, , "", "","False")</f>
        <v/>
      </c>
      <c r="C550" s="71" t="str">
        <f xml:space="preserve"> RTD("cqg.rtd",,"StudyData", $A$1, "Bar", "", "Open", $E$1, $A550,,,,,)</f>
        <v/>
      </c>
      <c r="D550" s="71" t="str">
        <f xml:space="preserve"> RTD("cqg.rtd",,"StudyData", $A$1, "Bar", "", "Close", $E$1, $A550,,,,,)</f>
        <v/>
      </c>
      <c r="F550" s="71"/>
      <c r="G550" s="69">
        <f t="shared" si="103"/>
        <v>-548</v>
      </c>
      <c r="H550" s="81" t="str">
        <f xml:space="preserve"> RTD("cqg.rtd",,"StudyData", $G$1, "Bar", "", "Time", $E$1,$A550, , "", "","False")</f>
        <v/>
      </c>
      <c r="I550" s="71" t="str">
        <f xml:space="preserve"> RTD("cqg.rtd",,"StudyData", $G$1, "Bar", "", "Open", $E$1, $A550,,,,,)</f>
        <v/>
      </c>
      <c r="J550" s="71" t="str">
        <f xml:space="preserve"> RTD("cqg.rtd",,"StudyData", $G$1, "Bar", "", "Close", $E$1, $A550,,,,,)</f>
        <v/>
      </c>
    </row>
    <row r="551" spans="1:10" x14ac:dyDescent="0.3">
      <c r="A551" s="69">
        <f t="shared" si="102"/>
        <v>-549</v>
      </c>
      <c r="B551" s="80" t="str">
        <f xml:space="preserve"> RTD("cqg.rtd",,"StudyData", $A$1, "Bar", "", "Time", $E$1,$A551, , "", "","False")</f>
        <v/>
      </c>
      <c r="C551" s="71" t="str">
        <f xml:space="preserve"> RTD("cqg.rtd",,"StudyData", $A$1, "Bar", "", "Open", $E$1, $A551,,,,,)</f>
        <v/>
      </c>
      <c r="D551" s="71" t="str">
        <f xml:space="preserve"> RTD("cqg.rtd",,"StudyData", $A$1, "Bar", "", "Close", $E$1, $A551,,,,,)</f>
        <v/>
      </c>
      <c r="F551" s="71"/>
      <c r="G551" s="69">
        <f t="shared" si="103"/>
        <v>-549</v>
      </c>
      <c r="H551" s="81" t="str">
        <f xml:space="preserve"> RTD("cqg.rtd",,"StudyData", $G$1, "Bar", "", "Time", $E$1,$A551, , "", "","False")</f>
        <v/>
      </c>
      <c r="I551" s="71" t="str">
        <f xml:space="preserve"> RTD("cqg.rtd",,"StudyData", $G$1, "Bar", "", "Open", $E$1, $A551,,,,,)</f>
        <v/>
      </c>
      <c r="J551" s="71" t="str">
        <f xml:space="preserve"> RTD("cqg.rtd",,"StudyData", $G$1, "Bar", "", "Close", $E$1, $A551,,,,,)</f>
        <v/>
      </c>
    </row>
    <row r="552" spans="1:10" x14ac:dyDescent="0.3">
      <c r="A552" s="69">
        <f t="shared" si="102"/>
        <v>-550</v>
      </c>
      <c r="B552" s="80" t="str">
        <f xml:space="preserve"> RTD("cqg.rtd",,"StudyData", $A$1, "Bar", "", "Time", $E$1,$A552, , "", "","False")</f>
        <v/>
      </c>
      <c r="C552" s="71" t="str">
        <f xml:space="preserve"> RTD("cqg.rtd",,"StudyData", $A$1, "Bar", "", "Open", $E$1, $A552,,,,,)</f>
        <v/>
      </c>
      <c r="D552" s="71" t="str">
        <f xml:space="preserve"> RTD("cqg.rtd",,"StudyData", $A$1, "Bar", "", "Close", $E$1, $A552,,,,,)</f>
        <v/>
      </c>
      <c r="F552" s="71"/>
      <c r="G552" s="69">
        <f t="shared" si="103"/>
        <v>-550</v>
      </c>
      <c r="H552" s="81" t="str">
        <f xml:space="preserve"> RTD("cqg.rtd",,"StudyData", $G$1, "Bar", "", "Time", $E$1,$A552, , "", "","False")</f>
        <v/>
      </c>
      <c r="I552" s="71" t="str">
        <f xml:space="preserve"> RTD("cqg.rtd",,"StudyData", $G$1, "Bar", "", "Open", $E$1, $A552,,,,,)</f>
        <v/>
      </c>
      <c r="J552" s="71" t="str">
        <f xml:space="preserve"> RTD("cqg.rtd",,"StudyData", $G$1, "Bar", "", "Close", $E$1, $A552,,,,,)</f>
        <v/>
      </c>
    </row>
    <row r="553" spans="1:10" x14ac:dyDescent="0.3">
      <c r="A553" s="69">
        <f t="shared" si="102"/>
        <v>-551</v>
      </c>
      <c r="B553" s="80" t="str">
        <f xml:space="preserve"> RTD("cqg.rtd",,"StudyData", $A$1, "Bar", "", "Time", $E$1,$A553, , "", "","False")</f>
        <v/>
      </c>
      <c r="C553" s="71" t="str">
        <f xml:space="preserve"> RTD("cqg.rtd",,"StudyData", $A$1, "Bar", "", "Open", $E$1, $A553,,,,,)</f>
        <v/>
      </c>
      <c r="D553" s="71" t="str">
        <f xml:space="preserve"> RTD("cqg.rtd",,"StudyData", $A$1, "Bar", "", "Close", $E$1, $A553,,,,,)</f>
        <v/>
      </c>
      <c r="F553" s="71"/>
      <c r="G553" s="69">
        <f t="shared" si="103"/>
        <v>-551</v>
      </c>
      <c r="H553" s="81" t="str">
        <f xml:space="preserve"> RTD("cqg.rtd",,"StudyData", $G$1, "Bar", "", "Time", $E$1,$A553, , "", "","False")</f>
        <v/>
      </c>
      <c r="I553" s="71" t="str">
        <f xml:space="preserve"> RTD("cqg.rtd",,"StudyData", $G$1, "Bar", "", "Open", $E$1, $A553,,,,,)</f>
        <v/>
      </c>
      <c r="J553" s="71" t="str">
        <f xml:space="preserve"> RTD("cqg.rtd",,"StudyData", $G$1, "Bar", "", "Close", $E$1, $A553,,,,,)</f>
        <v/>
      </c>
    </row>
    <row r="554" spans="1:10" x14ac:dyDescent="0.3">
      <c r="A554" s="69">
        <f t="shared" si="102"/>
        <v>-552</v>
      </c>
      <c r="B554" s="80" t="str">
        <f xml:space="preserve"> RTD("cqg.rtd",,"StudyData", $A$1, "Bar", "", "Time", $E$1,$A554, , "", "","False")</f>
        <v/>
      </c>
      <c r="C554" s="71" t="str">
        <f xml:space="preserve"> RTD("cqg.rtd",,"StudyData", $A$1, "Bar", "", "Open", $E$1, $A554,,,,,)</f>
        <v/>
      </c>
      <c r="D554" s="71" t="str">
        <f xml:space="preserve"> RTD("cqg.rtd",,"StudyData", $A$1, "Bar", "", "Close", $E$1, $A554,,,,,)</f>
        <v/>
      </c>
      <c r="F554" s="71"/>
      <c r="G554" s="69">
        <f t="shared" si="103"/>
        <v>-552</v>
      </c>
      <c r="H554" s="81" t="str">
        <f xml:space="preserve"> RTD("cqg.rtd",,"StudyData", $G$1, "Bar", "", "Time", $E$1,$A554, , "", "","False")</f>
        <v/>
      </c>
      <c r="I554" s="71" t="str">
        <f xml:space="preserve"> RTD("cqg.rtd",,"StudyData", $G$1, "Bar", "", "Open", $E$1, $A554,,,,,)</f>
        <v/>
      </c>
      <c r="J554" s="71" t="str">
        <f xml:space="preserve"> RTD("cqg.rtd",,"StudyData", $G$1, "Bar", "", "Close", $E$1, $A554,,,,,)</f>
        <v/>
      </c>
    </row>
    <row r="555" spans="1:10" x14ac:dyDescent="0.3">
      <c r="A555" s="69">
        <f t="shared" si="102"/>
        <v>-553</v>
      </c>
      <c r="B555" s="80" t="str">
        <f xml:space="preserve"> RTD("cqg.rtd",,"StudyData", $A$1, "Bar", "", "Time", $E$1,$A555, , "", "","False")</f>
        <v/>
      </c>
      <c r="C555" s="71" t="str">
        <f xml:space="preserve"> RTD("cqg.rtd",,"StudyData", $A$1, "Bar", "", "Open", $E$1, $A555,,,,,)</f>
        <v/>
      </c>
      <c r="D555" s="71" t="str">
        <f xml:space="preserve"> RTD("cqg.rtd",,"StudyData", $A$1, "Bar", "", "Close", $E$1, $A555,,,,,)</f>
        <v/>
      </c>
      <c r="F555" s="71"/>
      <c r="G555" s="69">
        <f t="shared" si="103"/>
        <v>-553</v>
      </c>
      <c r="H555" s="81" t="str">
        <f xml:space="preserve"> RTD("cqg.rtd",,"StudyData", $G$1, "Bar", "", "Time", $E$1,$A555, , "", "","False")</f>
        <v/>
      </c>
      <c r="I555" s="71" t="str">
        <f xml:space="preserve"> RTD("cqg.rtd",,"StudyData", $G$1, "Bar", "", "Open", $E$1, $A555,,,,,)</f>
        <v/>
      </c>
      <c r="J555" s="71" t="str">
        <f xml:space="preserve"> RTD("cqg.rtd",,"StudyData", $G$1, "Bar", "", "Close", $E$1, $A555,,,,,)</f>
        <v/>
      </c>
    </row>
    <row r="556" spans="1:10" x14ac:dyDescent="0.3">
      <c r="A556" s="69">
        <f t="shared" si="102"/>
        <v>-554</v>
      </c>
      <c r="B556" s="80" t="str">
        <f xml:space="preserve"> RTD("cqg.rtd",,"StudyData", $A$1, "Bar", "", "Time", $E$1,$A556, , "", "","False")</f>
        <v/>
      </c>
      <c r="C556" s="71" t="str">
        <f xml:space="preserve"> RTD("cqg.rtd",,"StudyData", $A$1, "Bar", "", "Open", $E$1, $A556,,,,,)</f>
        <v/>
      </c>
      <c r="D556" s="71" t="str">
        <f xml:space="preserve"> RTD("cqg.rtd",,"StudyData", $A$1, "Bar", "", "Close", $E$1, $A556,,,,,)</f>
        <v/>
      </c>
      <c r="F556" s="71"/>
      <c r="G556" s="69">
        <f t="shared" si="103"/>
        <v>-554</v>
      </c>
      <c r="H556" s="81" t="str">
        <f xml:space="preserve"> RTD("cqg.rtd",,"StudyData", $G$1, "Bar", "", "Time", $E$1,$A556, , "", "","False")</f>
        <v/>
      </c>
      <c r="I556" s="71" t="str">
        <f xml:space="preserve"> RTD("cqg.rtd",,"StudyData", $G$1, "Bar", "", "Open", $E$1, $A556,,,,,)</f>
        <v/>
      </c>
      <c r="J556" s="71" t="str">
        <f xml:space="preserve"> RTD("cqg.rtd",,"StudyData", $G$1, "Bar", "", "Close", $E$1, $A556,,,,,)</f>
        <v/>
      </c>
    </row>
    <row r="557" spans="1:10" x14ac:dyDescent="0.3">
      <c r="A557" s="69">
        <f t="shared" si="102"/>
        <v>-555</v>
      </c>
      <c r="B557" s="80" t="str">
        <f xml:space="preserve"> RTD("cqg.rtd",,"StudyData", $A$1, "Bar", "", "Time", $E$1,$A557, , "", "","False")</f>
        <v/>
      </c>
      <c r="C557" s="71" t="str">
        <f xml:space="preserve"> RTD("cqg.rtd",,"StudyData", $A$1, "Bar", "", "Open", $E$1, $A557,,,,,)</f>
        <v/>
      </c>
      <c r="D557" s="71" t="str">
        <f xml:space="preserve"> RTD("cqg.rtd",,"StudyData", $A$1, "Bar", "", "Close", $E$1, $A557,,,,,)</f>
        <v/>
      </c>
      <c r="F557" s="71"/>
      <c r="G557" s="69">
        <f t="shared" si="103"/>
        <v>-555</v>
      </c>
      <c r="H557" s="81" t="str">
        <f xml:space="preserve"> RTD("cqg.rtd",,"StudyData", $G$1, "Bar", "", "Time", $E$1,$A557, , "", "","False")</f>
        <v/>
      </c>
      <c r="I557" s="71" t="str">
        <f xml:space="preserve"> RTD("cqg.rtd",,"StudyData", $G$1, "Bar", "", "Open", $E$1, $A557,,,,,)</f>
        <v/>
      </c>
      <c r="J557" s="71" t="str">
        <f xml:space="preserve"> RTD("cqg.rtd",,"StudyData", $G$1, "Bar", "", "Close", $E$1, $A557,,,,,)</f>
        <v/>
      </c>
    </row>
    <row r="558" spans="1:10" x14ac:dyDescent="0.3">
      <c r="A558" s="69">
        <f t="shared" si="102"/>
        <v>-556</v>
      </c>
      <c r="B558" s="80" t="str">
        <f xml:space="preserve"> RTD("cqg.rtd",,"StudyData", $A$1, "Bar", "", "Time", $E$1,$A558, , "", "","False")</f>
        <v/>
      </c>
      <c r="C558" s="71" t="str">
        <f xml:space="preserve"> RTD("cqg.rtd",,"StudyData", $A$1, "Bar", "", "Open", $E$1, $A558,,,,,)</f>
        <v/>
      </c>
      <c r="D558" s="71" t="str">
        <f xml:space="preserve"> RTD("cqg.rtd",,"StudyData", $A$1, "Bar", "", "Close", $E$1, $A558,,,,,)</f>
        <v/>
      </c>
      <c r="F558" s="71"/>
      <c r="G558" s="69">
        <f t="shared" si="103"/>
        <v>-556</v>
      </c>
      <c r="H558" s="81" t="str">
        <f xml:space="preserve"> RTD("cqg.rtd",,"StudyData", $G$1, "Bar", "", "Time", $E$1,$A558, , "", "","False")</f>
        <v/>
      </c>
      <c r="I558" s="71" t="str">
        <f xml:space="preserve"> RTD("cqg.rtd",,"StudyData", $G$1, "Bar", "", "Open", $E$1, $A558,,,,,)</f>
        <v/>
      </c>
      <c r="J558" s="71" t="str">
        <f xml:space="preserve"> RTD("cqg.rtd",,"StudyData", $G$1, "Bar", "", "Close", $E$1, $A558,,,,,)</f>
        <v/>
      </c>
    </row>
    <row r="559" spans="1:10" x14ac:dyDescent="0.3">
      <c r="A559" s="69">
        <f t="shared" si="102"/>
        <v>-557</v>
      </c>
      <c r="B559" s="80" t="str">
        <f xml:space="preserve"> RTD("cqg.rtd",,"StudyData", $A$1, "Bar", "", "Time", $E$1,$A559, , "", "","False")</f>
        <v/>
      </c>
      <c r="C559" s="71" t="str">
        <f xml:space="preserve"> RTD("cqg.rtd",,"StudyData", $A$1, "Bar", "", "Open", $E$1, $A559,,,,,)</f>
        <v/>
      </c>
      <c r="D559" s="71" t="str">
        <f xml:space="preserve"> RTD("cqg.rtd",,"StudyData", $A$1, "Bar", "", "Close", $E$1, $A559,,,,,)</f>
        <v/>
      </c>
      <c r="F559" s="71"/>
      <c r="G559" s="69">
        <f t="shared" si="103"/>
        <v>-557</v>
      </c>
      <c r="H559" s="81" t="str">
        <f xml:space="preserve"> RTD("cqg.rtd",,"StudyData", $G$1, "Bar", "", "Time", $E$1,$A559, , "", "","False")</f>
        <v/>
      </c>
      <c r="I559" s="71" t="str">
        <f xml:space="preserve"> RTD("cqg.rtd",,"StudyData", $G$1, "Bar", "", "Open", $E$1, $A559,,,,,)</f>
        <v/>
      </c>
      <c r="J559" s="71" t="str">
        <f xml:space="preserve"> RTD("cqg.rtd",,"StudyData", $G$1, "Bar", "", "Close", $E$1, $A559,,,,,)</f>
        <v/>
      </c>
    </row>
    <row r="560" spans="1:10" x14ac:dyDescent="0.3">
      <c r="A560" s="69">
        <f t="shared" si="102"/>
        <v>-558</v>
      </c>
      <c r="B560" s="80" t="str">
        <f xml:space="preserve"> RTD("cqg.rtd",,"StudyData", $A$1, "Bar", "", "Time", $E$1,$A560, , "", "","False")</f>
        <v/>
      </c>
      <c r="C560" s="71" t="str">
        <f xml:space="preserve"> RTD("cqg.rtd",,"StudyData", $A$1, "Bar", "", "Open", $E$1, $A560,,,,,)</f>
        <v/>
      </c>
      <c r="D560" s="71" t="str">
        <f xml:space="preserve"> RTD("cqg.rtd",,"StudyData", $A$1, "Bar", "", "Close", $E$1, $A560,,,,,)</f>
        <v/>
      </c>
      <c r="F560" s="71"/>
      <c r="G560" s="69">
        <f t="shared" si="103"/>
        <v>-558</v>
      </c>
      <c r="H560" s="81" t="str">
        <f xml:space="preserve"> RTD("cqg.rtd",,"StudyData", $G$1, "Bar", "", "Time", $E$1,$A560, , "", "","False")</f>
        <v/>
      </c>
      <c r="I560" s="71" t="str">
        <f xml:space="preserve"> RTD("cqg.rtd",,"StudyData", $G$1, "Bar", "", "Open", $E$1, $A560,,,,,)</f>
        <v/>
      </c>
      <c r="J560" s="71" t="str">
        <f xml:space="preserve"> RTD("cqg.rtd",,"StudyData", $G$1, "Bar", "", "Close", $E$1, $A560,,,,,)</f>
        <v/>
      </c>
    </row>
    <row r="561" spans="1:10" x14ac:dyDescent="0.3">
      <c r="A561" s="69">
        <f t="shared" si="102"/>
        <v>-559</v>
      </c>
      <c r="B561" s="80" t="str">
        <f xml:space="preserve"> RTD("cqg.rtd",,"StudyData", $A$1, "Bar", "", "Time", $E$1,$A561, , "", "","False")</f>
        <v/>
      </c>
      <c r="C561" s="71" t="str">
        <f xml:space="preserve"> RTD("cqg.rtd",,"StudyData", $A$1, "Bar", "", "Open", $E$1, $A561,,,,,)</f>
        <v/>
      </c>
      <c r="D561" s="71" t="str">
        <f xml:space="preserve"> RTD("cqg.rtd",,"StudyData", $A$1, "Bar", "", "Close", $E$1, $A561,,,,,)</f>
        <v/>
      </c>
      <c r="F561" s="71"/>
      <c r="G561" s="69">
        <f t="shared" si="103"/>
        <v>-559</v>
      </c>
      <c r="H561" s="81" t="str">
        <f xml:space="preserve"> RTD("cqg.rtd",,"StudyData", $G$1, "Bar", "", "Time", $E$1,$A561, , "", "","False")</f>
        <v/>
      </c>
      <c r="I561" s="71" t="str">
        <f xml:space="preserve"> RTD("cqg.rtd",,"StudyData", $G$1, "Bar", "", "Open", $E$1, $A561,,,,,)</f>
        <v/>
      </c>
      <c r="J561" s="71" t="str">
        <f xml:space="preserve"> RTD("cqg.rtd",,"StudyData", $G$1, "Bar", "", "Close", $E$1, $A561,,,,,)</f>
        <v/>
      </c>
    </row>
    <row r="562" spans="1:10" x14ac:dyDescent="0.3">
      <c r="A562" s="69">
        <f t="shared" si="102"/>
        <v>-560</v>
      </c>
      <c r="B562" s="80" t="str">
        <f xml:space="preserve"> RTD("cqg.rtd",,"StudyData", $A$1, "Bar", "", "Time", $E$1,$A562, , "", "","False")</f>
        <v/>
      </c>
      <c r="C562" s="71" t="str">
        <f xml:space="preserve"> RTD("cqg.rtd",,"StudyData", $A$1, "Bar", "", "Open", $E$1, $A562,,,,,)</f>
        <v/>
      </c>
      <c r="D562" s="71" t="str">
        <f xml:space="preserve"> RTD("cqg.rtd",,"StudyData", $A$1, "Bar", "", "Close", $E$1, $A562,,,,,)</f>
        <v/>
      </c>
      <c r="F562" s="71"/>
      <c r="G562" s="69">
        <f t="shared" si="103"/>
        <v>-560</v>
      </c>
      <c r="H562" s="81" t="str">
        <f xml:space="preserve"> RTD("cqg.rtd",,"StudyData", $G$1, "Bar", "", "Time", $E$1,$A562, , "", "","False")</f>
        <v/>
      </c>
      <c r="I562" s="71" t="str">
        <f xml:space="preserve"> RTD("cqg.rtd",,"StudyData", $G$1, "Bar", "", "Open", $E$1, $A562,,,,,)</f>
        <v/>
      </c>
      <c r="J562" s="71" t="str">
        <f xml:space="preserve"> RTD("cqg.rtd",,"StudyData", $G$1, "Bar", "", "Close", $E$1, $A562,,,,,)</f>
        <v/>
      </c>
    </row>
    <row r="563" spans="1:10" x14ac:dyDescent="0.3">
      <c r="A563" s="69">
        <f t="shared" si="102"/>
        <v>-561</v>
      </c>
      <c r="B563" s="80" t="str">
        <f xml:space="preserve"> RTD("cqg.rtd",,"StudyData", $A$1, "Bar", "", "Time", $E$1,$A563, , "", "","False")</f>
        <v/>
      </c>
      <c r="C563" s="71" t="str">
        <f xml:space="preserve"> RTD("cqg.rtd",,"StudyData", $A$1, "Bar", "", "Open", $E$1, $A563,,,,,)</f>
        <v/>
      </c>
      <c r="D563" s="71" t="str">
        <f xml:space="preserve"> RTD("cqg.rtd",,"StudyData", $A$1, "Bar", "", "Close", $E$1, $A563,,,,,)</f>
        <v/>
      </c>
      <c r="F563" s="71"/>
      <c r="G563" s="69">
        <f t="shared" si="103"/>
        <v>-561</v>
      </c>
      <c r="H563" s="81" t="str">
        <f xml:space="preserve"> RTD("cqg.rtd",,"StudyData", $G$1, "Bar", "", "Time", $E$1,$A563, , "", "","False")</f>
        <v/>
      </c>
      <c r="I563" s="71" t="str">
        <f xml:space="preserve"> RTD("cqg.rtd",,"StudyData", $G$1, "Bar", "", "Open", $E$1, $A563,,,,,)</f>
        <v/>
      </c>
      <c r="J563" s="71" t="str">
        <f xml:space="preserve"> RTD("cqg.rtd",,"StudyData", $G$1, "Bar", "", "Close", $E$1, $A563,,,,,)</f>
        <v/>
      </c>
    </row>
    <row r="564" spans="1:10" x14ac:dyDescent="0.3">
      <c r="A564" s="69">
        <f t="shared" si="102"/>
        <v>-562</v>
      </c>
      <c r="B564" s="80" t="str">
        <f xml:space="preserve"> RTD("cqg.rtd",,"StudyData", $A$1, "Bar", "", "Time", $E$1,$A564, , "", "","False")</f>
        <v/>
      </c>
      <c r="C564" s="71" t="str">
        <f xml:space="preserve"> RTD("cqg.rtd",,"StudyData", $A$1, "Bar", "", "Open", $E$1, $A564,,,,,)</f>
        <v/>
      </c>
      <c r="D564" s="71" t="str">
        <f xml:space="preserve"> RTD("cqg.rtd",,"StudyData", $A$1, "Bar", "", "Close", $E$1, $A564,,,,,)</f>
        <v/>
      </c>
      <c r="F564" s="71"/>
      <c r="G564" s="69">
        <f t="shared" si="103"/>
        <v>-562</v>
      </c>
      <c r="H564" s="81" t="str">
        <f xml:space="preserve"> RTD("cqg.rtd",,"StudyData", $G$1, "Bar", "", "Time", $E$1,$A564, , "", "","False")</f>
        <v/>
      </c>
      <c r="I564" s="71" t="str">
        <f xml:space="preserve"> RTD("cqg.rtd",,"StudyData", $G$1, "Bar", "", "Open", $E$1, $A564,,,,,)</f>
        <v/>
      </c>
      <c r="J564" s="71" t="str">
        <f xml:space="preserve"> RTD("cqg.rtd",,"StudyData", $G$1, "Bar", "", "Close", $E$1, $A564,,,,,)</f>
        <v/>
      </c>
    </row>
    <row r="565" spans="1:10" x14ac:dyDescent="0.3">
      <c r="A565" s="69">
        <f t="shared" si="102"/>
        <v>-563</v>
      </c>
      <c r="B565" s="80" t="str">
        <f xml:space="preserve"> RTD("cqg.rtd",,"StudyData", $A$1, "Bar", "", "Time", $E$1,$A565, , "", "","False")</f>
        <v/>
      </c>
      <c r="C565" s="71" t="str">
        <f xml:space="preserve"> RTD("cqg.rtd",,"StudyData", $A$1, "Bar", "", "Open", $E$1, $A565,,,,,)</f>
        <v/>
      </c>
      <c r="D565" s="71" t="str">
        <f xml:space="preserve"> RTD("cqg.rtd",,"StudyData", $A$1, "Bar", "", "Close", $E$1, $A565,,,,,)</f>
        <v/>
      </c>
      <c r="F565" s="71"/>
      <c r="G565" s="69">
        <f t="shared" si="103"/>
        <v>-563</v>
      </c>
      <c r="H565" s="81" t="str">
        <f xml:space="preserve"> RTD("cqg.rtd",,"StudyData", $G$1, "Bar", "", "Time", $E$1,$A565, , "", "","False")</f>
        <v/>
      </c>
      <c r="I565" s="71" t="str">
        <f xml:space="preserve"> RTD("cqg.rtd",,"StudyData", $G$1, "Bar", "", "Open", $E$1, $A565,,,,,)</f>
        <v/>
      </c>
      <c r="J565" s="71" t="str">
        <f xml:space="preserve"> RTD("cqg.rtd",,"StudyData", $G$1, "Bar", "", "Close", $E$1, $A565,,,,,)</f>
        <v/>
      </c>
    </row>
    <row r="566" spans="1:10" x14ac:dyDescent="0.3">
      <c r="A566" s="69">
        <f t="shared" si="102"/>
        <v>-564</v>
      </c>
      <c r="B566" s="80" t="str">
        <f xml:space="preserve"> RTD("cqg.rtd",,"StudyData", $A$1, "Bar", "", "Time", $E$1,$A566, , "", "","False")</f>
        <v/>
      </c>
      <c r="C566" s="71" t="str">
        <f xml:space="preserve"> RTD("cqg.rtd",,"StudyData", $A$1, "Bar", "", "Open", $E$1, $A566,,,,,)</f>
        <v/>
      </c>
      <c r="D566" s="71" t="str">
        <f xml:space="preserve"> RTD("cqg.rtd",,"StudyData", $A$1, "Bar", "", "Close", $E$1, $A566,,,,,)</f>
        <v/>
      </c>
      <c r="F566" s="71"/>
      <c r="G566" s="69">
        <f t="shared" si="103"/>
        <v>-564</v>
      </c>
      <c r="H566" s="81" t="str">
        <f xml:space="preserve"> RTD("cqg.rtd",,"StudyData", $G$1, "Bar", "", "Time", $E$1,$A566, , "", "","False")</f>
        <v/>
      </c>
      <c r="I566" s="71" t="str">
        <f xml:space="preserve"> RTD("cqg.rtd",,"StudyData", $G$1, "Bar", "", "Open", $E$1, $A566,,,,,)</f>
        <v/>
      </c>
      <c r="J566" s="71" t="str">
        <f xml:space="preserve"> RTD("cqg.rtd",,"StudyData", $G$1, "Bar", "", "Close", $E$1, $A566,,,,,)</f>
        <v/>
      </c>
    </row>
    <row r="567" spans="1:10" x14ac:dyDescent="0.3">
      <c r="A567" s="69">
        <f t="shared" si="102"/>
        <v>-565</v>
      </c>
      <c r="B567" s="80" t="str">
        <f xml:space="preserve"> RTD("cqg.rtd",,"StudyData", $A$1, "Bar", "", "Time", $E$1,$A567, , "", "","False")</f>
        <v/>
      </c>
      <c r="C567" s="71" t="str">
        <f xml:space="preserve"> RTD("cqg.rtd",,"StudyData", $A$1, "Bar", "", "Open", $E$1, $A567,,,,,)</f>
        <v/>
      </c>
      <c r="D567" s="71" t="str">
        <f xml:space="preserve"> RTD("cqg.rtd",,"StudyData", $A$1, "Bar", "", "Close", $E$1, $A567,,,,,)</f>
        <v/>
      </c>
      <c r="F567" s="71"/>
      <c r="G567" s="69">
        <f t="shared" si="103"/>
        <v>-565</v>
      </c>
      <c r="H567" s="81" t="str">
        <f xml:space="preserve"> RTD("cqg.rtd",,"StudyData", $G$1, "Bar", "", "Time", $E$1,$A567, , "", "","False")</f>
        <v/>
      </c>
      <c r="I567" s="71" t="str">
        <f xml:space="preserve"> RTD("cqg.rtd",,"StudyData", $G$1, "Bar", "", "Open", $E$1, $A567,,,,,)</f>
        <v/>
      </c>
      <c r="J567" s="71" t="str">
        <f xml:space="preserve"> RTD("cqg.rtd",,"StudyData", $G$1, "Bar", "", "Close", $E$1, $A567,,,,,)</f>
        <v/>
      </c>
    </row>
    <row r="568" spans="1:10" x14ac:dyDescent="0.3">
      <c r="A568" s="69">
        <f t="shared" si="102"/>
        <v>-566</v>
      </c>
      <c r="B568" s="80" t="str">
        <f xml:space="preserve"> RTD("cqg.rtd",,"StudyData", $A$1, "Bar", "", "Time", $E$1,$A568, , "", "","False")</f>
        <v/>
      </c>
      <c r="C568" s="71" t="str">
        <f xml:space="preserve"> RTD("cqg.rtd",,"StudyData", $A$1, "Bar", "", "Open", $E$1, $A568,,,,,)</f>
        <v/>
      </c>
      <c r="D568" s="71" t="str">
        <f xml:space="preserve"> RTD("cqg.rtd",,"StudyData", $A$1, "Bar", "", "Close", $E$1, $A568,,,,,)</f>
        <v/>
      </c>
      <c r="F568" s="71"/>
      <c r="G568" s="69">
        <f t="shared" si="103"/>
        <v>-566</v>
      </c>
      <c r="H568" s="81" t="str">
        <f xml:space="preserve"> RTD("cqg.rtd",,"StudyData", $G$1, "Bar", "", "Time", $E$1,$A568, , "", "","False")</f>
        <v/>
      </c>
      <c r="I568" s="71" t="str">
        <f xml:space="preserve"> RTD("cqg.rtd",,"StudyData", $G$1, "Bar", "", "Open", $E$1, $A568,,,,,)</f>
        <v/>
      </c>
      <c r="J568" s="71" t="str">
        <f xml:space="preserve"> RTD("cqg.rtd",,"StudyData", $G$1, "Bar", "", "Close", $E$1, $A568,,,,,)</f>
        <v/>
      </c>
    </row>
    <row r="569" spans="1:10" x14ac:dyDescent="0.3">
      <c r="A569" s="69">
        <f t="shared" si="102"/>
        <v>-567</v>
      </c>
      <c r="B569" s="80" t="str">
        <f xml:space="preserve"> RTD("cqg.rtd",,"StudyData", $A$1, "Bar", "", "Time", $E$1,$A569, , "", "","False")</f>
        <v/>
      </c>
      <c r="C569" s="71" t="str">
        <f xml:space="preserve"> RTD("cqg.rtd",,"StudyData", $A$1, "Bar", "", "Open", $E$1, $A569,,,,,)</f>
        <v/>
      </c>
      <c r="D569" s="71" t="str">
        <f xml:space="preserve"> RTD("cqg.rtd",,"StudyData", $A$1, "Bar", "", "Close", $E$1, $A569,,,,,)</f>
        <v/>
      </c>
      <c r="F569" s="71"/>
      <c r="G569" s="69">
        <f t="shared" si="103"/>
        <v>-567</v>
      </c>
      <c r="H569" s="81" t="str">
        <f xml:space="preserve"> RTD("cqg.rtd",,"StudyData", $G$1, "Bar", "", "Time", $E$1,$A569, , "", "","False")</f>
        <v/>
      </c>
      <c r="I569" s="71" t="str">
        <f xml:space="preserve"> RTD("cqg.rtd",,"StudyData", $G$1, "Bar", "", "Open", $E$1, $A569,,,,,)</f>
        <v/>
      </c>
      <c r="J569" s="71" t="str">
        <f xml:space="preserve"> RTD("cqg.rtd",,"StudyData", $G$1, "Bar", "", "Close", $E$1, $A569,,,,,)</f>
        <v/>
      </c>
    </row>
    <row r="570" spans="1:10" x14ac:dyDescent="0.3">
      <c r="A570" s="69">
        <f t="shared" si="102"/>
        <v>-568</v>
      </c>
      <c r="B570" s="80" t="str">
        <f xml:space="preserve"> RTD("cqg.rtd",,"StudyData", $A$1, "Bar", "", "Time", $E$1,$A570, , "", "","False")</f>
        <v/>
      </c>
      <c r="C570" s="71" t="str">
        <f xml:space="preserve"> RTD("cqg.rtd",,"StudyData", $A$1, "Bar", "", "Open", $E$1, $A570,,,,,)</f>
        <v/>
      </c>
      <c r="D570" s="71" t="str">
        <f xml:space="preserve"> RTD("cqg.rtd",,"StudyData", $A$1, "Bar", "", "Close", $E$1, $A570,,,,,)</f>
        <v/>
      </c>
      <c r="F570" s="71"/>
      <c r="G570" s="69">
        <f t="shared" si="103"/>
        <v>-568</v>
      </c>
      <c r="H570" s="81" t="str">
        <f xml:space="preserve"> RTD("cqg.rtd",,"StudyData", $G$1, "Bar", "", "Time", $E$1,$A570, , "", "","False")</f>
        <v/>
      </c>
      <c r="I570" s="71" t="str">
        <f xml:space="preserve"> RTD("cqg.rtd",,"StudyData", $G$1, "Bar", "", "Open", $E$1, $A570,,,,,)</f>
        <v/>
      </c>
      <c r="J570" s="71" t="str">
        <f xml:space="preserve"> RTD("cqg.rtd",,"StudyData", $G$1, "Bar", "", "Close", $E$1, $A570,,,,,)</f>
        <v/>
      </c>
    </row>
    <row r="571" spans="1:10" x14ac:dyDescent="0.3">
      <c r="A571" s="69">
        <f t="shared" si="102"/>
        <v>-569</v>
      </c>
      <c r="B571" s="80" t="str">
        <f xml:space="preserve"> RTD("cqg.rtd",,"StudyData", $A$1, "Bar", "", "Time", $E$1,$A571, , "", "","False")</f>
        <v/>
      </c>
      <c r="C571" s="71" t="str">
        <f xml:space="preserve"> RTD("cqg.rtd",,"StudyData", $A$1, "Bar", "", "Open", $E$1, $A571,,,,,)</f>
        <v/>
      </c>
      <c r="D571" s="71" t="str">
        <f xml:space="preserve"> RTD("cqg.rtd",,"StudyData", $A$1, "Bar", "", "Close", $E$1, $A571,,,,,)</f>
        <v/>
      </c>
      <c r="F571" s="71"/>
      <c r="G571" s="69">
        <f t="shared" si="103"/>
        <v>-569</v>
      </c>
      <c r="H571" s="81" t="str">
        <f xml:space="preserve"> RTD("cqg.rtd",,"StudyData", $G$1, "Bar", "", "Time", $E$1,$A571, , "", "","False")</f>
        <v/>
      </c>
      <c r="I571" s="71" t="str">
        <f xml:space="preserve"> RTD("cqg.rtd",,"StudyData", $G$1, "Bar", "", "Open", $E$1, $A571,,,,,)</f>
        <v/>
      </c>
      <c r="J571" s="71" t="str">
        <f xml:space="preserve"> RTD("cqg.rtd",,"StudyData", $G$1, "Bar", "", "Close", $E$1, $A571,,,,,)</f>
        <v/>
      </c>
    </row>
    <row r="572" spans="1:10" x14ac:dyDescent="0.3">
      <c r="A572" s="69">
        <f t="shared" si="102"/>
        <v>-570</v>
      </c>
      <c r="B572" s="80" t="str">
        <f xml:space="preserve"> RTD("cqg.rtd",,"StudyData", $A$1, "Bar", "", "Time", $E$1,$A572, , "", "","False")</f>
        <v/>
      </c>
      <c r="C572" s="71" t="str">
        <f xml:space="preserve"> RTD("cqg.rtd",,"StudyData", $A$1, "Bar", "", "Open", $E$1, $A572,,,,,)</f>
        <v/>
      </c>
      <c r="D572" s="71" t="str">
        <f xml:space="preserve"> RTD("cqg.rtd",,"StudyData", $A$1, "Bar", "", "Close", $E$1, $A572,,,,,)</f>
        <v/>
      </c>
      <c r="F572" s="71"/>
      <c r="G572" s="69">
        <f t="shared" si="103"/>
        <v>-570</v>
      </c>
      <c r="H572" s="81" t="str">
        <f xml:space="preserve"> RTD("cqg.rtd",,"StudyData", $G$1, "Bar", "", "Time", $E$1,$A572, , "", "","False")</f>
        <v/>
      </c>
      <c r="I572" s="71" t="str">
        <f xml:space="preserve"> RTD("cqg.rtd",,"StudyData", $G$1, "Bar", "", "Open", $E$1, $A572,,,,,)</f>
        <v/>
      </c>
      <c r="J572" s="71" t="str">
        <f xml:space="preserve"> RTD("cqg.rtd",,"StudyData", $G$1, "Bar", "", "Close", $E$1, $A572,,,,,)</f>
        <v/>
      </c>
    </row>
    <row r="573" spans="1:10" x14ac:dyDescent="0.3">
      <c r="A573" s="69">
        <f t="shared" si="102"/>
        <v>-571</v>
      </c>
      <c r="B573" s="80" t="str">
        <f xml:space="preserve"> RTD("cqg.rtd",,"StudyData", $A$1, "Bar", "", "Time", $E$1,$A573, , "", "","False")</f>
        <v/>
      </c>
      <c r="C573" s="71" t="str">
        <f xml:space="preserve"> RTD("cqg.rtd",,"StudyData", $A$1, "Bar", "", "Open", $E$1, $A573,,,,,)</f>
        <v/>
      </c>
      <c r="D573" s="71" t="str">
        <f xml:space="preserve"> RTD("cqg.rtd",,"StudyData", $A$1, "Bar", "", "Close", $E$1, $A573,,,,,)</f>
        <v/>
      </c>
      <c r="F573" s="71"/>
      <c r="G573" s="69">
        <f t="shared" si="103"/>
        <v>-571</v>
      </c>
      <c r="H573" s="81" t="str">
        <f xml:space="preserve"> RTD("cqg.rtd",,"StudyData", $G$1, "Bar", "", "Time", $E$1,$A573, , "", "","False")</f>
        <v/>
      </c>
      <c r="I573" s="71" t="str">
        <f xml:space="preserve"> RTD("cqg.rtd",,"StudyData", $G$1, "Bar", "", "Open", $E$1, $A573,,,,,)</f>
        <v/>
      </c>
      <c r="J573" s="71" t="str">
        <f xml:space="preserve"> RTD("cqg.rtd",,"StudyData", $G$1, "Bar", "", "Close", $E$1, $A573,,,,,)</f>
        <v/>
      </c>
    </row>
    <row r="574" spans="1:10" x14ac:dyDescent="0.3">
      <c r="A574" s="69">
        <f t="shared" si="102"/>
        <v>-572</v>
      </c>
      <c r="B574" s="80" t="str">
        <f xml:space="preserve"> RTD("cqg.rtd",,"StudyData", $A$1, "Bar", "", "Time", $E$1,$A574, , "", "","False")</f>
        <v/>
      </c>
      <c r="C574" s="71" t="str">
        <f xml:space="preserve"> RTD("cqg.rtd",,"StudyData", $A$1, "Bar", "", "Open", $E$1, $A574,,,,,)</f>
        <v/>
      </c>
      <c r="D574" s="71" t="str">
        <f xml:space="preserve"> RTD("cqg.rtd",,"StudyData", $A$1, "Bar", "", "Close", $E$1, $A574,,,,,)</f>
        <v/>
      </c>
      <c r="F574" s="71"/>
      <c r="G574" s="69">
        <f t="shared" si="103"/>
        <v>-572</v>
      </c>
      <c r="H574" s="81" t="str">
        <f xml:space="preserve"> RTD("cqg.rtd",,"StudyData", $G$1, "Bar", "", "Time", $E$1,$A574, , "", "","False")</f>
        <v/>
      </c>
      <c r="I574" s="71" t="str">
        <f xml:space="preserve"> RTD("cqg.rtd",,"StudyData", $G$1, "Bar", "", "Open", $E$1, $A574,,,,,)</f>
        <v/>
      </c>
      <c r="J574" s="71" t="str">
        <f xml:space="preserve"> RTD("cqg.rtd",,"StudyData", $G$1, "Bar", "", "Close", $E$1, $A574,,,,,)</f>
        <v/>
      </c>
    </row>
    <row r="575" spans="1:10" x14ac:dyDescent="0.3">
      <c r="A575" s="69">
        <f t="shared" si="102"/>
        <v>-573</v>
      </c>
      <c r="B575" s="80" t="str">
        <f xml:space="preserve"> RTD("cqg.rtd",,"StudyData", $A$1, "Bar", "", "Time", $E$1,$A575, , "", "","False")</f>
        <v/>
      </c>
      <c r="C575" s="71" t="str">
        <f xml:space="preserve"> RTD("cqg.rtd",,"StudyData", $A$1, "Bar", "", "Open", $E$1, $A575,,,,,)</f>
        <v/>
      </c>
      <c r="D575" s="71" t="str">
        <f xml:space="preserve"> RTD("cqg.rtd",,"StudyData", $A$1, "Bar", "", "Close", $E$1, $A575,,,,,)</f>
        <v/>
      </c>
      <c r="F575" s="71"/>
      <c r="G575" s="69">
        <f t="shared" si="103"/>
        <v>-573</v>
      </c>
      <c r="H575" s="81" t="str">
        <f xml:space="preserve"> RTD("cqg.rtd",,"StudyData", $G$1, "Bar", "", "Time", $E$1,$A575, , "", "","False")</f>
        <v/>
      </c>
      <c r="I575" s="71" t="str">
        <f xml:space="preserve"> RTD("cqg.rtd",,"StudyData", $G$1, "Bar", "", "Open", $E$1, $A575,,,,,)</f>
        <v/>
      </c>
      <c r="J575" s="71" t="str">
        <f xml:space="preserve"> RTD("cqg.rtd",,"StudyData", $G$1, "Bar", "", "Close", $E$1, $A575,,,,,)</f>
        <v/>
      </c>
    </row>
    <row r="576" spans="1:10" x14ac:dyDescent="0.3">
      <c r="A576" s="69">
        <f t="shared" si="102"/>
        <v>-574</v>
      </c>
      <c r="B576" s="80" t="str">
        <f xml:space="preserve"> RTD("cqg.rtd",,"StudyData", $A$1, "Bar", "", "Time", $E$1,$A576, , "", "","False")</f>
        <v/>
      </c>
      <c r="C576" s="71" t="str">
        <f xml:space="preserve"> RTD("cqg.rtd",,"StudyData", $A$1, "Bar", "", "Open", $E$1, $A576,,,,,)</f>
        <v/>
      </c>
      <c r="D576" s="71" t="str">
        <f xml:space="preserve"> RTD("cqg.rtd",,"StudyData", $A$1, "Bar", "", "Close", $E$1, $A576,,,,,)</f>
        <v/>
      </c>
      <c r="F576" s="71"/>
      <c r="G576" s="69">
        <f t="shared" si="103"/>
        <v>-574</v>
      </c>
      <c r="H576" s="81" t="str">
        <f xml:space="preserve"> RTD("cqg.rtd",,"StudyData", $G$1, "Bar", "", "Time", $E$1,$A576, , "", "","False")</f>
        <v/>
      </c>
      <c r="I576" s="71" t="str">
        <f xml:space="preserve"> RTD("cqg.rtd",,"StudyData", $G$1, "Bar", "", "Open", $E$1, $A576,,,,,)</f>
        <v/>
      </c>
      <c r="J576" s="71" t="str">
        <f xml:space="preserve"> RTD("cqg.rtd",,"StudyData", $G$1, "Bar", "", "Close", $E$1, $A576,,,,,)</f>
        <v/>
      </c>
    </row>
    <row r="577" spans="1:10" x14ac:dyDescent="0.3">
      <c r="A577" s="69">
        <f t="shared" si="102"/>
        <v>-575</v>
      </c>
      <c r="B577" s="80" t="str">
        <f xml:space="preserve"> RTD("cqg.rtd",,"StudyData", $A$1, "Bar", "", "Time", $E$1,$A577, , "", "","False")</f>
        <v/>
      </c>
      <c r="C577" s="71" t="str">
        <f xml:space="preserve"> RTD("cqg.rtd",,"StudyData", $A$1, "Bar", "", "Open", $E$1, $A577,,,,,)</f>
        <v/>
      </c>
      <c r="D577" s="71" t="str">
        <f xml:space="preserve"> RTD("cqg.rtd",,"StudyData", $A$1, "Bar", "", "Close", $E$1, $A577,,,,,)</f>
        <v/>
      </c>
      <c r="F577" s="71"/>
      <c r="G577" s="69">
        <f t="shared" si="103"/>
        <v>-575</v>
      </c>
      <c r="H577" s="81" t="str">
        <f xml:space="preserve"> RTD("cqg.rtd",,"StudyData", $G$1, "Bar", "", "Time", $E$1,$A577, , "", "","False")</f>
        <v/>
      </c>
      <c r="I577" s="71" t="str">
        <f xml:space="preserve"> RTD("cqg.rtd",,"StudyData", $G$1, "Bar", "", "Open", $E$1, $A577,,,,,)</f>
        <v/>
      </c>
      <c r="J577" s="71" t="str">
        <f xml:space="preserve"> RTD("cqg.rtd",,"StudyData", $G$1, "Bar", "", "Close", $E$1, $A577,,,,,)</f>
        <v/>
      </c>
    </row>
    <row r="578" spans="1:10" x14ac:dyDescent="0.3">
      <c r="A578" s="69">
        <f t="shared" si="102"/>
        <v>-576</v>
      </c>
      <c r="B578" s="80" t="str">
        <f xml:space="preserve"> RTD("cqg.rtd",,"StudyData", $A$1, "Bar", "", "Time", $E$1,$A578, , "", "","False")</f>
        <v/>
      </c>
      <c r="C578" s="71" t="str">
        <f xml:space="preserve"> RTD("cqg.rtd",,"StudyData", $A$1, "Bar", "", "Open", $E$1, $A578,,,,,)</f>
        <v/>
      </c>
      <c r="D578" s="71" t="str">
        <f xml:space="preserve"> RTD("cqg.rtd",,"StudyData", $A$1, "Bar", "", "Close", $E$1, $A578,,,,,)</f>
        <v/>
      </c>
      <c r="F578" s="71"/>
      <c r="G578" s="69">
        <f t="shared" si="103"/>
        <v>-576</v>
      </c>
      <c r="H578" s="81" t="str">
        <f xml:space="preserve"> RTD("cqg.rtd",,"StudyData", $G$1, "Bar", "", "Time", $E$1,$A578, , "", "","False")</f>
        <v/>
      </c>
      <c r="I578" s="71" t="str">
        <f xml:space="preserve"> RTD("cqg.rtd",,"StudyData", $G$1, "Bar", "", "Open", $E$1, $A578,,,,,)</f>
        <v/>
      </c>
      <c r="J578" s="71" t="str">
        <f xml:space="preserve"> RTD("cqg.rtd",,"StudyData", $G$1, "Bar", "", "Close", $E$1, $A578,,,,,)</f>
        <v/>
      </c>
    </row>
    <row r="579" spans="1:10" x14ac:dyDescent="0.3">
      <c r="A579" s="69">
        <f t="shared" si="102"/>
        <v>-577</v>
      </c>
      <c r="B579" s="80" t="str">
        <f xml:space="preserve"> RTD("cqg.rtd",,"StudyData", $A$1, "Bar", "", "Time", $E$1,$A579, , "", "","False")</f>
        <v/>
      </c>
      <c r="C579" s="71" t="str">
        <f xml:space="preserve"> RTD("cqg.rtd",,"StudyData", $A$1, "Bar", "", "Open", $E$1, $A579,,,,,)</f>
        <v/>
      </c>
      <c r="D579" s="71" t="str">
        <f xml:space="preserve"> RTD("cqg.rtd",,"StudyData", $A$1, "Bar", "", "Close", $E$1, $A579,,,,,)</f>
        <v/>
      </c>
      <c r="F579" s="71"/>
      <c r="G579" s="69">
        <f t="shared" si="103"/>
        <v>-577</v>
      </c>
      <c r="H579" s="81" t="str">
        <f xml:space="preserve"> RTD("cqg.rtd",,"StudyData", $G$1, "Bar", "", "Time", $E$1,$A579, , "", "","False")</f>
        <v/>
      </c>
      <c r="I579" s="71" t="str">
        <f xml:space="preserve"> RTD("cqg.rtd",,"StudyData", $G$1, "Bar", "", "Open", $E$1, $A579,,,,,)</f>
        <v/>
      </c>
      <c r="J579" s="71" t="str">
        <f xml:space="preserve"> RTD("cqg.rtd",,"StudyData", $G$1, "Bar", "", "Close", $E$1, $A579,,,,,)</f>
        <v/>
      </c>
    </row>
    <row r="580" spans="1:10" x14ac:dyDescent="0.3">
      <c r="A580" s="69">
        <f t="shared" ref="A580:A589" si="104">A579-1</f>
        <v>-578</v>
      </c>
      <c r="B580" s="80" t="str">
        <f xml:space="preserve"> RTD("cqg.rtd",,"StudyData", $A$1, "Bar", "", "Time", $E$1,$A580, , "", "","False")</f>
        <v/>
      </c>
      <c r="C580" s="71" t="str">
        <f xml:space="preserve"> RTD("cqg.rtd",,"StudyData", $A$1, "Bar", "", "Open", $E$1, $A580,,,,,)</f>
        <v/>
      </c>
      <c r="D580" s="71" t="str">
        <f xml:space="preserve"> RTD("cqg.rtd",,"StudyData", $A$1, "Bar", "", "Close", $E$1, $A580,,,,,)</f>
        <v/>
      </c>
      <c r="F580" s="71"/>
      <c r="G580" s="69">
        <f t="shared" ref="G580:G589" si="105">G579-1</f>
        <v>-578</v>
      </c>
      <c r="H580" s="81" t="str">
        <f xml:space="preserve"> RTD("cqg.rtd",,"StudyData", $G$1, "Bar", "", "Time", $E$1,$A580, , "", "","False")</f>
        <v/>
      </c>
      <c r="I580" s="71" t="str">
        <f xml:space="preserve"> RTD("cqg.rtd",,"StudyData", $G$1, "Bar", "", "Open", $E$1, $A580,,,,,)</f>
        <v/>
      </c>
      <c r="J580" s="71" t="str">
        <f xml:space="preserve"> RTD("cqg.rtd",,"StudyData", $G$1, "Bar", "", "Close", $E$1, $A580,,,,,)</f>
        <v/>
      </c>
    </row>
    <row r="581" spans="1:10" x14ac:dyDescent="0.3">
      <c r="A581" s="69">
        <f t="shared" si="104"/>
        <v>-579</v>
      </c>
      <c r="B581" s="80" t="str">
        <f xml:space="preserve"> RTD("cqg.rtd",,"StudyData", $A$1, "Bar", "", "Time", $E$1,$A581, , "", "","False")</f>
        <v/>
      </c>
      <c r="C581" s="71" t="str">
        <f xml:space="preserve"> RTD("cqg.rtd",,"StudyData", $A$1, "Bar", "", "Open", $E$1, $A581,,,,,)</f>
        <v/>
      </c>
      <c r="D581" s="71" t="str">
        <f xml:space="preserve"> RTD("cqg.rtd",,"StudyData", $A$1, "Bar", "", "Close", $E$1, $A581,,,,,)</f>
        <v/>
      </c>
      <c r="F581" s="71"/>
      <c r="G581" s="69">
        <f t="shared" si="105"/>
        <v>-579</v>
      </c>
      <c r="H581" s="81" t="str">
        <f xml:space="preserve"> RTD("cqg.rtd",,"StudyData", $G$1, "Bar", "", "Time", $E$1,$A581, , "", "","False")</f>
        <v/>
      </c>
      <c r="I581" s="71" t="str">
        <f xml:space="preserve"> RTD("cqg.rtd",,"StudyData", $G$1, "Bar", "", "Open", $E$1, $A581,,,,,)</f>
        <v/>
      </c>
      <c r="J581" s="71" t="str">
        <f xml:space="preserve"> RTD("cqg.rtd",,"StudyData", $G$1, "Bar", "", "Close", $E$1, $A581,,,,,)</f>
        <v/>
      </c>
    </row>
    <row r="582" spans="1:10" x14ac:dyDescent="0.3">
      <c r="A582" s="69">
        <f t="shared" si="104"/>
        <v>-580</v>
      </c>
      <c r="B582" s="80" t="str">
        <f xml:space="preserve"> RTD("cqg.rtd",,"StudyData", $A$1, "Bar", "", "Time", $E$1,$A582, , "", "","False")</f>
        <v/>
      </c>
      <c r="C582" s="71" t="str">
        <f xml:space="preserve"> RTD("cqg.rtd",,"StudyData", $A$1, "Bar", "", "Open", $E$1, $A582,,,,,)</f>
        <v/>
      </c>
      <c r="D582" s="71" t="str">
        <f xml:space="preserve"> RTD("cqg.rtd",,"StudyData", $A$1, "Bar", "", "Close", $E$1, $A582,,,,,)</f>
        <v/>
      </c>
      <c r="F582" s="71"/>
      <c r="G582" s="69">
        <f t="shared" si="105"/>
        <v>-580</v>
      </c>
      <c r="H582" s="81" t="str">
        <f xml:space="preserve"> RTD("cqg.rtd",,"StudyData", $G$1, "Bar", "", "Time", $E$1,$A582, , "", "","False")</f>
        <v/>
      </c>
      <c r="I582" s="71" t="str">
        <f xml:space="preserve"> RTD("cqg.rtd",,"StudyData", $G$1, "Bar", "", "Open", $E$1, $A582,,,,,)</f>
        <v/>
      </c>
      <c r="J582" s="71" t="str">
        <f xml:space="preserve"> RTD("cqg.rtd",,"StudyData", $G$1, "Bar", "", "Close", $E$1, $A582,,,,,)</f>
        <v/>
      </c>
    </row>
    <row r="583" spans="1:10" x14ac:dyDescent="0.3">
      <c r="A583" s="69">
        <f t="shared" si="104"/>
        <v>-581</v>
      </c>
      <c r="B583" s="80" t="str">
        <f xml:space="preserve"> RTD("cqg.rtd",,"StudyData", $A$1, "Bar", "", "Time", $E$1,$A583, , "", "","False")</f>
        <v/>
      </c>
      <c r="C583" s="71" t="str">
        <f xml:space="preserve"> RTD("cqg.rtd",,"StudyData", $A$1, "Bar", "", "Open", $E$1, $A583,,,,,)</f>
        <v/>
      </c>
      <c r="D583" s="71" t="str">
        <f xml:space="preserve"> RTD("cqg.rtd",,"StudyData", $A$1, "Bar", "", "Close", $E$1, $A583,,,,,)</f>
        <v/>
      </c>
      <c r="F583" s="71"/>
      <c r="G583" s="69">
        <f t="shared" si="105"/>
        <v>-581</v>
      </c>
      <c r="H583" s="81" t="str">
        <f xml:space="preserve"> RTD("cqg.rtd",,"StudyData", $G$1, "Bar", "", "Time", $E$1,$A583, , "", "","False")</f>
        <v/>
      </c>
      <c r="I583" s="71" t="str">
        <f xml:space="preserve"> RTD("cqg.rtd",,"StudyData", $G$1, "Bar", "", "Open", $E$1, $A583,,,,,)</f>
        <v/>
      </c>
      <c r="J583" s="71" t="str">
        <f xml:space="preserve"> RTD("cqg.rtd",,"StudyData", $G$1, "Bar", "", "Close", $E$1, $A583,,,,,)</f>
        <v/>
      </c>
    </row>
    <row r="584" spans="1:10" x14ac:dyDescent="0.3">
      <c r="A584" s="69">
        <f t="shared" si="104"/>
        <v>-582</v>
      </c>
      <c r="B584" s="80" t="str">
        <f xml:space="preserve"> RTD("cqg.rtd",,"StudyData", $A$1, "Bar", "", "Time", $E$1,$A584, , "", "","False")</f>
        <v/>
      </c>
      <c r="C584" s="71" t="str">
        <f xml:space="preserve"> RTD("cqg.rtd",,"StudyData", $A$1, "Bar", "", "Open", $E$1, $A584,,,,,)</f>
        <v/>
      </c>
      <c r="D584" s="71" t="str">
        <f xml:space="preserve"> RTD("cqg.rtd",,"StudyData", $A$1, "Bar", "", "Close", $E$1, $A584,,,,,)</f>
        <v/>
      </c>
      <c r="F584" s="71"/>
      <c r="G584" s="69">
        <f t="shared" si="105"/>
        <v>-582</v>
      </c>
      <c r="H584" s="81" t="str">
        <f xml:space="preserve"> RTD("cqg.rtd",,"StudyData", $G$1, "Bar", "", "Time", $E$1,$A584, , "", "","False")</f>
        <v/>
      </c>
      <c r="I584" s="71" t="str">
        <f xml:space="preserve"> RTD("cqg.rtd",,"StudyData", $G$1, "Bar", "", "Open", $E$1, $A584,,,,,)</f>
        <v/>
      </c>
      <c r="J584" s="71" t="str">
        <f xml:space="preserve"> RTD("cqg.rtd",,"StudyData", $G$1, "Bar", "", "Close", $E$1, $A584,,,,,)</f>
        <v/>
      </c>
    </row>
    <row r="585" spans="1:10" x14ac:dyDescent="0.3">
      <c r="A585" s="69">
        <f t="shared" si="104"/>
        <v>-583</v>
      </c>
      <c r="B585" s="80" t="str">
        <f xml:space="preserve"> RTD("cqg.rtd",,"StudyData", $A$1, "Bar", "", "Time", $E$1,$A585, , "", "","False")</f>
        <v/>
      </c>
      <c r="C585" s="71" t="str">
        <f xml:space="preserve"> RTD("cqg.rtd",,"StudyData", $A$1, "Bar", "", "Open", $E$1, $A585,,,,,)</f>
        <v/>
      </c>
      <c r="D585" s="71" t="str">
        <f xml:space="preserve"> RTD("cqg.rtd",,"StudyData", $A$1, "Bar", "", "Close", $E$1, $A585,,,,,)</f>
        <v/>
      </c>
      <c r="F585" s="71"/>
      <c r="G585" s="69">
        <f t="shared" si="105"/>
        <v>-583</v>
      </c>
      <c r="H585" s="81" t="str">
        <f xml:space="preserve"> RTD("cqg.rtd",,"StudyData", $G$1, "Bar", "", "Time", $E$1,$A585, , "", "","False")</f>
        <v/>
      </c>
      <c r="I585" s="71" t="str">
        <f xml:space="preserve"> RTD("cqg.rtd",,"StudyData", $G$1, "Bar", "", "Open", $E$1, $A585,,,,,)</f>
        <v/>
      </c>
      <c r="J585" s="71" t="str">
        <f xml:space="preserve"> RTD("cqg.rtd",,"StudyData", $G$1, "Bar", "", "Close", $E$1, $A585,,,,,)</f>
        <v/>
      </c>
    </row>
    <row r="586" spans="1:10" x14ac:dyDescent="0.3">
      <c r="A586" s="69">
        <f t="shared" si="104"/>
        <v>-584</v>
      </c>
      <c r="B586" s="80" t="str">
        <f xml:space="preserve"> RTD("cqg.rtd",,"StudyData", $A$1, "Bar", "", "Time", $E$1,$A586, , "", "","False")</f>
        <v/>
      </c>
      <c r="C586" s="71" t="str">
        <f xml:space="preserve"> RTD("cqg.rtd",,"StudyData", $A$1, "Bar", "", "Open", $E$1, $A586,,,,,)</f>
        <v/>
      </c>
      <c r="D586" s="71" t="str">
        <f xml:space="preserve"> RTD("cqg.rtd",,"StudyData", $A$1, "Bar", "", "Close", $E$1, $A586,,,,,)</f>
        <v/>
      </c>
      <c r="F586" s="71"/>
      <c r="G586" s="69">
        <f t="shared" si="105"/>
        <v>-584</v>
      </c>
      <c r="H586" s="81" t="str">
        <f xml:space="preserve"> RTD("cqg.rtd",,"StudyData", $G$1, "Bar", "", "Time", $E$1,$A586, , "", "","False")</f>
        <v/>
      </c>
      <c r="I586" s="71" t="str">
        <f xml:space="preserve"> RTD("cqg.rtd",,"StudyData", $G$1, "Bar", "", "Open", $E$1, $A586,,,,,)</f>
        <v/>
      </c>
      <c r="J586" s="71" t="str">
        <f xml:space="preserve"> RTD("cqg.rtd",,"StudyData", $G$1, "Bar", "", "Close", $E$1, $A586,,,,,)</f>
        <v/>
      </c>
    </row>
    <row r="587" spans="1:10" x14ac:dyDescent="0.3">
      <c r="A587" s="69">
        <f t="shared" si="104"/>
        <v>-585</v>
      </c>
      <c r="B587" s="80" t="str">
        <f xml:space="preserve"> RTD("cqg.rtd",,"StudyData", $A$1, "Bar", "", "Time", $E$1,$A587, , "", "","False")</f>
        <v/>
      </c>
      <c r="C587" s="71" t="str">
        <f xml:space="preserve"> RTD("cqg.rtd",,"StudyData", $A$1, "Bar", "", "Open", $E$1, $A587,,,,,)</f>
        <v/>
      </c>
      <c r="D587" s="71" t="str">
        <f xml:space="preserve"> RTD("cqg.rtd",,"StudyData", $A$1, "Bar", "", "Close", $E$1, $A587,,,,,)</f>
        <v/>
      </c>
      <c r="F587" s="71"/>
      <c r="G587" s="69">
        <f t="shared" si="105"/>
        <v>-585</v>
      </c>
      <c r="H587" s="81" t="str">
        <f xml:space="preserve"> RTD("cqg.rtd",,"StudyData", $G$1, "Bar", "", "Time", $E$1,$A587, , "", "","False")</f>
        <v/>
      </c>
      <c r="I587" s="71" t="str">
        <f xml:space="preserve"> RTD("cqg.rtd",,"StudyData", $G$1, "Bar", "", "Open", $E$1, $A587,,,,,)</f>
        <v/>
      </c>
      <c r="J587" s="71" t="str">
        <f xml:space="preserve"> RTD("cqg.rtd",,"StudyData", $G$1, "Bar", "", "Close", $E$1, $A587,,,,,)</f>
        <v/>
      </c>
    </row>
    <row r="588" spans="1:10" x14ac:dyDescent="0.3">
      <c r="A588" s="69">
        <f t="shared" si="104"/>
        <v>-586</v>
      </c>
      <c r="B588" s="80" t="str">
        <f xml:space="preserve"> RTD("cqg.rtd",,"StudyData", $A$1, "Bar", "", "Time", $E$1,$A588, , "", "","False")</f>
        <v/>
      </c>
      <c r="C588" s="71" t="str">
        <f xml:space="preserve"> RTD("cqg.rtd",,"StudyData", $A$1, "Bar", "", "Open", $E$1, $A588,,,,,)</f>
        <v/>
      </c>
      <c r="D588" s="71" t="str">
        <f xml:space="preserve"> RTD("cqg.rtd",,"StudyData", $A$1, "Bar", "", "Close", $E$1, $A588,,,,,)</f>
        <v/>
      </c>
      <c r="F588" s="71"/>
      <c r="G588" s="69">
        <f t="shared" si="105"/>
        <v>-586</v>
      </c>
      <c r="H588" s="81" t="str">
        <f xml:space="preserve"> RTD("cqg.rtd",,"StudyData", $G$1, "Bar", "", "Time", $E$1,$A588, , "", "","False")</f>
        <v/>
      </c>
      <c r="I588" s="71" t="str">
        <f xml:space="preserve"> RTD("cqg.rtd",,"StudyData", $G$1, "Bar", "", "Open", $E$1, $A588,,,,,)</f>
        <v/>
      </c>
      <c r="J588" s="71" t="str">
        <f xml:space="preserve"> RTD("cqg.rtd",,"StudyData", $G$1, "Bar", "", "Close", $E$1, $A588,,,,,)</f>
        <v/>
      </c>
    </row>
    <row r="589" spans="1:10" x14ac:dyDescent="0.3">
      <c r="A589" s="69">
        <f t="shared" si="104"/>
        <v>-587</v>
      </c>
      <c r="B589" s="80" t="str">
        <f xml:space="preserve"> RTD("cqg.rtd",,"StudyData", $A$1, "Bar", "", "Time", $E$1,$A589, , "", "","False")</f>
        <v/>
      </c>
      <c r="C589" s="71" t="str">
        <f xml:space="preserve"> RTD("cqg.rtd",,"StudyData", $A$1, "Bar", "", "Open", $E$1, $A589,,,,,)</f>
        <v/>
      </c>
      <c r="D589" s="71" t="str">
        <f xml:space="preserve"> RTD("cqg.rtd",,"StudyData", $A$1, "Bar", "", "Close", $E$1, $A589,,,,,)</f>
        <v/>
      </c>
      <c r="G589" s="69">
        <f t="shared" si="105"/>
        <v>-587</v>
      </c>
      <c r="H589" s="81" t="str">
        <f xml:space="preserve"> RTD("cqg.rtd",,"StudyData", $G$1, "Bar", "", "Time", $E$1,$A589, , "", "","False")</f>
        <v/>
      </c>
      <c r="I589" s="71" t="str">
        <f xml:space="preserve"> RTD("cqg.rtd",,"StudyData", $G$1, "Bar", "", "Open", $E$1, $A589,,,,,)</f>
        <v/>
      </c>
      <c r="J589" s="71" t="str">
        <f xml:space="preserve"> RTD("cqg.rtd",,"StudyData", $G$1, "Bar", "", "Close", $E$1, $A589,,,,,)</f>
        <v/>
      </c>
    </row>
  </sheetData>
  <sheetProtection algorithmName="SHA-512" hashValue="sfLiZlOp1Rr/wF6ViSWB3oCCOc8dXT2afDJPlhrHBnyVX1eYQdZpn7Mjgt4pzR4gY1MGyliojBUlkaBoLooSzQ==" saltValue="JEhriV5UqXsSf8zEF1zB9g==" spinCount="100000" sheet="1" objects="1" scenarios="1" selectLockedCells="1" selectUnlockedCells="1"/>
  <sortState ref="AE25:AE35">
    <sortCondition ref="AE25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workbookViewId="0">
      <selection sqref="A1:XFD1048576"/>
    </sheetView>
  </sheetViews>
  <sheetFormatPr defaultRowHeight="17.25" x14ac:dyDescent="0.3"/>
  <cols>
    <col min="1" max="1" width="5.88671875" style="72" customWidth="1"/>
    <col min="2" max="3" width="8.88671875" style="72"/>
    <col min="4" max="4" width="4.6640625" style="72" customWidth="1"/>
    <col min="5" max="6" width="8.88671875" style="72"/>
    <col min="7" max="7" width="8.88671875" style="72" customWidth="1"/>
    <col min="8" max="11" width="8.88671875" style="72"/>
    <col min="12" max="12" width="8.88671875" style="72" customWidth="1"/>
    <col min="13" max="14" width="8.88671875" style="72"/>
    <col min="15" max="16384" width="8.88671875" style="69"/>
  </cols>
  <sheetData>
    <row r="1" spans="1:22" x14ac:dyDescent="0.3">
      <c r="D1" s="73">
        <f ca="1">IF(OR(WEEKDAY(TODAY())=1,WEEKDAY(TODAY())=7),0,1)</f>
        <v>1</v>
      </c>
    </row>
    <row r="2" spans="1:22" x14ac:dyDescent="0.3">
      <c r="C2" s="74">
        <f>MOD(RTD("cqg.rtd", ,"SystemInfo", "Linetime"),1)</f>
        <v>0.39366898148000473</v>
      </c>
      <c r="D2" s="74"/>
      <c r="E2" s="72" t="str">
        <f>'Main Display'!B5</f>
        <v>XLK</v>
      </c>
      <c r="F2" s="72" t="str">
        <f>'Main Display'!B6</f>
        <v>XLE</v>
      </c>
      <c r="G2" s="75" t="str">
        <f>'Main Display'!B7</f>
        <v>XLY</v>
      </c>
      <c r="H2" s="72" t="str">
        <f>'Main Display'!B8</f>
        <v>SPY</v>
      </c>
      <c r="I2" s="72" t="str">
        <f>'Main Display'!B9</f>
        <v>XLC</v>
      </c>
      <c r="J2" s="72" t="str">
        <f>'Main Display'!B10</f>
        <v>XLB</v>
      </c>
      <c r="K2" s="72" t="str">
        <f>'Main Display'!B11</f>
        <v>XLRE</v>
      </c>
      <c r="L2" s="72" t="str">
        <f>'Main Display'!B12</f>
        <v>XLF</v>
      </c>
      <c r="M2" s="72" t="str">
        <f>'Main Display'!B13</f>
        <v>XLU</v>
      </c>
      <c r="N2" s="72" t="str">
        <f>'Main Display'!B14</f>
        <v>XLI</v>
      </c>
      <c r="P2" s="76" t="str">
        <f>'Main Display'!B15</f>
        <v>XLP</v>
      </c>
      <c r="Q2" s="76" t="str">
        <f>'Main Display'!B16</f>
        <v>XLV</v>
      </c>
      <c r="R2" s="76"/>
      <c r="S2" s="76"/>
      <c r="T2" s="76"/>
      <c r="U2" s="76"/>
      <c r="V2" s="76"/>
    </row>
    <row r="3" spans="1:22" x14ac:dyDescent="0.3">
      <c r="C3" s="73"/>
      <c r="E3" s="72" t="s">
        <v>39</v>
      </c>
    </row>
    <row r="4" spans="1:22" x14ac:dyDescent="0.3">
      <c r="A4" s="72">
        <v>0</v>
      </c>
      <c r="B4" s="77">
        <v>0.35416666666666669</v>
      </c>
      <c r="C4" s="73">
        <f ca="1">IF($D$1=0,1,IF($C$2&gt;B4,1,0))</f>
        <v>1</v>
      </c>
      <c r="E4" s="78">
        <f ca="1">IF(C4=0,NA(),RTD("cqg.rtd",,"StudyData", "Close("&amp;$E$2&amp;") When Barix("&amp;$E$2&amp;",reference:=StartOfSession)="&amp;A4&amp;"", "Bar", "", "Close","5","0","All",,,"False","T","EveryTick"))</f>
        <v>147.07</v>
      </c>
      <c r="F4" s="72">
        <f ca="1">IF(C4=0,NA(),RTD("cqg.rtd",,"StudyData", "Close("&amp;$F$2&amp;") When Barix("&amp;$F$2&amp;",reference:=StartOfSession)="&amp;A4&amp;"", "Bar", "", "Close","5","0","All",,,"False","T","EveryTick"))</f>
        <v>80.02</v>
      </c>
      <c r="G4" s="72">
        <f ca="1">IF(C4=0,NA(),RTD("cqg.rtd",,"StudyData", "Close("&amp;$G$2&amp;") When Barix("&amp;$G$2&amp;",reference:=StartOfSession)="&amp;A4&amp;"", "Bar", "", "Close","5","0","All",,,"False","T","EveryTick"))</f>
        <v>178.6</v>
      </c>
      <c r="H4" s="72">
        <f ca="1">IF(C4=0,NA(),RTD("cqg.rtd",,"StudyData", "Close("&amp;$H$2&amp;") When Barix("&amp;$H$2&amp;",reference:=StartOfSession)="&amp;A4&amp;"", "Bar", "", "Close","5","0","All",,,"False","T","EveryTick"))</f>
        <v>438.45</v>
      </c>
      <c r="I4" s="72">
        <f ca="1">IF(C4=0,NA(),RTD("cqg.rtd",,"StudyData", "Close("&amp;$I$2&amp;") When Barix("&amp;$I$2&amp;",reference:=StartOfSession)="&amp;A4&amp;"", "Bar", "", "Close","5","0","All",,,"False","T","EveryTick"))</f>
        <v>66.400000000000006</v>
      </c>
      <c r="J4" s="72">
        <f ca="1">IF(C4=0,NA(),RTD("cqg.rtd",,"StudyData", "Close("&amp;$J$2&amp;") When Barix("&amp;$J$2&amp;",reference:=StartOfSession)="&amp;A4&amp;"", "Bar", "", "Close","5","0","All",,,"False","T","EveryTick"))</f>
        <v>89.22</v>
      </c>
      <c r="K4" s="72">
        <f ca="1">IF(C4=0,NA(),RTD("cqg.rtd",,"StudyData", "Close("&amp;$K$2&amp;") When Barix("&amp;$K$2&amp;",reference:=StartOfSession)="&amp;A4&amp;"", "Bar", "", "Close","5","0","All",,,"False","T","EveryTick"))</f>
        <v>48.86</v>
      </c>
      <c r="L4" s="72">
        <f ca="1">IF(C4=0,NA(),RTD("cqg.rtd",,"StudyData", "Close("&amp;$L$2&amp;") When Barix("&amp;$L$2&amp;",reference:=StartOfSession)="&amp;A4&amp;"", "Bar", "", "Close","5","0","All",,,"False","T","EveryTick"))</f>
        <v>36.869999999999997</v>
      </c>
      <c r="M4" s="72">
        <f ca="1">IF(C4=0,NA(),RTD("cqg.rtd",,"StudyData", "Close("&amp;$M$2&amp;") When Barix("&amp;$M$2&amp;",reference:=StartOfSession)="&amp;A4&amp;"", "Bar", "", "Close","5","0","All",,,"False","T","EveryTick"))</f>
        <v>76.36</v>
      </c>
      <c r="N4" s="72">
        <f ca="1">IF(C4=0,NA(),RTD("cqg.rtd",,"StudyData", "Close("&amp;$N$2&amp;") When Barix("&amp;$N$2&amp;",reference:=StartOfSession)="&amp;A4&amp;"", "Bar", "", "Close","5","0","All",,,"False","T","EveryTick"))</f>
        <v>100.01</v>
      </c>
      <c r="P4" s="69">
        <f ca="1">IF(C4=0,NA(),RTD("cqg.rtd",,"StudyData", "Close("&amp;$P$2&amp;") When Barix("&amp;$P$2&amp;",reference:=StartOfSession)="&amp;A4&amp;"", "Bar", "", "Close","5","0","All",,,"False","T","EveryTick"))</f>
        <v>78.849999999999994</v>
      </c>
      <c r="Q4" s="69">
        <f ca="1">IF(C4=0,NA(),RTD("cqg.rtd",,"StudyData", "Close("&amp;$Q$2&amp;") When Barix("&amp;$Q$2&amp;",reference:=StartOfSession)="&amp;A4&amp;"", "Bar", "", "Close","5","0","All",,,"False","T","EveryTick"))</f>
        <v>138.66999999999999</v>
      </c>
    </row>
    <row r="5" spans="1:22" x14ac:dyDescent="0.3">
      <c r="A5" s="72">
        <f>A4+1</f>
        <v>1</v>
      </c>
      <c r="B5" s="77">
        <v>0.3576388888888889</v>
      </c>
      <c r="C5" s="73">
        <f t="shared" ref="C5:C68" ca="1" si="0">IF($D$1=0,1,IF($C$2&gt;B5,1,0))</f>
        <v>1</v>
      </c>
      <c r="E5" s="78">
        <f ca="1">IF(C5=0,NA(),RTD("cqg.rtd",,"StudyData", "Close("&amp;$E$2&amp;") When Barix("&amp;$E$2&amp;",reference:=StartOfSession)="&amp;A5&amp;"", "Bar", "", "Close","5","0","All",,,"False","T","EveryTick"))</f>
        <v>146.78</v>
      </c>
      <c r="F5" s="72">
        <f ca="1">IF(C5=0,NA(),RTD("cqg.rtd",,"StudyData", "Close("&amp;$F$2&amp;") When Barix("&amp;$F$2&amp;",reference:=StartOfSession)="&amp;A5&amp;"", "Bar", "", "Close","5","0","All",,,"False","T","EveryTick"))</f>
        <v>80.63</v>
      </c>
      <c r="G5" s="72">
        <f ca="1">IF(C5=0,NA(),RTD("cqg.rtd",,"StudyData", "Close("&amp;$G$2&amp;") When Barix("&amp;$G$2&amp;",reference:=StartOfSession)="&amp;A5&amp;"", "Bar", "", "Close","5","0","All",,,"False","T","EveryTick"))</f>
        <v>178.21</v>
      </c>
      <c r="H5" s="72">
        <f ca="1">IF(C5=0,NA(),RTD("cqg.rtd",,"StudyData", "Close("&amp;$H$2&amp;") When Barix("&amp;$H$2&amp;",reference:=StartOfSession)="&amp;A5&amp;"", "Bar", "", "Close","5","0","All",,,"False","T","EveryTick"))</f>
        <v>438.66</v>
      </c>
      <c r="I5" s="72">
        <f ca="1">IF(C5=0,NA(),RTD("cqg.rtd",,"StudyData", "Close("&amp;$I$2&amp;") When Barix("&amp;$I$2&amp;",reference:=StartOfSession)="&amp;A5&amp;"", "Bar", "", "Close","5","0","All",,,"False","T","EveryTick"))</f>
        <v>66.53</v>
      </c>
      <c r="J5" s="72">
        <f ca="1">IF(C5=0,NA(),RTD("cqg.rtd",,"StudyData", "Close("&amp;$J$2&amp;") When Barix("&amp;$J$2&amp;",reference:=StartOfSession)="&amp;A5&amp;"", "Bar", "", "Close","5","0","All",,,"False","T","EveryTick"))</f>
        <v>89.51</v>
      </c>
      <c r="K5" s="72">
        <f ca="1">IF(C5=0,NA(),RTD("cqg.rtd",,"StudyData", "Close("&amp;$K$2&amp;") When Barix("&amp;$K$2&amp;",reference:=StartOfSession)="&amp;A5&amp;"", "Bar", "", "Close","5","0","All",,,"False","T","EveryTick"))</f>
        <v>48.92</v>
      </c>
      <c r="L5" s="72">
        <f ca="1">IF(C5=0,NA(),RTD("cqg.rtd",,"StudyData", "Close("&amp;$L$2&amp;") When Barix("&amp;$L$2&amp;",reference:=StartOfSession)="&amp;A5&amp;"", "Bar", "", "Close","5","0","All",,,"False","T","EveryTick"))</f>
        <v>37.01</v>
      </c>
      <c r="M5" s="72">
        <f ca="1">IF(C5=0,NA(),RTD("cqg.rtd",,"StudyData", "Close("&amp;$M$2&amp;") When Barix("&amp;$M$2&amp;",reference:=StartOfSession)="&amp;A5&amp;"", "Bar", "", "Close","5","0","All",,,"False","T","EveryTick"))</f>
        <v>76.55</v>
      </c>
      <c r="N5" s="72">
        <f ca="1">IF(C5=0,NA(),RTD("cqg.rtd",,"StudyData", "Close("&amp;$N$2&amp;") When Barix("&amp;$N$2&amp;",reference:=StartOfSession)="&amp;A5&amp;"", "Bar", "", "Close","5","0","All",,,"False","T","EveryTick"))</f>
        <v>100.27</v>
      </c>
      <c r="P5" s="69">
        <f ca="1">IF(C5=0,NA(),RTD("cqg.rtd",,"StudyData", "Close("&amp;$P$2&amp;") When Barix("&amp;$P$2&amp;",reference:=StartOfSession)="&amp;A5&amp;"", "Bar", "", "Close","5","0","All",,,"False","T","EveryTick"))</f>
        <v>78.88</v>
      </c>
      <c r="Q5" s="69">
        <f ca="1">IF(C5=0,NA(),RTD("cqg.rtd",,"StudyData", "Close("&amp;$Q$2&amp;") When Barix("&amp;$Q$2&amp;",reference:=StartOfSession)="&amp;A5&amp;"", "Bar", "", "Close","5","0","All",,,"False","T","EveryTick"))</f>
        <v>138.72</v>
      </c>
    </row>
    <row r="6" spans="1:22" x14ac:dyDescent="0.3">
      <c r="A6" s="72">
        <f t="shared" ref="A6:A69" si="1">A5+1</f>
        <v>2</v>
      </c>
      <c r="B6" s="77">
        <v>0.3611111111111111</v>
      </c>
      <c r="C6" s="73">
        <f t="shared" ca="1" si="0"/>
        <v>1</v>
      </c>
      <c r="E6" s="78">
        <f ca="1">IF(C6=0,NA(),RTD("cqg.rtd",,"StudyData", "Close("&amp;$E$2&amp;") When Barix("&amp;$E$2&amp;",reference:=StartOfSession)="&amp;A6&amp;"", "Bar", "", "Close","5","0","All",,,"False","T","EveryTick"))</f>
        <v>146.97</v>
      </c>
      <c r="F6" s="72">
        <f ca="1">IF(C6=0,NA(),RTD("cqg.rtd",,"StudyData", "Close("&amp;$F$2&amp;") When Barix("&amp;$F$2&amp;",reference:=StartOfSession)="&amp;A6&amp;"", "Bar", "", "Close","5","0","All",,,"False","T","EveryTick"))</f>
        <v>81.05</v>
      </c>
      <c r="G6" s="72">
        <f ca="1">IF(C6=0,NA(),RTD("cqg.rtd",,"StudyData", "Close("&amp;$G$2&amp;") When Barix("&amp;$G$2&amp;",reference:=StartOfSession)="&amp;A6&amp;"", "Bar", "", "Close","5","0","All",,,"False","T","EveryTick"))</f>
        <v>178.4</v>
      </c>
      <c r="H6" s="72">
        <f ca="1">IF(C6=0,NA(),RTD("cqg.rtd",,"StudyData", "Close("&amp;$H$2&amp;") When Barix("&amp;$H$2&amp;",reference:=StartOfSession)="&amp;A6&amp;"", "Bar", "", "Close","5","0","All",,,"False","T","EveryTick"))</f>
        <v>439.08</v>
      </c>
      <c r="I6" s="72">
        <f ca="1">IF(C6=0,NA(),RTD("cqg.rtd",,"StudyData", "Close("&amp;$I$2&amp;") When Barix("&amp;$I$2&amp;",reference:=StartOfSession)="&amp;A6&amp;"", "Bar", "", "Close","5","0","All",,,"False","T","EveryTick"))</f>
        <v>66.47</v>
      </c>
      <c r="J6" s="72">
        <f ca="1">IF(C6=0,NA(),RTD("cqg.rtd",,"StudyData", "Close("&amp;$J$2&amp;") When Barix("&amp;$J$2&amp;",reference:=StartOfSession)="&amp;A6&amp;"", "Bar", "", "Close","5","0","All",,,"False","T","EveryTick"))</f>
        <v>89.49</v>
      </c>
      <c r="K6" s="72">
        <f ca="1">IF(C6=0,NA(),RTD("cqg.rtd",,"StudyData", "Close("&amp;$K$2&amp;") When Barix("&amp;$K$2&amp;",reference:=StartOfSession)="&amp;A6&amp;"", "Bar", "", "Close","5","0","All",,,"False","T","EveryTick"))</f>
        <v>48.87</v>
      </c>
      <c r="L6" s="72">
        <f ca="1">IF(C6=0,NA(),RTD("cqg.rtd",,"StudyData", "Close("&amp;$L$2&amp;") When Barix("&amp;$L$2&amp;",reference:=StartOfSession)="&amp;A6&amp;"", "Bar", "", "Close","5","0","All",,,"False","T","EveryTick"))</f>
        <v>37.119999999999997</v>
      </c>
      <c r="M6" s="72">
        <f ca="1">IF(C6=0,NA(),RTD("cqg.rtd",,"StudyData", "Close("&amp;$M$2&amp;") When Barix("&amp;$M$2&amp;",reference:=StartOfSession)="&amp;A6&amp;"", "Bar", "", "Close","5","0","All",,,"False","T","EveryTick"))</f>
        <v>76.44</v>
      </c>
      <c r="N6" s="72">
        <f ca="1">IF(C6=0,NA(),RTD("cqg.rtd",,"StudyData", "Close("&amp;$N$2&amp;") When Barix("&amp;$N$2&amp;",reference:=StartOfSession)="&amp;A6&amp;"", "Bar", "", "Close","5","0","All",,,"False","T","EveryTick"))</f>
        <v>100.42</v>
      </c>
      <c r="P6" s="69">
        <f ca="1">IF(C6=0,NA(),RTD("cqg.rtd",,"StudyData", "Close("&amp;$P$2&amp;") When Barix("&amp;$P$2&amp;",reference:=StartOfSession)="&amp;A6&amp;"", "Bar", "", "Close","5","0","All",,,"False","T","EveryTick"))</f>
        <v>78.89</v>
      </c>
      <c r="Q6" s="69">
        <f ca="1">IF(C6=0,NA(),RTD("cqg.rtd",,"StudyData", "Close("&amp;$Q$2&amp;") When Barix("&amp;$Q$2&amp;",reference:=StartOfSession)="&amp;A6&amp;"", "Bar", "", "Close","5","0","All",,,"False","T","EveryTick"))</f>
        <v>138.61000000000001</v>
      </c>
    </row>
    <row r="7" spans="1:22" x14ac:dyDescent="0.3">
      <c r="A7" s="72">
        <f t="shared" si="1"/>
        <v>3</v>
      </c>
      <c r="B7" s="77">
        <v>0.36458333333333331</v>
      </c>
      <c r="C7" s="73">
        <f t="shared" ca="1" si="0"/>
        <v>1</v>
      </c>
      <c r="E7" s="78">
        <f ca="1">IF(C7=0,NA(),RTD("cqg.rtd",,"StudyData", "Close("&amp;$E$2&amp;") When Barix("&amp;$E$2&amp;",reference:=StartOfSession)="&amp;A7&amp;"", "Bar", "", "Close","5","0","All",,,"False","T","EveryTick"))</f>
        <v>146.80000000000001</v>
      </c>
      <c r="F7" s="72">
        <f ca="1">IF(C7=0,NA(),RTD("cqg.rtd",,"StudyData", "Close("&amp;$F$2&amp;") When Barix("&amp;$F$2&amp;",reference:=StartOfSession)="&amp;A7&amp;"", "Bar", "", "Close","5","0","All",,,"False","T","EveryTick"))</f>
        <v>81.16</v>
      </c>
      <c r="G7" s="72">
        <f ca="1">IF(C7=0,NA(),RTD("cqg.rtd",,"StudyData", "Close("&amp;$G$2&amp;") When Barix("&amp;$G$2&amp;",reference:=StartOfSession)="&amp;A7&amp;"", "Bar", "", "Close","5","0","All",,,"False","T","EveryTick"))</f>
        <v>178.05</v>
      </c>
      <c r="H7" s="72">
        <f ca="1">IF(C7=0,NA(),RTD("cqg.rtd",,"StudyData", "Close("&amp;$H$2&amp;") When Barix("&amp;$H$2&amp;",reference:=StartOfSession)="&amp;A7&amp;"", "Bar", "", "Close","5","0","All",,,"False","T","EveryTick"))</f>
        <v>438.89</v>
      </c>
      <c r="I7" s="72">
        <f ca="1">IF(C7=0,NA(),RTD("cqg.rtd",,"StudyData", "Close("&amp;$I$2&amp;") When Barix("&amp;$I$2&amp;",reference:=StartOfSession)="&amp;A7&amp;"", "Bar", "", "Close","5","0","All",,,"False","T","EveryTick"))</f>
        <v>66.37</v>
      </c>
      <c r="J7" s="72">
        <f ca="1">IF(C7=0,NA(),RTD("cqg.rtd",,"StudyData", "Close("&amp;$J$2&amp;") When Barix("&amp;$J$2&amp;",reference:=StartOfSession)="&amp;A7&amp;"", "Bar", "", "Close","5","0","All",,,"False","T","EveryTick"))</f>
        <v>89.45</v>
      </c>
      <c r="K7" s="72">
        <f ca="1">IF(C7=0,NA(),RTD("cqg.rtd",,"StudyData", "Close("&amp;$K$2&amp;") When Barix("&amp;$K$2&amp;",reference:=StartOfSession)="&amp;A7&amp;"", "Bar", "", "Close","5","0","All",,,"False","T","EveryTick"))</f>
        <v>48.95</v>
      </c>
      <c r="L7" s="72">
        <f ca="1">IF(C7=0,NA(),RTD("cqg.rtd",,"StudyData", "Close("&amp;$L$2&amp;") When Barix("&amp;$L$2&amp;",reference:=StartOfSession)="&amp;A7&amp;"", "Bar", "", "Close","5","0","All",,,"False","T","EveryTick"))</f>
        <v>37.11</v>
      </c>
      <c r="M7" s="72">
        <f ca="1">IF(C7=0,NA(),RTD("cqg.rtd",,"StudyData", "Close("&amp;$M$2&amp;") When Barix("&amp;$M$2&amp;",reference:=StartOfSession)="&amp;A7&amp;"", "Bar", "", "Close","5","0","All",,,"False","T","EveryTick"))</f>
        <v>76.459999999999994</v>
      </c>
      <c r="N7" s="72">
        <f ca="1">IF(C7=0,NA(),RTD("cqg.rtd",,"StudyData", "Close("&amp;$N$2&amp;") When Barix("&amp;$N$2&amp;",reference:=StartOfSession)="&amp;A7&amp;"", "Bar", "", "Close","5","0","All",,,"False","T","EveryTick"))</f>
        <v>100.51</v>
      </c>
      <c r="P7" s="69">
        <f ca="1">IF(C7=0,NA(),RTD("cqg.rtd",,"StudyData", "Close("&amp;$P$2&amp;") When Barix("&amp;$P$2&amp;",reference:=StartOfSession)="&amp;A7&amp;"", "Bar", "", "Close","5","0","All",,,"False","T","EveryTick"))</f>
        <v>78.89</v>
      </c>
      <c r="Q7" s="69">
        <f ca="1">IF(C7=0,NA(),RTD("cqg.rtd",,"StudyData", "Close("&amp;$Q$2&amp;") When Barix("&amp;$Q$2&amp;",reference:=StartOfSession)="&amp;A7&amp;"", "Bar", "", "Close","5","0","All",,,"False","T","EveryTick"))</f>
        <v>138.55000000000001</v>
      </c>
    </row>
    <row r="8" spans="1:22" x14ac:dyDescent="0.3">
      <c r="A8" s="72">
        <f t="shared" si="1"/>
        <v>4</v>
      </c>
      <c r="B8" s="77">
        <v>0.36805555555555558</v>
      </c>
      <c r="C8" s="73">
        <f t="shared" ca="1" si="0"/>
        <v>1</v>
      </c>
      <c r="E8" s="78">
        <f ca="1">IF(C8=0,NA(),RTD("cqg.rtd",,"StudyData", "Close("&amp;$E$2&amp;") When Barix("&amp;$E$2&amp;",reference:=StartOfSession)="&amp;A8&amp;"", "Bar", "", "Close","5","0","All",,,"False","T","EveryTick"))</f>
        <v>146.4</v>
      </c>
      <c r="F8" s="72">
        <f ca="1">IF(C8=0,NA(),RTD("cqg.rtd",,"StudyData", "Close("&amp;$F$2&amp;") When Barix("&amp;$F$2&amp;",reference:=StartOfSession)="&amp;A8&amp;"", "Bar", "", "Close","5","0","All",,,"False","T","EveryTick"))</f>
        <v>81.16</v>
      </c>
      <c r="G8" s="72">
        <f ca="1">IF(C8=0,NA(),RTD("cqg.rtd",,"StudyData", "Close("&amp;$G$2&amp;") When Barix("&amp;$G$2&amp;",reference:=StartOfSession)="&amp;A8&amp;"", "Bar", "", "Close","5","0","All",,,"False","T","EveryTick"))</f>
        <v>177.66</v>
      </c>
      <c r="H8" s="72">
        <f ca="1">IF(C8=0,NA(),RTD("cqg.rtd",,"StudyData", "Close("&amp;$H$2&amp;") When Barix("&amp;$H$2&amp;",reference:=StartOfSession)="&amp;A8&amp;"", "Bar", "", "Close","5","0","All",,,"False","T","EveryTick"))</f>
        <v>437.95</v>
      </c>
      <c r="I8" s="72">
        <f ca="1">IF(C8=0,NA(),RTD("cqg.rtd",,"StudyData", "Close("&amp;$I$2&amp;") When Barix("&amp;$I$2&amp;",reference:=StartOfSession)="&amp;A8&amp;"", "Bar", "", "Close","5","0","All",,,"False","T","EveryTick"))</f>
        <v>66.28</v>
      </c>
      <c r="J8" s="72">
        <f ca="1">IF(C8=0,NA(),RTD("cqg.rtd",,"StudyData", "Close("&amp;$J$2&amp;") When Barix("&amp;$J$2&amp;",reference:=StartOfSession)="&amp;A8&amp;"", "Bar", "", "Close","5","0","All",,,"False","T","EveryTick"))</f>
        <v>89.33</v>
      </c>
      <c r="K8" s="72">
        <f ca="1">IF(C8=0,NA(),RTD("cqg.rtd",,"StudyData", "Close("&amp;$K$2&amp;") When Barix("&amp;$K$2&amp;",reference:=StartOfSession)="&amp;A8&amp;"", "Bar", "", "Close","5","0","All",,,"False","T","EveryTick"))</f>
        <v>48.78</v>
      </c>
      <c r="L8" s="72">
        <f ca="1">IF(C8=0,NA(),RTD("cqg.rtd",,"StudyData", "Close("&amp;$L$2&amp;") When Barix("&amp;$L$2&amp;",reference:=StartOfSession)="&amp;A8&amp;"", "Bar", "", "Close","5","0","All",,,"False","T","EveryTick"))</f>
        <v>37.04</v>
      </c>
      <c r="M8" s="72">
        <f ca="1">IF(C8=0,NA(),RTD("cqg.rtd",,"StudyData", "Close("&amp;$M$2&amp;") When Barix("&amp;$M$2&amp;",reference:=StartOfSession)="&amp;A8&amp;"", "Bar", "", "Close","5","0","All",,,"False","T","EveryTick"))</f>
        <v>76.31</v>
      </c>
      <c r="N8" s="72">
        <f ca="1">IF(C8=0,NA(),RTD("cqg.rtd",,"StudyData", "Close("&amp;$N$2&amp;") When Barix("&amp;$N$2&amp;",reference:=StartOfSession)="&amp;A8&amp;"", "Bar", "", "Close","5","0","All",,,"False","T","EveryTick"))</f>
        <v>100.27</v>
      </c>
      <c r="P8" s="69">
        <f ca="1">IF(C8=0,NA(),RTD("cqg.rtd",,"StudyData", "Close("&amp;$P$2&amp;") When Barix("&amp;$P$2&amp;",reference:=StartOfSession)="&amp;A8&amp;"", "Bar", "", "Close","5","0","All",,,"False","T","EveryTick"))</f>
        <v>78.88</v>
      </c>
      <c r="Q8" s="69">
        <f ca="1">IF(C8=0,NA(),RTD("cqg.rtd",,"StudyData", "Close("&amp;$Q$2&amp;") When Barix("&amp;$Q$2&amp;",reference:=StartOfSession)="&amp;A8&amp;"", "Bar", "", "Close","5","0","All",,,"False","T","EveryTick"))</f>
        <v>138.13</v>
      </c>
    </row>
    <row r="9" spans="1:22" x14ac:dyDescent="0.3">
      <c r="A9" s="72">
        <f t="shared" si="1"/>
        <v>5</v>
      </c>
      <c r="B9" s="77">
        <v>0.37152777777777773</v>
      </c>
      <c r="C9" s="73">
        <f t="shared" ca="1" si="0"/>
        <v>1</v>
      </c>
      <c r="E9" s="78">
        <f ca="1">IF(C9=0,NA(),RTD("cqg.rtd",,"StudyData", "Close("&amp;$E$2&amp;") When Barix("&amp;$E$2&amp;",reference:=StartOfSession)="&amp;A9&amp;"", "Bar", "", "Close","5","0","All",,,"False","T","EveryTick"))</f>
        <v>146.71</v>
      </c>
      <c r="F9" s="72">
        <f ca="1">IF(C9=0,NA(),RTD("cqg.rtd",,"StudyData", "Close("&amp;$F$2&amp;") When Barix("&amp;$F$2&amp;",reference:=StartOfSession)="&amp;A9&amp;"", "Bar", "", "Close","5","0","All",,,"False","T","EveryTick"))</f>
        <v>81.09</v>
      </c>
      <c r="G9" s="72">
        <f ca="1">IF(C9=0,NA(),RTD("cqg.rtd",,"StudyData", "Close("&amp;$G$2&amp;") When Barix("&amp;$G$2&amp;",reference:=StartOfSession)="&amp;A9&amp;"", "Bar", "", "Close","5","0","All",,,"False","T","EveryTick"))</f>
        <v>177.78</v>
      </c>
      <c r="H9" s="72">
        <f ca="1">IF(C9=0,NA(),RTD("cqg.rtd",,"StudyData", "Close("&amp;$H$2&amp;") When Barix("&amp;$H$2&amp;",reference:=StartOfSession)="&amp;A9&amp;"", "Bar", "", "Close","5","0","All",,,"False","T","EveryTick"))</f>
        <v>437.76</v>
      </c>
      <c r="I9" s="72">
        <f ca="1">IF(C9=0,NA(),RTD("cqg.rtd",,"StudyData", "Close("&amp;$I$2&amp;") When Barix("&amp;$I$2&amp;",reference:=StartOfSession)="&amp;A9&amp;"", "Bar", "", "Close","5","0","All",,,"False","T","EveryTick"))</f>
        <v>66.36</v>
      </c>
      <c r="J9" s="72">
        <f ca="1">IF(C9=0,NA(),RTD("cqg.rtd",,"StudyData", "Close("&amp;$J$2&amp;") When Barix("&amp;$J$2&amp;",reference:=StartOfSession)="&amp;A9&amp;"", "Bar", "", "Close","5","0","All",,,"False","T","EveryTick"))</f>
        <v>89.17</v>
      </c>
      <c r="K9" s="72">
        <f ca="1">IF(C9=0,NA(),RTD("cqg.rtd",,"StudyData", "Close("&amp;$K$2&amp;") When Barix("&amp;$K$2&amp;",reference:=StartOfSession)="&amp;A9&amp;"", "Bar", "", "Close","5","0","All",,,"False","T","EveryTick"))</f>
        <v>48.72</v>
      </c>
      <c r="L9" s="72">
        <f ca="1">IF(C9=0,NA(),RTD("cqg.rtd",,"StudyData", "Close("&amp;$L$2&amp;") When Barix("&amp;$L$2&amp;",reference:=StartOfSession)="&amp;A9&amp;"", "Bar", "", "Close","5","0","All",,,"False","T","EveryTick"))</f>
        <v>36.909999999999997</v>
      </c>
      <c r="M9" s="72">
        <f ca="1">IF(C9=0,NA(),RTD("cqg.rtd",,"StudyData", "Close("&amp;$M$2&amp;") When Barix("&amp;$M$2&amp;",reference:=StartOfSession)="&amp;A9&amp;"", "Bar", "", "Close","5","0","All",,,"False","T","EveryTick"))</f>
        <v>76.099999999999994</v>
      </c>
      <c r="N9" s="72">
        <f ca="1">IF(C9=0,NA(),RTD("cqg.rtd",,"StudyData", "Close("&amp;$N$2&amp;") When Barix("&amp;$N$2&amp;",reference:=StartOfSession)="&amp;A9&amp;"", "Bar", "", "Close","5","0","All",,,"False","T","EveryTick"))</f>
        <v>100.06</v>
      </c>
      <c r="P9" s="69">
        <f ca="1">IF(C9=0,NA(),RTD("cqg.rtd",,"StudyData", "Close("&amp;$P$2&amp;") When Barix("&amp;$P$2&amp;",reference:=StartOfSession)="&amp;A9&amp;"", "Bar", "", "Close","5","0","All",,,"False","T","EveryTick"))</f>
        <v>78.73</v>
      </c>
      <c r="Q9" s="69">
        <f ca="1">IF(C9=0,NA(),RTD("cqg.rtd",,"StudyData", "Close("&amp;$Q$2&amp;") When Barix("&amp;$Q$2&amp;",reference:=StartOfSession)="&amp;A9&amp;"", "Bar", "", "Close","5","0","All",,,"False","T","EveryTick"))</f>
        <v>137.9</v>
      </c>
    </row>
    <row r="10" spans="1:22" x14ac:dyDescent="0.3">
      <c r="A10" s="72">
        <f t="shared" si="1"/>
        <v>6</v>
      </c>
      <c r="B10" s="77">
        <v>0.375</v>
      </c>
      <c r="C10" s="73">
        <f t="shared" ca="1" si="0"/>
        <v>1</v>
      </c>
      <c r="E10" s="78">
        <f ca="1">IF(C10=0,NA(),RTD("cqg.rtd",,"StudyData", "Close("&amp;$E$2&amp;") When Barix("&amp;$E$2&amp;",reference:=StartOfSession)="&amp;A10&amp;"", "Bar", "", "Close","5","0","All",,,"False","T","EveryTick"))</f>
        <v>147.11000000000001</v>
      </c>
      <c r="F10" s="72">
        <f ca="1">IF(C10=0,NA(),RTD("cqg.rtd",,"StudyData", "Close("&amp;$F$2&amp;") When Barix("&amp;$F$2&amp;",reference:=StartOfSession)="&amp;A10&amp;"", "Bar", "", "Close","5","0","All",,,"False","T","EveryTick"))</f>
        <v>81.040000000000006</v>
      </c>
      <c r="G10" s="72">
        <f ca="1">IF(C10=0,NA(),RTD("cqg.rtd",,"StudyData", "Close("&amp;$G$2&amp;") When Barix("&amp;$G$2&amp;",reference:=StartOfSession)="&amp;A10&amp;"", "Bar", "", "Close","5","0","All",,,"False","T","EveryTick"))</f>
        <v>178.42</v>
      </c>
      <c r="H10" s="72">
        <f ca="1">IF(C10=0,NA(),RTD("cqg.rtd",,"StudyData", "Close("&amp;$H$2&amp;") When Barix("&amp;$H$2&amp;",reference:=StartOfSession)="&amp;A10&amp;"", "Bar", "", "Close","5","0","All",,,"False","T","EveryTick"))</f>
        <v>438.21</v>
      </c>
      <c r="I10" s="72">
        <f ca="1">IF(C10=0,NA(),RTD("cqg.rtd",,"StudyData", "Close("&amp;$I$2&amp;") When Barix("&amp;$I$2&amp;",reference:=StartOfSession)="&amp;A10&amp;"", "Bar", "", "Close","5","0","All",,,"False","T","EveryTick"))</f>
        <v>66.63</v>
      </c>
      <c r="J10" s="72">
        <f ca="1">IF(C10=0,NA(),RTD("cqg.rtd",,"StudyData", "Close("&amp;$J$2&amp;") When Barix("&amp;$J$2&amp;",reference:=StartOfSession)="&amp;A10&amp;"", "Bar", "", "Close","5","0","All",,,"False","T","EveryTick"))</f>
        <v>89.18</v>
      </c>
      <c r="K10" s="72">
        <f ca="1">IF(C10=0,NA(),RTD("cqg.rtd",,"StudyData", "Close("&amp;$K$2&amp;") When Barix("&amp;$K$2&amp;",reference:=StartOfSession)="&amp;A10&amp;"", "Bar", "", "Close","5","0","All",,,"False","T","EveryTick"))</f>
        <v>48.68</v>
      </c>
      <c r="L10" s="72">
        <f ca="1">IF(C10=0,NA(),RTD("cqg.rtd",,"StudyData", "Close("&amp;$L$2&amp;") When Barix("&amp;$L$2&amp;",reference:=StartOfSession)="&amp;A10&amp;"", "Bar", "", "Close","5","0","All",,,"False","T","EveryTick"))</f>
        <v>36.93</v>
      </c>
      <c r="M10" s="72">
        <f ca="1">IF(C10=0,NA(),RTD("cqg.rtd",,"StudyData", "Close("&amp;$M$2&amp;") When Barix("&amp;$M$2&amp;",reference:=StartOfSession)="&amp;A10&amp;"", "Bar", "", "Close","5","0","All",,,"False","T","EveryTick"))</f>
        <v>75.959999999999994</v>
      </c>
      <c r="N10" s="72">
        <f ca="1">IF(C10=0,NA(),RTD("cqg.rtd",,"StudyData", "Close("&amp;$N$2&amp;") When Barix("&amp;$N$2&amp;",reference:=StartOfSession)="&amp;A10&amp;"", "Bar", "", "Close","5","0","All",,,"False","T","EveryTick"))</f>
        <v>99.86</v>
      </c>
      <c r="P10" s="69">
        <f ca="1">IF(C10=0,NA(),RTD("cqg.rtd",,"StudyData", "Close("&amp;$P$2&amp;") When Barix("&amp;$P$2&amp;",reference:=StartOfSession)="&amp;A10&amp;"", "Bar", "", "Close","5","0","All",,,"False","T","EveryTick"))</f>
        <v>78.63</v>
      </c>
      <c r="Q10" s="69">
        <f ca="1">IF(C10=0,NA(),RTD("cqg.rtd",,"StudyData", "Close("&amp;$Q$2&amp;") When Barix("&amp;$Q$2&amp;",reference:=StartOfSession)="&amp;A10&amp;"", "Bar", "", "Close","5","0","All",,,"False","T","EveryTick"))</f>
        <v>137.72999999999999</v>
      </c>
    </row>
    <row r="11" spans="1:22" x14ac:dyDescent="0.3">
      <c r="A11" s="72">
        <f t="shared" si="1"/>
        <v>7</v>
      </c>
      <c r="B11" s="77">
        <v>0.37847222222222227</v>
      </c>
      <c r="C11" s="73">
        <f t="shared" ca="1" si="0"/>
        <v>1</v>
      </c>
      <c r="E11" s="78">
        <f ca="1">IF(C11=0,NA(),RTD("cqg.rtd",,"StudyData", "Close("&amp;$E$2&amp;") When Barix("&amp;$E$2&amp;",reference:=StartOfSession)="&amp;A11&amp;"", "Bar", "", "Close","5","0","All",,,"False","T","EveryTick"))</f>
        <v>146.79</v>
      </c>
      <c r="F11" s="72">
        <f ca="1">IF(C11=0,NA(),RTD("cqg.rtd",,"StudyData", "Close("&amp;$F$2&amp;") When Barix("&amp;$F$2&amp;",reference:=StartOfSession)="&amp;A11&amp;"", "Bar", "", "Close","5","0","All",,,"False","T","EveryTick"))</f>
        <v>80.849999999999994</v>
      </c>
      <c r="G11" s="72">
        <f ca="1">IF(C11=0,NA(),RTD("cqg.rtd",,"StudyData", "Close("&amp;$G$2&amp;") When Barix("&amp;$G$2&amp;",reference:=StartOfSession)="&amp;A11&amp;"", "Bar", "", "Close","5","0","All",,,"False","T","EveryTick"))</f>
        <v>178.14</v>
      </c>
      <c r="H11" s="72">
        <f ca="1">IF(C11=0,NA(),RTD("cqg.rtd",,"StudyData", "Close("&amp;$H$2&amp;") When Barix("&amp;$H$2&amp;",reference:=StartOfSession)="&amp;A11&amp;"", "Bar", "", "Close","5","0","All",,,"False","T","EveryTick"))</f>
        <v>437.31</v>
      </c>
      <c r="I11" s="72">
        <f ca="1">IF(C11=0,NA(),RTD("cqg.rtd",,"StudyData", "Close("&amp;$I$2&amp;") When Barix("&amp;$I$2&amp;",reference:=StartOfSession)="&amp;A11&amp;"", "Bar", "", "Close","5","0","All",,,"False","T","EveryTick"))</f>
        <v>66.52</v>
      </c>
      <c r="J11" s="72">
        <f ca="1">IF(C11=0,NA(),RTD("cqg.rtd",,"StudyData", "Close("&amp;$J$2&amp;") When Barix("&amp;$J$2&amp;",reference:=StartOfSession)="&amp;A11&amp;"", "Bar", "", "Close","5","0","All",,,"False","T","EveryTick"))</f>
        <v>88.99</v>
      </c>
      <c r="K11" s="72">
        <f ca="1">IF(C11=0,NA(),RTD("cqg.rtd",,"StudyData", "Close("&amp;$K$2&amp;") When Barix("&amp;$K$2&amp;",reference:=StartOfSession)="&amp;A11&amp;"", "Bar", "", "Close","5","0","All",,,"False","T","EveryTick"))</f>
        <v>48.66</v>
      </c>
      <c r="L11" s="72">
        <f ca="1">IF(C11=0,NA(),RTD("cqg.rtd",,"StudyData", "Close("&amp;$L$2&amp;") When Barix("&amp;$L$2&amp;",reference:=StartOfSession)="&amp;A11&amp;"", "Bar", "", "Close","5","0","All",,,"False","T","EveryTick"))</f>
        <v>36.79</v>
      </c>
      <c r="M11" s="72">
        <f ca="1">IF(C11=0,NA(),RTD("cqg.rtd",,"StudyData", "Close("&amp;$M$2&amp;") When Barix("&amp;$M$2&amp;",reference:=StartOfSession)="&amp;A11&amp;"", "Bar", "", "Close","5","0","All",,,"False","T","EveryTick"))</f>
        <v>75.95</v>
      </c>
      <c r="N11" s="72">
        <f ca="1">IF(C11=0,NA(),RTD("cqg.rtd",,"StudyData", "Close("&amp;$N$2&amp;") When Barix("&amp;$N$2&amp;",reference:=StartOfSession)="&amp;A11&amp;"", "Bar", "", "Close","5","0","All",,,"False","T","EveryTick"))</f>
        <v>99.55</v>
      </c>
      <c r="P11" s="69">
        <f ca="1">IF(C11=0,NA(),RTD("cqg.rtd",,"StudyData", "Close("&amp;$P$2&amp;") When Barix("&amp;$P$2&amp;",reference:=StartOfSession)="&amp;A11&amp;"", "Bar", "", "Close","5","0","All",,,"False","T","EveryTick"))</f>
        <v>78.56</v>
      </c>
      <c r="Q11" s="69">
        <f ca="1">IF(C11=0,NA(),RTD("cqg.rtd",,"StudyData", "Close("&amp;$Q$2&amp;") When Barix("&amp;$Q$2&amp;",reference:=StartOfSession)="&amp;A11&amp;"", "Bar", "", "Close","5","0","All",,,"False","T","EveryTick"))</f>
        <v>137.49</v>
      </c>
    </row>
    <row r="12" spans="1:22" x14ac:dyDescent="0.3">
      <c r="A12" s="72">
        <f t="shared" si="1"/>
        <v>8</v>
      </c>
      <c r="B12" s="77">
        <v>0.38194444444444442</v>
      </c>
      <c r="C12" s="73">
        <f t="shared" ca="1" si="0"/>
        <v>1</v>
      </c>
      <c r="E12" s="78">
        <f ca="1">IF(C12=0,NA(),RTD("cqg.rtd",,"StudyData", "Close("&amp;$E$2&amp;") When Barix("&amp;$E$2&amp;",reference:=StartOfSession)="&amp;A12&amp;"", "Bar", "", "Close","5","0","All",,,"False","T","EveryTick"))</f>
        <v>147.41</v>
      </c>
      <c r="F12" s="72">
        <f ca="1">IF(C12=0,NA(),RTD("cqg.rtd",,"StudyData", "Close("&amp;$F$2&amp;") When Barix("&amp;$F$2&amp;",reference:=StartOfSession)="&amp;A12&amp;"", "Bar", "", "Close","5","0","All",,,"False","T","EveryTick"))</f>
        <v>80.569999999999993</v>
      </c>
      <c r="G12" s="72">
        <f ca="1">IF(C12=0,NA(),RTD("cqg.rtd",,"StudyData", "Close("&amp;$G$2&amp;") When Barix("&amp;$G$2&amp;",reference:=StartOfSession)="&amp;A12&amp;"", "Bar", "", "Close","5","0","All",,,"False","T","EveryTick"))</f>
        <v>178.76</v>
      </c>
      <c r="H12" s="72">
        <f ca="1">IF(C12=0,NA(),RTD("cqg.rtd",,"StudyData", "Close("&amp;$H$2&amp;") When Barix("&amp;$H$2&amp;",reference:=StartOfSession)="&amp;A12&amp;"", "Bar", "", "Close","5","0","All",,,"False","T","EveryTick"))</f>
        <v>438.28</v>
      </c>
      <c r="I12" s="72">
        <f ca="1">IF(C12=0,NA(),RTD("cqg.rtd",,"StudyData", "Close("&amp;$I$2&amp;") When Barix("&amp;$I$2&amp;",reference:=StartOfSession)="&amp;A12&amp;"", "Bar", "", "Close","5","0","All",,,"False","T","EveryTick"))</f>
        <v>66.650000000000006</v>
      </c>
      <c r="J12" s="72">
        <f ca="1">IF(C12=0,NA(),RTD("cqg.rtd",,"StudyData", "Close("&amp;$J$2&amp;") When Barix("&amp;$J$2&amp;",reference:=StartOfSession)="&amp;A12&amp;"", "Bar", "", "Close","5","0","All",,,"False","T","EveryTick"))</f>
        <v>89.03</v>
      </c>
      <c r="K12" s="72">
        <f ca="1">IF(C12=0,NA(),RTD("cqg.rtd",,"StudyData", "Close("&amp;$K$2&amp;") When Barix("&amp;$K$2&amp;",reference:=StartOfSession)="&amp;A12&amp;"", "Bar", "", "Close","5","0","All",,,"False","T","EveryTick"))</f>
        <v>48.66</v>
      </c>
      <c r="L12" s="72">
        <f ca="1">IF(C12=0,NA(),RTD("cqg.rtd",,"StudyData", "Close("&amp;$L$2&amp;") When Barix("&amp;$L$2&amp;",reference:=StartOfSession)="&amp;A12&amp;"", "Bar", "", "Close","5","0","All",,,"False","T","EveryTick"))</f>
        <v>36.89</v>
      </c>
      <c r="M12" s="72">
        <f ca="1">IF(C12=0,NA(),RTD("cqg.rtd",,"StudyData", "Close("&amp;$M$2&amp;") When Barix("&amp;$M$2&amp;",reference:=StartOfSession)="&amp;A12&amp;"", "Bar", "", "Close","5","0","All",,,"False","T","EveryTick"))</f>
        <v>75.989999999999995</v>
      </c>
      <c r="N12" s="72">
        <f ca="1">IF(C12=0,NA(),RTD("cqg.rtd",,"StudyData", "Close("&amp;$N$2&amp;") When Barix("&amp;$N$2&amp;",reference:=StartOfSession)="&amp;A12&amp;"", "Bar", "", "Close","5","0","All",,,"False","T","EveryTick"))</f>
        <v>99.8</v>
      </c>
      <c r="P12" s="69">
        <f ca="1">IF(C12=0,NA(),RTD("cqg.rtd",,"StudyData", "Close("&amp;$P$2&amp;") When Barix("&amp;$P$2&amp;",reference:=StartOfSession)="&amp;A12&amp;"", "Bar", "", "Close","5","0","All",,,"False","T","EveryTick"))</f>
        <v>78.64</v>
      </c>
      <c r="Q12" s="69">
        <f ca="1">IF(C12=0,NA(),RTD("cqg.rtd",,"StudyData", "Close("&amp;$Q$2&amp;") When Barix("&amp;$Q$2&amp;",reference:=StartOfSession)="&amp;A12&amp;"", "Bar", "", "Close","5","0","All",,,"False","T","EveryTick"))</f>
        <v>137.49</v>
      </c>
    </row>
    <row r="13" spans="1:22" x14ac:dyDescent="0.3">
      <c r="A13" s="72">
        <f t="shared" si="1"/>
        <v>9</v>
      </c>
      <c r="B13" s="77">
        <v>0.38541666666666669</v>
      </c>
      <c r="C13" s="73">
        <f t="shared" ca="1" si="0"/>
        <v>1</v>
      </c>
      <c r="E13" s="78">
        <f ca="1">IF(C13=0,NA(),RTD("cqg.rtd",,"StudyData", "Close("&amp;$E$2&amp;") When Barix("&amp;$E$2&amp;",reference:=StartOfSession)="&amp;A13&amp;"", "Bar", "", "Close","5","0","All",,,"False","T","EveryTick"))</f>
        <v>147.41</v>
      </c>
      <c r="F13" s="72">
        <f ca="1">IF(C13=0,NA(),RTD("cqg.rtd",,"StudyData", "Close("&amp;$F$2&amp;") When Barix("&amp;$F$2&amp;",reference:=StartOfSession)="&amp;A13&amp;"", "Bar", "", "Close","5","0","All",,,"False","T","EveryTick"))</f>
        <v>80.56</v>
      </c>
      <c r="G13" s="72">
        <f ca="1">IF(C13=0,NA(),RTD("cqg.rtd",,"StudyData", "Close("&amp;$G$2&amp;") When Barix("&amp;$G$2&amp;",reference:=StartOfSession)="&amp;A13&amp;"", "Bar", "", "Close","5","0","All",,,"False","T","EveryTick"))</f>
        <v>178.9</v>
      </c>
      <c r="H13" s="72">
        <f ca="1">IF(C13=0,NA(),RTD("cqg.rtd",,"StudyData", "Close("&amp;$H$2&amp;") When Barix("&amp;$H$2&amp;",reference:=StartOfSession)="&amp;A13&amp;"", "Bar", "", "Close","5","0","All",,,"False","T","EveryTick"))</f>
        <v>438.4</v>
      </c>
      <c r="I13" s="72">
        <f ca="1">IF(C13=0,NA(),RTD("cqg.rtd",,"StudyData", "Close("&amp;$I$2&amp;") When Barix("&amp;$I$2&amp;",reference:=StartOfSession)="&amp;A13&amp;"", "Bar", "", "Close","5","0","All",,,"False","T","EveryTick"))</f>
        <v>66.599999999999994</v>
      </c>
      <c r="J13" s="72">
        <f ca="1">IF(C13=0,NA(),RTD("cqg.rtd",,"StudyData", "Close("&amp;$J$2&amp;") When Barix("&amp;$J$2&amp;",reference:=StartOfSession)="&amp;A13&amp;"", "Bar", "", "Close","5","0","All",,,"False","T","EveryTick"))</f>
        <v>89.12</v>
      </c>
      <c r="K13" s="72">
        <f ca="1">IF(C13=0,NA(),RTD("cqg.rtd",,"StudyData", "Close("&amp;$K$2&amp;") When Barix("&amp;$K$2&amp;",reference:=StartOfSession)="&amp;A13&amp;"", "Bar", "", "Close","5","0","All",,,"False","T","EveryTick"))</f>
        <v>48.76</v>
      </c>
      <c r="L13" s="72">
        <f ca="1">IF(C13=0,NA(),RTD("cqg.rtd",,"StudyData", "Close("&amp;$L$2&amp;") When Barix("&amp;$L$2&amp;",reference:=StartOfSession)="&amp;A13&amp;"", "Bar", "", "Close","5","0","All",,,"False","T","EveryTick"))</f>
        <v>36.9</v>
      </c>
      <c r="M13" s="72">
        <f ca="1">IF(C13=0,NA(),RTD("cqg.rtd",,"StudyData", "Close("&amp;$M$2&amp;") When Barix("&amp;$M$2&amp;",reference:=StartOfSession)="&amp;A13&amp;"", "Bar", "", "Close","5","0","All",,,"False","T","EveryTick"))</f>
        <v>76</v>
      </c>
      <c r="N13" s="72">
        <f ca="1">IF(C13=0,NA(),RTD("cqg.rtd",,"StudyData", "Close("&amp;$N$2&amp;") When Barix("&amp;$N$2&amp;",reference:=StartOfSession)="&amp;A13&amp;"", "Bar", "", "Close","5","0","All",,,"False","T","EveryTick"))</f>
        <v>99.86</v>
      </c>
      <c r="P13" s="69">
        <f ca="1">IF(C13=0,NA(),RTD("cqg.rtd",,"StudyData", "Close("&amp;$P$2&amp;") When Barix("&amp;$P$2&amp;",reference:=StartOfSession)="&amp;A13&amp;"", "Bar", "", "Close","5","0","All",,,"False","T","EveryTick"))</f>
        <v>78.599999999999994</v>
      </c>
      <c r="Q13" s="69">
        <f ca="1">IF(C13=0,NA(),RTD("cqg.rtd",,"StudyData", "Close("&amp;$Q$2&amp;") When Barix("&amp;$Q$2&amp;",reference:=StartOfSession)="&amp;A13&amp;"", "Bar", "", "Close","5","0","All",,,"False","T","EveryTick"))</f>
        <v>137.58000000000001</v>
      </c>
    </row>
    <row r="14" spans="1:22" x14ac:dyDescent="0.3">
      <c r="A14" s="72">
        <f t="shared" si="1"/>
        <v>10</v>
      </c>
      <c r="B14" s="77">
        <v>0.3888888888888889</v>
      </c>
      <c r="C14" s="73">
        <f t="shared" ca="1" si="0"/>
        <v>1</v>
      </c>
      <c r="E14" s="78">
        <f ca="1">IF(C14=0,NA(),RTD("cqg.rtd",,"StudyData", "Close("&amp;$E$2&amp;") When Barix("&amp;$E$2&amp;",reference:=StartOfSession)="&amp;A14&amp;"", "Bar", "", "Close","5","0","All",,,"False","T","EveryTick"))</f>
        <v>147.97999999999999</v>
      </c>
      <c r="F14" s="72">
        <f ca="1">IF(C14=0,NA(),RTD("cqg.rtd",,"StudyData", "Close("&amp;$F$2&amp;") When Barix("&amp;$F$2&amp;",reference:=StartOfSession)="&amp;A14&amp;"", "Bar", "", "Close","5","0","All",,,"False","T","EveryTick"))</f>
        <v>80.540000000000006</v>
      </c>
      <c r="G14" s="72">
        <f ca="1">IF(C14=0,NA(),RTD("cqg.rtd",,"StudyData", "Close("&amp;$G$2&amp;") When Barix("&amp;$G$2&amp;",reference:=StartOfSession)="&amp;A14&amp;"", "Bar", "", "Close","5","0","All",,,"False","T","EveryTick"))</f>
        <v>179.62</v>
      </c>
      <c r="H14" s="72">
        <f ca="1">IF(C14=0,NA(),RTD("cqg.rtd",,"StudyData", "Close("&amp;$H$2&amp;") When Barix("&amp;$H$2&amp;",reference:=StartOfSession)="&amp;A14&amp;"", "Bar", "", "Close","5","0","All",,,"False","T","EveryTick"))</f>
        <v>439.31</v>
      </c>
      <c r="I14" s="72">
        <f ca="1">IF(C14=0,NA(),RTD("cqg.rtd",,"StudyData", "Close("&amp;$I$2&amp;") When Barix("&amp;$I$2&amp;",reference:=StartOfSession)="&amp;A14&amp;"", "Bar", "", "Close","5","0","All",,,"False","T","EveryTick"))</f>
        <v>66.73</v>
      </c>
      <c r="J14" s="72">
        <f ca="1">IF(C14=0,NA(),RTD("cqg.rtd",,"StudyData", "Close("&amp;$J$2&amp;") When Barix("&amp;$J$2&amp;",reference:=StartOfSession)="&amp;A14&amp;"", "Bar", "", "Close","5","0","All",,,"False","T","EveryTick"))</f>
        <v>89.21</v>
      </c>
      <c r="K14" s="72">
        <f ca="1">IF(C14=0,NA(),RTD("cqg.rtd",,"StudyData", "Close("&amp;$K$2&amp;") When Barix("&amp;$K$2&amp;",reference:=StartOfSession)="&amp;A14&amp;"", "Bar", "", "Close","5","0","All",,,"False","T","EveryTick"))</f>
        <v>48.86</v>
      </c>
      <c r="L14" s="72">
        <f ca="1">IF(C14=0,NA(),RTD("cqg.rtd",,"StudyData", "Close("&amp;$L$2&amp;") When Barix("&amp;$L$2&amp;",reference:=StartOfSession)="&amp;A14&amp;"", "Bar", "", "Close","5","0","All",,,"False","T","EveryTick"))</f>
        <v>36.89</v>
      </c>
      <c r="M14" s="72">
        <f ca="1">IF(C14=0,NA(),RTD("cqg.rtd",,"StudyData", "Close("&amp;$M$2&amp;") When Barix("&amp;$M$2&amp;",reference:=StartOfSession)="&amp;A14&amp;"", "Bar", "", "Close","5","0","All",,,"False","T","EveryTick"))</f>
        <v>76.06</v>
      </c>
      <c r="N14" s="72">
        <f ca="1">IF(C14=0,NA(),RTD("cqg.rtd",,"StudyData", "Close("&amp;$N$2&amp;") When Barix("&amp;$N$2&amp;",reference:=StartOfSession)="&amp;A14&amp;"", "Bar", "", "Close","5","0","All",,,"False","T","EveryTick"))</f>
        <v>99.84</v>
      </c>
      <c r="P14" s="69">
        <f ca="1">IF(C14=0,NA(),RTD("cqg.rtd",,"StudyData", "Close("&amp;$P$2&amp;") When Barix("&amp;$P$2&amp;",reference:=StartOfSession)="&amp;A14&amp;"", "Bar", "", "Close","5","0","All",,,"False","T","EveryTick"))</f>
        <v>78.709999999999994</v>
      </c>
      <c r="Q14" s="69">
        <f ca="1">IF(C14=0,NA(),RTD("cqg.rtd",,"StudyData", "Close("&amp;$Q$2&amp;") When Barix("&amp;$Q$2&amp;",reference:=StartOfSession)="&amp;A14&amp;"", "Bar", "", "Close","5","0","All",,,"False","T","EveryTick"))</f>
        <v>137.79</v>
      </c>
    </row>
    <row r="15" spans="1:22" x14ac:dyDescent="0.3">
      <c r="A15" s="72">
        <f t="shared" si="1"/>
        <v>11</v>
      </c>
      <c r="B15" s="77">
        <v>0.3923611111111111</v>
      </c>
      <c r="C15" s="73">
        <f t="shared" ca="1" si="0"/>
        <v>1</v>
      </c>
      <c r="E15" s="78">
        <f ca="1">IF(C15=0,NA(),RTD("cqg.rtd",,"StudyData", "Close("&amp;$E$2&amp;") When Barix("&amp;$E$2&amp;",reference:=StartOfSession)="&amp;A15&amp;"", "Bar", "", "Close","5","0","All",,,"False","T","EveryTick"))</f>
        <v>148.04</v>
      </c>
      <c r="F15" s="72">
        <f ca="1">IF(C15=0,NA(),RTD("cqg.rtd",,"StudyData", "Close("&amp;$F$2&amp;") When Barix("&amp;$F$2&amp;",reference:=StartOfSession)="&amp;A15&amp;"", "Bar", "", "Close","5","0","All",,,"False","T","EveryTick"))</f>
        <v>80.569999999999993</v>
      </c>
      <c r="G15" s="72">
        <f ca="1">IF(C15=0,NA(),RTD("cqg.rtd",,"StudyData", "Close("&amp;$G$2&amp;") When Barix("&amp;$G$2&amp;",reference:=StartOfSession)="&amp;A15&amp;"", "Bar", "", "Close","5","0","All",,,"False","T","EveryTick"))</f>
        <v>179.69</v>
      </c>
      <c r="H15" s="72">
        <f ca="1">IF(C15=0,NA(),RTD("cqg.rtd",,"StudyData", "Close("&amp;$H$2&amp;") When Barix("&amp;$H$2&amp;",reference:=StartOfSession)="&amp;A15&amp;"", "Bar", "", "Close","5","0","All",,,"False","T","EveryTick"))</f>
        <v>439.24</v>
      </c>
      <c r="I15" s="72">
        <f ca="1">IF(C15=0,NA(),RTD("cqg.rtd",,"StudyData", "Close("&amp;$I$2&amp;") When Barix("&amp;$I$2&amp;",reference:=StartOfSession)="&amp;A15&amp;"", "Bar", "", "Close","5","0","All",,,"False","T","EveryTick"))</f>
        <v>66.67</v>
      </c>
      <c r="J15" s="72">
        <f ca="1">IF(C15=0,NA(),RTD("cqg.rtd",,"StudyData", "Close("&amp;$J$2&amp;") When Barix("&amp;$J$2&amp;",reference:=StartOfSession)="&amp;A15&amp;"", "Bar", "", "Close","5","0","All",,,"False","T","EveryTick"))</f>
        <v>89.21</v>
      </c>
      <c r="K15" s="72">
        <f ca="1">IF(C15=0,NA(),RTD("cqg.rtd",,"StudyData", "Close("&amp;$K$2&amp;") When Barix("&amp;$K$2&amp;",reference:=StartOfSession)="&amp;A15&amp;"", "Bar", "", "Close","5","0","All",,,"False","T","EveryTick"))</f>
        <v>48.8</v>
      </c>
      <c r="L15" s="72">
        <f ca="1">IF(C15=0,NA(),RTD("cqg.rtd",,"StudyData", "Close("&amp;$L$2&amp;") When Barix("&amp;$L$2&amp;",reference:=StartOfSession)="&amp;A15&amp;"", "Bar", "", "Close","5","0","All",,,"False","T","EveryTick"))</f>
        <v>36.86</v>
      </c>
      <c r="M15" s="72">
        <f ca="1">IF(C15=0,NA(),RTD("cqg.rtd",,"StudyData", "Close("&amp;$M$2&amp;") When Barix("&amp;$M$2&amp;",reference:=StartOfSession)="&amp;A15&amp;"", "Bar", "", "Close","5","0","All",,,"False","T","EveryTick"))</f>
        <v>75.97</v>
      </c>
      <c r="N15" s="72">
        <f ca="1">IF(C15=0,NA(),RTD("cqg.rtd",,"StudyData", "Close("&amp;$N$2&amp;") When Barix("&amp;$N$2&amp;",reference:=StartOfSession)="&amp;A15&amp;"", "Bar", "", "Close","5","0","All",,,"False","T","EveryTick"))</f>
        <v>99.78</v>
      </c>
      <c r="P15" s="69">
        <f ca="1">IF(C15=0,NA(),RTD("cqg.rtd",,"StudyData", "Close("&amp;$P$2&amp;") When Barix("&amp;$P$2&amp;",reference:=StartOfSession)="&amp;A15&amp;"", "Bar", "", "Close","5","0","All",,,"False","T","EveryTick"))</f>
        <v>78.680000000000007</v>
      </c>
      <c r="Q15" s="69">
        <f ca="1">IF(C15=0,NA(),RTD("cqg.rtd",,"StudyData", "Close("&amp;$Q$2&amp;") When Barix("&amp;$Q$2&amp;",reference:=StartOfSession)="&amp;A15&amp;"", "Bar", "", "Close","5","0","All",,,"False","T","EveryTick"))</f>
        <v>137.75</v>
      </c>
    </row>
    <row r="16" spans="1:22" x14ac:dyDescent="0.3">
      <c r="A16" s="72">
        <f t="shared" si="1"/>
        <v>12</v>
      </c>
      <c r="B16" s="77">
        <v>0.39583333333333331</v>
      </c>
      <c r="C16" s="73">
        <f t="shared" ca="1" si="0"/>
        <v>0</v>
      </c>
      <c r="E16" s="78" t="e">
        <f ca="1">IF(C16=0,NA(),RTD("cqg.rtd",,"StudyData", "Close("&amp;$E$2&amp;") When Barix("&amp;$E$2&amp;",reference:=StartOfSession)="&amp;A16&amp;"", "Bar", "", "Close","5","0","All",,,"False","T","EveryTick"))</f>
        <v>#N/A</v>
      </c>
      <c r="F16" s="72" t="e">
        <f ca="1">IF(C16=0,NA(),RTD("cqg.rtd",,"StudyData", "Close("&amp;$F$2&amp;") When Barix("&amp;$F$2&amp;",reference:=StartOfSession)="&amp;A16&amp;"", "Bar", "", "Close","5","0","All",,,"False","T","EveryTick"))</f>
        <v>#N/A</v>
      </c>
      <c r="G16" s="72" t="e">
        <f ca="1">IF(C16=0,NA(),RTD("cqg.rtd",,"StudyData", "Close("&amp;$G$2&amp;") When Barix("&amp;$G$2&amp;",reference:=StartOfSession)="&amp;A16&amp;"", "Bar", "", "Close","5","0","All",,,"False","T","EveryTick"))</f>
        <v>#N/A</v>
      </c>
      <c r="H16" s="72" t="e">
        <f ca="1">IF(C16=0,NA(),RTD("cqg.rtd",,"StudyData", "Close("&amp;$H$2&amp;") When Barix("&amp;$H$2&amp;",reference:=StartOfSession)="&amp;A16&amp;"", "Bar", "", "Close","5","0","All",,,"False","T","EveryTick"))</f>
        <v>#N/A</v>
      </c>
      <c r="I16" s="72" t="e">
        <f ca="1">IF(C16=0,NA(),RTD("cqg.rtd",,"StudyData", "Close("&amp;$I$2&amp;") When Barix("&amp;$I$2&amp;",reference:=StartOfSession)="&amp;A16&amp;"", "Bar", "", "Close","5","0","All",,,"False","T","EveryTick"))</f>
        <v>#N/A</v>
      </c>
      <c r="J16" s="72" t="e">
        <f ca="1">IF(C16=0,NA(),RTD("cqg.rtd",,"StudyData", "Close("&amp;$J$2&amp;") When Barix("&amp;$J$2&amp;",reference:=StartOfSession)="&amp;A16&amp;"", "Bar", "", "Close","5","0","All",,,"False","T","EveryTick"))</f>
        <v>#N/A</v>
      </c>
      <c r="K16" s="72" t="e">
        <f ca="1">IF(C16=0,NA(),RTD("cqg.rtd",,"StudyData", "Close("&amp;$K$2&amp;") When Barix("&amp;$K$2&amp;",reference:=StartOfSession)="&amp;A16&amp;"", "Bar", "", "Close","5","0","All",,,"False","T","EveryTick"))</f>
        <v>#N/A</v>
      </c>
      <c r="L16" s="72" t="e">
        <f ca="1">IF(C16=0,NA(),RTD("cqg.rtd",,"StudyData", "Close("&amp;$L$2&amp;") When Barix("&amp;$L$2&amp;",reference:=StartOfSession)="&amp;A16&amp;"", "Bar", "", "Close","5","0","All",,,"False","T","EveryTick"))</f>
        <v>#N/A</v>
      </c>
      <c r="M16" s="72" t="e">
        <f ca="1">IF(C16=0,NA(),RTD("cqg.rtd",,"StudyData", "Close("&amp;$M$2&amp;") When Barix("&amp;$M$2&amp;",reference:=StartOfSession)="&amp;A16&amp;"", "Bar", "", "Close","5","0","All",,,"False","T","EveryTick"))</f>
        <v>#N/A</v>
      </c>
      <c r="N16" s="72" t="e">
        <f ca="1">IF(C16=0,NA(),RTD("cqg.rtd",,"StudyData", "Close("&amp;$N$2&amp;") When Barix("&amp;$N$2&amp;",reference:=StartOfSession)="&amp;A16&amp;"", "Bar", "", "Close","5","0","All",,,"False","T","EveryTick"))</f>
        <v>#N/A</v>
      </c>
      <c r="P16" s="69" t="e">
        <f ca="1">IF(C16=0,NA(),RTD("cqg.rtd",,"StudyData", "Close("&amp;$P$2&amp;") When Barix("&amp;$P$2&amp;",reference:=StartOfSession)="&amp;A16&amp;"", "Bar", "", "Close","5","0","All",,,"False","T","EveryTick"))</f>
        <v>#N/A</v>
      </c>
      <c r="Q16" s="69" t="e">
        <f ca="1">IF(C16=0,NA(),RTD("cqg.rtd",,"StudyData", "Close("&amp;$Q$2&amp;") When Barix("&amp;$Q$2&amp;",reference:=StartOfSession)="&amp;A16&amp;"", "Bar", "", "Close","5","0","All",,,"False","T","EveryTick"))</f>
        <v>#N/A</v>
      </c>
    </row>
    <row r="17" spans="1:17" x14ac:dyDescent="0.3">
      <c r="A17" s="72">
        <f t="shared" si="1"/>
        <v>13</v>
      </c>
      <c r="B17" s="77">
        <v>0.39930555555555558</v>
      </c>
      <c r="C17" s="73">
        <f t="shared" ca="1" si="0"/>
        <v>0</v>
      </c>
      <c r="E17" s="78" t="e">
        <f ca="1">IF(C17=0,NA(),RTD("cqg.rtd",,"StudyData", "Close("&amp;$E$2&amp;") When Barix("&amp;$E$2&amp;",reference:=StartOfSession)="&amp;A17&amp;"", "Bar", "", "Close","5","0","All",,,"False","T","EveryTick"))</f>
        <v>#N/A</v>
      </c>
      <c r="F17" s="72" t="e">
        <f ca="1">IF(C17=0,NA(),RTD("cqg.rtd",,"StudyData", "Close("&amp;$F$2&amp;") When Barix("&amp;$F$2&amp;",reference:=StartOfSession)="&amp;A17&amp;"", "Bar", "", "Close","5","0","All",,,"False","T","EveryTick"))</f>
        <v>#N/A</v>
      </c>
      <c r="G17" s="72" t="e">
        <f ca="1">IF(C17=0,NA(),RTD("cqg.rtd",,"StudyData", "Close("&amp;$G$2&amp;") When Barix("&amp;$G$2&amp;",reference:=StartOfSession)="&amp;A17&amp;"", "Bar", "", "Close","5","0","All",,,"False","T","EveryTick"))</f>
        <v>#N/A</v>
      </c>
      <c r="H17" s="72" t="e">
        <f ca="1">IF(C17=0,NA(),RTD("cqg.rtd",,"StudyData", "Close("&amp;$H$2&amp;") When Barix("&amp;$H$2&amp;",reference:=StartOfSession)="&amp;A17&amp;"", "Bar", "", "Close","5","0","All",,,"False","T","EveryTick"))</f>
        <v>#N/A</v>
      </c>
      <c r="I17" s="72" t="e">
        <f ca="1">IF(C17=0,NA(),RTD("cqg.rtd",,"StudyData", "Close("&amp;$I$2&amp;") When Barix("&amp;$I$2&amp;",reference:=StartOfSession)="&amp;A17&amp;"", "Bar", "", "Close","5","0","All",,,"False","T","EveryTick"))</f>
        <v>#N/A</v>
      </c>
      <c r="J17" s="72" t="e">
        <f ca="1">IF(C17=0,NA(),RTD("cqg.rtd",,"StudyData", "Close("&amp;$J$2&amp;") When Barix("&amp;$J$2&amp;",reference:=StartOfSession)="&amp;A17&amp;"", "Bar", "", "Close","5","0","All",,,"False","T","EveryTick"))</f>
        <v>#N/A</v>
      </c>
      <c r="K17" s="72" t="e">
        <f ca="1">IF(C17=0,NA(),RTD("cqg.rtd",,"StudyData", "Close("&amp;$K$2&amp;") When Barix("&amp;$K$2&amp;",reference:=StartOfSession)="&amp;A17&amp;"", "Bar", "", "Close","5","0","All",,,"False","T","EveryTick"))</f>
        <v>#N/A</v>
      </c>
      <c r="L17" s="72" t="e">
        <f ca="1">IF(C17=0,NA(),RTD("cqg.rtd",,"StudyData", "Close("&amp;$L$2&amp;") When Barix("&amp;$L$2&amp;",reference:=StartOfSession)="&amp;A17&amp;"", "Bar", "", "Close","5","0","All",,,"False","T","EveryTick"))</f>
        <v>#N/A</v>
      </c>
      <c r="M17" s="72" t="e">
        <f ca="1">IF(C17=0,NA(),RTD("cqg.rtd",,"StudyData", "Close("&amp;$M$2&amp;") When Barix("&amp;$M$2&amp;",reference:=StartOfSession)="&amp;A17&amp;"", "Bar", "", "Close","5","0","All",,,"False","T","EveryTick"))</f>
        <v>#N/A</v>
      </c>
      <c r="N17" s="72" t="e">
        <f ca="1">IF(C17=0,NA(),RTD("cqg.rtd",,"StudyData", "Close("&amp;$N$2&amp;") When Barix("&amp;$N$2&amp;",reference:=StartOfSession)="&amp;A17&amp;"", "Bar", "", "Close","5","0","All",,,"False","T","EveryTick"))</f>
        <v>#N/A</v>
      </c>
      <c r="P17" s="69" t="e">
        <f ca="1">IF(C17=0,NA(),RTD("cqg.rtd",,"StudyData", "Close("&amp;$P$2&amp;") When Barix("&amp;$P$2&amp;",reference:=StartOfSession)="&amp;A17&amp;"", "Bar", "", "Close","5","0","All",,,"False","T","EveryTick"))</f>
        <v>#N/A</v>
      </c>
      <c r="Q17" s="69" t="e">
        <f ca="1">IF(C17=0,NA(),RTD("cqg.rtd",,"StudyData", "Close("&amp;$Q$2&amp;") When Barix("&amp;$Q$2&amp;",reference:=StartOfSession)="&amp;A17&amp;"", "Bar", "", "Close","5","0","All",,,"False","T","EveryTick"))</f>
        <v>#N/A</v>
      </c>
    </row>
    <row r="18" spans="1:17" x14ac:dyDescent="0.3">
      <c r="A18" s="72">
        <f t="shared" si="1"/>
        <v>14</v>
      </c>
      <c r="B18" s="77">
        <v>0.40277777777777773</v>
      </c>
      <c r="C18" s="73">
        <f t="shared" ca="1" si="0"/>
        <v>0</v>
      </c>
      <c r="E18" s="78" t="e">
        <f ca="1">IF(C18=0,NA(),RTD("cqg.rtd",,"StudyData", "Close("&amp;$E$2&amp;") When Barix("&amp;$E$2&amp;",reference:=StartOfSession)="&amp;A18&amp;"", "Bar", "", "Close","5","0","All",,,"False","T","EveryTick"))</f>
        <v>#N/A</v>
      </c>
      <c r="F18" s="72" t="e">
        <f ca="1">IF(C18=0,NA(),RTD("cqg.rtd",,"StudyData", "Close("&amp;$F$2&amp;") When Barix("&amp;$F$2&amp;",reference:=StartOfSession)="&amp;A18&amp;"", "Bar", "", "Close","5","0","All",,,"False","T","EveryTick"))</f>
        <v>#N/A</v>
      </c>
      <c r="G18" s="72" t="e">
        <f ca="1">IF(C18=0,NA(),RTD("cqg.rtd",,"StudyData", "Close("&amp;$G$2&amp;") When Barix("&amp;$G$2&amp;",reference:=StartOfSession)="&amp;A18&amp;"", "Bar", "", "Close","5","0","All",,,"False","T","EveryTick"))</f>
        <v>#N/A</v>
      </c>
      <c r="H18" s="72" t="e">
        <f ca="1">IF(C18=0,NA(),RTD("cqg.rtd",,"StudyData", "Close("&amp;$H$2&amp;") When Barix("&amp;$H$2&amp;",reference:=StartOfSession)="&amp;A18&amp;"", "Bar", "", "Close","5","0","All",,,"False","T","EveryTick"))</f>
        <v>#N/A</v>
      </c>
      <c r="I18" s="72" t="e">
        <f ca="1">IF(C18=0,NA(),RTD("cqg.rtd",,"StudyData", "Close("&amp;$I$2&amp;") When Barix("&amp;$I$2&amp;",reference:=StartOfSession)="&amp;A18&amp;"", "Bar", "", "Close","5","0","All",,,"False","T","EveryTick"))</f>
        <v>#N/A</v>
      </c>
      <c r="J18" s="72" t="e">
        <f ca="1">IF(C18=0,NA(),RTD("cqg.rtd",,"StudyData", "Close("&amp;$J$2&amp;") When Barix("&amp;$J$2&amp;",reference:=StartOfSession)="&amp;A18&amp;"", "Bar", "", "Close","5","0","All",,,"False","T","EveryTick"))</f>
        <v>#N/A</v>
      </c>
      <c r="K18" s="72" t="e">
        <f ca="1">IF(C18=0,NA(),RTD("cqg.rtd",,"StudyData", "Close("&amp;$K$2&amp;") When Barix("&amp;$K$2&amp;",reference:=StartOfSession)="&amp;A18&amp;"", "Bar", "", "Close","5","0","All",,,"False","T","EveryTick"))</f>
        <v>#N/A</v>
      </c>
      <c r="L18" s="72" t="e">
        <f ca="1">IF(C18=0,NA(),RTD("cqg.rtd",,"StudyData", "Close("&amp;$L$2&amp;") When Barix("&amp;$L$2&amp;",reference:=StartOfSession)="&amp;A18&amp;"", "Bar", "", "Close","5","0","All",,,"False","T","EveryTick"))</f>
        <v>#N/A</v>
      </c>
      <c r="M18" s="72" t="e">
        <f ca="1">IF(C18=0,NA(),RTD("cqg.rtd",,"StudyData", "Close("&amp;$M$2&amp;") When Barix("&amp;$M$2&amp;",reference:=StartOfSession)="&amp;A18&amp;"", "Bar", "", "Close","5","0","All",,,"False","T","EveryTick"))</f>
        <v>#N/A</v>
      </c>
      <c r="N18" s="72" t="e">
        <f ca="1">IF(C18=0,NA(),RTD("cqg.rtd",,"StudyData", "Close("&amp;$N$2&amp;") When Barix("&amp;$N$2&amp;",reference:=StartOfSession)="&amp;A18&amp;"", "Bar", "", "Close","5","0","All",,,"False","T","EveryTick"))</f>
        <v>#N/A</v>
      </c>
      <c r="P18" s="69" t="e">
        <f ca="1">IF(C18=0,NA(),RTD("cqg.rtd",,"StudyData", "Close("&amp;$P$2&amp;") When Barix("&amp;$P$2&amp;",reference:=StartOfSession)="&amp;A18&amp;"", "Bar", "", "Close","5","0","All",,,"False","T","EveryTick"))</f>
        <v>#N/A</v>
      </c>
      <c r="Q18" s="69" t="e">
        <f ca="1">IF(C18=0,NA(),RTD("cqg.rtd",,"StudyData", "Close("&amp;$Q$2&amp;") When Barix("&amp;$Q$2&amp;",reference:=StartOfSession)="&amp;A18&amp;"", "Bar", "", "Close","5","0","All",,,"False","T","EveryTick"))</f>
        <v>#N/A</v>
      </c>
    </row>
    <row r="19" spans="1:17" x14ac:dyDescent="0.3">
      <c r="A19" s="72">
        <f t="shared" si="1"/>
        <v>15</v>
      </c>
      <c r="B19" s="77">
        <v>0.40625</v>
      </c>
      <c r="C19" s="73">
        <f t="shared" ca="1" si="0"/>
        <v>0</v>
      </c>
      <c r="E19" s="78" t="e">
        <f ca="1">IF(C19=0,NA(),RTD("cqg.rtd",,"StudyData", "Close("&amp;$E$2&amp;") When Barix("&amp;$E$2&amp;",reference:=StartOfSession)="&amp;A19&amp;"", "Bar", "", "Close","5","0","All",,,"False","T","EveryTick"))</f>
        <v>#N/A</v>
      </c>
      <c r="F19" s="72" t="e">
        <f ca="1">IF(C19=0,NA(),RTD("cqg.rtd",,"StudyData", "Close("&amp;$F$2&amp;") When Barix("&amp;$F$2&amp;",reference:=StartOfSession)="&amp;A19&amp;"", "Bar", "", "Close","5","0","All",,,"False","T","EveryTick"))</f>
        <v>#N/A</v>
      </c>
      <c r="G19" s="72" t="e">
        <f ca="1">IF(C19=0,NA(),RTD("cqg.rtd",,"StudyData", "Close("&amp;$G$2&amp;") When Barix("&amp;$G$2&amp;",reference:=StartOfSession)="&amp;A19&amp;"", "Bar", "", "Close","5","0","All",,,"False","T","EveryTick"))</f>
        <v>#N/A</v>
      </c>
      <c r="H19" s="72" t="e">
        <f ca="1">IF(C19=0,NA(),RTD("cqg.rtd",,"StudyData", "Close("&amp;$H$2&amp;") When Barix("&amp;$H$2&amp;",reference:=StartOfSession)="&amp;A19&amp;"", "Bar", "", "Close","5","0","All",,,"False","T","EveryTick"))</f>
        <v>#N/A</v>
      </c>
      <c r="I19" s="72" t="e">
        <f ca="1">IF(C19=0,NA(),RTD("cqg.rtd",,"StudyData", "Close("&amp;$I$2&amp;") When Barix("&amp;$I$2&amp;",reference:=StartOfSession)="&amp;A19&amp;"", "Bar", "", "Close","5","0","All",,,"False","T","EveryTick"))</f>
        <v>#N/A</v>
      </c>
      <c r="J19" s="72" t="e">
        <f ca="1">IF(C19=0,NA(),RTD("cqg.rtd",,"StudyData", "Close("&amp;$J$2&amp;") When Barix("&amp;$J$2&amp;",reference:=StartOfSession)="&amp;A19&amp;"", "Bar", "", "Close","5","0","All",,,"False","T","EveryTick"))</f>
        <v>#N/A</v>
      </c>
      <c r="K19" s="72" t="e">
        <f ca="1">IF(C19=0,NA(),RTD("cqg.rtd",,"StudyData", "Close("&amp;$K$2&amp;") When Barix("&amp;$K$2&amp;",reference:=StartOfSession)="&amp;A19&amp;"", "Bar", "", "Close","5","0","All",,,"False","T","EveryTick"))</f>
        <v>#N/A</v>
      </c>
      <c r="L19" s="72" t="e">
        <f ca="1">IF(C19=0,NA(),RTD("cqg.rtd",,"StudyData", "Close("&amp;$L$2&amp;") When Barix("&amp;$L$2&amp;",reference:=StartOfSession)="&amp;A19&amp;"", "Bar", "", "Close","5","0","All",,,"False","T","EveryTick"))</f>
        <v>#N/A</v>
      </c>
      <c r="M19" s="72" t="e">
        <f ca="1">IF(C19=0,NA(),RTD("cqg.rtd",,"StudyData", "Close("&amp;$M$2&amp;") When Barix("&amp;$M$2&amp;",reference:=StartOfSession)="&amp;A19&amp;"", "Bar", "", "Close","5","0","All",,,"False","T","EveryTick"))</f>
        <v>#N/A</v>
      </c>
      <c r="N19" s="72" t="e">
        <f ca="1">IF(C19=0,NA(),RTD("cqg.rtd",,"StudyData", "Close("&amp;$N$2&amp;") When Barix("&amp;$N$2&amp;",reference:=StartOfSession)="&amp;A19&amp;"", "Bar", "", "Close","5","0","All",,,"False","T","EveryTick"))</f>
        <v>#N/A</v>
      </c>
      <c r="P19" s="69" t="e">
        <f ca="1">IF(C19=0,NA(),RTD("cqg.rtd",,"StudyData", "Close("&amp;$P$2&amp;") When Barix("&amp;$P$2&amp;",reference:=StartOfSession)="&amp;A19&amp;"", "Bar", "", "Close","5","0","All",,,"False","T","EveryTick"))</f>
        <v>#N/A</v>
      </c>
      <c r="Q19" s="69" t="e">
        <f ca="1">IF(C19=0,NA(),RTD("cqg.rtd",,"StudyData", "Close("&amp;$Q$2&amp;") When Barix("&amp;$Q$2&amp;",reference:=StartOfSession)="&amp;A19&amp;"", "Bar", "", "Close","5","0","All",,,"False","T","EveryTick"))</f>
        <v>#N/A</v>
      </c>
    </row>
    <row r="20" spans="1:17" x14ac:dyDescent="0.3">
      <c r="A20" s="72">
        <f t="shared" si="1"/>
        <v>16</v>
      </c>
      <c r="B20" s="77">
        <v>0.40972222222222227</v>
      </c>
      <c r="C20" s="73">
        <f t="shared" ca="1" si="0"/>
        <v>0</v>
      </c>
      <c r="E20" s="78" t="e">
        <f ca="1">IF(C20=0,NA(),RTD("cqg.rtd",,"StudyData", "Close("&amp;$E$2&amp;") When Barix("&amp;$E$2&amp;",reference:=StartOfSession)="&amp;A20&amp;"", "Bar", "", "Close","5","0","All",,,"False","T","EveryTick"))</f>
        <v>#N/A</v>
      </c>
      <c r="F20" s="72" t="e">
        <f ca="1">IF(C20=0,NA(),RTD("cqg.rtd",,"StudyData", "Close("&amp;$F$2&amp;") When Barix("&amp;$F$2&amp;",reference:=StartOfSession)="&amp;A20&amp;"", "Bar", "", "Close","5","0","All",,,"False","T","EveryTick"))</f>
        <v>#N/A</v>
      </c>
      <c r="G20" s="72" t="e">
        <f ca="1">IF(C20=0,NA(),RTD("cqg.rtd",,"StudyData", "Close("&amp;$G$2&amp;") When Barix("&amp;$G$2&amp;",reference:=StartOfSession)="&amp;A20&amp;"", "Bar", "", "Close","5","0","All",,,"False","T","EveryTick"))</f>
        <v>#N/A</v>
      </c>
      <c r="H20" s="72" t="e">
        <f ca="1">IF(C20=0,NA(),RTD("cqg.rtd",,"StudyData", "Close("&amp;$H$2&amp;") When Barix("&amp;$H$2&amp;",reference:=StartOfSession)="&amp;A20&amp;"", "Bar", "", "Close","5","0","All",,,"False","T","EveryTick"))</f>
        <v>#N/A</v>
      </c>
      <c r="I20" s="72" t="e">
        <f ca="1">IF(C20=0,NA(),RTD("cqg.rtd",,"StudyData", "Close("&amp;$I$2&amp;") When Barix("&amp;$I$2&amp;",reference:=StartOfSession)="&amp;A20&amp;"", "Bar", "", "Close","5","0","All",,,"False","T","EveryTick"))</f>
        <v>#N/A</v>
      </c>
      <c r="J20" s="72" t="e">
        <f ca="1">IF(C20=0,NA(),RTD("cqg.rtd",,"StudyData", "Close("&amp;$J$2&amp;") When Barix("&amp;$J$2&amp;",reference:=StartOfSession)="&amp;A20&amp;"", "Bar", "", "Close","5","0","All",,,"False","T","EveryTick"))</f>
        <v>#N/A</v>
      </c>
      <c r="K20" s="72" t="e">
        <f ca="1">IF(C20=0,NA(),RTD("cqg.rtd",,"StudyData", "Close("&amp;$K$2&amp;") When Barix("&amp;$K$2&amp;",reference:=StartOfSession)="&amp;A20&amp;"", "Bar", "", "Close","5","0","All",,,"False","T","EveryTick"))</f>
        <v>#N/A</v>
      </c>
      <c r="L20" s="72" t="e">
        <f ca="1">IF(C20=0,NA(),RTD("cqg.rtd",,"StudyData", "Close("&amp;$L$2&amp;") When Barix("&amp;$L$2&amp;",reference:=StartOfSession)="&amp;A20&amp;"", "Bar", "", "Close","5","0","All",,,"False","T","EveryTick"))</f>
        <v>#N/A</v>
      </c>
      <c r="M20" s="72" t="e">
        <f ca="1">IF(C20=0,NA(),RTD("cqg.rtd",,"StudyData", "Close("&amp;$M$2&amp;") When Barix("&amp;$M$2&amp;",reference:=StartOfSession)="&amp;A20&amp;"", "Bar", "", "Close","5","0","All",,,"False","T","EveryTick"))</f>
        <v>#N/A</v>
      </c>
      <c r="N20" s="72" t="e">
        <f ca="1">IF(C20=0,NA(),RTD("cqg.rtd",,"StudyData", "Close("&amp;$N$2&amp;") When Barix("&amp;$N$2&amp;",reference:=StartOfSession)="&amp;A20&amp;"", "Bar", "", "Close","5","0","All",,,"False","T","EveryTick"))</f>
        <v>#N/A</v>
      </c>
      <c r="P20" s="69" t="e">
        <f ca="1">IF(C20=0,NA(),RTD("cqg.rtd",,"StudyData", "Close("&amp;$P$2&amp;") When Barix("&amp;$P$2&amp;",reference:=StartOfSession)="&amp;A20&amp;"", "Bar", "", "Close","5","0","All",,,"False","T","EveryTick"))</f>
        <v>#N/A</v>
      </c>
      <c r="Q20" s="69" t="e">
        <f ca="1">IF(C20=0,NA(),RTD("cqg.rtd",,"StudyData", "Close("&amp;$Q$2&amp;") When Barix("&amp;$Q$2&amp;",reference:=StartOfSession)="&amp;A20&amp;"", "Bar", "", "Close","5","0","All",,,"False","T","EveryTick"))</f>
        <v>#N/A</v>
      </c>
    </row>
    <row r="21" spans="1:17" x14ac:dyDescent="0.3">
      <c r="A21" s="72">
        <f t="shared" si="1"/>
        <v>17</v>
      </c>
      <c r="B21" s="77">
        <v>0.41319444444444442</v>
      </c>
      <c r="C21" s="73">
        <f t="shared" ca="1" si="0"/>
        <v>0</v>
      </c>
      <c r="E21" s="78" t="e">
        <f ca="1">IF(C21=0,NA(),RTD("cqg.rtd",,"StudyData", "Close("&amp;$E$2&amp;") When Barix("&amp;$E$2&amp;",reference:=StartOfSession)="&amp;A21&amp;"", "Bar", "", "Close","5","0","All",,,"False","T","EveryTick"))</f>
        <v>#N/A</v>
      </c>
      <c r="F21" s="72" t="e">
        <f ca="1">IF(C21=0,NA(),RTD("cqg.rtd",,"StudyData", "Close("&amp;$F$2&amp;") When Barix("&amp;$F$2&amp;",reference:=StartOfSession)="&amp;A21&amp;"", "Bar", "", "Close","5","0","All",,,"False","T","EveryTick"))</f>
        <v>#N/A</v>
      </c>
      <c r="G21" s="72" t="e">
        <f ca="1">IF(C21=0,NA(),RTD("cqg.rtd",,"StudyData", "Close("&amp;$G$2&amp;") When Barix("&amp;$G$2&amp;",reference:=StartOfSession)="&amp;A21&amp;"", "Bar", "", "Close","5","0","All",,,"False","T","EveryTick"))</f>
        <v>#N/A</v>
      </c>
      <c r="H21" s="72" t="e">
        <f ca="1">IF(C21=0,NA(),RTD("cqg.rtd",,"StudyData", "Close("&amp;$H$2&amp;") When Barix("&amp;$H$2&amp;",reference:=StartOfSession)="&amp;A21&amp;"", "Bar", "", "Close","5","0","All",,,"False","T","EveryTick"))</f>
        <v>#N/A</v>
      </c>
      <c r="I21" s="72" t="e">
        <f ca="1">IF(C21=0,NA(),RTD("cqg.rtd",,"StudyData", "Close("&amp;$I$2&amp;") When Barix("&amp;$I$2&amp;",reference:=StartOfSession)="&amp;A21&amp;"", "Bar", "", "Close","5","0","All",,,"False","T","EveryTick"))</f>
        <v>#N/A</v>
      </c>
      <c r="J21" s="72" t="e">
        <f ca="1">IF(C21=0,NA(),RTD("cqg.rtd",,"StudyData", "Close("&amp;$J$2&amp;") When Barix("&amp;$J$2&amp;",reference:=StartOfSession)="&amp;A21&amp;"", "Bar", "", "Close","5","0","All",,,"False","T","EveryTick"))</f>
        <v>#N/A</v>
      </c>
      <c r="K21" s="72" t="e">
        <f ca="1">IF(C21=0,NA(),RTD("cqg.rtd",,"StudyData", "Close("&amp;$K$2&amp;") When Barix("&amp;$K$2&amp;",reference:=StartOfSession)="&amp;A21&amp;"", "Bar", "", "Close","5","0","All",,,"False","T","EveryTick"))</f>
        <v>#N/A</v>
      </c>
      <c r="L21" s="72" t="e">
        <f ca="1">IF(C21=0,NA(),RTD("cqg.rtd",,"StudyData", "Close("&amp;$L$2&amp;") When Barix("&amp;$L$2&amp;",reference:=StartOfSession)="&amp;A21&amp;"", "Bar", "", "Close","5","0","All",,,"False","T","EveryTick"))</f>
        <v>#N/A</v>
      </c>
      <c r="M21" s="72" t="e">
        <f ca="1">IF(C21=0,NA(),RTD("cqg.rtd",,"StudyData", "Close("&amp;$M$2&amp;") When Barix("&amp;$M$2&amp;",reference:=StartOfSession)="&amp;A21&amp;"", "Bar", "", "Close","5","0","All",,,"False","T","EveryTick"))</f>
        <v>#N/A</v>
      </c>
      <c r="N21" s="72" t="e">
        <f ca="1">IF(C21=0,NA(),RTD("cqg.rtd",,"StudyData", "Close("&amp;$N$2&amp;") When Barix("&amp;$N$2&amp;",reference:=StartOfSession)="&amp;A21&amp;"", "Bar", "", "Close","5","0","All",,,"False","T","EveryTick"))</f>
        <v>#N/A</v>
      </c>
      <c r="P21" s="69" t="e">
        <f ca="1">IF(C21=0,NA(),RTD("cqg.rtd",,"StudyData", "Close("&amp;$P$2&amp;") When Barix("&amp;$P$2&amp;",reference:=StartOfSession)="&amp;A21&amp;"", "Bar", "", "Close","5","0","All",,,"False","T","EveryTick"))</f>
        <v>#N/A</v>
      </c>
      <c r="Q21" s="69" t="e">
        <f ca="1">IF(C21=0,NA(),RTD("cqg.rtd",,"StudyData", "Close("&amp;$Q$2&amp;") When Barix("&amp;$Q$2&amp;",reference:=StartOfSession)="&amp;A21&amp;"", "Bar", "", "Close","5","0","All",,,"False","T","EveryTick"))</f>
        <v>#N/A</v>
      </c>
    </row>
    <row r="22" spans="1:17" x14ac:dyDescent="0.3">
      <c r="A22" s="72">
        <f t="shared" si="1"/>
        <v>18</v>
      </c>
      <c r="B22" s="77">
        <v>0.41666666666666669</v>
      </c>
      <c r="C22" s="73">
        <f t="shared" ca="1" si="0"/>
        <v>0</v>
      </c>
      <c r="E22" s="78" t="e">
        <f ca="1">IF(C22=0,NA(),RTD("cqg.rtd",,"StudyData", "Close("&amp;$E$2&amp;") When Barix("&amp;$E$2&amp;",reference:=StartOfSession)="&amp;A22&amp;"", "Bar", "", "Close","5","0","All",,,"False","T","EveryTick"))</f>
        <v>#N/A</v>
      </c>
      <c r="F22" s="72" t="e">
        <f ca="1">IF(C22=0,NA(),RTD("cqg.rtd",,"StudyData", "Close("&amp;$F$2&amp;") When Barix("&amp;$F$2&amp;",reference:=StartOfSession)="&amp;A22&amp;"", "Bar", "", "Close","5","0","All",,,"False","T","EveryTick"))</f>
        <v>#N/A</v>
      </c>
      <c r="G22" s="72" t="e">
        <f ca="1">IF(C22=0,NA(),RTD("cqg.rtd",,"StudyData", "Close("&amp;$G$2&amp;") When Barix("&amp;$G$2&amp;",reference:=StartOfSession)="&amp;A22&amp;"", "Bar", "", "Close","5","0","All",,,"False","T","EveryTick"))</f>
        <v>#N/A</v>
      </c>
      <c r="H22" s="72" t="e">
        <f ca="1">IF(C22=0,NA(),RTD("cqg.rtd",,"StudyData", "Close("&amp;$H$2&amp;") When Barix("&amp;$H$2&amp;",reference:=StartOfSession)="&amp;A22&amp;"", "Bar", "", "Close","5","0","All",,,"False","T","EveryTick"))</f>
        <v>#N/A</v>
      </c>
      <c r="I22" s="72" t="e">
        <f ca="1">IF(C22=0,NA(),RTD("cqg.rtd",,"StudyData", "Close("&amp;$I$2&amp;") When Barix("&amp;$I$2&amp;",reference:=StartOfSession)="&amp;A22&amp;"", "Bar", "", "Close","5","0","All",,,"False","T","EveryTick"))</f>
        <v>#N/A</v>
      </c>
      <c r="J22" s="72" t="e">
        <f ca="1">IF(C22=0,NA(),RTD("cqg.rtd",,"StudyData", "Close("&amp;$J$2&amp;") When Barix("&amp;$J$2&amp;",reference:=StartOfSession)="&amp;A22&amp;"", "Bar", "", "Close","5","0","All",,,"False","T","EveryTick"))</f>
        <v>#N/A</v>
      </c>
      <c r="K22" s="72" t="e">
        <f ca="1">IF(C22=0,NA(),RTD("cqg.rtd",,"StudyData", "Close("&amp;$K$2&amp;") When Barix("&amp;$K$2&amp;",reference:=StartOfSession)="&amp;A22&amp;"", "Bar", "", "Close","5","0","All",,,"False","T","EveryTick"))</f>
        <v>#N/A</v>
      </c>
      <c r="L22" s="72" t="e">
        <f ca="1">IF(C22=0,NA(),RTD("cqg.rtd",,"StudyData", "Close("&amp;$L$2&amp;") When Barix("&amp;$L$2&amp;",reference:=StartOfSession)="&amp;A22&amp;"", "Bar", "", "Close","5","0","All",,,"False","T","EveryTick"))</f>
        <v>#N/A</v>
      </c>
      <c r="M22" s="72" t="e">
        <f ca="1">IF(C22=0,NA(),RTD("cqg.rtd",,"StudyData", "Close("&amp;$M$2&amp;") When Barix("&amp;$M$2&amp;",reference:=StartOfSession)="&amp;A22&amp;"", "Bar", "", "Close","5","0","All",,,"False","T","EveryTick"))</f>
        <v>#N/A</v>
      </c>
      <c r="N22" s="72" t="e">
        <f ca="1">IF(C22=0,NA(),RTD("cqg.rtd",,"StudyData", "Close("&amp;$N$2&amp;") When Barix("&amp;$N$2&amp;",reference:=StartOfSession)="&amp;A22&amp;"", "Bar", "", "Close","5","0","All",,,"False","T","EveryTick"))</f>
        <v>#N/A</v>
      </c>
      <c r="P22" s="69" t="e">
        <f ca="1">IF(C22=0,NA(),RTD("cqg.rtd",,"StudyData", "Close("&amp;$P$2&amp;") When Barix("&amp;$P$2&amp;",reference:=StartOfSession)="&amp;A22&amp;"", "Bar", "", "Close","5","0","All",,,"False","T","EveryTick"))</f>
        <v>#N/A</v>
      </c>
      <c r="Q22" s="69" t="e">
        <f ca="1">IF(C22=0,NA(),RTD("cqg.rtd",,"StudyData", "Close("&amp;$Q$2&amp;") When Barix("&amp;$Q$2&amp;",reference:=StartOfSession)="&amp;A22&amp;"", "Bar", "", "Close","5","0","All",,,"False","T","EveryTick"))</f>
        <v>#N/A</v>
      </c>
    </row>
    <row r="23" spans="1:17" x14ac:dyDescent="0.3">
      <c r="A23" s="72">
        <f t="shared" si="1"/>
        <v>19</v>
      </c>
      <c r="B23" s="77">
        <v>0.4201388888888889</v>
      </c>
      <c r="C23" s="73">
        <f t="shared" ca="1" si="0"/>
        <v>0</v>
      </c>
      <c r="E23" s="78" t="e">
        <f ca="1">IF(C23=0,NA(),RTD("cqg.rtd",,"StudyData", "Close("&amp;$E$2&amp;") When Barix("&amp;$E$2&amp;",reference:=StartOfSession)="&amp;A23&amp;"", "Bar", "", "Close","5","0","All",,,"False","T","EveryTick"))</f>
        <v>#N/A</v>
      </c>
      <c r="F23" s="72" t="e">
        <f ca="1">IF(C23=0,NA(),RTD("cqg.rtd",,"StudyData", "Close("&amp;$F$2&amp;") When Barix("&amp;$F$2&amp;",reference:=StartOfSession)="&amp;A23&amp;"", "Bar", "", "Close","5","0","All",,,"False","T","EveryTick"))</f>
        <v>#N/A</v>
      </c>
      <c r="G23" s="72" t="e">
        <f ca="1">IF(C23=0,NA(),RTD("cqg.rtd",,"StudyData", "Close("&amp;$G$2&amp;") When Barix("&amp;$G$2&amp;",reference:=StartOfSession)="&amp;A23&amp;"", "Bar", "", "Close","5","0","All",,,"False","T","EveryTick"))</f>
        <v>#N/A</v>
      </c>
      <c r="H23" s="72" t="e">
        <f ca="1">IF(C23=0,NA(),RTD("cqg.rtd",,"StudyData", "Close("&amp;$H$2&amp;") When Barix("&amp;$H$2&amp;",reference:=StartOfSession)="&amp;A23&amp;"", "Bar", "", "Close","5","0","All",,,"False","T","EveryTick"))</f>
        <v>#N/A</v>
      </c>
      <c r="I23" s="72" t="e">
        <f ca="1">IF(C23=0,NA(),RTD("cqg.rtd",,"StudyData", "Close("&amp;$I$2&amp;") When Barix("&amp;$I$2&amp;",reference:=StartOfSession)="&amp;A23&amp;"", "Bar", "", "Close","5","0","All",,,"False","T","EveryTick"))</f>
        <v>#N/A</v>
      </c>
      <c r="J23" s="72" t="e">
        <f ca="1">IF(C23=0,NA(),RTD("cqg.rtd",,"StudyData", "Close("&amp;$J$2&amp;") When Barix("&amp;$J$2&amp;",reference:=StartOfSession)="&amp;A23&amp;"", "Bar", "", "Close","5","0","All",,,"False","T","EveryTick"))</f>
        <v>#N/A</v>
      </c>
      <c r="K23" s="72" t="e">
        <f ca="1">IF(C23=0,NA(),RTD("cqg.rtd",,"StudyData", "Close("&amp;$K$2&amp;") When Barix("&amp;$K$2&amp;",reference:=StartOfSession)="&amp;A23&amp;"", "Bar", "", "Close","5","0","All",,,"False","T","EveryTick"))</f>
        <v>#N/A</v>
      </c>
      <c r="L23" s="72" t="e">
        <f ca="1">IF(C23=0,NA(),RTD("cqg.rtd",,"StudyData", "Close("&amp;$L$2&amp;") When Barix("&amp;$L$2&amp;",reference:=StartOfSession)="&amp;A23&amp;"", "Bar", "", "Close","5","0","All",,,"False","T","EveryTick"))</f>
        <v>#N/A</v>
      </c>
      <c r="M23" s="72" t="e">
        <f ca="1">IF(C23=0,NA(),RTD("cqg.rtd",,"StudyData", "Close("&amp;$M$2&amp;") When Barix("&amp;$M$2&amp;",reference:=StartOfSession)="&amp;A23&amp;"", "Bar", "", "Close","5","0","All",,,"False","T","EveryTick"))</f>
        <v>#N/A</v>
      </c>
      <c r="N23" s="72" t="e">
        <f ca="1">IF(C23=0,NA(),RTD("cqg.rtd",,"StudyData", "Close("&amp;$N$2&amp;") When Barix("&amp;$N$2&amp;",reference:=StartOfSession)="&amp;A23&amp;"", "Bar", "", "Close","5","0","All",,,"False","T","EveryTick"))</f>
        <v>#N/A</v>
      </c>
      <c r="P23" s="69" t="e">
        <f ca="1">IF(C23=0,NA(),RTD("cqg.rtd",,"StudyData", "Close("&amp;$P$2&amp;") When Barix("&amp;$P$2&amp;",reference:=StartOfSession)="&amp;A23&amp;"", "Bar", "", "Close","5","0","All",,,"False","T","EveryTick"))</f>
        <v>#N/A</v>
      </c>
      <c r="Q23" s="69" t="e">
        <f ca="1">IF(C23=0,NA(),RTD("cqg.rtd",,"StudyData", "Close("&amp;$Q$2&amp;") When Barix("&amp;$Q$2&amp;",reference:=StartOfSession)="&amp;A23&amp;"", "Bar", "", "Close","5","0","All",,,"False","T","EveryTick"))</f>
        <v>#N/A</v>
      </c>
    </row>
    <row r="24" spans="1:17" x14ac:dyDescent="0.3">
      <c r="A24" s="72">
        <f t="shared" si="1"/>
        <v>20</v>
      </c>
      <c r="B24" s="77">
        <v>0.4236111111111111</v>
      </c>
      <c r="C24" s="73">
        <f t="shared" ca="1" si="0"/>
        <v>0</v>
      </c>
      <c r="E24" s="78" t="e">
        <f ca="1">IF(C24=0,NA(),RTD("cqg.rtd",,"StudyData", "Close("&amp;$E$2&amp;") When Barix("&amp;$E$2&amp;",reference:=StartOfSession)="&amp;A24&amp;"", "Bar", "", "Close","5","0","All",,,"False","T","EveryTick"))</f>
        <v>#N/A</v>
      </c>
      <c r="F24" s="72" t="e">
        <f ca="1">IF(C24=0,NA(),RTD("cqg.rtd",,"StudyData", "Close("&amp;$F$2&amp;") When Barix("&amp;$F$2&amp;",reference:=StartOfSession)="&amp;A24&amp;"", "Bar", "", "Close","5","0","All",,,"False","T","EveryTick"))</f>
        <v>#N/A</v>
      </c>
      <c r="G24" s="72" t="e">
        <f ca="1">IF(C24=0,NA(),RTD("cqg.rtd",,"StudyData", "Close("&amp;$G$2&amp;") When Barix("&amp;$G$2&amp;",reference:=StartOfSession)="&amp;A24&amp;"", "Bar", "", "Close","5","0","All",,,"False","T","EveryTick"))</f>
        <v>#N/A</v>
      </c>
      <c r="H24" s="72" t="e">
        <f ca="1">IF(C24=0,NA(),RTD("cqg.rtd",,"StudyData", "Close("&amp;$H$2&amp;") When Barix("&amp;$H$2&amp;",reference:=StartOfSession)="&amp;A24&amp;"", "Bar", "", "Close","5","0","All",,,"False","T","EveryTick"))</f>
        <v>#N/A</v>
      </c>
      <c r="I24" s="72" t="e">
        <f ca="1">IF(C24=0,NA(),RTD("cqg.rtd",,"StudyData", "Close("&amp;$I$2&amp;") When Barix("&amp;$I$2&amp;",reference:=StartOfSession)="&amp;A24&amp;"", "Bar", "", "Close","5","0","All",,,"False","T","EveryTick"))</f>
        <v>#N/A</v>
      </c>
      <c r="J24" s="72" t="e">
        <f ca="1">IF(C24=0,NA(),RTD("cqg.rtd",,"StudyData", "Close("&amp;$J$2&amp;") When Barix("&amp;$J$2&amp;",reference:=StartOfSession)="&amp;A24&amp;"", "Bar", "", "Close","5","0","All",,,"False","T","EveryTick"))</f>
        <v>#N/A</v>
      </c>
      <c r="K24" s="72" t="e">
        <f ca="1">IF(C24=0,NA(),RTD("cqg.rtd",,"StudyData", "Close("&amp;$K$2&amp;") When Barix("&amp;$K$2&amp;",reference:=StartOfSession)="&amp;A24&amp;"", "Bar", "", "Close","5","0","All",,,"False","T","EveryTick"))</f>
        <v>#N/A</v>
      </c>
      <c r="L24" s="72" t="e">
        <f ca="1">IF(C24=0,NA(),RTD("cqg.rtd",,"StudyData", "Close("&amp;$L$2&amp;") When Barix("&amp;$L$2&amp;",reference:=StartOfSession)="&amp;A24&amp;"", "Bar", "", "Close","5","0","All",,,"False","T","EveryTick"))</f>
        <v>#N/A</v>
      </c>
      <c r="M24" s="72" t="e">
        <f ca="1">IF(C24=0,NA(),RTD("cqg.rtd",,"StudyData", "Close("&amp;$M$2&amp;") When Barix("&amp;$M$2&amp;",reference:=StartOfSession)="&amp;A24&amp;"", "Bar", "", "Close","5","0","All",,,"False","T","EveryTick"))</f>
        <v>#N/A</v>
      </c>
      <c r="N24" s="72" t="e">
        <f ca="1">IF(C24=0,NA(),RTD("cqg.rtd",,"StudyData", "Close("&amp;$N$2&amp;") When Barix("&amp;$N$2&amp;",reference:=StartOfSession)="&amp;A24&amp;"", "Bar", "", "Close","5","0","All",,,"False","T","EveryTick"))</f>
        <v>#N/A</v>
      </c>
      <c r="P24" s="69" t="e">
        <f ca="1">IF(C24=0,NA(),RTD("cqg.rtd",,"StudyData", "Close("&amp;$P$2&amp;") When Barix("&amp;$P$2&amp;",reference:=StartOfSession)="&amp;A24&amp;"", "Bar", "", "Close","5","0","All",,,"False","T","EveryTick"))</f>
        <v>#N/A</v>
      </c>
      <c r="Q24" s="69" t="e">
        <f ca="1">IF(C24=0,NA(),RTD("cqg.rtd",,"StudyData", "Close("&amp;$Q$2&amp;") When Barix("&amp;$Q$2&amp;",reference:=StartOfSession)="&amp;A24&amp;"", "Bar", "", "Close","5","0","All",,,"False","T","EveryTick"))</f>
        <v>#N/A</v>
      </c>
    </row>
    <row r="25" spans="1:17" x14ac:dyDescent="0.3">
      <c r="A25" s="72">
        <f t="shared" si="1"/>
        <v>21</v>
      </c>
      <c r="B25" s="77">
        <v>0.42708333333333331</v>
      </c>
      <c r="C25" s="73">
        <f t="shared" ca="1" si="0"/>
        <v>0</v>
      </c>
      <c r="E25" s="78" t="e">
        <f ca="1">IF(C25=0,NA(),RTD("cqg.rtd",,"StudyData", "Close("&amp;$E$2&amp;") When Barix("&amp;$E$2&amp;",reference:=StartOfSession)="&amp;A25&amp;"", "Bar", "", "Close","5","0","All",,,"False","T","EveryTick"))</f>
        <v>#N/A</v>
      </c>
      <c r="F25" s="72" t="e">
        <f ca="1">IF(C25=0,NA(),RTD("cqg.rtd",,"StudyData", "Close("&amp;$F$2&amp;") When Barix("&amp;$F$2&amp;",reference:=StartOfSession)="&amp;A25&amp;"", "Bar", "", "Close","5","0","All",,,"False","T","EveryTick"))</f>
        <v>#N/A</v>
      </c>
      <c r="G25" s="72" t="e">
        <f ca="1">IF(C25=0,NA(),RTD("cqg.rtd",,"StudyData", "Close("&amp;$G$2&amp;") When Barix("&amp;$G$2&amp;",reference:=StartOfSession)="&amp;A25&amp;"", "Bar", "", "Close","5","0","All",,,"False","T","EveryTick"))</f>
        <v>#N/A</v>
      </c>
      <c r="H25" s="72" t="e">
        <f ca="1">IF(C25=0,NA(),RTD("cqg.rtd",,"StudyData", "Close("&amp;$H$2&amp;") When Barix("&amp;$H$2&amp;",reference:=StartOfSession)="&amp;A25&amp;"", "Bar", "", "Close","5","0","All",,,"False","T","EveryTick"))</f>
        <v>#N/A</v>
      </c>
      <c r="I25" s="72" t="e">
        <f ca="1">IF(C25=0,NA(),RTD("cqg.rtd",,"StudyData", "Close("&amp;$I$2&amp;") When Barix("&amp;$I$2&amp;",reference:=StartOfSession)="&amp;A25&amp;"", "Bar", "", "Close","5","0","All",,,"False","T","EveryTick"))</f>
        <v>#N/A</v>
      </c>
      <c r="J25" s="72" t="e">
        <f ca="1">IF(C25=0,NA(),RTD("cqg.rtd",,"StudyData", "Close("&amp;$J$2&amp;") When Barix("&amp;$J$2&amp;",reference:=StartOfSession)="&amp;A25&amp;"", "Bar", "", "Close","5","0","All",,,"False","T","EveryTick"))</f>
        <v>#N/A</v>
      </c>
      <c r="K25" s="72" t="e">
        <f ca="1">IF(C25=0,NA(),RTD("cqg.rtd",,"StudyData", "Close("&amp;$K$2&amp;") When Barix("&amp;$K$2&amp;",reference:=StartOfSession)="&amp;A25&amp;"", "Bar", "", "Close","5","0","All",,,"False","T","EveryTick"))</f>
        <v>#N/A</v>
      </c>
      <c r="L25" s="72" t="e">
        <f ca="1">IF(C25=0,NA(),RTD("cqg.rtd",,"StudyData", "Close("&amp;$L$2&amp;") When Barix("&amp;$L$2&amp;",reference:=StartOfSession)="&amp;A25&amp;"", "Bar", "", "Close","5","0","All",,,"False","T","EveryTick"))</f>
        <v>#N/A</v>
      </c>
      <c r="M25" s="72" t="e">
        <f ca="1">IF(C25=0,NA(),RTD("cqg.rtd",,"StudyData", "Close("&amp;$M$2&amp;") When Barix("&amp;$M$2&amp;",reference:=StartOfSession)="&amp;A25&amp;"", "Bar", "", "Close","5","0","All",,,"False","T","EveryTick"))</f>
        <v>#N/A</v>
      </c>
      <c r="N25" s="72" t="e">
        <f ca="1">IF(C25=0,NA(),RTD("cqg.rtd",,"StudyData", "Close("&amp;$N$2&amp;") When Barix("&amp;$N$2&amp;",reference:=StartOfSession)="&amp;A25&amp;"", "Bar", "", "Close","5","0","All",,,"False","T","EveryTick"))</f>
        <v>#N/A</v>
      </c>
      <c r="P25" s="69" t="e">
        <f ca="1">IF(C25=0,NA(),RTD("cqg.rtd",,"StudyData", "Close("&amp;$P$2&amp;") When Barix("&amp;$P$2&amp;",reference:=StartOfSession)="&amp;A25&amp;"", "Bar", "", "Close","5","0","All",,,"False","T","EveryTick"))</f>
        <v>#N/A</v>
      </c>
      <c r="Q25" s="69" t="e">
        <f ca="1">IF(C25=0,NA(),RTD("cqg.rtd",,"StudyData", "Close("&amp;$Q$2&amp;") When Barix("&amp;$Q$2&amp;",reference:=StartOfSession)="&amp;A25&amp;"", "Bar", "", "Close","5","0","All",,,"False","T","EveryTick"))</f>
        <v>#N/A</v>
      </c>
    </row>
    <row r="26" spans="1:17" x14ac:dyDescent="0.3">
      <c r="A26" s="72">
        <f t="shared" si="1"/>
        <v>22</v>
      </c>
      <c r="B26" s="77">
        <v>0.43055555555555558</v>
      </c>
      <c r="C26" s="73">
        <f t="shared" ca="1" si="0"/>
        <v>0</v>
      </c>
      <c r="E26" s="78" t="e">
        <f ca="1">IF(C26=0,NA(),RTD("cqg.rtd",,"StudyData", "Close("&amp;$E$2&amp;") When Barix("&amp;$E$2&amp;",reference:=StartOfSession)="&amp;A26&amp;"", "Bar", "", "Close","5","0","All",,,"False","T","EveryTick"))</f>
        <v>#N/A</v>
      </c>
      <c r="F26" s="72" t="e">
        <f ca="1">IF(C26=0,NA(),RTD("cqg.rtd",,"StudyData", "Close("&amp;$F$2&amp;") When Barix("&amp;$F$2&amp;",reference:=StartOfSession)="&amp;A26&amp;"", "Bar", "", "Close","5","0","All",,,"False","T","EveryTick"))</f>
        <v>#N/A</v>
      </c>
      <c r="G26" s="72" t="e">
        <f ca="1">IF(C26=0,NA(),RTD("cqg.rtd",,"StudyData", "Close("&amp;$G$2&amp;") When Barix("&amp;$G$2&amp;",reference:=StartOfSession)="&amp;A26&amp;"", "Bar", "", "Close","5","0","All",,,"False","T","EveryTick"))</f>
        <v>#N/A</v>
      </c>
      <c r="H26" s="72" t="e">
        <f ca="1">IF(C26=0,NA(),RTD("cqg.rtd",,"StudyData", "Close("&amp;$H$2&amp;") When Barix("&amp;$H$2&amp;",reference:=StartOfSession)="&amp;A26&amp;"", "Bar", "", "Close","5","0","All",,,"False","T","EveryTick"))</f>
        <v>#N/A</v>
      </c>
      <c r="I26" s="72" t="e">
        <f ca="1">IF(C26=0,NA(),RTD("cqg.rtd",,"StudyData", "Close("&amp;$I$2&amp;") When Barix("&amp;$I$2&amp;",reference:=StartOfSession)="&amp;A26&amp;"", "Bar", "", "Close","5","0","All",,,"False","T","EveryTick"))</f>
        <v>#N/A</v>
      </c>
      <c r="J26" s="72" t="e">
        <f ca="1">IF(C26=0,NA(),RTD("cqg.rtd",,"StudyData", "Close("&amp;$J$2&amp;") When Barix("&amp;$J$2&amp;",reference:=StartOfSession)="&amp;A26&amp;"", "Bar", "", "Close","5","0","All",,,"False","T","EveryTick"))</f>
        <v>#N/A</v>
      </c>
      <c r="K26" s="72" t="e">
        <f ca="1">IF(C26=0,NA(),RTD("cqg.rtd",,"StudyData", "Close("&amp;$K$2&amp;") When Barix("&amp;$K$2&amp;",reference:=StartOfSession)="&amp;A26&amp;"", "Bar", "", "Close","5","0","All",,,"False","T","EveryTick"))</f>
        <v>#N/A</v>
      </c>
      <c r="L26" s="72" t="e">
        <f ca="1">IF(C26=0,NA(),RTD("cqg.rtd",,"StudyData", "Close("&amp;$L$2&amp;") When Barix("&amp;$L$2&amp;",reference:=StartOfSession)="&amp;A26&amp;"", "Bar", "", "Close","5","0","All",,,"False","T","EveryTick"))</f>
        <v>#N/A</v>
      </c>
      <c r="M26" s="72" t="e">
        <f ca="1">IF(C26=0,NA(),RTD("cqg.rtd",,"StudyData", "Close("&amp;$M$2&amp;") When Barix("&amp;$M$2&amp;",reference:=StartOfSession)="&amp;A26&amp;"", "Bar", "", "Close","5","0","All",,,"False","T","EveryTick"))</f>
        <v>#N/A</v>
      </c>
      <c r="N26" s="72" t="e">
        <f ca="1">IF(C26=0,NA(),RTD("cqg.rtd",,"StudyData", "Close("&amp;$N$2&amp;") When Barix("&amp;$N$2&amp;",reference:=StartOfSession)="&amp;A26&amp;"", "Bar", "", "Close","5","0","All",,,"False","T","EveryTick"))</f>
        <v>#N/A</v>
      </c>
      <c r="P26" s="69" t="e">
        <f ca="1">IF(C26=0,NA(),RTD("cqg.rtd",,"StudyData", "Close("&amp;$P$2&amp;") When Barix("&amp;$P$2&amp;",reference:=StartOfSession)="&amp;A26&amp;"", "Bar", "", "Close","5","0","All",,,"False","T","EveryTick"))</f>
        <v>#N/A</v>
      </c>
      <c r="Q26" s="69" t="e">
        <f ca="1">IF(C26=0,NA(),RTD("cqg.rtd",,"StudyData", "Close("&amp;$Q$2&amp;") When Barix("&amp;$Q$2&amp;",reference:=StartOfSession)="&amp;A26&amp;"", "Bar", "", "Close","5","0","All",,,"False","T","EveryTick"))</f>
        <v>#N/A</v>
      </c>
    </row>
    <row r="27" spans="1:17" x14ac:dyDescent="0.3">
      <c r="A27" s="72">
        <f t="shared" si="1"/>
        <v>23</v>
      </c>
      <c r="B27" s="77">
        <v>0.43402777777777773</v>
      </c>
      <c r="C27" s="73">
        <f t="shared" ca="1" si="0"/>
        <v>0</v>
      </c>
      <c r="E27" s="78" t="e">
        <f ca="1">IF(C27=0,NA(),RTD("cqg.rtd",,"StudyData", "Close("&amp;$E$2&amp;") When Barix("&amp;$E$2&amp;",reference:=StartOfSession)="&amp;A27&amp;"", "Bar", "", "Close","5","0","All",,,"False","T","EveryTick"))</f>
        <v>#N/A</v>
      </c>
      <c r="F27" s="72" t="e">
        <f ca="1">IF(C27=0,NA(),RTD("cqg.rtd",,"StudyData", "Close("&amp;$F$2&amp;") When Barix("&amp;$F$2&amp;",reference:=StartOfSession)="&amp;A27&amp;"", "Bar", "", "Close","5","0","All",,,"False","T","EveryTick"))</f>
        <v>#N/A</v>
      </c>
      <c r="G27" s="72" t="e">
        <f ca="1">IF(C27=0,NA(),RTD("cqg.rtd",,"StudyData", "Close("&amp;$G$2&amp;") When Barix("&amp;$G$2&amp;",reference:=StartOfSession)="&amp;A27&amp;"", "Bar", "", "Close","5","0","All",,,"False","T","EveryTick"))</f>
        <v>#N/A</v>
      </c>
      <c r="H27" s="72" t="e">
        <f ca="1">IF(C27=0,NA(),RTD("cqg.rtd",,"StudyData", "Close("&amp;$H$2&amp;") When Barix("&amp;$H$2&amp;",reference:=StartOfSession)="&amp;A27&amp;"", "Bar", "", "Close","5","0","All",,,"False","T","EveryTick"))</f>
        <v>#N/A</v>
      </c>
      <c r="I27" s="72" t="e">
        <f ca="1">IF(C27=0,NA(),RTD("cqg.rtd",,"StudyData", "Close("&amp;$I$2&amp;") When Barix("&amp;$I$2&amp;",reference:=StartOfSession)="&amp;A27&amp;"", "Bar", "", "Close","5","0","All",,,"False","T","EveryTick"))</f>
        <v>#N/A</v>
      </c>
      <c r="J27" s="72" t="e">
        <f ca="1">IF(C27=0,NA(),RTD("cqg.rtd",,"StudyData", "Close("&amp;$J$2&amp;") When Barix("&amp;$J$2&amp;",reference:=StartOfSession)="&amp;A27&amp;"", "Bar", "", "Close","5","0","All",,,"False","T","EveryTick"))</f>
        <v>#N/A</v>
      </c>
      <c r="K27" s="72" t="e">
        <f ca="1">IF(C27=0,NA(),RTD("cqg.rtd",,"StudyData", "Close("&amp;$K$2&amp;") When Barix("&amp;$K$2&amp;",reference:=StartOfSession)="&amp;A27&amp;"", "Bar", "", "Close","5","0","All",,,"False","T","EveryTick"))</f>
        <v>#N/A</v>
      </c>
      <c r="L27" s="72" t="e">
        <f ca="1">IF(C27=0,NA(),RTD("cqg.rtd",,"StudyData", "Close("&amp;$L$2&amp;") When Barix("&amp;$L$2&amp;",reference:=StartOfSession)="&amp;A27&amp;"", "Bar", "", "Close","5","0","All",,,"False","T","EveryTick"))</f>
        <v>#N/A</v>
      </c>
      <c r="M27" s="72" t="e">
        <f ca="1">IF(C27=0,NA(),RTD("cqg.rtd",,"StudyData", "Close("&amp;$M$2&amp;") When Barix("&amp;$M$2&amp;",reference:=StartOfSession)="&amp;A27&amp;"", "Bar", "", "Close","5","0","All",,,"False","T","EveryTick"))</f>
        <v>#N/A</v>
      </c>
      <c r="N27" s="72" t="e">
        <f ca="1">IF(C27=0,NA(),RTD("cqg.rtd",,"StudyData", "Close("&amp;$N$2&amp;") When Barix("&amp;$N$2&amp;",reference:=StartOfSession)="&amp;A27&amp;"", "Bar", "", "Close","5","0","All",,,"False","T","EveryTick"))</f>
        <v>#N/A</v>
      </c>
      <c r="P27" s="69" t="e">
        <f ca="1">IF(C27=0,NA(),RTD("cqg.rtd",,"StudyData", "Close("&amp;$P$2&amp;") When Barix("&amp;$P$2&amp;",reference:=StartOfSession)="&amp;A27&amp;"", "Bar", "", "Close","5","0","All",,,"False","T","EveryTick"))</f>
        <v>#N/A</v>
      </c>
      <c r="Q27" s="69" t="e">
        <f ca="1">IF(C27=0,NA(),RTD("cqg.rtd",,"StudyData", "Close("&amp;$Q$2&amp;") When Barix("&amp;$Q$2&amp;",reference:=StartOfSession)="&amp;A27&amp;"", "Bar", "", "Close","5","0","All",,,"False","T","EveryTick"))</f>
        <v>#N/A</v>
      </c>
    </row>
    <row r="28" spans="1:17" x14ac:dyDescent="0.3">
      <c r="A28" s="72">
        <f t="shared" si="1"/>
        <v>24</v>
      </c>
      <c r="B28" s="77">
        <v>0.4375</v>
      </c>
      <c r="C28" s="73">
        <f t="shared" ca="1" si="0"/>
        <v>0</v>
      </c>
      <c r="E28" s="78" t="e">
        <f ca="1">IF(C28=0,NA(),RTD("cqg.rtd",,"StudyData", "Close("&amp;$E$2&amp;") When Barix("&amp;$E$2&amp;",reference:=StartOfSession)="&amp;A28&amp;"", "Bar", "", "Close","5","0","All",,,"False","T","EveryTick"))</f>
        <v>#N/A</v>
      </c>
      <c r="F28" s="72" t="e">
        <f ca="1">IF(C28=0,NA(),RTD("cqg.rtd",,"StudyData", "Close("&amp;$F$2&amp;") When Barix("&amp;$F$2&amp;",reference:=StartOfSession)="&amp;A28&amp;"", "Bar", "", "Close","5","0","All",,,"False","T","EveryTick"))</f>
        <v>#N/A</v>
      </c>
      <c r="G28" s="72" t="e">
        <f ca="1">IF(C28=0,NA(),RTD("cqg.rtd",,"StudyData", "Close("&amp;$G$2&amp;") When Barix("&amp;$G$2&amp;",reference:=StartOfSession)="&amp;A28&amp;"", "Bar", "", "Close","5","0","All",,,"False","T","EveryTick"))</f>
        <v>#N/A</v>
      </c>
      <c r="H28" s="72" t="e">
        <f ca="1">IF(C28=0,NA(),RTD("cqg.rtd",,"StudyData", "Close("&amp;$H$2&amp;") When Barix("&amp;$H$2&amp;",reference:=StartOfSession)="&amp;A28&amp;"", "Bar", "", "Close","5","0","All",,,"False","T","EveryTick"))</f>
        <v>#N/A</v>
      </c>
      <c r="I28" s="72" t="e">
        <f ca="1">IF(C28=0,NA(),RTD("cqg.rtd",,"StudyData", "Close("&amp;$I$2&amp;") When Barix("&amp;$I$2&amp;",reference:=StartOfSession)="&amp;A28&amp;"", "Bar", "", "Close","5","0","All",,,"False","T","EveryTick"))</f>
        <v>#N/A</v>
      </c>
      <c r="J28" s="72" t="e">
        <f ca="1">IF(C28=0,NA(),RTD("cqg.rtd",,"StudyData", "Close("&amp;$J$2&amp;") When Barix("&amp;$J$2&amp;",reference:=StartOfSession)="&amp;A28&amp;"", "Bar", "", "Close","5","0","All",,,"False","T","EveryTick"))</f>
        <v>#N/A</v>
      </c>
      <c r="K28" s="72" t="e">
        <f ca="1">IF(C28=0,NA(),RTD("cqg.rtd",,"StudyData", "Close("&amp;$K$2&amp;") When Barix("&amp;$K$2&amp;",reference:=StartOfSession)="&amp;A28&amp;"", "Bar", "", "Close","5","0","All",,,"False","T","EveryTick"))</f>
        <v>#N/A</v>
      </c>
      <c r="L28" s="72" t="e">
        <f ca="1">IF(C28=0,NA(),RTD("cqg.rtd",,"StudyData", "Close("&amp;$L$2&amp;") When Barix("&amp;$L$2&amp;",reference:=StartOfSession)="&amp;A28&amp;"", "Bar", "", "Close","5","0","All",,,"False","T","EveryTick"))</f>
        <v>#N/A</v>
      </c>
      <c r="M28" s="72" t="e">
        <f ca="1">IF(C28=0,NA(),RTD("cqg.rtd",,"StudyData", "Close("&amp;$M$2&amp;") When Barix("&amp;$M$2&amp;",reference:=StartOfSession)="&amp;A28&amp;"", "Bar", "", "Close","5","0","All",,,"False","T","EveryTick"))</f>
        <v>#N/A</v>
      </c>
      <c r="N28" s="72" t="e">
        <f ca="1">IF(C28=0,NA(),RTD("cqg.rtd",,"StudyData", "Close("&amp;$N$2&amp;") When Barix("&amp;$N$2&amp;",reference:=StartOfSession)="&amp;A28&amp;"", "Bar", "", "Close","5","0","All",,,"False","T","EveryTick"))</f>
        <v>#N/A</v>
      </c>
      <c r="P28" s="69" t="e">
        <f ca="1">IF(C28=0,NA(),RTD("cqg.rtd",,"StudyData", "Close("&amp;$P$2&amp;") When Barix("&amp;$P$2&amp;",reference:=StartOfSession)="&amp;A28&amp;"", "Bar", "", "Close","5","0","All",,,"False","T","EveryTick"))</f>
        <v>#N/A</v>
      </c>
      <c r="Q28" s="69" t="e">
        <f ca="1">IF(C28=0,NA(),RTD("cqg.rtd",,"StudyData", "Close("&amp;$Q$2&amp;") When Barix("&amp;$Q$2&amp;",reference:=StartOfSession)="&amp;A28&amp;"", "Bar", "", "Close","5","0","All",,,"False","T","EveryTick"))</f>
        <v>#N/A</v>
      </c>
    </row>
    <row r="29" spans="1:17" x14ac:dyDescent="0.3">
      <c r="A29" s="72">
        <f t="shared" si="1"/>
        <v>25</v>
      </c>
      <c r="B29" s="77">
        <v>0.44097222222222227</v>
      </c>
      <c r="C29" s="73">
        <f t="shared" ca="1" si="0"/>
        <v>0</v>
      </c>
      <c r="E29" s="78" t="e">
        <f ca="1">IF(C29=0,NA(),RTD("cqg.rtd",,"StudyData", "Close("&amp;$E$2&amp;") When Barix("&amp;$E$2&amp;",reference:=StartOfSession)="&amp;A29&amp;"", "Bar", "", "Close","5","0","All",,,"False","T","EveryTick"))</f>
        <v>#N/A</v>
      </c>
      <c r="F29" s="72" t="e">
        <f ca="1">IF(C29=0,NA(),RTD("cqg.rtd",,"StudyData", "Close("&amp;$F$2&amp;") When Barix("&amp;$F$2&amp;",reference:=StartOfSession)="&amp;A29&amp;"", "Bar", "", "Close","5","0","All",,,"False","T","EveryTick"))</f>
        <v>#N/A</v>
      </c>
      <c r="G29" s="72" t="e">
        <f ca="1">IF(C29=0,NA(),RTD("cqg.rtd",,"StudyData", "Close("&amp;$G$2&amp;") When Barix("&amp;$G$2&amp;",reference:=StartOfSession)="&amp;A29&amp;"", "Bar", "", "Close","5","0","All",,,"False","T","EveryTick"))</f>
        <v>#N/A</v>
      </c>
      <c r="H29" s="72" t="e">
        <f ca="1">IF(C29=0,NA(),RTD("cqg.rtd",,"StudyData", "Close("&amp;$H$2&amp;") When Barix("&amp;$H$2&amp;",reference:=StartOfSession)="&amp;A29&amp;"", "Bar", "", "Close","5","0","All",,,"False","T","EveryTick"))</f>
        <v>#N/A</v>
      </c>
      <c r="I29" s="72" t="e">
        <f ca="1">IF(C29=0,NA(),RTD("cqg.rtd",,"StudyData", "Close("&amp;$I$2&amp;") When Barix("&amp;$I$2&amp;",reference:=StartOfSession)="&amp;A29&amp;"", "Bar", "", "Close","5","0","All",,,"False","T","EveryTick"))</f>
        <v>#N/A</v>
      </c>
      <c r="J29" s="72" t="e">
        <f ca="1">IF(C29=0,NA(),RTD("cqg.rtd",,"StudyData", "Close("&amp;$J$2&amp;") When Barix("&amp;$J$2&amp;",reference:=StartOfSession)="&amp;A29&amp;"", "Bar", "", "Close","5","0","All",,,"False","T","EveryTick"))</f>
        <v>#N/A</v>
      </c>
      <c r="K29" s="72" t="e">
        <f ca="1">IF(C29=0,NA(),RTD("cqg.rtd",,"StudyData", "Close("&amp;$K$2&amp;") When Barix("&amp;$K$2&amp;",reference:=StartOfSession)="&amp;A29&amp;"", "Bar", "", "Close","5","0","All",,,"False","T","EveryTick"))</f>
        <v>#N/A</v>
      </c>
      <c r="L29" s="72" t="e">
        <f ca="1">IF(C29=0,NA(),RTD("cqg.rtd",,"StudyData", "Close("&amp;$L$2&amp;") When Barix("&amp;$L$2&amp;",reference:=StartOfSession)="&amp;A29&amp;"", "Bar", "", "Close","5","0","All",,,"False","T","EveryTick"))</f>
        <v>#N/A</v>
      </c>
      <c r="M29" s="72" t="e">
        <f ca="1">IF(C29=0,NA(),RTD("cqg.rtd",,"StudyData", "Close("&amp;$M$2&amp;") When Barix("&amp;$M$2&amp;",reference:=StartOfSession)="&amp;A29&amp;"", "Bar", "", "Close","5","0","All",,,"False","T","EveryTick"))</f>
        <v>#N/A</v>
      </c>
      <c r="N29" s="72" t="e">
        <f ca="1">IF(C29=0,NA(),RTD("cqg.rtd",,"StudyData", "Close("&amp;$N$2&amp;") When Barix("&amp;$N$2&amp;",reference:=StartOfSession)="&amp;A29&amp;"", "Bar", "", "Close","5","0","All",,,"False","T","EveryTick"))</f>
        <v>#N/A</v>
      </c>
      <c r="P29" s="69" t="e">
        <f ca="1">IF(C29=0,NA(),RTD("cqg.rtd",,"StudyData", "Close("&amp;$P$2&amp;") When Barix("&amp;$P$2&amp;",reference:=StartOfSession)="&amp;A29&amp;"", "Bar", "", "Close","5","0","All",,,"False","T","EveryTick"))</f>
        <v>#N/A</v>
      </c>
      <c r="Q29" s="69" t="e">
        <f ca="1">IF(C29=0,NA(),RTD("cqg.rtd",,"StudyData", "Close("&amp;$Q$2&amp;") When Barix("&amp;$Q$2&amp;",reference:=StartOfSession)="&amp;A29&amp;"", "Bar", "", "Close","5","0","All",,,"False","T","EveryTick"))</f>
        <v>#N/A</v>
      </c>
    </row>
    <row r="30" spans="1:17" x14ac:dyDescent="0.3">
      <c r="A30" s="72">
        <f t="shared" si="1"/>
        <v>26</v>
      </c>
      <c r="B30" s="77">
        <v>0.44444444444444442</v>
      </c>
      <c r="C30" s="73">
        <f t="shared" ca="1" si="0"/>
        <v>0</v>
      </c>
      <c r="E30" s="78" t="e">
        <f ca="1">IF(C30=0,NA(),RTD("cqg.rtd",,"StudyData", "Close("&amp;$E$2&amp;") When Barix("&amp;$E$2&amp;",reference:=StartOfSession)="&amp;A30&amp;"", "Bar", "", "Close","5","0","All",,,"False","T","EveryTick"))</f>
        <v>#N/A</v>
      </c>
      <c r="F30" s="72" t="e">
        <f ca="1">IF(C30=0,NA(),RTD("cqg.rtd",,"StudyData", "Close("&amp;$F$2&amp;") When Barix("&amp;$F$2&amp;",reference:=StartOfSession)="&amp;A30&amp;"", "Bar", "", "Close","5","0","All",,,"False","T","EveryTick"))</f>
        <v>#N/A</v>
      </c>
      <c r="G30" s="72" t="e">
        <f ca="1">IF(C30=0,NA(),RTD("cqg.rtd",,"StudyData", "Close("&amp;$G$2&amp;") When Barix("&amp;$G$2&amp;",reference:=StartOfSession)="&amp;A30&amp;"", "Bar", "", "Close","5","0","All",,,"False","T","EveryTick"))</f>
        <v>#N/A</v>
      </c>
      <c r="H30" s="72" t="e">
        <f ca="1">IF(C30=0,NA(),RTD("cqg.rtd",,"StudyData", "Close("&amp;$H$2&amp;") When Barix("&amp;$H$2&amp;",reference:=StartOfSession)="&amp;A30&amp;"", "Bar", "", "Close","5","0","All",,,"False","T","EveryTick"))</f>
        <v>#N/A</v>
      </c>
      <c r="I30" s="72" t="e">
        <f ca="1">IF(C30=0,NA(),RTD("cqg.rtd",,"StudyData", "Close("&amp;$I$2&amp;") When Barix("&amp;$I$2&amp;",reference:=StartOfSession)="&amp;A30&amp;"", "Bar", "", "Close","5","0","All",,,"False","T","EveryTick"))</f>
        <v>#N/A</v>
      </c>
      <c r="J30" s="72" t="e">
        <f ca="1">IF(C30=0,NA(),RTD("cqg.rtd",,"StudyData", "Close("&amp;$J$2&amp;") When Barix("&amp;$J$2&amp;",reference:=StartOfSession)="&amp;A30&amp;"", "Bar", "", "Close","5","0","All",,,"False","T","EveryTick"))</f>
        <v>#N/A</v>
      </c>
      <c r="K30" s="72" t="e">
        <f ca="1">IF(C30=0,NA(),RTD("cqg.rtd",,"StudyData", "Close("&amp;$K$2&amp;") When Barix("&amp;$K$2&amp;",reference:=StartOfSession)="&amp;A30&amp;"", "Bar", "", "Close","5","0","All",,,"False","T","EveryTick"))</f>
        <v>#N/A</v>
      </c>
      <c r="L30" s="72" t="e">
        <f ca="1">IF(C30=0,NA(),RTD("cqg.rtd",,"StudyData", "Close("&amp;$L$2&amp;") When Barix("&amp;$L$2&amp;",reference:=StartOfSession)="&amp;A30&amp;"", "Bar", "", "Close","5","0","All",,,"False","T","EveryTick"))</f>
        <v>#N/A</v>
      </c>
      <c r="M30" s="72" t="e">
        <f ca="1">IF(C30=0,NA(),RTD("cqg.rtd",,"StudyData", "Close("&amp;$M$2&amp;") When Barix("&amp;$M$2&amp;",reference:=StartOfSession)="&amp;A30&amp;"", "Bar", "", "Close","5","0","All",,,"False","T","EveryTick"))</f>
        <v>#N/A</v>
      </c>
      <c r="N30" s="72" t="e">
        <f ca="1">IF(C30=0,NA(),RTD("cqg.rtd",,"StudyData", "Close("&amp;$N$2&amp;") When Barix("&amp;$N$2&amp;",reference:=StartOfSession)="&amp;A30&amp;"", "Bar", "", "Close","5","0","All",,,"False","T","EveryTick"))</f>
        <v>#N/A</v>
      </c>
      <c r="P30" s="69" t="e">
        <f ca="1">IF(C30=0,NA(),RTD("cqg.rtd",,"StudyData", "Close("&amp;$P$2&amp;") When Barix("&amp;$P$2&amp;",reference:=StartOfSession)="&amp;A30&amp;"", "Bar", "", "Close","5","0","All",,,"False","T","EveryTick"))</f>
        <v>#N/A</v>
      </c>
      <c r="Q30" s="69" t="e">
        <f ca="1">IF(C30=0,NA(),RTD("cqg.rtd",,"StudyData", "Close("&amp;$Q$2&amp;") When Barix("&amp;$Q$2&amp;",reference:=StartOfSession)="&amp;A30&amp;"", "Bar", "", "Close","5","0","All",,,"False","T","EveryTick"))</f>
        <v>#N/A</v>
      </c>
    </row>
    <row r="31" spans="1:17" x14ac:dyDescent="0.3">
      <c r="A31" s="72">
        <f t="shared" si="1"/>
        <v>27</v>
      </c>
      <c r="B31" s="77">
        <v>0.44791666666666669</v>
      </c>
      <c r="C31" s="73">
        <f t="shared" ca="1" si="0"/>
        <v>0</v>
      </c>
      <c r="E31" s="78" t="e">
        <f ca="1">IF(C31=0,NA(),RTD("cqg.rtd",,"StudyData", "Close("&amp;$E$2&amp;") When Barix("&amp;$E$2&amp;",reference:=StartOfSession)="&amp;A31&amp;"", "Bar", "", "Close","5","0","All",,,"False","T","EveryTick"))</f>
        <v>#N/A</v>
      </c>
      <c r="F31" s="72" t="e">
        <f ca="1">IF(C31=0,NA(),RTD("cqg.rtd",,"StudyData", "Close("&amp;$F$2&amp;") When Barix("&amp;$F$2&amp;",reference:=StartOfSession)="&amp;A31&amp;"", "Bar", "", "Close","5","0","All",,,"False","T","EveryTick"))</f>
        <v>#N/A</v>
      </c>
      <c r="G31" s="72" t="e">
        <f ca="1">IF(C31=0,NA(),RTD("cqg.rtd",,"StudyData", "Close("&amp;$G$2&amp;") When Barix("&amp;$G$2&amp;",reference:=StartOfSession)="&amp;A31&amp;"", "Bar", "", "Close","5","0","All",,,"False","T","EveryTick"))</f>
        <v>#N/A</v>
      </c>
      <c r="H31" s="72" t="e">
        <f ca="1">IF(C31=0,NA(),RTD("cqg.rtd",,"StudyData", "Close("&amp;$H$2&amp;") When Barix("&amp;$H$2&amp;",reference:=StartOfSession)="&amp;A31&amp;"", "Bar", "", "Close","5","0","All",,,"False","T","EveryTick"))</f>
        <v>#N/A</v>
      </c>
      <c r="I31" s="72" t="e">
        <f ca="1">IF(C31=0,NA(),RTD("cqg.rtd",,"StudyData", "Close("&amp;$I$2&amp;") When Barix("&amp;$I$2&amp;",reference:=StartOfSession)="&amp;A31&amp;"", "Bar", "", "Close","5","0","All",,,"False","T","EveryTick"))</f>
        <v>#N/A</v>
      </c>
      <c r="J31" s="72" t="e">
        <f ca="1">IF(C31=0,NA(),RTD("cqg.rtd",,"StudyData", "Close("&amp;$J$2&amp;") When Barix("&amp;$J$2&amp;",reference:=StartOfSession)="&amp;A31&amp;"", "Bar", "", "Close","5","0","All",,,"False","T","EveryTick"))</f>
        <v>#N/A</v>
      </c>
      <c r="K31" s="72" t="e">
        <f ca="1">IF(C31=0,NA(),RTD("cqg.rtd",,"StudyData", "Close("&amp;$K$2&amp;") When Barix("&amp;$K$2&amp;",reference:=StartOfSession)="&amp;A31&amp;"", "Bar", "", "Close","5","0","All",,,"False","T","EveryTick"))</f>
        <v>#N/A</v>
      </c>
      <c r="L31" s="72" t="e">
        <f ca="1">IF(C31=0,NA(),RTD("cqg.rtd",,"StudyData", "Close("&amp;$L$2&amp;") When Barix("&amp;$L$2&amp;",reference:=StartOfSession)="&amp;A31&amp;"", "Bar", "", "Close","5","0","All",,,"False","T","EveryTick"))</f>
        <v>#N/A</v>
      </c>
      <c r="M31" s="72" t="e">
        <f ca="1">IF(C31=0,NA(),RTD("cqg.rtd",,"StudyData", "Close("&amp;$M$2&amp;") When Barix("&amp;$M$2&amp;",reference:=StartOfSession)="&amp;A31&amp;"", "Bar", "", "Close","5","0","All",,,"False","T","EveryTick"))</f>
        <v>#N/A</v>
      </c>
      <c r="N31" s="72" t="e">
        <f ca="1">IF(C31=0,NA(),RTD("cqg.rtd",,"StudyData", "Close("&amp;$N$2&amp;") When Barix("&amp;$N$2&amp;",reference:=StartOfSession)="&amp;A31&amp;"", "Bar", "", "Close","5","0","All",,,"False","T","EveryTick"))</f>
        <v>#N/A</v>
      </c>
      <c r="P31" s="69" t="e">
        <f ca="1">IF(C31=0,NA(),RTD("cqg.rtd",,"StudyData", "Close("&amp;$P$2&amp;") When Barix("&amp;$P$2&amp;",reference:=StartOfSession)="&amp;A31&amp;"", "Bar", "", "Close","5","0","All",,,"False","T","EveryTick"))</f>
        <v>#N/A</v>
      </c>
      <c r="Q31" s="69" t="e">
        <f ca="1">IF(C31=0,NA(),RTD("cqg.rtd",,"StudyData", "Close("&amp;$Q$2&amp;") When Barix("&amp;$Q$2&amp;",reference:=StartOfSession)="&amp;A31&amp;"", "Bar", "", "Close","5","0","All",,,"False","T","EveryTick"))</f>
        <v>#N/A</v>
      </c>
    </row>
    <row r="32" spans="1:17" x14ac:dyDescent="0.3">
      <c r="A32" s="72">
        <f t="shared" si="1"/>
        <v>28</v>
      </c>
      <c r="B32" s="77">
        <v>0.4513888888888889</v>
      </c>
      <c r="C32" s="73">
        <f t="shared" ca="1" si="0"/>
        <v>0</v>
      </c>
      <c r="E32" s="78" t="e">
        <f ca="1">IF(C32=0,NA(),RTD("cqg.rtd",,"StudyData", "Close("&amp;$E$2&amp;") When Barix("&amp;$E$2&amp;",reference:=StartOfSession)="&amp;A32&amp;"", "Bar", "", "Close","5","0","All",,,"False","T","EveryTick"))</f>
        <v>#N/A</v>
      </c>
      <c r="F32" s="72" t="e">
        <f ca="1">IF(C32=0,NA(),RTD("cqg.rtd",,"StudyData", "Close("&amp;$F$2&amp;") When Barix("&amp;$F$2&amp;",reference:=StartOfSession)="&amp;A32&amp;"", "Bar", "", "Close","5","0","All",,,"False","T","EveryTick"))</f>
        <v>#N/A</v>
      </c>
      <c r="G32" s="72" t="e">
        <f ca="1">IF(C32=0,NA(),RTD("cqg.rtd",,"StudyData", "Close("&amp;$G$2&amp;") When Barix("&amp;$G$2&amp;",reference:=StartOfSession)="&amp;A32&amp;"", "Bar", "", "Close","5","0","All",,,"False","T","EveryTick"))</f>
        <v>#N/A</v>
      </c>
      <c r="H32" s="72" t="e">
        <f ca="1">IF(C32=0,NA(),RTD("cqg.rtd",,"StudyData", "Close("&amp;$H$2&amp;") When Barix("&amp;$H$2&amp;",reference:=StartOfSession)="&amp;A32&amp;"", "Bar", "", "Close","5","0","All",,,"False","T","EveryTick"))</f>
        <v>#N/A</v>
      </c>
      <c r="I32" s="72" t="e">
        <f ca="1">IF(C32=0,NA(),RTD("cqg.rtd",,"StudyData", "Close("&amp;$I$2&amp;") When Barix("&amp;$I$2&amp;",reference:=StartOfSession)="&amp;A32&amp;"", "Bar", "", "Close","5","0","All",,,"False","T","EveryTick"))</f>
        <v>#N/A</v>
      </c>
      <c r="J32" s="72" t="e">
        <f ca="1">IF(C32=0,NA(),RTD("cqg.rtd",,"StudyData", "Close("&amp;$J$2&amp;") When Barix("&amp;$J$2&amp;",reference:=StartOfSession)="&amp;A32&amp;"", "Bar", "", "Close","5","0","All",,,"False","T","EveryTick"))</f>
        <v>#N/A</v>
      </c>
      <c r="K32" s="72" t="e">
        <f ca="1">IF(C32=0,NA(),RTD("cqg.rtd",,"StudyData", "Close("&amp;$K$2&amp;") When Barix("&amp;$K$2&amp;",reference:=StartOfSession)="&amp;A32&amp;"", "Bar", "", "Close","5","0","All",,,"False","T","EveryTick"))</f>
        <v>#N/A</v>
      </c>
      <c r="L32" s="72" t="e">
        <f ca="1">IF(C32=0,NA(),RTD("cqg.rtd",,"StudyData", "Close("&amp;$L$2&amp;") When Barix("&amp;$L$2&amp;",reference:=StartOfSession)="&amp;A32&amp;"", "Bar", "", "Close","5","0","All",,,"False","T","EveryTick"))</f>
        <v>#N/A</v>
      </c>
      <c r="M32" s="72" t="e">
        <f ca="1">IF(C32=0,NA(),RTD("cqg.rtd",,"StudyData", "Close("&amp;$M$2&amp;") When Barix("&amp;$M$2&amp;",reference:=StartOfSession)="&amp;A32&amp;"", "Bar", "", "Close","5","0","All",,,"False","T","EveryTick"))</f>
        <v>#N/A</v>
      </c>
      <c r="N32" s="72" t="e">
        <f ca="1">IF(C32=0,NA(),RTD("cqg.rtd",,"StudyData", "Close("&amp;$N$2&amp;") When Barix("&amp;$N$2&amp;",reference:=StartOfSession)="&amp;A32&amp;"", "Bar", "", "Close","5","0","All",,,"False","T","EveryTick"))</f>
        <v>#N/A</v>
      </c>
      <c r="P32" s="69" t="e">
        <f ca="1">IF(C32=0,NA(),RTD("cqg.rtd",,"StudyData", "Close("&amp;$P$2&amp;") When Barix("&amp;$P$2&amp;",reference:=StartOfSession)="&amp;A32&amp;"", "Bar", "", "Close","5","0","All",,,"False","T","EveryTick"))</f>
        <v>#N/A</v>
      </c>
      <c r="Q32" s="69" t="e">
        <f ca="1">IF(C32=0,NA(),RTD("cqg.rtd",,"StudyData", "Close("&amp;$Q$2&amp;") When Barix("&amp;$Q$2&amp;",reference:=StartOfSession)="&amp;A32&amp;"", "Bar", "", "Close","5","0","All",,,"False","T","EveryTick"))</f>
        <v>#N/A</v>
      </c>
    </row>
    <row r="33" spans="1:17" x14ac:dyDescent="0.3">
      <c r="A33" s="72">
        <f t="shared" si="1"/>
        <v>29</v>
      </c>
      <c r="B33" s="77">
        <v>0.4548611111111111</v>
      </c>
      <c r="C33" s="73">
        <f t="shared" ca="1" si="0"/>
        <v>0</v>
      </c>
      <c r="E33" s="78" t="e">
        <f ca="1">IF(C33=0,NA(),RTD("cqg.rtd",,"StudyData", "Close("&amp;$E$2&amp;") When Barix("&amp;$E$2&amp;",reference:=StartOfSession)="&amp;A33&amp;"", "Bar", "", "Close","5","0","All",,,"False","T","EveryTick"))</f>
        <v>#N/A</v>
      </c>
      <c r="F33" s="72" t="e">
        <f ca="1">IF(C33=0,NA(),RTD("cqg.rtd",,"StudyData", "Close("&amp;$F$2&amp;") When Barix("&amp;$F$2&amp;",reference:=StartOfSession)="&amp;A33&amp;"", "Bar", "", "Close","5","0","All",,,"False","T","EveryTick"))</f>
        <v>#N/A</v>
      </c>
      <c r="G33" s="72" t="e">
        <f ca="1">IF(C33=0,NA(),RTD("cqg.rtd",,"StudyData", "Close("&amp;$G$2&amp;") When Barix("&amp;$G$2&amp;",reference:=StartOfSession)="&amp;A33&amp;"", "Bar", "", "Close","5","0","All",,,"False","T","EveryTick"))</f>
        <v>#N/A</v>
      </c>
      <c r="H33" s="72" t="e">
        <f ca="1">IF(C33=0,NA(),RTD("cqg.rtd",,"StudyData", "Close("&amp;$H$2&amp;") When Barix("&amp;$H$2&amp;",reference:=StartOfSession)="&amp;A33&amp;"", "Bar", "", "Close","5","0","All",,,"False","T","EveryTick"))</f>
        <v>#N/A</v>
      </c>
      <c r="I33" s="72" t="e">
        <f ca="1">IF(C33=0,NA(),RTD("cqg.rtd",,"StudyData", "Close("&amp;$I$2&amp;") When Barix("&amp;$I$2&amp;",reference:=StartOfSession)="&amp;A33&amp;"", "Bar", "", "Close","5","0","All",,,"False","T","EveryTick"))</f>
        <v>#N/A</v>
      </c>
      <c r="J33" s="72" t="e">
        <f ca="1">IF(C33=0,NA(),RTD("cqg.rtd",,"StudyData", "Close("&amp;$J$2&amp;") When Barix("&amp;$J$2&amp;",reference:=StartOfSession)="&amp;A33&amp;"", "Bar", "", "Close","5","0","All",,,"False","T","EveryTick"))</f>
        <v>#N/A</v>
      </c>
      <c r="K33" s="72" t="e">
        <f ca="1">IF(C33=0,NA(),RTD("cqg.rtd",,"StudyData", "Close("&amp;$K$2&amp;") When Barix("&amp;$K$2&amp;",reference:=StartOfSession)="&amp;A33&amp;"", "Bar", "", "Close","5","0","All",,,"False","T","EveryTick"))</f>
        <v>#N/A</v>
      </c>
      <c r="L33" s="72" t="e">
        <f ca="1">IF(C33=0,NA(),RTD("cqg.rtd",,"StudyData", "Close("&amp;$L$2&amp;") When Barix("&amp;$L$2&amp;",reference:=StartOfSession)="&amp;A33&amp;"", "Bar", "", "Close","5","0","All",,,"False","T","EveryTick"))</f>
        <v>#N/A</v>
      </c>
      <c r="M33" s="72" t="e">
        <f ca="1">IF(C33=0,NA(),RTD("cqg.rtd",,"StudyData", "Close("&amp;$M$2&amp;") When Barix("&amp;$M$2&amp;",reference:=StartOfSession)="&amp;A33&amp;"", "Bar", "", "Close","5","0","All",,,"False","T","EveryTick"))</f>
        <v>#N/A</v>
      </c>
      <c r="N33" s="72" t="e">
        <f ca="1">IF(C33=0,NA(),RTD("cqg.rtd",,"StudyData", "Close("&amp;$N$2&amp;") When Barix("&amp;$N$2&amp;",reference:=StartOfSession)="&amp;A33&amp;"", "Bar", "", "Close","5","0","All",,,"False","T","EveryTick"))</f>
        <v>#N/A</v>
      </c>
      <c r="P33" s="69" t="e">
        <f ca="1">IF(C33=0,NA(),RTD("cqg.rtd",,"StudyData", "Close("&amp;$P$2&amp;") When Barix("&amp;$P$2&amp;",reference:=StartOfSession)="&amp;A33&amp;"", "Bar", "", "Close","5","0","All",,,"False","T","EveryTick"))</f>
        <v>#N/A</v>
      </c>
      <c r="Q33" s="69" t="e">
        <f ca="1">IF(C33=0,NA(),RTD("cqg.rtd",,"StudyData", "Close("&amp;$Q$2&amp;") When Barix("&amp;$Q$2&amp;",reference:=StartOfSession)="&amp;A33&amp;"", "Bar", "", "Close","5","0","All",,,"False","T","EveryTick"))</f>
        <v>#N/A</v>
      </c>
    </row>
    <row r="34" spans="1:17" x14ac:dyDescent="0.3">
      <c r="A34" s="72">
        <f t="shared" si="1"/>
        <v>30</v>
      </c>
      <c r="B34" s="77">
        <v>0.45833333333333331</v>
      </c>
      <c r="C34" s="73">
        <f t="shared" ca="1" si="0"/>
        <v>0</v>
      </c>
      <c r="E34" s="78" t="e">
        <f ca="1">IF(C34=0,NA(),RTD("cqg.rtd",,"StudyData", "Close("&amp;$E$2&amp;") When Barix("&amp;$E$2&amp;",reference:=StartOfSession)="&amp;A34&amp;"", "Bar", "", "Close","5","0","All",,,"False","T","EveryTick"))</f>
        <v>#N/A</v>
      </c>
      <c r="F34" s="72" t="e">
        <f ca="1">IF(C34=0,NA(),RTD("cqg.rtd",,"StudyData", "Close("&amp;$F$2&amp;") When Barix("&amp;$F$2&amp;",reference:=StartOfSession)="&amp;A34&amp;"", "Bar", "", "Close","5","0","All",,,"False","T","EveryTick"))</f>
        <v>#N/A</v>
      </c>
      <c r="G34" s="72" t="e">
        <f ca="1">IF(C34=0,NA(),RTD("cqg.rtd",,"StudyData", "Close("&amp;$G$2&amp;") When Barix("&amp;$G$2&amp;",reference:=StartOfSession)="&amp;A34&amp;"", "Bar", "", "Close","5","0","All",,,"False","T","EveryTick"))</f>
        <v>#N/A</v>
      </c>
      <c r="H34" s="72" t="e">
        <f ca="1">IF(C34=0,NA(),RTD("cqg.rtd",,"StudyData", "Close("&amp;$H$2&amp;") When Barix("&amp;$H$2&amp;",reference:=StartOfSession)="&amp;A34&amp;"", "Bar", "", "Close","5","0","All",,,"False","T","EveryTick"))</f>
        <v>#N/A</v>
      </c>
      <c r="I34" s="72" t="e">
        <f ca="1">IF(C34=0,NA(),RTD("cqg.rtd",,"StudyData", "Close("&amp;$I$2&amp;") When Barix("&amp;$I$2&amp;",reference:=StartOfSession)="&amp;A34&amp;"", "Bar", "", "Close","5","0","All",,,"False","T","EveryTick"))</f>
        <v>#N/A</v>
      </c>
      <c r="J34" s="72" t="e">
        <f ca="1">IF(C34=0,NA(),RTD("cqg.rtd",,"StudyData", "Close("&amp;$J$2&amp;") When Barix("&amp;$J$2&amp;",reference:=StartOfSession)="&amp;A34&amp;"", "Bar", "", "Close","5","0","All",,,"False","T","EveryTick"))</f>
        <v>#N/A</v>
      </c>
      <c r="K34" s="72" t="e">
        <f ca="1">IF(C34=0,NA(),RTD("cqg.rtd",,"StudyData", "Close("&amp;$K$2&amp;") When Barix("&amp;$K$2&amp;",reference:=StartOfSession)="&amp;A34&amp;"", "Bar", "", "Close","5","0","All",,,"False","T","EveryTick"))</f>
        <v>#N/A</v>
      </c>
      <c r="L34" s="72" t="e">
        <f ca="1">IF(C34=0,NA(),RTD("cqg.rtd",,"StudyData", "Close("&amp;$L$2&amp;") When Barix("&amp;$L$2&amp;",reference:=StartOfSession)="&amp;A34&amp;"", "Bar", "", "Close","5","0","All",,,"False","T","EveryTick"))</f>
        <v>#N/A</v>
      </c>
      <c r="M34" s="72" t="e">
        <f ca="1">IF(C34=0,NA(),RTD("cqg.rtd",,"StudyData", "Close("&amp;$M$2&amp;") When Barix("&amp;$M$2&amp;",reference:=StartOfSession)="&amp;A34&amp;"", "Bar", "", "Close","5","0","All",,,"False","T","EveryTick"))</f>
        <v>#N/A</v>
      </c>
      <c r="N34" s="72" t="e">
        <f ca="1">IF(C34=0,NA(),RTD("cqg.rtd",,"StudyData", "Close("&amp;$N$2&amp;") When Barix("&amp;$N$2&amp;",reference:=StartOfSession)="&amp;A34&amp;"", "Bar", "", "Close","5","0","All",,,"False","T","EveryTick"))</f>
        <v>#N/A</v>
      </c>
      <c r="P34" s="69" t="e">
        <f ca="1">IF(C34=0,NA(),RTD("cqg.rtd",,"StudyData", "Close("&amp;$P$2&amp;") When Barix("&amp;$P$2&amp;",reference:=StartOfSession)="&amp;A34&amp;"", "Bar", "", "Close","5","0","All",,,"False","T","EveryTick"))</f>
        <v>#N/A</v>
      </c>
      <c r="Q34" s="69" t="e">
        <f ca="1">IF(C34=0,NA(),RTD("cqg.rtd",,"StudyData", "Close("&amp;$Q$2&amp;") When Barix("&amp;$Q$2&amp;",reference:=StartOfSession)="&amp;A34&amp;"", "Bar", "", "Close","5","0","All",,,"False","T","EveryTick"))</f>
        <v>#N/A</v>
      </c>
    </row>
    <row r="35" spans="1:17" x14ac:dyDescent="0.3">
      <c r="A35" s="72">
        <f t="shared" si="1"/>
        <v>31</v>
      </c>
      <c r="B35" s="77">
        <v>0.46180555555555558</v>
      </c>
      <c r="C35" s="73">
        <f t="shared" ca="1" si="0"/>
        <v>0</v>
      </c>
      <c r="E35" s="78" t="e">
        <f ca="1">IF(C35=0,NA(),RTD("cqg.rtd",,"StudyData", "Close("&amp;$E$2&amp;") When Barix("&amp;$E$2&amp;",reference:=StartOfSession)="&amp;A35&amp;"", "Bar", "", "Close","5","0","All",,,"False","T","EveryTick"))</f>
        <v>#N/A</v>
      </c>
      <c r="F35" s="72" t="e">
        <f ca="1">IF(C35=0,NA(),RTD("cqg.rtd",,"StudyData", "Close("&amp;$F$2&amp;") When Barix("&amp;$F$2&amp;",reference:=StartOfSession)="&amp;A35&amp;"", "Bar", "", "Close","5","0","All",,,"False","T","EveryTick"))</f>
        <v>#N/A</v>
      </c>
      <c r="G35" s="72" t="e">
        <f ca="1">IF(C35=0,NA(),RTD("cqg.rtd",,"StudyData", "Close("&amp;$G$2&amp;") When Barix("&amp;$G$2&amp;",reference:=StartOfSession)="&amp;A35&amp;"", "Bar", "", "Close","5","0","All",,,"False","T","EveryTick"))</f>
        <v>#N/A</v>
      </c>
      <c r="H35" s="72" t="e">
        <f ca="1">IF(C35=0,NA(),RTD("cqg.rtd",,"StudyData", "Close("&amp;$H$2&amp;") When Barix("&amp;$H$2&amp;",reference:=StartOfSession)="&amp;A35&amp;"", "Bar", "", "Close","5","0","All",,,"False","T","EveryTick"))</f>
        <v>#N/A</v>
      </c>
      <c r="I35" s="72" t="e">
        <f ca="1">IF(C35=0,NA(),RTD("cqg.rtd",,"StudyData", "Close("&amp;$I$2&amp;") When Barix("&amp;$I$2&amp;",reference:=StartOfSession)="&amp;A35&amp;"", "Bar", "", "Close","5","0","All",,,"False","T","EveryTick"))</f>
        <v>#N/A</v>
      </c>
      <c r="J35" s="72" t="e">
        <f ca="1">IF(C35=0,NA(),RTD("cqg.rtd",,"StudyData", "Close("&amp;$J$2&amp;") When Barix("&amp;$J$2&amp;",reference:=StartOfSession)="&amp;A35&amp;"", "Bar", "", "Close","5","0","All",,,"False","T","EveryTick"))</f>
        <v>#N/A</v>
      </c>
      <c r="K35" s="72" t="e">
        <f ca="1">IF(C35=0,NA(),RTD("cqg.rtd",,"StudyData", "Close("&amp;$K$2&amp;") When Barix("&amp;$K$2&amp;",reference:=StartOfSession)="&amp;A35&amp;"", "Bar", "", "Close","5","0","All",,,"False","T","EveryTick"))</f>
        <v>#N/A</v>
      </c>
      <c r="L35" s="72" t="e">
        <f ca="1">IF(C35=0,NA(),RTD("cqg.rtd",,"StudyData", "Close("&amp;$L$2&amp;") When Barix("&amp;$L$2&amp;",reference:=StartOfSession)="&amp;A35&amp;"", "Bar", "", "Close","5","0","All",,,"False","T","EveryTick"))</f>
        <v>#N/A</v>
      </c>
      <c r="M35" s="72" t="e">
        <f ca="1">IF(C35=0,NA(),RTD("cqg.rtd",,"StudyData", "Close("&amp;$M$2&amp;") When Barix("&amp;$M$2&amp;",reference:=StartOfSession)="&amp;A35&amp;"", "Bar", "", "Close","5","0","All",,,"False","T","EveryTick"))</f>
        <v>#N/A</v>
      </c>
      <c r="N35" s="72" t="e">
        <f ca="1">IF(C35=0,NA(),RTD("cqg.rtd",,"StudyData", "Close("&amp;$N$2&amp;") When Barix("&amp;$N$2&amp;",reference:=StartOfSession)="&amp;A35&amp;"", "Bar", "", "Close","5","0","All",,,"False","T","EveryTick"))</f>
        <v>#N/A</v>
      </c>
      <c r="P35" s="69" t="e">
        <f ca="1">IF(C35=0,NA(),RTD("cqg.rtd",,"StudyData", "Close("&amp;$P$2&amp;") When Barix("&amp;$P$2&amp;",reference:=StartOfSession)="&amp;A35&amp;"", "Bar", "", "Close","5","0","All",,,"False","T","EveryTick"))</f>
        <v>#N/A</v>
      </c>
      <c r="Q35" s="69" t="e">
        <f ca="1">IF(C35=0,NA(),RTD("cqg.rtd",,"StudyData", "Close("&amp;$Q$2&amp;") When Barix("&amp;$Q$2&amp;",reference:=StartOfSession)="&amp;A35&amp;"", "Bar", "", "Close","5","0","All",,,"False","T","EveryTick"))</f>
        <v>#N/A</v>
      </c>
    </row>
    <row r="36" spans="1:17" x14ac:dyDescent="0.3">
      <c r="A36" s="72">
        <f t="shared" si="1"/>
        <v>32</v>
      </c>
      <c r="B36" s="77">
        <v>0.46527777777777773</v>
      </c>
      <c r="C36" s="73">
        <f t="shared" ca="1" si="0"/>
        <v>0</v>
      </c>
      <c r="E36" s="78" t="e">
        <f ca="1">IF(C36=0,NA(),RTD("cqg.rtd",,"StudyData", "Close("&amp;$E$2&amp;") When Barix("&amp;$E$2&amp;",reference:=StartOfSession)="&amp;A36&amp;"", "Bar", "", "Close","5","0","All",,,"False","T","EveryTick"))</f>
        <v>#N/A</v>
      </c>
      <c r="F36" s="72" t="e">
        <f ca="1">IF(C36=0,NA(),RTD("cqg.rtd",,"StudyData", "Close("&amp;$F$2&amp;") When Barix("&amp;$F$2&amp;",reference:=StartOfSession)="&amp;A36&amp;"", "Bar", "", "Close","5","0","All",,,"False","T","EveryTick"))</f>
        <v>#N/A</v>
      </c>
      <c r="G36" s="72" t="e">
        <f ca="1">IF(C36=0,NA(),RTD("cqg.rtd",,"StudyData", "Close("&amp;$G$2&amp;") When Barix("&amp;$G$2&amp;",reference:=StartOfSession)="&amp;A36&amp;"", "Bar", "", "Close","5","0","All",,,"False","T","EveryTick"))</f>
        <v>#N/A</v>
      </c>
      <c r="H36" s="72" t="e">
        <f ca="1">IF(C36=0,NA(),RTD("cqg.rtd",,"StudyData", "Close("&amp;$H$2&amp;") When Barix("&amp;$H$2&amp;",reference:=StartOfSession)="&amp;A36&amp;"", "Bar", "", "Close","5","0","All",,,"False","T","EveryTick"))</f>
        <v>#N/A</v>
      </c>
      <c r="I36" s="72" t="e">
        <f ca="1">IF(C36=0,NA(),RTD("cqg.rtd",,"StudyData", "Close("&amp;$I$2&amp;") When Barix("&amp;$I$2&amp;",reference:=StartOfSession)="&amp;A36&amp;"", "Bar", "", "Close","5","0","All",,,"False","T","EveryTick"))</f>
        <v>#N/A</v>
      </c>
      <c r="J36" s="72" t="e">
        <f ca="1">IF(C36=0,NA(),RTD("cqg.rtd",,"StudyData", "Close("&amp;$J$2&amp;") When Barix("&amp;$J$2&amp;",reference:=StartOfSession)="&amp;A36&amp;"", "Bar", "", "Close","5","0","All",,,"False","T","EveryTick"))</f>
        <v>#N/A</v>
      </c>
      <c r="K36" s="72" t="e">
        <f ca="1">IF(C36=0,NA(),RTD("cqg.rtd",,"StudyData", "Close("&amp;$K$2&amp;") When Barix("&amp;$K$2&amp;",reference:=StartOfSession)="&amp;A36&amp;"", "Bar", "", "Close","5","0","All",,,"False","T","EveryTick"))</f>
        <v>#N/A</v>
      </c>
      <c r="L36" s="72" t="e">
        <f ca="1">IF(C36=0,NA(),RTD("cqg.rtd",,"StudyData", "Close("&amp;$L$2&amp;") When Barix("&amp;$L$2&amp;",reference:=StartOfSession)="&amp;A36&amp;"", "Bar", "", "Close","5","0","All",,,"False","T","EveryTick"))</f>
        <v>#N/A</v>
      </c>
      <c r="M36" s="72" t="e">
        <f ca="1">IF(C36=0,NA(),RTD("cqg.rtd",,"StudyData", "Close("&amp;$M$2&amp;") When Barix("&amp;$M$2&amp;",reference:=StartOfSession)="&amp;A36&amp;"", "Bar", "", "Close","5","0","All",,,"False","T","EveryTick"))</f>
        <v>#N/A</v>
      </c>
      <c r="N36" s="72" t="e">
        <f ca="1">IF(C36=0,NA(),RTD("cqg.rtd",,"StudyData", "Close("&amp;$N$2&amp;") When Barix("&amp;$N$2&amp;",reference:=StartOfSession)="&amp;A36&amp;"", "Bar", "", "Close","5","0","All",,,"False","T","EveryTick"))</f>
        <v>#N/A</v>
      </c>
      <c r="P36" s="69" t="e">
        <f ca="1">IF(C36=0,NA(),RTD("cqg.rtd",,"StudyData", "Close("&amp;$P$2&amp;") When Barix("&amp;$P$2&amp;",reference:=StartOfSession)="&amp;A36&amp;"", "Bar", "", "Close","5","0","All",,,"False","T","EveryTick"))</f>
        <v>#N/A</v>
      </c>
      <c r="Q36" s="69" t="e">
        <f ca="1">IF(C36=0,NA(),RTD("cqg.rtd",,"StudyData", "Close("&amp;$Q$2&amp;") When Barix("&amp;$Q$2&amp;",reference:=StartOfSession)="&amp;A36&amp;"", "Bar", "", "Close","5","0","All",,,"False","T","EveryTick"))</f>
        <v>#N/A</v>
      </c>
    </row>
    <row r="37" spans="1:17" x14ac:dyDescent="0.3">
      <c r="A37" s="72">
        <f t="shared" si="1"/>
        <v>33</v>
      </c>
      <c r="B37" s="77">
        <v>0.46875</v>
      </c>
      <c r="C37" s="73">
        <f t="shared" ca="1" si="0"/>
        <v>0</v>
      </c>
      <c r="E37" s="78" t="e">
        <f ca="1">IF(C37=0,NA(),RTD("cqg.rtd",,"StudyData", "Close("&amp;$E$2&amp;") When Barix("&amp;$E$2&amp;",reference:=StartOfSession)="&amp;A37&amp;"", "Bar", "", "Close","5","0","All",,,"False","T","EveryTick"))</f>
        <v>#N/A</v>
      </c>
      <c r="F37" s="72" t="e">
        <f ca="1">IF(C37=0,NA(),RTD("cqg.rtd",,"StudyData", "Close("&amp;$F$2&amp;") When Barix("&amp;$F$2&amp;",reference:=StartOfSession)="&amp;A37&amp;"", "Bar", "", "Close","5","0","All",,,"False","T","EveryTick"))</f>
        <v>#N/A</v>
      </c>
      <c r="G37" s="72" t="e">
        <f ca="1">IF(C37=0,NA(),RTD("cqg.rtd",,"StudyData", "Close("&amp;$G$2&amp;") When Barix("&amp;$G$2&amp;",reference:=StartOfSession)="&amp;A37&amp;"", "Bar", "", "Close","5","0","All",,,"False","T","EveryTick"))</f>
        <v>#N/A</v>
      </c>
      <c r="H37" s="72" t="e">
        <f ca="1">IF(C37=0,NA(),RTD("cqg.rtd",,"StudyData", "Close("&amp;$H$2&amp;") When Barix("&amp;$H$2&amp;",reference:=StartOfSession)="&amp;A37&amp;"", "Bar", "", "Close","5","0","All",,,"False","T","EveryTick"))</f>
        <v>#N/A</v>
      </c>
      <c r="I37" s="72" t="e">
        <f ca="1">IF(C37=0,NA(),RTD("cqg.rtd",,"StudyData", "Close("&amp;$I$2&amp;") When Barix("&amp;$I$2&amp;",reference:=StartOfSession)="&amp;A37&amp;"", "Bar", "", "Close","5","0","All",,,"False","T","EveryTick"))</f>
        <v>#N/A</v>
      </c>
      <c r="J37" s="72" t="e">
        <f ca="1">IF(C37=0,NA(),RTD("cqg.rtd",,"StudyData", "Close("&amp;$J$2&amp;") When Barix("&amp;$J$2&amp;",reference:=StartOfSession)="&amp;A37&amp;"", "Bar", "", "Close","5","0","All",,,"False","T","EveryTick"))</f>
        <v>#N/A</v>
      </c>
      <c r="K37" s="72" t="e">
        <f ca="1">IF(C37=0,NA(),RTD("cqg.rtd",,"StudyData", "Close("&amp;$K$2&amp;") When Barix("&amp;$K$2&amp;",reference:=StartOfSession)="&amp;A37&amp;"", "Bar", "", "Close","5","0","All",,,"False","T","EveryTick"))</f>
        <v>#N/A</v>
      </c>
      <c r="L37" s="72" t="e">
        <f ca="1">IF(C37=0,NA(),RTD("cqg.rtd",,"StudyData", "Close("&amp;$L$2&amp;") When Barix("&amp;$L$2&amp;",reference:=StartOfSession)="&amp;A37&amp;"", "Bar", "", "Close","5","0","All",,,"False","T","EveryTick"))</f>
        <v>#N/A</v>
      </c>
      <c r="M37" s="72" t="e">
        <f ca="1">IF(C37=0,NA(),RTD("cqg.rtd",,"StudyData", "Close("&amp;$M$2&amp;") When Barix("&amp;$M$2&amp;",reference:=StartOfSession)="&amp;A37&amp;"", "Bar", "", "Close","5","0","All",,,"False","T","EveryTick"))</f>
        <v>#N/A</v>
      </c>
      <c r="N37" s="72" t="e">
        <f ca="1">IF(C37=0,NA(),RTD("cqg.rtd",,"StudyData", "Close("&amp;$N$2&amp;") When Barix("&amp;$N$2&amp;",reference:=StartOfSession)="&amp;A37&amp;"", "Bar", "", "Close","5","0","All",,,"False","T","EveryTick"))</f>
        <v>#N/A</v>
      </c>
      <c r="P37" s="69" t="e">
        <f ca="1">IF(C37=0,NA(),RTD("cqg.rtd",,"StudyData", "Close("&amp;$P$2&amp;") When Barix("&amp;$P$2&amp;",reference:=StartOfSession)="&amp;A37&amp;"", "Bar", "", "Close","5","0","All",,,"False","T","EveryTick"))</f>
        <v>#N/A</v>
      </c>
      <c r="Q37" s="69" t="e">
        <f ca="1">IF(C37=0,NA(),RTD("cqg.rtd",,"StudyData", "Close("&amp;$Q$2&amp;") When Barix("&amp;$Q$2&amp;",reference:=StartOfSession)="&amp;A37&amp;"", "Bar", "", "Close","5","0","All",,,"False","T","EveryTick"))</f>
        <v>#N/A</v>
      </c>
    </row>
    <row r="38" spans="1:17" x14ac:dyDescent="0.3">
      <c r="A38" s="72">
        <f t="shared" si="1"/>
        <v>34</v>
      </c>
      <c r="B38" s="77">
        <v>0.47222222222222227</v>
      </c>
      <c r="C38" s="73">
        <f t="shared" ca="1" si="0"/>
        <v>0</v>
      </c>
      <c r="E38" s="78" t="e">
        <f ca="1">IF(C38=0,NA(),RTD("cqg.rtd",,"StudyData", "Close("&amp;$E$2&amp;") When Barix("&amp;$E$2&amp;",reference:=StartOfSession)="&amp;A38&amp;"", "Bar", "", "Close","5","0","All",,,"False","T","EveryTick"))</f>
        <v>#N/A</v>
      </c>
      <c r="F38" s="72" t="e">
        <f ca="1">IF(C38=0,NA(),RTD("cqg.rtd",,"StudyData", "Close("&amp;$F$2&amp;") When Barix("&amp;$F$2&amp;",reference:=StartOfSession)="&amp;A38&amp;"", "Bar", "", "Close","5","0","All",,,"False","T","EveryTick"))</f>
        <v>#N/A</v>
      </c>
      <c r="G38" s="72" t="e">
        <f ca="1">IF(C38=0,NA(),RTD("cqg.rtd",,"StudyData", "Close("&amp;$G$2&amp;") When Barix("&amp;$G$2&amp;",reference:=StartOfSession)="&amp;A38&amp;"", "Bar", "", "Close","5","0","All",,,"False","T","EveryTick"))</f>
        <v>#N/A</v>
      </c>
      <c r="H38" s="72" t="e">
        <f ca="1">IF(C38=0,NA(),RTD("cqg.rtd",,"StudyData", "Close("&amp;$H$2&amp;") When Barix("&amp;$H$2&amp;",reference:=StartOfSession)="&amp;A38&amp;"", "Bar", "", "Close","5","0","All",,,"False","T","EveryTick"))</f>
        <v>#N/A</v>
      </c>
      <c r="I38" s="72" t="e">
        <f ca="1">IF(C38=0,NA(),RTD("cqg.rtd",,"StudyData", "Close("&amp;$I$2&amp;") When Barix("&amp;$I$2&amp;",reference:=StartOfSession)="&amp;A38&amp;"", "Bar", "", "Close","5","0","All",,,"False","T","EveryTick"))</f>
        <v>#N/A</v>
      </c>
      <c r="J38" s="72" t="e">
        <f ca="1">IF(C38=0,NA(),RTD("cqg.rtd",,"StudyData", "Close("&amp;$J$2&amp;") When Barix("&amp;$J$2&amp;",reference:=StartOfSession)="&amp;A38&amp;"", "Bar", "", "Close","5","0","All",,,"False","T","EveryTick"))</f>
        <v>#N/A</v>
      </c>
      <c r="K38" s="72" t="e">
        <f ca="1">IF(C38=0,NA(),RTD("cqg.rtd",,"StudyData", "Close("&amp;$K$2&amp;") When Barix("&amp;$K$2&amp;",reference:=StartOfSession)="&amp;A38&amp;"", "Bar", "", "Close","5","0","All",,,"False","T","EveryTick"))</f>
        <v>#N/A</v>
      </c>
      <c r="L38" s="72" t="e">
        <f ca="1">IF(C38=0,NA(),RTD("cqg.rtd",,"StudyData", "Close("&amp;$L$2&amp;") When Barix("&amp;$L$2&amp;",reference:=StartOfSession)="&amp;A38&amp;"", "Bar", "", "Close","5","0","All",,,"False","T","EveryTick"))</f>
        <v>#N/A</v>
      </c>
      <c r="M38" s="72" t="e">
        <f ca="1">IF(C38=0,NA(),RTD("cqg.rtd",,"StudyData", "Close("&amp;$M$2&amp;") When Barix("&amp;$M$2&amp;",reference:=StartOfSession)="&amp;A38&amp;"", "Bar", "", "Close","5","0","All",,,"False","T","EveryTick"))</f>
        <v>#N/A</v>
      </c>
      <c r="N38" s="72" t="e">
        <f ca="1">IF(C38=0,NA(),RTD("cqg.rtd",,"StudyData", "Close("&amp;$N$2&amp;") When Barix("&amp;$N$2&amp;",reference:=StartOfSession)="&amp;A38&amp;"", "Bar", "", "Close","5","0","All",,,"False","T","EveryTick"))</f>
        <v>#N/A</v>
      </c>
      <c r="P38" s="69" t="e">
        <f ca="1">IF(C38=0,NA(),RTD("cqg.rtd",,"StudyData", "Close("&amp;$P$2&amp;") When Barix("&amp;$P$2&amp;",reference:=StartOfSession)="&amp;A38&amp;"", "Bar", "", "Close","5","0","All",,,"False","T","EveryTick"))</f>
        <v>#N/A</v>
      </c>
      <c r="Q38" s="69" t="e">
        <f ca="1">IF(C38=0,NA(),RTD("cqg.rtd",,"StudyData", "Close("&amp;$Q$2&amp;") When Barix("&amp;$Q$2&amp;",reference:=StartOfSession)="&amp;A38&amp;"", "Bar", "", "Close","5","0","All",,,"False","T","EveryTick"))</f>
        <v>#N/A</v>
      </c>
    </row>
    <row r="39" spans="1:17" x14ac:dyDescent="0.3">
      <c r="A39" s="72">
        <f t="shared" si="1"/>
        <v>35</v>
      </c>
      <c r="B39" s="77">
        <v>0.47569444444444442</v>
      </c>
      <c r="C39" s="73">
        <f t="shared" ca="1" si="0"/>
        <v>0</v>
      </c>
      <c r="E39" s="78" t="e">
        <f ca="1">IF(C39=0,NA(),RTD("cqg.rtd",,"StudyData", "Close("&amp;$E$2&amp;") When Barix("&amp;$E$2&amp;",reference:=StartOfSession)="&amp;A39&amp;"", "Bar", "", "Close","5","0","All",,,"False","T","EveryTick"))</f>
        <v>#N/A</v>
      </c>
      <c r="F39" s="72" t="e">
        <f ca="1">IF(C39=0,NA(),RTD("cqg.rtd",,"StudyData", "Close("&amp;$F$2&amp;") When Barix("&amp;$F$2&amp;",reference:=StartOfSession)="&amp;A39&amp;"", "Bar", "", "Close","5","0","All",,,"False","T","EveryTick"))</f>
        <v>#N/A</v>
      </c>
      <c r="G39" s="72" t="e">
        <f ca="1">IF(C39=0,NA(),RTD("cqg.rtd",,"StudyData", "Close("&amp;$G$2&amp;") When Barix("&amp;$G$2&amp;",reference:=StartOfSession)="&amp;A39&amp;"", "Bar", "", "Close","5","0","All",,,"False","T","EveryTick"))</f>
        <v>#N/A</v>
      </c>
      <c r="H39" s="72" t="e">
        <f ca="1">IF(C39=0,NA(),RTD("cqg.rtd",,"StudyData", "Close("&amp;$H$2&amp;") When Barix("&amp;$H$2&amp;",reference:=StartOfSession)="&amp;A39&amp;"", "Bar", "", "Close","5","0","All",,,"False","T","EveryTick"))</f>
        <v>#N/A</v>
      </c>
      <c r="I39" s="72" t="e">
        <f ca="1">IF(C39=0,NA(),RTD("cqg.rtd",,"StudyData", "Close("&amp;$I$2&amp;") When Barix("&amp;$I$2&amp;",reference:=StartOfSession)="&amp;A39&amp;"", "Bar", "", "Close","5","0","All",,,"False","T","EveryTick"))</f>
        <v>#N/A</v>
      </c>
      <c r="J39" s="72" t="e">
        <f ca="1">IF(C39=0,NA(),RTD("cqg.rtd",,"StudyData", "Close("&amp;$J$2&amp;") When Barix("&amp;$J$2&amp;",reference:=StartOfSession)="&amp;A39&amp;"", "Bar", "", "Close","5","0","All",,,"False","T","EveryTick"))</f>
        <v>#N/A</v>
      </c>
      <c r="K39" s="72" t="e">
        <f ca="1">IF(C39=0,NA(),RTD("cqg.rtd",,"StudyData", "Close("&amp;$K$2&amp;") When Barix("&amp;$K$2&amp;",reference:=StartOfSession)="&amp;A39&amp;"", "Bar", "", "Close","5","0","All",,,"False","T","EveryTick"))</f>
        <v>#N/A</v>
      </c>
      <c r="L39" s="72" t="e">
        <f ca="1">IF(C39=0,NA(),RTD("cqg.rtd",,"StudyData", "Close("&amp;$L$2&amp;") When Barix("&amp;$L$2&amp;",reference:=StartOfSession)="&amp;A39&amp;"", "Bar", "", "Close","5","0","All",,,"False","T","EveryTick"))</f>
        <v>#N/A</v>
      </c>
      <c r="M39" s="72" t="e">
        <f ca="1">IF(C39=0,NA(),RTD("cqg.rtd",,"StudyData", "Close("&amp;$M$2&amp;") When Barix("&amp;$M$2&amp;",reference:=StartOfSession)="&amp;A39&amp;"", "Bar", "", "Close","5","0","All",,,"False","T","EveryTick"))</f>
        <v>#N/A</v>
      </c>
      <c r="N39" s="72" t="e">
        <f ca="1">IF(C39=0,NA(),RTD("cqg.rtd",,"StudyData", "Close("&amp;$N$2&amp;") When Barix("&amp;$N$2&amp;",reference:=StartOfSession)="&amp;A39&amp;"", "Bar", "", "Close","5","0","All",,,"False","T","EveryTick"))</f>
        <v>#N/A</v>
      </c>
      <c r="P39" s="69" t="e">
        <f ca="1">IF(C39=0,NA(),RTD("cqg.rtd",,"StudyData", "Close("&amp;$P$2&amp;") When Barix("&amp;$P$2&amp;",reference:=StartOfSession)="&amp;A39&amp;"", "Bar", "", "Close","5","0","All",,,"False","T","EveryTick"))</f>
        <v>#N/A</v>
      </c>
      <c r="Q39" s="69" t="e">
        <f ca="1">IF(C39=0,NA(),RTD("cqg.rtd",,"StudyData", "Close("&amp;$Q$2&amp;") When Barix("&amp;$Q$2&amp;",reference:=StartOfSession)="&amp;A39&amp;"", "Bar", "", "Close","5","0","All",,,"False","T","EveryTick"))</f>
        <v>#N/A</v>
      </c>
    </row>
    <row r="40" spans="1:17" x14ac:dyDescent="0.3">
      <c r="A40" s="72">
        <f t="shared" si="1"/>
        <v>36</v>
      </c>
      <c r="B40" s="77">
        <v>0.47916666666666669</v>
      </c>
      <c r="C40" s="73">
        <f t="shared" ca="1" si="0"/>
        <v>0</v>
      </c>
      <c r="E40" s="78" t="e">
        <f ca="1">IF(C40=0,NA(),RTD("cqg.rtd",,"StudyData", "Close("&amp;$E$2&amp;") When Barix("&amp;$E$2&amp;",reference:=StartOfSession)="&amp;A40&amp;"", "Bar", "", "Close","5","0","All",,,"False","T","EveryTick"))</f>
        <v>#N/A</v>
      </c>
      <c r="F40" s="72" t="e">
        <f ca="1">IF(C40=0,NA(),RTD("cqg.rtd",,"StudyData", "Close("&amp;$F$2&amp;") When Barix("&amp;$F$2&amp;",reference:=StartOfSession)="&amp;A40&amp;"", "Bar", "", "Close","5","0","All",,,"False","T","EveryTick"))</f>
        <v>#N/A</v>
      </c>
      <c r="G40" s="72" t="e">
        <f ca="1">IF(C40=0,NA(),RTD("cqg.rtd",,"StudyData", "Close("&amp;$G$2&amp;") When Barix("&amp;$G$2&amp;",reference:=StartOfSession)="&amp;A40&amp;"", "Bar", "", "Close","5","0","All",,,"False","T","EveryTick"))</f>
        <v>#N/A</v>
      </c>
      <c r="H40" s="72" t="e">
        <f ca="1">IF(C40=0,NA(),RTD("cqg.rtd",,"StudyData", "Close("&amp;$H$2&amp;") When Barix("&amp;$H$2&amp;",reference:=StartOfSession)="&amp;A40&amp;"", "Bar", "", "Close","5","0","All",,,"False","T","EveryTick"))</f>
        <v>#N/A</v>
      </c>
      <c r="I40" s="72" t="e">
        <f ca="1">IF(C40=0,NA(),RTD("cqg.rtd",,"StudyData", "Close("&amp;$I$2&amp;") When Barix("&amp;$I$2&amp;",reference:=StartOfSession)="&amp;A40&amp;"", "Bar", "", "Close","5","0","All",,,"False","T","EveryTick"))</f>
        <v>#N/A</v>
      </c>
      <c r="J40" s="72" t="e">
        <f ca="1">IF(C40=0,NA(),RTD("cqg.rtd",,"StudyData", "Close("&amp;$J$2&amp;") When Barix("&amp;$J$2&amp;",reference:=StartOfSession)="&amp;A40&amp;"", "Bar", "", "Close","5","0","All",,,"False","T","EveryTick"))</f>
        <v>#N/A</v>
      </c>
      <c r="K40" s="72" t="e">
        <f ca="1">IF(C40=0,NA(),RTD("cqg.rtd",,"StudyData", "Close("&amp;$K$2&amp;") When Barix("&amp;$K$2&amp;",reference:=StartOfSession)="&amp;A40&amp;"", "Bar", "", "Close","5","0","All",,,"False","T","EveryTick"))</f>
        <v>#N/A</v>
      </c>
      <c r="L40" s="72" t="e">
        <f ca="1">IF(C40=0,NA(),RTD("cqg.rtd",,"StudyData", "Close("&amp;$L$2&amp;") When Barix("&amp;$L$2&amp;",reference:=StartOfSession)="&amp;A40&amp;"", "Bar", "", "Close","5","0","All",,,"False","T","EveryTick"))</f>
        <v>#N/A</v>
      </c>
      <c r="M40" s="72" t="e">
        <f ca="1">IF(C40=0,NA(),RTD("cqg.rtd",,"StudyData", "Close("&amp;$M$2&amp;") When Barix("&amp;$M$2&amp;",reference:=StartOfSession)="&amp;A40&amp;"", "Bar", "", "Close","5","0","All",,,"False","T","EveryTick"))</f>
        <v>#N/A</v>
      </c>
      <c r="N40" s="72" t="e">
        <f ca="1">IF(C40=0,NA(),RTD("cqg.rtd",,"StudyData", "Close("&amp;$N$2&amp;") When Barix("&amp;$N$2&amp;",reference:=StartOfSession)="&amp;A40&amp;"", "Bar", "", "Close","5","0","All",,,"False","T","EveryTick"))</f>
        <v>#N/A</v>
      </c>
      <c r="P40" s="69" t="e">
        <f ca="1">IF(C40=0,NA(),RTD("cqg.rtd",,"StudyData", "Close("&amp;$P$2&amp;") When Barix("&amp;$P$2&amp;",reference:=StartOfSession)="&amp;A40&amp;"", "Bar", "", "Close","5","0","All",,,"False","T","EveryTick"))</f>
        <v>#N/A</v>
      </c>
      <c r="Q40" s="69" t="e">
        <f ca="1">IF(C40=0,NA(),RTD("cqg.rtd",,"StudyData", "Close("&amp;$Q$2&amp;") When Barix("&amp;$Q$2&amp;",reference:=StartOfSession)="&amp;A40&amp;"", "Bar", "", "Close","5","0","All",,,"False","T","EveryTick"))</f>
        <v>#N/A</v>
      </c>
    </row>
    <row r="41" spans="1:17" x14ac:dyDescent="0.3">
      <c r="A41" s="72">
        <f t="shared" si="1"/>
        <v>37</v>
      </c>
      <c r="B41" s="77">
        <v>0.4826388888888889</v>
      </c>
      <c r="C41" s="73">
        <f t="shared" ca="1" si="0"/>
        <v>0</v>
      </c>
      <c r="E41" s="78" t="e">
        <f ca="1">IF(C41=0,NA(),RTD("cqg.rtd",,"StudyData", "Close("&amp;$E$2&amp;") When Barix("&amp;$E$2&amp;",reference:=StartOfSession)="&amp;A41&amp;"", "Bar", "", "Close","5","0","All",,,"False","T","EveryTick"))</f>
        <v>#N/A</v>
      </c>
      <c r="F41" s="72" t="e">
        <f ca="1">IF(C41=0,NA(),RTD("cqg.rtd",,"StudyData", "Close("&amp;$F$2&amp;") When Barix("&amp;$F$2&amp;",reference:=StartOfSession)="&amp;A41&amp;"", "Bar", "", "Close","5","0","All",,,"False","T","EveryTick"))</f>
        <v>#N/A</v>
      </c>
      <c r="G41" s="72" t="e">
        <f ca="1">IF(C41=0,NA(),RTD("cqg.rtd",,"StudyData", "Close("&amp;$G$2&amp;") When Barix("&amp;$G$2&amp;",reference:=StartOfSession)="&amp;A41&amp;"", "Bar", "", "Close","5","0","All",,,"False","T","EveryTick"))</f>
        <v>#N/A</v>
      </c>
      <c r="H41" s="72" t="e">
        <f ca="1">IF(C41=0,NA(),RTD("cqg.rtd",,"StudyData", "Close("&amp;$H$2&amp;") When Barix("&amp;$H$2&amp;",reference:=StartOfSession)="&amp;A41&amp;"", "Bar", "", "Close","5","0","All",,,"False","T","EveryTick"))</f>
        <v>#N/A</v>
      </c>
      <c r="I41" s="72" t="e">
        <f ca="1">IF(C41=0,NA(),RTD("cqg.rtd",,"StudyData", "Close("&amp;$I$2&amp;") When Barix("&amp;$I$2&amp;",reference:=StartOfSession)="&amp;A41&amp;"", "Bar", "", "Close","5","0","All",,,"False","T","EveryTick"))</f>
        <v>#N/A</v>
      </c>
      <c r="J41" s="72" t="e">
        <f ca="1">IF(C41=0,NA(),RTD("cqg.rtd",,"StudyData", "Close("&amp;$J$2&amp;") When Barix("&amp;$J$2&amp;",reference:=StartOfSession)="&amp;A41&amp;"", "Bar", "", "Close","5","0","All",,,"False","T","EveryTick"))</f>
        <v>#N/A</v>
      </c>
      <c r="K41" s="72" t="e">
        <f ca="1">IF(C41=0,NA(),RTD("cqg.rtd",,"StudyData", "Close("&amp;$K$2&amp;") When Barix("&amp;$K$2&amp;",reference:=StartOfSession)="&amp;A41&amp;"", "Bar", "", "Close","5","0","All",,,"False","T","EveryTick"))</f>
        <v>#N/A</v>
      </c>
      <c r="L41" s="72" t="e">
        <f ca="1">IF(C41=0,NA(),RTD("cqg.rtd",,"StudyData", "Close("&amp;$L$2&amp;") When Barix("&amp;$L$2&amp;",reference:=StartOfSession)="&amp;A41&amp;"", "Bar", "", "Close","5","0","All",,,"False","T","EveryTick"))</f>
        <v>#N/A</v>
      </c>
      <c r="M41" s="72" t="e">
        <f ca="1">IF(C41=0,NA(),RTD("cqg.rtd",,"StudyData", "Close("&amp;$M$2&amp;") When Barix("&amp;$M$2&amp;",reference:=StartOfSession)="&amp;A41&amp;"", "Bar", "", "Close","5","0","All",,,"False","T","EveryTick"))</f>
        <v>#N/A</v>
      </c>
      <c r="N41" s="72" t="e">
        <f ca="1">IF(C41=0,NA(),RTD("cqg.rtd",,"StudyData", "Close("&amp;$N$2&amp;") When Barix("&amp;$N$2&amp;",reference:=StartOfSession)="&amp;A41&amp;"", "Bar", "", "Close","5","0","All",,,"False","T","EveryTick"))</f>
        <v>#N/A</v>
      </c>
      <c r="P41" s="69" t="e">
        <f ca="1">IF(C41=0,NA(),RTD("cqg.rtd",,"StudyData", "Close("&amp;$P$2&amp;") When Barix("&amp;$P$2&amp;",reference:=StartOfSession)="&amp;A41&amp;"", "Bar", "", "Close","5","0","All",,,"False","T","EveryTick"))</f>
        <v>#N/A</v>
      </c>
      <c r="Q41" s="69" t="e">
        <f ca="1">IF(C41=0,NA(),RTD("cqg.rtd",,"StudyData", "Close("&amp;$Q$2&amp;") When Barix("&amp;$Q$2&amp;",reference:=StartOfSession)="&amp;A41&amp;"", "Bar", "", "Close","5","0","All",,,"False","T","EveryTick"))</f>
        <v>#N/A</v>
      </c>
    </row>
    <row r="42" spans="1:17" x14ac:dyDescent="0.3">
      <c r="A42" s="72">
        <f t="shared" si="1"/>
        <v>38</v>
      </c>
      <c r="B42" s="77">
        <v>0.4861111111111111</v>
      </c>
      <c r="C42" s="73">
        <f t="shared" ca="1" si="0"/>
        <v>0</v>
      </c>
      <c r="E42" s="78" t="e">
        <f ca="1">IF(C42=0,NA(),RTD("cqg.rtd",,"StudyData", "Close("&amp;$E$2&amp;") When Barix("&amp;$E$2&amp;",reference:=StartOfSession)="&amp;A42&amp;"", "Bar", "", "Close","5","0","All",,,"False","T","EveryTick"))</f>
        <v>#N/A</v>
      </c>
      <c r="F42" s="72" t="e">
        <f ca="1">IF(C42=0,NA(),RTD("cqg.rtd",,"StudyData", "Close("&amp;$F$2&amp;") When Barix("&amp;$F$2&amp;",reference:=StartOfSession)="&amp;A42&amp;"", "Bar", "", "Close","5","0","All",,,"False","T","EveryTick"))</f>
        <v>#N/A</v>
      </c>
      <c r="G42" s="72" t="e">
        <f ca="1">IF(C42=0,NA(),RTD("cqg.rtd",,"StudyData", "Close("&amp;$G$2&amp;") When Barix("&amp;$G$2&amp;",reference:=StartOfSession)="&amp;A42&amp;"", "Bar", "", "Close","5","0","All",,,"False","T","EveryTick"))</f>
        <v>#N/A</v>
      </c>
      <c r="H42" s="72" t="e">
        <f ca="1">IF(C42=0,NA(),RTD("cqg.rtd",,"StudyData", "Close("&amp;$H$2&amp;") When Barix("&amp;$H$2&amp;",reference:=StartOfSession)="&amp;A42&amp;"", "Bar", "", "Close","5","0","All",,,"False","T","EveryTick"))</f>
        <v>#N/A</v>
      </c>
      <c r="I42" s="72" t="e">
        <f ca="1">IF(C42=0,NA(),RTD("cqg.rtd",,"StudyData", "Close("&amp;$I$2&amp;") When Barix("&amp;$I$2&amp;",reference:=StartOfSession)="&amp;A42&amp;"", "Bar", "", "Close","5","0","All",,,"False","T","EveryTick"))</f>
        <v>#N/A</v>
      </c>
      <c r="J42" s="72" t="e">
        <f ca="1">IF(C42=0,NA(),RTD("cqg.rtd",,"StudyData", "Close("&amp;$J$2&amp;") When Barix("&amp;$J$2&amp;",reference:=StartOfSession)="&amp;A42&amp;"", "Bar", "", "Close","5","0","All",,,"False","T","EveryTick"))</f>
        <v>#N/A</v>
      </c>
      <c r="K42" s="72" t="e">
        <f ca="1">IF(C42=0,NA(),RTD("cqg.rtd",,"StudyData", "Close("&amp;$K$2&amp;") When Barix("&amp;$K$2&amp;",reference:=StartOfSession)="&amp;A42&amp;"", "Bar", "", "Close","5","0","All",,,"False","T","EveryTick"))</f>
        <v>#N/A</v>
      </c>
      <c r="L42" s="72" t="e">
        <f ca="1">IF(C42=0,NA(),RTD("cqg.rtd",,"StudyData", "Close("&amp;$L$2&amp;") When Barix("&amp;$L$2&amp;",reference:=StartOfSession)="&amp;A42&amp;"", "Bar", "", "Close","5","0","All",,,"False","T","EveryTick"))</f>
        <v>#N/A</v>
      </c>
      <c r="M42" s="72" t="e">
        <f ca="1">IF(C42=0,NA(),RTD("cqg.rtd",,"StudyData", "Close("&amp;$M$2&amp;") When Barix("&amp;$M$2&amp;",reference:=StartOfSession)="&amp;A42&amp;"", "Bar", "", "Close","5","0","All",,,"False","T","EveryTick"))</f>
        <v>#N/A</v>
      </c>
      <c r="N42" s="72" t="e">
        <f ca="1">IF(C42=0,NA(),RTD("cqg.rtd",,"StudyData", "Close("&amp;$N$2&amp;") When Barix("&amp;$N$2&amp;",reference:=StartOfSession)="&amp;A42&amp;"", "Bar", "", "Close","5","0","All",,,"False","T","EveryTick"))</f>
        <v>#N/A</v>
      </c>
      <c r="P42" s="69" t="e">
        <f ca="1">IF(C42=0,NA(),RTD("cqg.rtd",,"StudyData", "Close("&amp;$P$2&amp;") When Barix("&amp;$P$2&amp;",reference:=StartOfSession)="&amp;A42&amp;"", "Bar", "", "Close","5","0","All",,,"False","T","EveryTick"))</f>
        <v>#N/A</v>
      </c>
      <c r="Q42" s="69" t="e">
        <f ca="1">IF(C42=0,NA(),RTD("cqg.rtd",,"StudyData", "Close("&amp;$Q$2&amp;") When Barix("&amp;$Q$2&amp;",reference:=StartOfSession)="&amp;A42&amp;"", "Bar", "", "Close","5","0","All",,,"False","T","EveryTick"))</f>
        <v>#N/A</v>
      </c>
    </row>
    <row r="43" spans="1:17" x14ac:dyDescent="0.3">
      <c r="A43" s="72">
        <f t="shared" si="1"/>
        <v>39</v>
      </c>
      <c r="B43" s="77">
        <v>0.48958333333333331</v>
      </c>
      <c r="C43" s="73">
        <f t="shared" ca="1" si="0"/>
        <v>0</v>
      </c>
      <c r="E43" s="78" t="e">
        <f ca="1">IF(C43=0,NA(),RTD("cqg.rtd",,"StudyData", "Close("&amp;$E$2&amp;") When Barix("&amp;$E$2&amp;",reference:=StartOfSession)="&amp;A43&amp;"", "Bar", "", "Close","5","0","All",,,"False","T","EveryTick"))</f>
        <v>#N/A</v>
      </c>
      <c r="F43" s="72" t="e">
        <f ca="1">IF(C43=0,NA(),RTD("cqg.rtd",,"StudyData", "Close("&amp;$F$2&amp;") When Barix("&amp;$F$2&amp;",reference:=StartOfSession)="&amp;A43&amp;"", "Bar", "", "Close","5","0","All",,,"False","T","EveryTick"))</f>
        <v>#N/A</v>
      </c>
      <c r="G43" s="72" t="e">
        <f ca="1">IF(C43=0,NA(),RTD("cqg.rtd",,"StudyData", "Close("&amp;$G$2&amp;") When Barix("&amp;$G$2&amp;",reference:=StartOfSession)="&amp;A43&amp;"", "Bar", "", "Close","5","0","All",,,"False","T","EveryTick"))</f>
        <v>#N/A</v>
      </c>
      <c r="H43" s="72" t="e">
        <f ca="1">IF(C43=0,NA(),RTD("cqg.rtd",,"StudyData", "Close("&amp;$H$2&amp;") When Barix("&amp;$H$2&amp;",reference:=StartOfSession)="&amp;A43&amp;"", "Bar", "", "Close","5","0","All",,,"False","T","EveryTick"))</f>
        <v>#N/A</v>
      </c>
      <c r="I43" s="72" t="e">
        <f ca="1">IF(C43=0,NA(),RTD("cqg.rtd",,"StudyData", "Close("&amp;$I$2&amp;") When Barix("&amp;$I$2&amp;",reference:=StartOfSession)="&amp;A43&amp;"", "Bar", "", "Close","5","0","All",,,"False","T","EveryTick"))</f>
        <v>#N/A</v>
      </c>
      <c r="J43" s="72" t="e">
        <f ca="1">IF(C43=0,NA(),RTD("cqg.rtd",,"StudyData", "Close("&amp;$J$2&amp;") When Barix("&amp;$J$2&amp;",reference:=StartOfSession)="&amp;A43&amp;"", "Bar", "", "Close","5","0","All",,,"False","T","EveryTick"))</f>
        <v>#N/A</v>
      </c>
      <c r="K43" s="72" t="e">
        <f ca="1">IF(C43=0,NA(),RTD("cqg.rtd",,"StudyData", "Close("&amp;$K$2&amp;") When Barix("&amp;$K$2&amp;",reference:=StartOfSession)="&amp;A43&amp;"", "Bar", "", "Close","5","0","All",,,"False","T","EveryTick"))</f>
        <v>#N/A</v>
      </c>
      <c r="L43" s="72" t="e">
        <f ca="1">IF(C43=0,NA(),RTD("cqg.rtd",,"StudyData", "Close("&amp;$L$2&amp;") When Barix("&amp;$L$2&amp;",reference:=StartOfSession)="&amp;A43&amp;"", "Bar", "", "Close","5","0","All",,,"False","T","EveryTick"))</f>
        <v>#N/A</v>
      </c>
      <c r="M43" s="72" t="e">
        <f ca="1">IF(C43=0,NA(),RTD("cqg.rtd",,"StudyData", "Close("&amp;$M$2&amp;") When Barix("&amp;$M$2&amp;",reference:=StartOfSession)="&amp;A43&amp;"", "Bar", "", "Close","5","0","All",,,"False","T","EveryTick"))</f>
        <v>#N/A</v>
      </c>
      <c r="N43" s="72" t="e">
        <f ca="1">IF(C43=0,NA(),RTD("cqg.rtd",,"StudyData", "Close("&amp;$N$2&amp;") When Barix("&amp;$N$2&amp;",reference:=StartOfSession)="&amp;A43&amp;"", "Bar", "", "Close","5","0","All",,,"False","T","EveryTick"))</f>
        <v>#N/A</v>
      </c>
      <c r="P43" s="69" t="e">
        <f ca="1">IF(C43=0,NA(),RTD("cqg.rtd",,"StudyData", "Close("&amp;$P$2&amp;") When Barix("&amp;$P$2&amp;",reference:=StartOfSession)="&amp;A43&amp;"", "Bar", "", "Close","5","0","All",,,"False","T","EveryTick"))</f>
        <v>#N/A</v>
      </c>
      <c r="Q43" s="69" t="e">
        <f ca="1">IF(C43=0,NA(),RTD("cqg.rtd",,"StudyData", "Close("&amp;$Q$2&amp;") When Barix("&amp;$Q$2&amp;",reference:=StartOfSession)="&amp;A43&amp;"", "Bar", "", "Close","5","0","All",,,"False","T","EveryTick"))</f>
        <v>#N/A</v>
      </c>
    </row>
    <row r="44" spans="1:17" x14ac:dyDescent="0.3">
      <c r="A44" s="72">
        <f t="shared" si="1"/>
        <v>40</v>
      </c>
      <c r="B44" s="77">
        <v>0.49305555555555558</v>
      </c>
      <c r="C44" s="73">
        <f t="shared" ca="1" si="0"/>
        <v>0</v>
      </c>
      <c r="E44" s="78" t="e">
        <f ca="1">IF(C44=0,NA(),RTD("cqg.rtd",,"StudyData", "Close("&amp;$E$2&amp;") When Barix("&amp;$E$2&amp;",reference:=StartOfSession)="&amp;A44&amp;"", "Bar", "", "Close","5","0","All",,,"False","T","EveryTick"))</f>
        <v>#N/A</v>
      </c>
      <c r="F44" s="72" t="e">
        <f ca="1">IF(C44=0,NA(),RTD("cqg.rtd",,"StudyData", "Close("&amp;$F$2&amp;") When Barix("&amp;$F$2&amp;",reference:=StartOfSession)="&amp;A44&amp;"", "Bar", "", "Close","5","0","All",,,"False","T","EveryTick"))</f>
        <v>#N/A</v>
      </c>
      <c r="G44" s="72" t="e">
        <f ca="1">IF(C44=0,NA(),RTD("cqg.rtd",,"StudyData", "Close("&amp;$G$2&amp;") When Barix("&amp;$G$2&amp;",reference:=StartOfSession)="&amp;A44&amp;"", "Bar", "", "Close","5","0","All",,,"False","T","EveryTick"))</f>
        <v>#N/A</v>
      </c>
      <c r="H44" s="72" t="e">
        <f ca="1">IF(C44=0,NA(),RTD("cqg.rtd",,"StudyData", "Close("&amp;$H$2&amp;") When Barix("&amp;$H$2&amp;",reference:=StartOfSession)="&amp;A44&amp;"", "Bar", "", "Close","5","0","All",,,"False","T","EveryTick"))</f>
        <v>#N/A</v>
      </c>
      <c r="I44" s="72" t="e">
        <f ca="1">IF(C44=0,NA(),RTD("cqg.rtd",,"StudyData", "Close("&amp;$I$2&amp;") When Barix("&amp;$I$2&amp;",reference:=StartOfSession)="&amp;A44&amp;"", "Bar", "", "Close","5","0","All",,,"False","T","EveryTick"))</f>
        <v>#N/A</v>
      </c>
      <c r="J44" s="72" t="e">
        <f ca="1">IF(C44=0,NA(),RTD("cqg.rtd",,"StudyData", "Close("&amp;$J$2&amp;") When Barix("&amp;$J$2&amp;",reference:=StartOfSession)="&amp;A44&amp;"", "Bar", "", "Close","5","0","All",,,"False","T","EveryTick"))</f>
        <v>#N/A</v>
      </c>
      <c r="K44" s="72" t="e">
        <f ca="1">IF(C44=0,NA(),RTD("cqg.rtd",,"StudyData", "Close("&amp;$K$2&amp;") When Barix("&amp;$K$2&amp;",reference:=StartOfSession)="&amp;A44&amp;"", "Bar", "", "Close","5","0","All",,,"False","T","EveryTick"))</f>
        <v>#N/A</v>
      </c>
      <c r="L44" s="72" t="e">
        <f ca="1">IF(C44=0,NA(),RTD("cqg.rtd",,"StudyData", "Close("&amp;$L$2&amp;") When Barix("&amp;$L$2&amp;",reference:=StartOfSession)="&amp;A44&amp;"", "Bar", "", "Close","5","0","All",,,"False","T","EveryTick"))</f>
        <v>#N/A</v>
      </c>
      <c r="M44" s="72" t="e">
        <f ca="1">IF(C44=0,NA(),RTD("cqg.rtd",,"StudyData", "Close("&amp;$M$2&amp;") When Barix("&amp;$M$2&amp;",reference:=StartOfSession)="&amp;A44&amp;"", "Bar", "", "Close","5","0","All",,,"False","T","EveryTick"))</f>
        <v>#N/A</v>
      </c>
      <c r="N44" s="72" t="e">
        <f ca="1">IF(C44=0,NA(),RTD("cqg.rtd",,"StudyData", "Close("&amp;$N$2&amp;") When Barix("&amp;$N$2&amp;",reference:=StartOfSession)="&amp;A44&amp;"", "Bar", "", "Close","5","0","All",,,"False","T","EveryTick"))</f>
        <v>#N/A</v>
      </c>
      <c r="P44" s="69" t="e">
        <f ca="1">IF(C44=0,NA(),RTD("cqg.rtd",,"StudyData", "Close("&amp;$P$2&amp;") When Barix("&amp;$P$2&amp;",reference:=StartOfSession)="&amp;A44&amp;"", "Bar", "", "Close","5","0","All",,,"False","T","EveryTick"))</f>
        <v>#N/A</v>
      </c>
      <c r="Q44" s="69" t="e">
        <f ca="1">IF(C44=0,NA(),RTD("cqg.rtd",,"StudyData", "Close("&amp;$Q$2&amp;") When Barix("&amp;$Q$2&amp;",reference:=StartOfSession)="&amp;A44&amp;"", "Bar", "", "Close","5","0","All",,,"False","T","EveryTick"))</f>
        <v>#N/A</v>
      </c>
    </row>
    <row r="45" spans="1:17" x14ac:dyDescent="0.3">
      <c r="A45" s="72">
        <f t="shared" si="1"/>
        <v>41</v>
      </c>
      <c r="B45" s="77">
        <v>0.49652777777777773</v>
      </c>
      <c r="C45" s="73">
        <f t="shared" ca="1" si="0"/>
        <v>0</v>
      </c>
      <c r="E45" s="78" t="e">
        <f ca="1">IF(C45=0,NA(),RTD("cqg.rtd",,"StudyData", "Close("&amp;$E$2&amp;") When Barix("&amp;$E$2&amp;",reference:=StartOfSession)="&amp;A45&amp;"", "Bar", "", "Close","5","0","All",,,"False","T","EveryTick"))</f>
        <v>#N/A</v>
      </c>
      <c r="F45" s="72" t="e">
        <f ca="1">IF(C45=0,NA(),RTD("cqg.rtd",,"StudyData", "Close("&amp;$F$2&amp;") When Barix("&amp;$F$2&amp;",reference:=StartOfSession)="&amp;A45&amp;"", "Bar", "", "Close","5","0","All",,,"False","T","EveryTick"))</f>
        <v>#N/A</v>
      </c>
      <c r="G45" s="72" t="e">
        <f ca="1">IF(C45=0,NA(),RTD("cqg.rtd",,"StudyData", "Close("&amp;$G$2&amp;") When Barix("&amp;$G$2&amp;",reference:=StartOfSession)="&amp;A45&amp;"", "Bar", "", "Close","5","0","All",,,"False","T","EveryTick"))</f>
        <v>#N/A</v>
      </c>
      <c r="H45" s="72" t="e">
        <f ca="1">IF(C45=0,NA(),RTD("cqg.rtd",,"StudyData", "Close("&amp;$H$2&amp;") When Barix("&amp;$H$2&amp;",reference:=StartOfSession)="&amp;A45&amp;"", "Bar", "", "Close","5","0","All",,,"False","T","EveryTick"))</f>
        <v>#N/A</v>
      </c>
      <c r="I45" s="72" t="e">
        <f ca="1">IF(C45=0,NA(),RTD("cqg.rtd",,"StudyData", "Close("&amp;$I$2&amp;") When Barix("&amp;$I$2&amp;",reference:=StartOfSession)="&amp;A45&amp;"", "Bar", "", "Close","5","0","All",,,"False","T","EveryTick"))</f>
        <v>#N/A</v>
      </c>
      <c r="J45" s="72" t="e">
        <f ca="1">IF(C45=0,NA(),RTD("cqg.rtd",,"StudyData", "Close("&amp;$J$2&amp;") When Barix("&amp;$J$2&amp;",reference:=StartOfSession)="&amp;A45&amp;"", "Bar", "", "Close","5","0","All",,,"False","T","EveryTick"))</f>
        <v>#N/A</v>
      </c>
      <c r="K45" s="72" t="e">
        <f ca="1">IF(C45=0,NA(),RTD("cqg.rtd",,"StudyData", "Close("&amp;$K$2&amp;") When Barix("&amp;$K$2&amp;",reference:=StartOfSession)="&amp;A45&amp;"", "Bar", "", "Close","5","0","All",,,"False","T","EveryTick"))</f>
        <v>#N/A</v>
      </c>
      <c r="L45" s="72" t="e">
        <f ca="1">IF(C45=0,NA(),RTD("cqg.rtd",,"StudyData", "Close("&amp;$L$2&amp;") When Barix("&amp;$L$2&amp;",reference:=StartOfSession)="&amp;A45&amp;"", "Bar", "", "Close","5","0","All",,,"False","T","EveryTick"))</f>
        <v>#N/A</v>
      </c>
      <c r="M45" s="72" t="e">
        <f ca="1">IF(C45=0,NA(),RTD("cqg.rtd",,"StudyData", "Close("&amp;$M$2&amp;") When Barix("&amp;$M$2&amp;",reference:=StartOfSession)="&amp;A45&amp;"", "Bar", "", "Close","5","0","All",,,"False","T","EveryTick"))</f>
        <v>#N/A</v>
      </c>
      <c r="N45" s="72" t="e">
        <f ca="1">IF(C45=0,NA(),RTD("cqg.rtd",,"StudyData", "Close("&amp;$N$2&amp;") When Barix("&amp;$N$2&amp;",reference:=StartOfSession)="&amp;A45&amp;"", "Bar", "", "Close","5","0","All",,,"False","T","EveryTick"))</f>
        <v>#N/A</v>
      </c>
      <c r="P45" s="69" t="e">
        <f ca="1">IF(C45=0,NA(),RTD("cqg.rtd",,"StudyData", "Close("&amp;$P$2&amp;") When Barix("&amp;$P$2&amp;",reference:=StartOfSession)="&amp;A45&amp;"", "Bar", "", "Close","5","0","All",,,"False","T","EveryTick"))</f>
        <v>#N/A</v>
      </c>
      <c r="Q45" s="69" t="e">
        <f ca="1">IF(C45=0,NA(),RTD("cqg.rtd",,"StudyData", "Close("&amp;$Q$2&amp;") When Barix("&amp;$Q$2&amp;",reference:=StartOfSession)="&amp;A45&amp;"", "Bar", "", "Close","5","0","All",,,"False","T","EveryTick"))</f>
        <v>#N/A</v>
      </c>
    </row>
    <row r="46" spans="1:17" x14ac:dyDescent="0.3">
      <c r="A46" s="72">
        <f t="shared" si="1"/>
        <v>42</v>
      </c>
      <c r="B46" s="77">
        <v>0.5</v>
      </c>
      <c r="C46" s="73">
        <f t="shared" ca="1" si="0"/>
        <v>0</v>
      </c>
      <c r="E46" s="78" t="e">
        <f ca="1">IF(C46=0,NA(),RTD("cqg.rtd",,"StudyData", "Close("&amp;$E$2&amp;") When Barix("&amp;$E$2&amp;",reference:=StartOfSession)="&amp;A46&amp;"", "Bar", "", "Close","5","0","All",,,"False","T","EveryTick"))</f>
        <v>#N/A</v>
      </c>
      <c r="F46" s="72" t="e">
        <f ca="1">IF(C46=0,NA(),RTD("cqg.rtd",,"StudyData", "Close("&amp;$F$2&amp;") When Barix("&amp;$F$2&amp;",reference:=StartOfSession)="&amp;A46&amp;"", "Bar", "", "Close","5","0","All",,,"False","T","EveryTick"))</f>
        <v>#N/A</v>
      </c>
      <c r="G46" s="72" t="e">
        <f ca="1">IF(C46=0,NA(),RTD("cqg.rtd",,"StudyData", "Close("&amp;$G$2&amp;") When Barix("&amp;$G$2&amp;",reference:=StartOfSession)="&amp;A46&amp;"", "Bar", "", "Close","5","0","All",,,"False","T","EveryTick"))</f>
        <v>#N/A</v>
      </c>
      <c r="H46" s="72" t="e">
        <f ca="1">IF(C46=0,NA(),RTD("cqg.rtd",,"StudyData", "Close("&amp;$H$2&amp;") When Barix("&amp;$H$2&amp;",reference:=StartOfSession)="&amp;A46&amp;"", "Bar", "", "Close","5","0","All",,,"False","T","EveryTick"))</f>
        <v>#N/A</v>
      </c>
      <c r="I46" s="72" t="e">
        <f ca="1">IF(C46=0,NA(),RTD("cqg.rtd",,"StudyData", "Close("&amp;$I$2&amp;") When Barix("&amp;$I$2&amp;",reference:=StartOfSession)="&amp;A46&amp;"", "Bar", "", "Close","5","0","All",,,"False","T","EveryTick"))</f>
        <v>#N/A</v>
      </c>
      <c r="J46" s="72" t="e">
        <f ca="1">IF(C46=0,NA(),RTD("cqg.rtd",,"StudyData", "Close("&amp;$J$2&amp;") When Barix("&amp;$J$2&amp;",reference:=StartOfSession)="&amp;A46&amp;"", "Bar", "", "Close","5","0","All",,,"False","T","EveryTick"))</f>
        <v>#N/A</v>
      </c>
      <c r="K46" s="72" t="e">
        <f ca="1">IF(C46=0,NA(),RTD("cqg.rtd",,"StudyData", "Close("&amp;$K$2&amp;") When Barix("&amp;$K$2&amp;",reference:=StartOfSession)="&amp;A46&amp;"", "Bar", "", "Close","5","0","All",,,"False","T","EveryTick"))</f>
        <v>#N/A</v>
      </c>
      <c r="L46" s="72" t="e">
        <f ca="1">IF(C46=0,NA(),RTD("cqg.rtd",,"StudyData", "Close("&amp;$L$2&amp;") When Barix("&amp;$L$2&amp;",reference:=StartOfSession)="&amp;A46&amp;"", "Bar", "", "Close","5","0","All",,,"False","T","EveryTick"))</f>
        <v>#N/A</v>
      </c>
      <c r="M46" s="72" t="e">
        <f ca="1">IF(C46=0,NA(),RTD("cqg.rtd",,"StudyData", "Close("&amp;$M$2&amp;") When Barix("&amp;$M$2&amp;",reference:=StartOfSession)="&amp;A46&amp;"", "Bar", "", "Close","5","0","All",,,"False","T","EveryTick"))</f>
        <v>#N/A</v>
      </c>
      <c r="N46" s="72" t="e">
        <f ca="1">IF(C46=0,NA(),RTD("cqg.rtd",,"StudyData", "Close("&amp;$N$2&amp;") When Barix("&amp;$N$2&amp;",reference:=StartOfSession)="&amp;A46&amp;"", "Bar", "", "Close","5","0","All",,,"False","T","EveryTick"))</f>
        <v>#N/A</v>
      </c>
      <c r="P46" s="69" t="e">
        <f ca="1">IF(C46=0,NA(),RTD("cqg.rtd",,"StudyData", "Close("&amp;$P$2&amp;") When Barix("&amp;$P$2&amp;",reference:=StartOfSession)="&amp;A46&amp;"", "Bar", "", "Close","5","0","All",,,"False","T","EveryTick"))</f>
        <v>#N/A</v>
      </c>
      <c r="Q46" s="69" t="e">
        <f ca="1">IF(C46=0,NA(),RTD("cqg.rtd",,"StudyData", "Close("&amp;$Q$2&amp;") When Barix("&amp;$Q$2&amp;",reference:=StartOfSession)="&amp;A46&amp;"", "Bar", "", "Close","5","0","All",,,"False","T","EveryTick"))</f>
        <v>#N/A</v>
      </c>
    </row>
    <row r="47" spans="1:17" x14ac:dyDescent="0.3">
      <c r="A47" s="72">
        <f t="shared" si="1"/>
        <v>43</v>
      </c>
      <c r="B47" s="77">
        <v>0.50347222222222221</v>
      </c>
      <c r="C47" s="73">
        <f t="shared" ca="1" si="0"/>
        <v>0</v>
      </c>
      <c r="E47" s="78" t="e">
        <f ca="1">IF(C47=0,NA(),RTD("cqg.rtd",,"StudyData", "Close("&amp;$E$2&amp;") When Barix("&amp;$E$2&amp;",reference:=StartOfSession)="&amp;A47&amp;"", "Bar", "", "Close","5","0","All",,,"False","T","EveryTick"))</f>
        <v>#N/A</v>
      </c>
      <c r="F47" s="72" t="e">
        <f ca="1">IF(C47=0,NA(),RTD("cqg.rtd",,"StudyData", "Close("&amp;$F$2&amp;") When Barix("&amp;$F$2&amp;",reference:=StartOfSession)="&amp;A47&amp;"", "Bar", "", "Close","5","0","All",,,"False","T","EveryTick"))</f>
        <v>#N/A</v>
      </c>
      <c r="G47" s="72" t="e">
        <f ca="1">IF(C47=0,NA(),RTD("cqg.rtd",,"StudyData", "Close("&amp;$G$2&amp;") When Barix("&amp;$G$2&amp;",reference:=StartOfSession)="&amp;A47&amp;"", "Bar", "", "Close","5","0","All",,,"False","T","EveryTick"))</f>
        <v>#N/A</v>
      </c>
      <c r="H47" s="72" t="e">
        <f ca="1">IF(C47=0,NA(),RTD("cqg.rtd",,"StudyData", "Close("&amp;$H$2&amp;") When Barix("&amp;$H$2&amp;",reference:=StartOfSession)="&amp;A47&amp;"", "Bar", "", "Close","5","0","All",,,"False","T","EveryTick"))</f>
        <v>#N/A</v>
      </c>
      <c r="I47" s="72" t="e">
        <f ca="1">IF(C47=0,NA(),RTD("cqg.rtd",,"StudyData", "Close("&amp;$I$2&amp;") When Barix("&amp;$I$2&amp;",reference:=StartOfSession)="&amp;A47&amp;"", "Bar", "", "Close","5","0","All",,,"False","T","EveryTick"))</f>
        <v>#N/A</v>
      </c>
      <c r="J47" s="72" t="e">
        <f ca="1">IF(C47=0,NA(),RTD("cqg.rtd",,"StudyData", "Close("&amp;$J$2&amp;") When Barix("&amp;$J$2&amp;",reference:=StartOfSession)="&amp;A47&amp;"", "Bar", "", "Close","5","0","All",,,"False","T","EveryTick"))</f>
        <v>#N/A</v>
      </c>
      <c r="K47" s="72" t="e">
        <f ca="1">IF(C47=0,NA(),RTD("cqg.rtd",,"StudyData", "Close("&amp;$K$2&amp;") When Barix("&amp;$K$2&amp;",reference:=StartOfSession)="&amp;A47&amp;"", "Bar", "", "Close","5","0","All",,,"False","T","EveryTick"))</f>
        <v>#N/A</v>
      </c>
      <c r="L47" s="72" t="e">
        <f ca="1">IF(C47=0,NA(),RTD("cqg.rtd",,"StudyData", "Close("&amp;$L$2&amp;") When Barix("&amp;$L$2&amp;",reference:=StartOfSession)="&amp;A47&amp;"", "Bar", "", "Close","5","0","All",,,"False","T","EveryTick"))</f>
        <v>#N/A</v>
      </c>
      <c r="M47" s="72" t="e">
        <f ca="1">IF(C47=0,NA(),RTD("cqg.rtd",,"StudyData", "Close("&amp;$M$2&amp;") When Barix("&amp;$M$2&amp;",reference:=StartOfSession)="&amp;A47&amp;"", "Bar", "", "Close","5","0","All",,,"False","T","EveryTick"))</f>
        <v>#N/A</v>
      </c>
      <c r="N47" s="72" t="e">
        <f ca="1">IF(C47=0,NA(),RTD("cqg.rtd",,"StudyData", "Close("&amp;$N$2&amp;") When Barix("&amp;$N$2&amp;",reference:=StartOfSession)="&amp;A47&amp;"", "Bar", "", "Close","5","0","All",,,"False","T","EveryTick"))</f>
        <v>#N/A</v>
      </c>
      <c r="P47" s="69" t="e">
        <f ca="1">IF(C47=0,NA(),RTD("cqg.rtd",,"StudyData", "Close("&amp;$P$2&amp;") When Barix("&amp;$P$2&amp;",reference:=StartOfSession)="&amp;A47&amp;"", "Bar", "", "Close","5","0","All",,,"False","T","EveryTick"))</f>
        <v>#N/A</v>
      </c>
      <c r="Q47" s="69" t="e">
        <f ca="1">IF(C47=0,NA(),RTD("cqg.rtd",,"StudyData", "Close("&amp;$Q$2&amp;") When Barix("&amp;$Q$2&amp;",reference:=StartOfSession)="&amp;A47&amp;"", "Bar", "", "Close","5","0","All",,,"False","T","EveryTick"))</f>
        <v>#N/A</v>
      </c>
    </row>
    <row r="48" spans="1:17" x14ac:dyDescent="0.3">
      <c r="A48" s="72">
        <f t="shared" si="1"/>
        <v>44</v>
      </c>
      <c r="B48" s="77">
        <v>0.50694444444444442</v>
      </c>
      <c r="C48" s="73">
        <f t="shared" ca="1" si="0"/>
        <v>0</v>
      </c>
      <c r="E48" s="78" t="e">
        <f ca="1">IF(C48=0,NA(),RTD("cqg.rtd",,"StudyData", "Close("&amp;$E$2&amp;") When Barix("&amp;$E$2&amp;",reference:=StartOfSession)="&amp;A48&amp;"", "Bar", "", "Close","5","0","All",,,"False","T","EveryTick"))</f>
        <v>#N/A</v>
      </c>
      <c r="F48" s="72" t="e">
        <f ca="1">IF(C48=0,NA(),RTD("cqg.rtd",,"StudyData", "Close("&amp;$F$2&amp;") When Barix("&amp;$F$2&amp;",reference:=StartOfSession)="&amp;A48&amp;"", "Bar", "", "Close","5","0","All",,,"False","T","EveryTick"))</f>
        <v>#N/A</v>
      </c>
      <c r="G48" s="72" t="e">
        <f ca="1">IF(C48=0,NA(),RTD("cqg.rtd",,"StudyData", "Close("&amp;$G$2&amp;") When Barix("&amp;$G$2&amp;",reference:=StartOfSession)="&amp;A48&amp;"", "Bar", "", "Close","5","0","All",,,"False","T","EveryTick"))</f>
        <v>#N/A</v>
      </c>
      <c r="H48" s="72" t="e">
        <f ca="1">IF(C48=0,NA(),RTD("cqg.rtd",,"StudyData", "Close("&amp;$H$2&amp;") When Barix("&amp;$H$2&amp;",reference:=StartOfSession)="&amp;A48&amp;"", "Bar", "", "Close","5","0","All",,,"False","T","EveryTick"))</f>
        <v>#N/A</v>
      </c>
      <c r="I48" s="72" t="e">
        <f ca="1">IF(C48=0,NA(),RTD("cqg.rtd",,"StudyData", "Close("&amp;$I$2&amp;") When Barix("&amp;$I$2&amp;",reference:=StartOfSession)="&amp;A48&amp;"", "Bar", "", "Close","5","0","All",,,"False","T","EveryTick"))</f>
        <v>#N/A</v>
      </c>
      <c r="J48" s="72" t="e">
        <f ca="1">IF(C48=0,NA(),RTD("cqg.rtd",,"StudyData", "Close("&amp;$J$2&amp;") When Barix("&amp;$J$2&amp;",reference:=StartOfSession)="&amp;A48&amp;"", "Bar", "", "Close","5","0","All",,,"False","T","EveryTick"))</f>
        <v>#N/A</v>
      </c>
      <c r="K48" s="72" t="e">
        <f ca="1">IF(C48=0,NA(),RTD("cqg.rtd",,"StudyData", "Close("&amp;$K$2&amp;") When Barix("&amp;$K$2&amp;",reference:=StartOfSession)="&amp;A48&amp;"", "Bar", "", "Close","5","0","All",,,"False","T","EveryTick"))</f>
        <v>#N/A</v>
      </c>
      <c r="L48" s="72" t="e">
        <f ca="1">IF(C48=0,NA(),RTD("cqg.rtd",,"StudyData", "Close("&amp;$L$2&amp;") When Barix("&amp;$L$2&amp;",reference:=StartOfSession)="&amp;A48&amp;"", "Bar", "", "Close","5","0","All",,,"False","T","EveryTick"))</f>
        <v>#N/A</v>
      </c>
      <c r="M48" s="72" t="e">
        <f ca="1">IF(C48=0,NA(),RTD("cqg.rtd",,"StudyData", "Close("&amp;$M$2&amp;") When Barix("&amp;$M$2&amp;",reference:=StartOfSession)="&amp;A48&amp;"", "Bar", "", "Close","5","0","All",,,"False","T","EveryTick"))</f>
        <v>#N/A</v>
      </c>
      <c r="N48" s="72" t="e">
        <f ca="1">IF(C48=0,NA(),RTD("cqg.rtd",,"StudyData", "Close("&amp;$N$2&amp;") When Barix("&amp;$N$2&amp;",reference:=StartOfSession)="&amp;A48&amp;"", "Bar", "", "Close","5","0","All",,,"False","T","EveryTick"))</f>
        <v>#N/A</v>
      </c>
      <c r="P48" s="69" t="e">
        <f ca="1">IF(C48=0,NA(),RTD("cqg.rtd",,"StudyData", "Close("&amp;$P$2&amp;") When Barix("&amp;$P$2&amp;",reference:=StartOfSession)="&amp;A48&amp;"", "Bar", "", "Close","5","0","All",,,"False","T","EveryTick"))</f>
        <v>#N/A</v>
      </c>
      <c r="Q48" s="69" t="e">
        <f ca="1">IF(C48=0,NA(),RTD("cqg.rtd",,"StudyData", "Close("&amp;$Q$2&amp;") When Barix("&amp;$Q$2&amp;",reference:=StartOfSession)="&amp;A48&amp;"", "Bar", "", "Close","5","0","All",,,"False","T","EveryTick"))</f>
        <v>#N/A</v>
      </c>
    </row>
    <row r="49" spans="1:17" x14ac:dyDescent="0.3">
      <c r="A49" s="72">
        <f t="shared" si="1"/>
        <v>45</v>
      </c>
      <c r="B49" s="77">
        <v>0.51041666666666663</v>
      </c>
      <c r="C49" s="73">
        <f t="shared" ca="1" si="0"/>
        <v>0</v>
      </c>
      <c r="E49" s="78" t="e">
        <f ca="1">IF(C49=0,NA(),RTD("cqg.rtd",,"StudyData", "Close("&amp;$E$2&amp;") When Barix("&amp;$E$2&amp;",reference:=StartOfSession)="&amp;A49&amp;"", "Bar", "", "Close","5","0","All",,,"False","T","EveryTick"))</f>
        <v>#N/A</v>
      </c>
      <c r="F49" s="72" t="e">
        <f ca="1">IF(C49=0,NA(),RTD("cqg.rtd",,"StudyData", "Close("&amp;$F$2&amp;") When Barix("&amp;$F$2&amp;",reference:=StartOfSession)="&amp;A49&amp;"", "Bar", "", "Close","5","0","All",,,"False","T","EveryTick"))</f>
        <v>#N/A</v>
      </c>
      <c r="G49" s="72" t="e">
        <f ca="1">IF(C49=0,NA(),RTD("cqg.rtd",,"StudyData", "Close("&amp;$G$2&amp;") When Barix("&amp;$G$2&amp;",reference:=StartOfSession)="&amp;A49&amp;"", "Bar", "", "Close","5","0","All",,,"False","T","EveryTick"))</f>
        <v>#N/A</v>
      </c>
      <c r="H49" s="72" t="e">
        <f ca="1">IF(C49=0,NA(),RTD("cqg.rtd",,"StudyData", "Close("&amp;$H$2&amp;") When Barix("&amp;$H$2&amp;",reference:=StartOfSession)="&amp;A49&amp;"", "Bar", "", "Close","5","0","All",,,"False","T","EveryTick"))</f>
        <v>#N/A</v>
      </c>
      <c r="I49" s="72" t="e">
        <f ca="1">IF(C49=0,NA(),RTD("cqg.rtd",,"StudyData", "Close("&amp;$I$2&amp;") When Barix("&amp;$I$2&amp;",reference:=StartOfSession)="&amp;A49&amp;"", "Bar", "", "Close","5","0","All",,,"False","T","EveryTick"))</f>
        <v>#N/A</v>
      </c>
      <c r="J49" s="72" t="e">
        <f ca="1">IF(C49=0,NA(),RTD("cqg.rtd",,"StudyData", "Close("&amp;$J$2&amp;") When Barix("&amp;$J$2&amp;",reference:=StartOfSession)="&amp;A49&amp;"", "Bar", "", "Close","5","0","All",,,"False","T","EveryTick"))</f>
        <v>#N/A</v>
      </c>
      <c r="K49" s="72" t="e">
        <f ca="1">IF(C49=0,NA(),RTD("cqg.rtd",,"StudyData", "Close("&amp;$K$2&amp;") When Barix("&amp;$K$2&amp;",reference:=StartOfSession)="&amp;A49&amp;"", "Bar", "", "Close","5","0","All",,,"False","T","EveryTick"))</f>
        <v>#N/A</v>
      </c>
      <c r="L49" s="72" t="e">
        <f ca="1">IF(C49=0,NA(),RTD("cqg.rtd",,"StudyData", "Close("&amp;$L$2&amp;") When Barix("&amp;$L$2&amp;",reference:=StartOfSession)="&amp;A49&amp;"", "Bar", "", "Close","5","0","All",,,"False","T","EveryTick"))</f>
        <v>#N/A</v>
      </c>
      <c r="M49" s="72" t="e">
        <f ca="1">IF(C49=0,NA(),RTD("cqg.rtd",,"StudyData", "Close("&amp;$M$2&amp;") When Barix("&amp;$M$2&amp;",reference:=StartOfSession)="&amp;A49&amp;"", "Bar", "", "Close","5","0","All",,,"False","T","EveryTick"))</f>
        <v>#N/A</v>
      </c>
      <c r="N49" s="72" t="e">
        <f ca="1">IF(C49=0,NA(),RTD("cqg.rtd",,"StudyData", "Close("&amp;$N$2&amp;") When Barix("&amp;$N$2&amp;",reference:=StartOfSession)="&amp;A49&amp;"", "Bar", "", "Close","5","0","All",,,"False","T","EveryTick"))</f>
        <v>#N/A</v>
      </c>
      <c r="P49" s="69" t="e">
        <f ca="1">IF(C49=0,NA(),RTD("cqg.rtd",,"StudyData", "Close("&amp;$P$2&amp;") When Barix("&amp;$P$2&amp;",reference:=StartOfSession)="&amp;A49&amp;"", "Bar", "", "Close","5","0","All",,,"False","T","EveryTick"))</f>
        <v>#N/A</v>
      </c>
      <c r="Q49" s="69" t="e">
        <f ca="1">IF(C49=0,NA(),RTD("cqg.rtd",,"StudyData", "Close("&amp;$Q$2&amp;") When Barix("&amp;$Q$2&amp;",reference:=StartOfSession)="&amp;A49&amp;"", "Bar", "", "Close","5","0","All",,,"False","T","EveryTick"))</f>
        <v>#N/A</v>
      </c>
    </row>
    <row r="50" spans="1:17" x14ac:dyDescent="0.3">
      <c r="A50" s="72">
        <f t="shared" si="1"/>
        <v>46</v>
      </c>
      <c r="B50" s="77">
        <v>0.51388888888888895</v>
      </c>
      <c r="C50" s="73">
        <f t="shared" ca="1" si="0"/>
        <v>0</v>
      </c>
      <c r="E50" s="78" t="e">
        <f ca="1">IF(C50=0,NA(),RTD("cqg.rtd",,"StudyData", "Close("&amp;$E$2&amp;") When Barix("&amp;$E$2&amp;",reference:=StartOfSession)="&amp;A50&amp;"", "Bar", "", "Close","5","0","All",,,"False","T","EveryTick"))</f>
        <v>#N/A</v>
      </c>
      <c r="F50" s="72" t="e">
        <f ca="1">IF(C50=0,NA(),RTD("cqg.rtd",,"StudyData", "Close("&amp;$F$2&amp;") When Barix("&amp;$F$2&amp;",reference:=StartOfSession)="&amp;A50&amp;"", "Bar", "", "Close","5","0","All",,,"False","T","EveryTick"))</f>
        <v>#N/A</v>
      </c>
      <c r="G50" s="72" t="e">
        <f ca="1">IF(C50=0,NA(),RTD("cqg.rtd",,"StudyData", "Close("&amp;$G$2&amp;") When Barix("&amp;$G$2&amp;",reference:=StartOfSession)="&amp;A50&amp;"", "Bar", "", "Close","5","0","All",,,"False","T","EveryTick"))</f>
        <v>#N/A</v>
      </c>
      <c r="H50" s="72" t="e">
        <f ca="1">IF(C50=0,NA(),RTD("cqg.rtd",,"StudyData", "Close("&amp;$H$2&amp;") When Barix("&amp;$H$2&amp;",reference:=StartOfSession)="&amp;A50&amp;"", "Bar", "", "Close","5","0","All",,,"False","T","EveryTick"))</f>
        <v>#N/A</v>
      </c>
      <c r="I50" s="72" t="e">
        <f ca="1">IF(C50=0,NA(),RTD("cqg.rtd",,"StudyData", "Close("&amp;$I$2&amp;") When Barix("&amp;$I$2&amp;",reference:=StartOfSession)="&amp;A50&amp;"", "Bar", "", "Close","5","0","All",,,"False","T","EveryTick"))</f>
        <v>#N/A</v>
      </c>
      <c r="J50" s="72" t="e">
        <f ca="1">IF(C50=0,NA(),RTD("cqg.rtd",,"StudyData", "Close("&amp;$J$2&amp;") When Barix("&amp;$J$2&amp;",reference:=StartOfSession)="&amp;A50&amp;"", "Bar", "", "Close","5","0","All",,,"False","T","EveryTick"))</f>
        <v>#N/A</v>
      </c>
      <c r="K50" s="72" t="e">
        <f ca="1">IF(C50=0,NA(),RTD("cqg.rtd",,"StudyData", "Close("&amp;$K$2&amp;") When Barix("&amp;$K$2&amp;",reference:=StartOfSession)="&amp;A50&amp;"", "Bar", "", "Close","5","0","All",,,"False","T","EveryTick"))</f>
        <v>#N/A</v>
      </c>
      <c r="L50" s="72" t="e">
        <f ca="1">IF(C50=0,NA(),RTD("cqg.rtd",,"StudyData", "Close("&amp;$L$2&amp;") When Barix("&amp;$L$2&amp;",reference:=StartOfSession)="&amp;A50&amp;"", "Bar", "", "Close","5","0","All",,,"False","T","EveryTick"))</f>
        <v>#N/A</v>
      </c>
      <c r="M50" s="72" t="e">
        <f ca="1">IF(C50=0,NA(),RTD("cqg.rtd",,"StudyData", "Close("&amp;$M$2&amp;") When Barix("&amp;$M$2&amp;",reference:=StartOfSession)="&amp;A50&amp;"", "Bar", "", "Close","5","0","All",,,"False","T","EveryTick"))</f>
        <v>#N/A</v>
      </c>
      <c r="N50" s="72" t="e">
        <f ca="1">IF(C50=0,NA(),RTD("cqg.rtd",,"StudyData", "Close("&amp;$N$2&amp;") When Barix("&amp;$N$2&amp;",reference:=StartOfSession)="&amp;A50&amp;"", "Bar", "", "Close","5","0","All",,,"False","T","EveryTick"))</f>
        <v>#N/A</v>
      </c>
      <c r="P50" s="69" t="e">
        <f ca="1">IF(C50=0,NA(),RTD("cqg.rtd",,"StudyData", "Close("&amp;$P$2&amp;") When Barix("&amp;$P$2&amp;",reference:=StartOfSession)="&amp;A50&amp;"", "Bar", "", "Close","5","0","All",,,"False","T","EveryTick"))</f>
        <v>#N/A</v>
      </c>
      <c r="Q50" s="69" t="e">
        <f ca="1">IF(C50=0,NA(),RTD("cqg.rtd",,"StudyData", "Close("&amp;$Q$2&amp;") When Barix("&amp;$Q$2&amp;",reference:=StartOfSession)="&amp;A50&amp;"", "Bar", "", "Close","5","0","All",,,"False","T","EveryTick"))</f>
        <v>#N/A</v>
      </c>
    </row>
    <row r="51" spans="1:17" x14ac:dyDescent="0.3">
      <c r="A51" s="72">
        <f t="shared" si="1"/>
        <v>47</v>
      </c>
      <c r="B51" s="77">
        <v>0.51736111111111105</v>
      </c>
      <c r="C51" s="73">
        <f t="shared" ca="1" si="0"/>
        <v>0</v>
      </c>
      <c r="E51" s="78" t="e">
        <f ca="1">IF(C51=0,NA(),RTD("cqg.rtd",,"StudyData", "Close("&amp;$E$2&amp;") When Barix("&amp;$E$2&amp;",reference:=StartOfSession)="&amp;A51&amp;"", "Bar", "", "Close","5","0","All",,,"False","T","EveryTick"))</f>
        <v>#N/A</v>
      </c>
      <c r="F51" s="72" t="e">
        <f ca="1">IF(C51=0,NA(),RTD("cqg.rtd",,"StudyData", "Close("&amp;$F$2&amp;") When Barix("&amp;$F$2&amp;",reference:=StartOfSession)="&amp;A51&amp;"", "Bar", "", "Close","5","0","All",,,"False","T","EveryTick"))</f>
        <v>#N/A</v>
      </c>
      <c r="G51" s="72" t="e">
        <f ca="1">IF(C51=0,NA(),RTD("cqg.rtd",,"StudyData", "Close("&amp;$G$2&amp;") When Barix("&amp;$G$2&amp;",reference:=StartOfSession)="&amp;A51&amp;"", "Bar", "", "Close","5","0","All",,,"False","T","EveryTick"))</f>
        <v>#N/A</v>
      </c>
      <c r="H51" s="72" t="e">
        <f ca="1">IF(C51=0,NA(),RTD("cqg.rtd",,"StudyData", "Close("&amp;$H$2&amp;") When Barix("&amp;$H$2&amp;",reference:=StartOfSession)="&amp;A51&amp;"", "Bar", "", "Close","5","0","All",,,"False","T","EveryTick"))</f>
        <v>#N/A</v>
      </c>
      <c r="I51" s="72" t="e">
        <f ca="1">IF(C51=0,NA(),RTD("cqg.rtd",,"StudyData", "Close("&amp;$I$2&amp;") When Barix("&amp;$I$2&amp;",reference:=StartOfSession)="&amp;A51&amp;"", "Bar", "", "Close","5","0","All",,,"False","T","EveryTick"))</f>
        <v>#N/A</v>
      </c>
      <c r="J51" s="72" t="e">
        <f ca="1">IF(C51=0,NA(),RTD("cqg.rtd",,"StudyData", "Close("&amp;$J$2&amp;") When Barix("&amp;$J$2&amp;",reference:=StartOfSession)="&amp;A51&amp;"", "Bar", "", "Close","5","0","All",,,"False","T","EveryTick"))</f>
        <v>#N/A</v>
      </c>
      <c r="K51" s="72" t="e">
        <f ca="1">IF(C51=0,NA(),RTD("cqg.rtd",,"StudyData", "Close("&amp;$K$2&amp;") When Barix("&amp;$K$2&amp;",reference:=StartOfSession)="&amp;A51&amp;"", "Bar", "", "Close","5","0","All",,,"False","T","EveryTick"))</f>
        <v>#N/A</v>
      </c>
      <c r="L51" s="72" t="e">
        <f ca="1">IF(C51=0,NA(),RTD("cqg.rtd",,"StudyData", "Close("&amp;$L$2&amp;") When Barix("&amp;$L$2&amp;",reference:=StartOfSession)="&amp;A51&amp;"", "Bar", "", "Close","5","0","All",,,"False","T","EveryTick"))</f>
        <v>#N/A</v>
      </c>
      <c r="M51" s="72" t="e">
        <f ca="1">IF(C51=0,NA(),RTD("cqg.rtd",,"StudyData", "Close("&amp;$M$2&amp;") When Barix("&amp;$M$2&amp;",reference:=StartOfSession)="&amp;A51&amp;"", "Bar", "", "Close","5","0","All",,,"False","T","EveryTick"))</f>
        <v>#N/A</v>
      </c>
      <c r="N51" s="72" t="e">
        <f ca="1">IF(C51=0,NA(),RTD("cqg.rtd",,"StudyData", "Close("&amp;$N$2&amp;") When Barix("&amp;$N$2&amp;",reference:=StartOfSession)="&amp;A51&amp;"", "Bar", "", "Close","5","0","All",,,"False","T","EveryTick"))</f>
        <v>#N/A</v>
      </c>
      <c r="P51" s="69" t="e">
        <f ca="1">IF(C51=0,NA(),RTD("cqg.rtd",,"StudyData", "Close("&amp;$P$2&amp;") When Barix("&amp;$P$2&amp;",reference:=StartOfSession)="&amp;A51&amp;"", "Bar", "", "Close","5","0","All",,,"False","T","EveryTick"))</f>
        <v>#N/A</v>
      </c>
      <c r="Q51" s="69" t="e">
        <f ca="1">IF(C51=0,NA(),RTD("cqg.rtd",,"StudyData", "Close("&amp;$Q$2&amp;") When Barix("&amp;$Q$2&amp;",reference:=StartOfSession)="&amp;A51&amp;"", "Bar", "", "Close","5","0","All",,,"False","T","EveryTick"))</f>
        <v>#N/A</v>
      </c>
    </row>
    <row r="52" spans="1:17" x14ac:dyDescent="0.3">
      <c r="A52" s="72">
        <f t="shared" si="1"/>
        <v>48</v>
      </c>
      <c r="B52" s="77">
        <v>0.52083333333333337</v>
      </c>
      <c r="C52" s="73">
        <f t="shared" ca="1" si="0"/>
        <v>0</v>
      </c>
      <c r="E52" s="78" t="e">
        <f ca="1">IF(C52=0,NA(),RTD("cqg.rtd",,"StudyData", "Close("&amp;$E$2&amp;") When Barix("&amp;$E$2&amp;",reference:=StartOfSession)="&amp;A52&amp;"", "Bar", "", "Close","5","0","All",,,"False","T","EveryTick"))</f>
        <v>#N/A</v>
      </c>
      <c r="F52" s="72" t="e">
        <f ca="1">IF(C52=0,NA(),RTD("cqg.rtd",,"StudyData", "Close("&amp;$F$2&amp;") When Barix("&amp;$F$2&amp;",reference:=StartOfSession)="&amp;A52&amp;"", "Bar", "", "Close","5","0","All",,,"False","T","EveryTick"))</f>
        <v>#N/A</v>
      </c>
      <c r="G52" s="72" t="e">
        <f ca="1">IF(C52=0,NA(),RTD("cqg.rtd",,"StudyData", "Close("&amp;$G$2&amp;") When Barix("&amp;$G$2&amp;",reference:=StartOfSession)="&amp;A52&amp;"", "Bar", "", "Close","5","0","All",,,"False","T","EveryTick"))</f>
        <v>#N/A</v>
      </c>
      <c r="H52" s="72" t="e">
        <f ca="1">IF(C52=0,NA(),RTD("cqg.rtd",,"StudyData", "Close("&amp;$H$2&amp;") When Barix("&amp;$H$2&amp;",reference:=StartOfSession)="&amp;A52&amp;"", "Bar", "", "Close","5","0","All",,,"False","T","EveryTick"))</f>
        <v>#N/A</v>
      </c>
      <c r="I52" s="72" t="e">
        <f ca="1">IF(C52=0,NA(),RTD("cqg.rtd",,"StudyData", "Close("&amp;$I$2&amp;") When Barix("&amp;$I$2&amp;",reference:=StartOfSession)="&amp;A52&amp;"", "Bar", "", "Close","5","0","All",,,"False","T","EveryTick"))</f>
        <v>#N/A</v>
      </c>
      <c r="J52" s="72" t="e">
        <f ca="1">IF(C52=0,NA(),RTD("cqg.rtd",,"StudyData", "Close("&amp;$J$2&amp;") When Barix("&amp;$J$2&amp;",reference:=StartOfSession)="&amp;A52&amp;"", "Bar", "", "Close","5","0","All",,,"False","T","EveryTick"))</f>
        <v>#N/A</v>
      </c>
      <c r="K52" s="72" t="e">
        <f ca="1">IF(C52=0,NA(),RTD("cqg.rtd",,"StudyData", "Close("&amp;$K$2&amp;") When Barix("&amp;$K$2&amp;",reference:=StartOfSession)="&amp;A52&amp;"", "Bar", "", "Close","5","0","All",,,"False","T","EveryTick"))</f>
        <v>#N/A</v>
      </c>
      <c r="L52" s="72" t="e">
        <f ca="1">IF(C52=0,NA(),RTD("cqg.rtd",,"StudyData", "Close("&amp;$L$2&amp;") When Barix("&amp;$L$2&amp;",reference:=StartOfSession)="&amp;A52&amp;"", "Bar", "", "Close","5","0","All",,,"False","T","EveryTick"))</f>
        <v>#N/A</v>
      </c>
      <c r="M52" s="72" t="e">
        <f ca="1">IF(C52=0,NA(),RTD("cqg.rtd",,"StudyData", "Close("&amp;$M$2&amp;") When Barix("&amp;$M$2&amp;",reference:=StartOfSession)="&amp;A52&amp;"", "Bar", "", "Close","5","0","All",,,"False","T","EveryTick"))</f>
        <v>#N/A</v>
      </c>
      <c r="N52" s="72" t="e">
        <f ca="1">IF(C52=0,NA(),RTD("cqg.rtd",,"StudyData", "Close("&amp;$N$2&amp;") When Barix("&amp;$N$2&amp;",reference:=StartOfSession)="&amp;A52&amp;"", "Bar", "", "Close","5","0","All",,,"False","T","EveryTick"))</f>
        <v>#N/A</v>
      </c>
      <c r="P52" s="69" t="e">
        <f ca="1">IF(C52=0,NA(),RTD("cqg.rtd",,"StudyData", "Close("&amp;$P$2&amp;") When Barix("&amp;$P$2&amp;",reference:=StartOfSession)="&amp;A52&amp;"", "Bar", "", "Close","5","0","All",,,"False","T","EveryTick"))</f>
        <v>#N/A</v>
      </c>
      <c r="Q52" s="69" t="e">
        <f ca="1">IF(C52=0,NA(),RTD("cqg.rtd",,"StudyData", "Close("&amp;$Q$2&amp;") When Barix("&amp;$Q$2&amp;",reference:=StartOfSession)="&amp;A52&amp;"", "Bar", "", "Close","5","0","All",,,"False","T","EveryTick"))</f>
        <v>#N/A</v>
      </c>
    </row>
    <row r="53" spans="1:17" x14ac:dyDescent="0.3">
      <c r="A53" s="72">
        <f t="shared" si="1"/>
        <v>49</v>
      </c>
      <c r="B53" s="77">
        <v>0.52430555555555558</v>
      </c>
      <c r="C53" s="73">
        <f t="shared" ca="1" si="0"/>
        <v>0</v>
      </c>
      <c r="E53" s="78" t="e">
        <f ca="1">IF(C53=0,NA(),RTD("cqg.rtd",,"StudyData", "Close("&amp;$E$2&amp;") When Barix("&amp;$E$2&amp;",reference:=StartOfSession)="&amp;A53&amp;"", "Bar", "", "Close","5","0","All",,,"False","T","EveryTick"))</f>
        <v>#N/A</v>
      </c>
      <c r="F53" s="72" t="e">
        <f ca="1">IF(C53=0,NA(),RTD("cqg.rtd",,"StudyData", "Close("&amp;$F$2&amp;") When Barix("&amp;$F$2&amp;",reference:=StartOfSession)="&amp;A53&amp;"", "Bar", "", "Close","5","0","All",,,"False","T","EveryTick"))</f>
        <v>#N/A</v>
      </c>
      <c r="G53" s="72" t="e">
        <f ca="1">IF(C53=0,NA(),RTD("cqg.rtd",,"StudyData", "Close("&amp;$G$2&amp;") When Barix("&amp;$G$2&amp;",reference:=StartOfSession)="&amp;A53&amp;"", "Bar", "", "Close","5","0","All",,,"False","T","EveryTick"))</f>
        <v>#N/A</v>
      </c>
      <c r="H53" s="72" t="e">
        <f ca="1">IF(C53=0,NA(),RTD("cqg.rtd",,"StudyData", "Close("&amp;$H$2&amp;") When Barix("&amp;$H$2&amp;",reference:=StartOfSession)="&amp;A53&amp;"", "Bar", "", "Close","5","0","All",,,"False","T","EveryTick"))</f>
        <v>#N/A</v>
      </c>
      <c r="I53" s="72" t="e">
        <f ca="1">IF(C53=0,NA(),RTD("cqg.rtd",,"StudyData", "Close("&amp;$I$2&amp;") When Barix("&amp;$I$2&amp;",reference:=StartOfSession)="&amp;A53&amp;"", "Bar", "", "Close","5","0","All",,,"False","T","EveryTick"))</f>
        <v>#N/A</v>
      </c>
      <c r="J53" s="72" t="e">
        <f ca="1">IF(C53=0,NA(),RTD("cqg.rtd",,"StudyData", "Close("&amp;$J$2&amp;") When Barix("&amp;$J$2&amp;",reference:=StartOfSession)="&amp;A53&amp;"", "Bar", "", "Close","5","0","All",,,"False","T","EveryTick"))</f>
        <v>#N/A</v>
      </c>
      <c r="K53" s="72" t="e">
        <f ca="1">IF(C53=0,NA(),RTD("cqg.rtd",,"StudyData", "Close("&amp;$K$2&amp;") When Barix("&amp;$K$2&amp;",reference:=StartOfSession)="&amp;A53&amp;"", "Bar", "", "Close","5","0","All",,,"False","T","EveryTick"))</f>
        <v>#N/A</v>
      </c>
      <c r="L53" s="72" t="e">
        <f ca="1">IF(C53=0,NA(),RTD("cqg.rtd",,"StudyData", "Close("&amp;$L$2&amp;") When Barix("&amp;$L$2&amp;",reference:=StartOfSession)="&amp;A53&amp;"", "Bar", "", "Close","5","0","All",,,"False","T","EveryTick"))</f>
        <v>#N/A</v>
      </c>
      <c r="M53" s="72" t="e">
        <f ca="1">IF(C53=0,NA(),RTD("cqg.rtd",,"StudyData", "Close("&amp;$M$2&amp;") When Barix("&amp;$M$2&amp;",reference:=StartOfSession)="&amp;A53&amp;"", "Bar", "", "Close","5","0","All",,,"False","T","EveryTick"))</f>
        <v>#N/A</v>
      </c>
      <c r="N53" s="72" t="e">
        <f ca="1">IF(C53=0,NA(),RTD("cqg.rtd",,"StudyData", "Close("&amp;$N$2&amp;") When Barix("&amp;$N$2&amp;",reference:=StartOfSession)="&amp;A53&amp;"", "Bar", "", "Close","5","0","All",,,"False","T","EveryTick"))</f>
        <v>#N/A</v>
      </c>
      <c r="P53" s="69" t="e">
        <f ca="1">IF(C53=0,NA(),RTD("cqg.rtd",,"StudyData", "Close("&amp;$P$2&amp;") When Barix("&amp;$P$2&amp;",reference:=StartOfSession)="&amp;A53&amp;"", "Bar", "", "Close","5","0","All",,,"False","T","EveryTick"))</f>
        <v>#N/A</v>
      </c>
      <c r="Q53" s="69" t="e">
        <f ca="1">IF(C53=0,NA(),RTD("cqg.rtd",,"StudyData", "Close("&amp;$Q$2&amp;") When Barix("&amp;$Q$2&amp;",reference:=StartOfSession)="&amp;A53&amp;"", "Bar", "", "Close","5","0","All",,,"False","T","EveryTick"))</f>
        <v>#N/A</v>
      </c>
    </row>
    <row r="54" spans="1:17" x14ac:dyDescent="0.3">
      <c r="A54" s="72">
        <f t="shared" si="1"/>
        <v>50</v>
      </c>
      <c r="B54" s="77">
        <v>0.52777777777777779</v>
      </c>
      <c r="C54" s="73">
        <f t="shared" ca="1" si="0"/>
        <v>0</v>
      </c>
      <c r="E54" s="78" t="e">
        <f ca="1">IF(C54=0,NA(),RTD("cqg.rtd",,"StudyData", "Close("&amp;$E$2&amp;") When Barix("&amp;$E$2&amp;",reference:=StartOfSession)="&amp;A54&amp;"", "Bar", "", "Close","5","0","All",,,"False","T","EveryTick"))</f>
        <v>#N/A</v>
      </c>
      <c r="F54" s="72" t="e">
        <f ca="1">IF(C54=0,NA(),RTD("cqg.rtd",,"StudyData", "Close("&amp;$F$2&amp;") When Barix("&amp;$F$2&amp;",reference:=StartOfSession)="&amp;A54&amp;"", "Bar", "", "Close","5","0","All",,,"False","T","EveryTick"))</f>
        <v>#N/A</v>
      </c>
      <c r="G54" s="72" t="e">
        <f ca="1">IF(C54=0,NA(),RTD("cqg.rtd",,"StudyData", "Close("&amp;$G$2&amp;") When Barix("&amp;$G$2&amp;",reference:=StartOfSession)="&amp;A54&amp;"", "Bar", "", "Close","5","0","All",,,"False","T","EveryTick"))</f>
        <v>#N/A</v>
      </c>
      <c r="H54" s="72" t="e">
        <f ca="1">IF(C54=0,NA(),RTD("cqg.rtd",,"StudyData", "Close("&amp;$H$2&amp;") When Barix("&amp;$H$2&amp;",reference:=StartOfSession)="&amp;A54&amp;"", "Bar", "", "Close","5","0","All",,,"False","T","EveryTick"))</f>
        <v>#N/A</v>
      </c>
      <c r="I54" s="72" t="e">
        <f ca="1">IF(C54=0,NA(),RTD("cqg.rtd",,"StudyData", "Close("&amp;$I$2&amp;") When Barix("&amp;$I$2&amp;",reference:=StartOfSession)="&amp;A54&amp;"", "Bar", "", "Close","5","0","All",,,"False","T","EveryTick"))</f>
        <v>#N/A</v>
      </c>
      <c r="J54" s="72" t="e">
        <f ca="1">IF(C54=0,NA(),RTD("cqg.rtd",,"StudyData", "Close("&amp;$J$2&amp;") When Barix("&amp;$J$2&amp;",reference:=StartOfSession)="&amp;A54&amp;"", "Bar", "", "Close","5","0","All",,,"False","T","EveryTick"))</f>
        <v>#N/A</v>
      </c>
      <c r="K54" s="72" t="e">
        <f ca="1">IF(C54=0,NA(),RTD("cqg.rtd",,"StudyData", "Close("&amp;$K$2&amp;") When Barix("&amp;$K$2&amp;",reference:=StartOfSession)="&amp;A54&amp;"", "Bar", "", "Close","5","0","All",,,"False","T","EveryTick"))</f>
        <v>#N/A</v>
      </c>
      <c r="L54" s="72" t="e">
        <f ca="1">IF(C54=0,NA(),RTD("cqg.rtd",,"StudyData", "Close("&amp;$L$2&amp;") When Barix("&amp;$L$2&amp;",reference:=StartOfSession)="&amp;A54&amp;"", "Bar", "", "Close","5","0","All",,,"False","T","EveryTick"))</f>
        <v>#N/A</v>
      </c>
      <c r="M54" s="72" t="e">
        <f ca="1">IF(C54=0,NA(),RTD("cqg.rtd",,"StudyData", "Close("&amp;$M$2&amp;") When Barix("&amp;$M$2&amp;",reference:=StartOfSession)="&amp;A54&amp;"", "Bar", "", "Close","5","0","All",,,"False","T","EveryTick"))</f>
        <v>#N/A</v>
      </c>
      <c r="N54" s="72" t="e">
        <f ca="1">IF(C54=0,NA(),RTD("cqg.rtd",,"StudyData", "Close("&amp;$N$2&amp;") When Barix("&amp;$N$2&amp;",reference:=StartOfSession)="&amp;A54&amp;"", "Bar", "", "Close","5","0","All",,,"False","T","EveryTick"))</f>
        <v>#N/A</v>
      </c>
      <c r="P54" s="69" t="e">
        <f ca="1">IF(C54=0,NA(),RTD("cqg.rtd",,"StudyData", "Close("&amp;$P$2&amp;") When Barix("&amp;$P$2&amp;",reference:=StartOfSession)="&amp;A54&amp;"", "Bar", "", "Close","5","0","All",,,"False","T","EveryTick"))</f>
        <v>#N/A</v>
      </c>
      <c r="Q54" s="69" t="e">
        <f ca="1">IF(C54=0,NA(),RTD("cqg.rtd",,"StudyData", "Close("&amp;$Q$2&amp;") When Barix("&amp;$Q$2&amp;",reference:=StartOfSession)="&amp;A54&amp;"", "Bar", "", "Close","5","0","All",,,"False","T","EveryTick"))</f>
        <v>#N/A</v>
      </c>
    </row>
    <row r="55" spans="1:17" x14ac:dyDescent="0.3">
      <c r="A55" s="72">
        <f t="shared" si="1"/>
        <v>51</v>
      </c>
      <c r="B55" s="79">
        <v>0.53125</v>
      </c>
      <c r="C55" s="73">
        <f t="shared" ca="1" si="0"/>
        <v>0</v>
      </c>
      <c r="E55" s="78" t="e">
        <f ca="1">IF(C55=0,NA(),RTD("cqg.rtd",,"StudyData", "Close("&amp;$E$2&amp;") When Barix("&amp;$E$2&amp;",reference:=StartOfSession)="&amp;A55&amp;"", "Bar", "", "Close","5","0","All",,,"False","T","EveryTick"))</f>
        <v>#N/A</v>
      </c>
      <c r="F55" s="72" t="e">
        <f ca="1">IF(C55=0,NA(),RTD("cqg.rtd",,"StudyData", "Close("&amp;$F$2&amp;") When Barix("&amp;$F$2&amp;",reference:=StartOfSession)="&amp;A55&amp;"", "Bar", "", "Close","5","0","All",,,"False","T","EveryTick"))</f>
        <v>#N/A</v>
      </c>
      <c r="G55" s="72" t="e">
        <f ca="1">IF(C55=0,NA(),RTD("cqg.rtd",,"StudyData", "Close("&amp;$G$2&amp;") When Barix("&amp;$G$2&amp;",reference:=StartOfSession)="&amp;A55&amp;"", "Bar", "", "Close","5","0","All",,,"False","T","EveryTick"))</f>
        <v>#N/A</v>
      </c>
      <c r="H55" s="72" t="e">
        <f ca="1">IF(C55=0,NA(),RTD("cqg.rtd",,"StudyData", "Close("&amp;$H$2&amp;") When Barix("&amp;$H$2&amp;",reference:=StartOfSession)="&amp;A55&amp;"", "Bar", "", "Close","5","0","All",,,"False","T","EveryTick"))</f>
        <v>#N/A</v>
      </c>
      <c r="I55" s="72" t="e">
        <f ca="1">IF(C55=0,NA(),RTD("cqg.rtd",,"StudyData", "Close("&amp;$I$2&amp;") When Barix("&amp;$I$2&amp;",reference:=StartOfSession)="&amp;A55&amp;"", "Bar", "", "Close","5","0","All",,,"False","T","EveryTick"))</f>
        <v>#N/A</v>
      </c>
      <c r="J55" s="72" t="e">
        <f ca="1">IF(C55=0,NA(),RTD("cqg.rtd",,"StudyData", "Close("&amp;$J$2&amp;") When Barix("&amp;$J$2&amp;",reference:=StartOfSession)="&amp;A55&amp;"", "Bar", "", "Close","5","0","All",,,"False","T","EveryTick"))</f>
        <v>#N/A</v>
      </c>
      <c r="K55" s="72" t="e">
        <f ca="1">IF(C55=0,NA(),RTD("cqg.rtd",,"StudyData", "Close("&amp;$K$2&amp;") When Barix("&amp;$K$2&amp;",reference:=StartOfSession)="&amp;A55&amp;"", "Bar", "", "Close","5","0","All",,,"False","T","EveryTick"))</f>
        <v>#N/A</v>
      </c>
      <c r="L55" s="72" t="e">
        <f ca="1">IF(C55=0,NA(),RTD("cqg.rtd",,"StudyData", "Close("&amp;$L$2&amp;") When Barix("&amp;$L$2&amp;",reference:=StartOfSession)="&amp;A55&amp;"", "Bar", "", "Close","5","0","All",,,"False","T","EveryTick"))</f>
        <v>#N/A</v>
      </c>
      <c r="M55" s="72" t="e">
        <f ca="1">IF(C55=0,NA(),RTD("cqg.rtd",,"StudyData", "Close("&amp;$M$2&amp;") When Barix("&amp;$M$2&amp;",reference:=StartOfSession)="&amp;A55&amp;"", "Bar", "", "Close","5","0","All",,,"False","T","EveryTick"))</f>
        <v>#N/A</v>
      </c>
      <c r="N55" s="72" t="e">
        <f ca="1">IF(C55=0,NA(),RTD("cqg.rtd",,"StudyData", "Close("&amp;$N$2&amp;") When Barix("&amp;$N$2&amp;",reference:=StartOfSession)="&amp;A55&amp;"", "Bar", "", "Close","5","0","All",,,"False","T","EveryTick"))</f>
        <v>#N/A</v>
      </c>
      <c r="P55" s="69" t="e">
        <f ca="1">IF(C55=0,NA(),RTD("cqg.rtd",,"StudyData", "Close("&amp;$P$2&amp;") When Barix("&amp;$P$2&amp;",reference:=StartOfSession)="&amp;A55&amp;"", "Bar", "", "Close","5","0","All",,,"False","T","EveryTick"))</f>
        <v>#N/A</v>
      </c>
      <c r="Q55" s="69" t="e">
        <f ca="1">IF(C55=0,NA(),RTD("cqg.rtd",,"StudyData", "Close("&amp;$Q$2&amp;") When Barix("&amp;$Q$2&amp;",reference:=StartOfSession)="&amp;A55&amp;"", "Bar", "", "Close","5","0","All",,,"False","T","EveryTick"))</f>
        <v>#N/A</v>
      </c>
    </row>
    <row r="56" spans="1:17" x14ac:dyDescent="0.3">
      <c r="A56" s="72">
        <f t="shared" si="1"/>
        <v>52</v>
      </c>
      <c r="B56" s="77">
        <v>0.53472222222222221</v>
      </c>
      <c r="C56" s="73">
        <f t="shared" ca="1" si="0"/>
        <v>0</v>
      </c>
      <c r="E56" s="78" t="e">
        <f ca="1">IF(C56=0,NA(),RTD("cqg.rtd",,"StudyData", "Close("&amp;$E$2&amp;") When Barix("&amp;$E$2&amp;",reference:=StartOfSession)="&amp;A56&amp;"", "Bar", "", "Close","5","0","All",,,"False","T","EveryTick"))</f>
        <v>#N/A</v>
      </c>
      <c r="F56" s="72" t="e">
        <f ca="1">IF(C56=0,NA(),RTD("cqg.rtd",,"StudyData", "Close("&amp;$F$2&amp;") When Barix("&amp;$F$2&amp;",reference:=StartOfSession)="&amp;A56&amp;"", "Bar", "", "Close","5","0","All",,,"False","T","EveryTick"))</f>
        <v>#N/A</v>
      </c>
      <c r="G56" s="72" t="e">
        <f ca="1">IF(C56=0,NA(),RTD("cqg.rtd",,"StudyData", "Close("&amp;$G$2&amp;") When Barix("&amp;$G$2&amp;",reference:=StartOfSession)="&amp;A56&amp;"", "Bar", "", "Close","5","0","All",,,"False","T","EveryTick"))</f>
        <v>#N/A</v>
      </c>
      <c r="H56" s="72" t="e">
        <f ca="1">IF(C56=0,NA(),RTD("cqg.rtd",,"StudyData", "Close("&amp;$H$2&amp;") When Barix("&amp;$H$2&amp;",reference:=StartOfSession)="&amp;A56&amp;"", "Bar", "", "Close","5","0","All",,,"False","T","EveryTick"))</f>
        <v>#N/A</v>
      </c>
      <c r="I56" s="72" t="e">
        <f ca="1">IF(C56=0,NA(),RTD("cqg.rtd",,"StudyData", "Close("&amp;$I$2&amp;") When Barix("&amp;$I$2&amp;",reference:=StartOfSession)="&amp;A56&amp;"", "Bar", "", "Close","5","0","All",,,"False","T","EveryTick"))</f>
        <v>#N/A</v>
      </c>
      <c r="J56" s="72" t="e">
        <f ca="1">IF(C56=0,NA(),RTD("cqg.rtd",,"StudyData", "Close("&amp;$J$2&amp;") When Barix("&amp;$J$2&amp;",reference:=StartOfSession)="&amp;A56&amp;"", "Bar", "", "Close","5","0","All",,,"False","T","EveryTick"))</f>
        <v>#N/A</v>
      </c>
      <c r="K56" s="72" t="e">
        <f ca="1">IF(C56=0,NA(),RTD("cqg.rtd",,"StudyData", "Close("&amp;$K$2&amp;") When Barix("&amp;$K$2&amp;",reference:=StartOfSession)="&amp;A56&amp;"", "Bar", "", "Close","5","0","All",,,"False","T","EveryTick"))</f>
        <v>#N/A</v>
      </c>
      <c r="L56" s="72" t="e">
        <f ca="1">IF(C56=0,NA(),RTD("cqg.rtd",,"StudyData", "Close("&amp;$L$2&amp;") When Barix("&amp;$L$2&amp;",reference:=StartOfSession)="&amp;A56&amp;"", "Bar", "", "Close","5","0","All",,,"False","T","EveryTick"))</f>
        <v>#N/A</v>
      </c>
      <c r="M56" s="72" t="e">
        <f ca="1">IF(C56=0,NA(),RTD("cqg.rtd",,"StudyData", "Close("&amp;$M$2&amp;") When Barix("&amp;$M$2&amp;",reference:=StartOfSession)="&amp;A56&amp;"", "Bar", "", "Close","5","0","All",,,"False","T","EveryTick"))</f>
        <v>#N/A</v>
      </c>
      <c r="N56" s="72" t="e">
        <f ca="1">IF(C56=0,NA(),RTD("cqg.rtd",,"StudyData", "Close("&amp;$N$2&amp;") When Barix("&amp;$N$2&amp;",reference:=StartOfSession)="&amp;A56&amp;"", "Bar", "", "Close","5","0","All",,,"False","T","EveryTick"))</f>
        <v>#N/A</v>
      </c>
      <c r="P56" s="69" t="e">
        <f ca="1">IF(C56=0,NA(),RTD("cqg.rtd",,"StudyData", "Close("&amp;$P$2&amp;") When Barix("&amp;$P$2&amp;",reference:=StartOfSession)="&amp;A56&amp;"", "Bar", "", "Close","5","0","All",,,"False","T","EveryTick"))</f>
        <v>#N/A</v>
      </c>
      <c r="Q56" s="69" t="e">
        <f ca="1">IF(C56=0,NA(),RTD("cqg.rtd",,"StudyData", "Close("&amp;$Q$2&amp;") When Barix("&amp;$Q$2&amp;",reference:=StartOfSession)="&amp;A56&amp;"", "Bar", "", "Close","5","0","All",,,"False","T","EveryTick"))</f>
        <v>#N/A</v>
      </c>
    </row>
    <row r="57" spans="1:17" x14ac:dyDescent="0.3">
      <c r="A57" s="72">
        <f t="shared" si="1"/>
        <v>53</v>
      </c>
      <c r="B57" s="77">
        <v>0.53819444444444442</v>
      </c>
      <c r="C57" s="73">
        <f t="shared" ca="1" si="0"/>
        <v>0</v>
      </c>
      <c r="E57" s="78" t="e">
        <f ca="1">IF(C57=0,NA(),RTD("cqg.rtd",,"StudyData", "Close("&amp;$E$2&amp;") When Barix("&amp;$E$2&amp;",reference:=StartOfSession)="&amp;A57&amp;"", "Bar", "", "Close","5","0","All",,,"False","T","EveryTick"))</f>
        <v>#N/A</v>
      </c>
      <c r="F57" s="72" t="e">
        <f ca="1">IF(C57=0,NA(),RTD("cqg.rtd",,"StudyData", "Close("&amp;$F$2&amp;") When Barix("&amp;$F$2&amp;",reference:=StartOfSession)="&amp;A57&amp;"", "Bar", "", "Close","5","0","All",,,"False","T","EveryTick"))</f>
        <v>#N/A</v>
      </c>
      <c r="G57" s="72" t="e">
        <f ca="1">IF(C57=0,NA(),RTD("cqg.rtd",,"StudyData", "Close("&amp;$G$2&amp;") When Barix("&amp;$G$2&amp;",reference:=StartOfSession)="&amp;A57&amp;"", "Bar", "", "Close","5","0","All",,,"False","T","EveryTick"))</f>
        <v>#N/A</v>
      </c>
      <c r="H57" s="72" t="e">
        <f ca="1">IF(C57=0,NA(),RTD("cqg.rtd",,"StudyData", "Close("&amp;$H$2&amp;") When Barix("&amp;$H$2&amp;",reference:=StartOfSession)="&amp;A57&amp;"", "Bar", "", "Close","5","0","All",,,"False","T","EveryTick"))</f>
        <v>#N/A</v>
      </c>
      <c r="I57" s="72" t="e">
        <f ca="1">IF(C57=0,NA(),RTD("cqg.rtd",,"StudyData", "Close("&amp;$I$2&amp;") When Barix("&amp;$I$2&amp;",reference:=StartOfSession)="&amp;A57&amp;"", "Bar", "", "Close","5","0","All",,,"False","T","EveryTick"))</f>
        <v>#N/A</v>
      </c>
      <c r="J57" s="72" t="e">
        <f ca="1">IF(C57=0,NA(),RTD("cqg.rtd",,"StudyData", "Close("&amp;$J$2&amp;") When Barix("&amp;$J$2&amp;",reference:=StartOfSession)="&amp;A57&amp;"", "Bar", "", "Close","5","0","All",,,"False","T","EveryTick"))</f>
        <v>#N/A</v>
      </c>
      <c r="K57" s="72" t="e">
        <f ca="1">IF(C57=0,NA(),RTD("cqg.rtd",,"StudyData", "Close("&amp;$K$2&amp;") When Barix("&amp;$K$2&amp;",reference:=StartOfSession)="&amp;A57&amp;"", "Bar", "", "Close","5","0","All",,,"False","T","EveryTick"))</f>
        <v>#N/A</v>
      </c>
      <c r="L57" s="72" t="e">
        <f ca="1">IF(C57=0,NA(),RTD("cqg.rtd",,"StudyData", "Close("&amp;$L$2&amp;") When Barix("&amp;$L$2&amp;",reference:=StartOfSession)="&amp;A57&amp;"", "Bar", "", "Close","5","0","All",,,"False","T","EveryTick"))</f>
        <v>#N/A</v>
      </c>
      <c r="M57" s="72" t="e">
        <f ca="1">IF(C57=0,NA(),RTD("cqg.rtd",,"StudyData", "Close("&amp;$M$2&amp;") When Barix("&amp;$M$2&amp;",reference:=StartOfSession)="&amp;A57&amp;"", "Bar", "", "Close","5","0","All",,,"False","T","EveryTick"))</f>
        <v>#N/A</v>
      </c>
      <c r="N57" s="72" t="e">
        <f ca="1">IF(C57=0,NA(),RTD("cqg.rtd",,"StudyData", "Close("&amp;$N$2&amp;") When Barix("&amp;$N$2&amp;",reference:=StartOfSession)="&amp;A57&amp;"", "Bar", "", "Close","5","0","All",,,"False","T","EveryTick"))</f>
        <v>#N/A</v>
      </c>
      <c r="P57" s="69" t="e">
        <f ca="1">IF(C57=0,NA(),RTD("cqg.rtd",,"StudyData", "Close("&amp;$P$2&amp;") When Barix("&amp;$P$2&amp;",reference:=StartOfSession)="&amp;A57&amp;"", "Bar", "", "Close","5","0","All",,,"False","T","EveryTick"))</f>
        <v>#N/A</v>
      </c>
      <c r="Q57" s="69" t="e">
        <f ca="1">IF(C57=0,NA(),RTD("cqg.rtd",,"StudyData", "Close("&amp;$Q$2&amp;") When Barix("&amp;$Q$2&amp;",reference:=StartOfSession)="&amp;A57&amp;"", "Bar", "", "Close","5","0","All",,,"False","T","EveryTick"))</f>
        <v>#N/A</v>
      </c>
    </row>
    <row r="58" spans="1:17" x14ac:dyDescent="0.3">
      <c r="A58" s="72">
        <f t="shared" si="1"/>
        <v>54</v>
      </c>
      <c r="B58" s="77">
        <v>0.54166666666666663</v>
      </c>
      <c r="C58" s="73">
        <f t="shared" ca="1" si="0"/>
        <v>0</v>
      </c>
      <c r="E58" s="78" t="e">
        <f ca="1">IF(C58=0,NA(),RTD("cqg.rtd",,"StudyData", "Close("&amp;$E$2&amp;") When Barix("&amp;$E$2&amp;",reference:=StartOfSession)="&amp;A58&amp;"", "Bar", "", "Close","5","0","All",,,"False","T","EveryTick"))</f>
        <v>#N/A</v>
      </c>
      <c r="F58" s="72" t="e">
        <f ca="1">IF(C58=0,NA(),RTD("cqg.rtd",,"StudyData", "Close("&amp;$F$2&amp;") When Barix("&amp;$F$2&amp;",reference:=StartOfSession)="&amp;A58&amp;"", "Bar", "", "Close","5","0","All",,,"False","T","EveryTick"))</f>
        <v>#N/A</v>
      </c>
      <c r="G58" s="72" t="e">
        <f ca="1">IF(C58=0,NA(),RTD("cqg.rtd",,"StudyData", "Close("&amp;$G$2&amp;") When Barix("&amp;$G$2&amp;",reference:=StartOfSession)="&amp;A58&amp;"", "Bar", "", "Close","5","0","All",,,"False","T","EveryTick"))</f>
        <v>#N/A</v>
      </c>
      <c r="H58" s="72" t="e">
        <f ca="1">IF(C58=0,NA(),RTD("cqg.rtd",,"StudyData", "Close("&amp;$H$2&amp;") When Barix("&amp;$H$2&amp;",reference:=StartOfSession)="&amp;A58&amp;"", "Bar", "", "Close","5","0","All",,,"False","T","EveryTick"))</f>
        <v>#N/A</v>
      </c>
      <c r="I58" s="72" t="e">
        <f ca="1">IF(C58=0,NA(),RTD("cqg.rtd",,"StudyData", "Close("&amp;$I$2&amp;") When Barix("&amp;$I$2&amp;",reference:=StartOfSession)="&amp;A58&amp;"", "Bar", "", "Close","5","0","All",,,"False","T","EveryTick"))</f>
        <v>#N/A</v>
      </c>
      <c r="J58" s="72" t="e">
        <f ca="1">IF(C58=0,NA(),RTD("cqg.rtd",,"StudyData", "Close("&amp;$J$2&amp;") When Barix("&amp;$J$2&amp;",reference:=StartOfSession)="&amp;A58&amp;"", "Bar", "", "Close","5","0","All",,,"False","T","EveryTick"))</f>
        <v>#N/A</v>
      </c>
      <c r="K58" s="72" t="e">
        <f ca="1">IF(C58=0,NA(),RTD("cqg.rtd",,"StudyData", "Close("&amp;$K$2&amp;") When Barix("&amp;$K$2&amp;",reference:=StartOfSession)="&amp;A58&amp;"", "Bar", "", "Close","5","0","All",,,"False","T","EveryTick"))</f>
        <v>#N/A</v>
      </c>
      <c r="L58" s="72" t="e">
        <f ca="1">IF(C58=0,NA(),RTD("cqg.rtd",,"StudyData", "Close("&amp;$L$2&amp;") When Barix("&amp;$L$2&amp;",reference:=StartOfSession)="&amp;A58&amp;"", "Bar", "", "Close","5","0","All",,,"False","T","EveryTick"))</f>
        <v>#N/A</v>
      </c>
      <c r="M58" s="72" t="e">
        <f ca="1">IF(C58=0,NA(),RTD("cqg.rtd",,"StudyData", "Close("&amp;$M$2&amp;") When Barix("&amp;$M$2&amp;",reference:=StartOfSession)="&amp;A58&amp;"", "Bar", "", "Close","5","0","All",,,"False","T","EveryTick"))</f>
        <v>#N/A</v>
      </c>
      <c r="N58" s="72" t="e">
        <f ca="1">IF(C58=0,NA(),RTD("cqg.rtd",,"StudyData", "Close("&amp;$N$2&amp;") When Barix("&amp;$N$2&amp;",reference:=StartOfSession)="&amp;A58&amp;"", "Bar", "", "Close","5","0","All",,,"False","T","EveryTick"))</f>
        <v>#N/A</v>
      </c>
      <c r="P58" s="69" t="e">
        <f ca="1">IF(C58=0,NA(),RTD("cqg.rtd",,"StudyData", "Close("&amp;$P$2&amp;") When Barix("&amp;$P$2&amp;",reference:=StartOfSession)="&amp;A58&amp;"", "Bar", "", "Close","5","0","All",,,"False","T","EveryTick"))</f>
        <v>#N/A</v>
      </c>
      <c r="Q58" s="69" t="e">
        <f ca="1">IF(C58=0,NA(),RTD("cqg.rtd",,"StudyData", "Close("&amp;$Q$2&amp;") When Barix("&amp;$Q$2&amp;",reference:=StartOfSession)="&amp;A58&amp;"", "Bar", "", "Close","5","0","All",,,"False","T","EveryTick"))</f>
        <v>#N/A</v>
      </c>
    </row>
    <row r="59" spans="1:17" x14ac:dyDescent="0.3">
      <c r="A59" s="72">
        <f t="shared" si="1"/>
        <v>55</v>
      </c>
      <c r="B59" s="77">
        <v>0.54513888888888895</v>
      </c>
      <c r="C59" s="73">
        <f t="shared" ca="1" si="0"/>
        <v>0</v>
      </c>
      <c r="E59" s="78" t="e">
        <f ca="1">IF(C59=0,NA(),RTD("cqg.rtd",,"StudyData", "Close("&amp;$E$2&amp;") When Barix("&amp;$E$2&amp;",reference:=StartOfSession)="&amp;A59&amp;"", "Bar", "", "Close","5","0","All",,,"False","T","EveryTick"))</f>
        <v>#N/A</v>
      </c>
      <c r="F59" s="72" t="e">
        <f ca="1">IF(C59=0,NA(),RTD("cqg.rtd",,"StudyData", "Close("&amp;$F$2&amp;") When Barix("&amp;$F$2&amp;",reference:=StartOfSession)="&amp;A59&amp;"", "Bar", "", "Close","5","0","All",,,"False","T","EveryTick"))</f>
        <v>#N/A</v>
      </c>
      <c r="G59" s="72" t="e">
        <f ca="1">IF(C59=0,NA(),RTD("cqg.rtd",,"StudyData", "Close("&amp;$G$2&amp;") When Barix("&amp;$G$2&amp;",reference:=StartOfSession)="&amp;A59&amp;"", "Bar", "", "Close","5","0","All",,,"False","T","EveryTick"))</f>
        <v>#N/A</v>
      </c>
      <c r="H59" s="72" t="e">
        <f ca="1">IF(C59=0,NA(),RTD("cqg.rtd",,"StudyData", "Close("&amp;$H$2&amp;") When Barix("&amp;$H$2&amp;",reference:=StartOfSession)="&amp;A59&amp;"", "Bar", "", "Close","5","0","All",,,"False","T","EveryTick"))</f>
        <v>#N/A</v>
      </c>
      <c r="I59" s="72" t="e">
        <f ca="1">IF(C59=0,NA(),RTD("cqg.rtd",,"StudyData", "Close("&amp;$I$2&amp;") When Barix("&amp;$I$2&amp;",reference:=StartOfSession)="&amp;A59&amp;"", "Bar", "", "Close","5","0","All",,,"False","T","EveryTick"))</f>
        <v>#N/A</v>
      </c>
      <c r="J59" s="72" t="e">
        <f ca="1">IF(C59=0,NA(),RTD("cqg.rtd",,"StudyData", "Close("&amp;$J$2&amp;") When Barix("&amp;$J$2&amp;",reference:=StartOfSession)="&amp;A59&amp;"", "Bar", "", "Close","5","0","All",,,"False","T","EveryTick"))</f>
        <v>#N/A</v>
      </c>
      <c r="K59" s="72" t="e">
        <f ca="1">IF(C59=0,NA(),RTD("cqg.rtd",,"StudyData", "Close("&amp;$K$2&amp;") When Barix("&amp;$K$2&amp;",reference:=StartOfSession)="&amp;A59&amp;"", "Bar", "", "Close","5","0","All",,,"False","T","EveryTick"))</f>
        <v>#N/A</v>
      </c>
      <c r="L59" s="72" t="e">
        <f ca="1">IF(C59=0,NA(),RTD("cqg.rtd",,"StudyData", "Close("&amp;$L$2&amp;") When Barix("&amp;$L$2&amp;",reference:=StartOfSession)="&amp;A59&amp;"", "Bar", "", "Close","5","0","All",,,"False","T","EveryTick"))</f>
        <v>#N/A</v>
      </c>
      <c r="M59" s="72" t="e">
        <f ca="1">IF(C59=0,NA(),RTD("cqg.rtd",,"StudyData", "Close("&amp;$M$2&amp;") When Barix("&amp;$M$2&amp;",reference:=StartOfSession)="&amp;A59&amp;"", "Bar", "", "Close","5","0","All",,,"False","T","EveryTick"))</f>
        <v>#N/A</v>
      </c>
      <c r="N59" s="72" t="e">
        <f ca="1">IF(C59=0,NA(),RTD("cqg.rtd",,"StudyData", "Close("&amp;$N$2&amp;") When Barix("&amp;$N$2&amp;",reference:=StartOfSession)="&amp;A59&amp;"", "Bar", "", "Close","5","0","All",,,"False","T","EveryTick"))</f>
        <v>#N/A</v>
      </c>
      <c r="P59" s="69" t="e">
        <f ca="1">IF(C59=0,NA(),RTD("cqg.rtd",,"StudyData", "Close("&amp;$P$2&amp;") When Barix("&amp;$P$2&amp;",reference:=StartOfSession)="&amp;A59&amp;"", "Bar", "", "Close","5","0","All",,,"False","T","EveryTick"))</f>
        <v>#N/A</v>
      </c>
      <c r="Q59" s="69" t="e">
        <f ca="1">IF(C59=0,NA(),RTD("cqg.rtd",,"StudyData", "Close("&amp;$Q$2&amp;") When Barix("&amp;$Q$2&amp;",reference:=StartOfSession)="&amp;A59&amp;"", "Bar", "", "Close","5","0","All",,,"False","T","EveryTick"))</f>
        <v>#N/A</v>
      </c>
    </row>
    <row r="60" spans="1:17" x14ac:dyDescent="0.3">
      <c r="A60" s="72">
        <f t="shared" si="1"/>
        <v>56</v>
      </c>
      <c r="B60" s="77">
        <v>0.54861111111111105</v>
      </c>
      <c r="C60" s="73">
        <f t="shared" ca="1" si="0"/>
        <v>0</v>
      </c>
      <c r="E60" s="78" t="e">
        <f ca="1">IF(C60=0,NA(),RTD("cqg.rtd",,"StudyData", "Close("&amp;$E$2&amp;") When Barix("&amp;$E$2&amp;",reference:=StartOfSession)="&amp;A60&amp;"", "Bar", "", "Close","5","0","All",,,"False","T","EveryTick"))</f>
        <v>#N/A</v>
      </c>
      <c r="F60" s="72" t="e">
        <f ca="1">IF(C60=0,NA(),RTD("cqg.rtd",,"StudyData", "Close("&amp;$F$2&amp;") When Barix("&amp;$F$2&amp;",reference:=StartOfSession)="&amp;A60&amp;"", "Bar", "", "Close","5","0","All",,,"False","T","EveryTick"))</f>
        <v>#N/A</v>
      </c>
      <c r="G60" s="72" t="e">
        <f ca="1">IF(C60=0,NA(),RTD("cqg.rtd",,"StudyData", "Close("&amp;$G$2&amp;") When Barix("&amp;$G$2&amp;",reference:=StartOfSession)="&amp;A60&amp;"", "Bar", "", "Close","5","0","All",,,"False","T","EveryTick"))</f>
        <v>#N/A</v>
      </c>
      <c r="H60" s="72" t="e">
        <f ca="1">IF(C60=0,NA(),RTD("cqg.rtd",,"StudyData", "Close("&amp;$H$2&amp;") When Barix("&amp;$H$2&amp;",reference:=StartOfSession)="&amp;A60&amp;"", "Bar", "", "Close","5","0","All",,,"False","T","EveryTick"))</f>
        <v>#N/A</v>
      </c>
      <c r="I60" s="72" t="e">
        <f ca="1">IF(C60=0,NA(),RTD("cqg.rtd",,"StudyData", "Close("&amp;$I$2&amp;") When Barix("&amp;$I$2&amp;",reference:=StartOfSession)="&amp;A60&amp;"", "Bar", "", "Close","5","0","All",,,"False","T","EveryTick"))</f>
        <v>#N/A</v>
      </c>
      <c r="J60" s="72" t="e">
        <f ca="1">IF(C60=0,NA(),RTD("cqg.rtd",,"StudyData", "Close("&amp;$J$2&amp;") When Barix("&amp;$J$2&amp;",reference:=StartOfSession)="&amp;A60&amp;"", "Bar", "", "Close","5","0","All",,,"False","T","EveryTick"))</f>
        <v>#N/A</v>
      </c>
      <c r="K60" s="72" t="e">
        <f ca="1">IF(C60=0,NA(),RTD("cqg.rtd",,"StudyData", "Close("&amp;$K$2&amp;") When Barix("&amp;$K$2&amp;",reference:=StartOfSession)="&amp;A60&amp;"", "Bar", "", "Close","5","0","All",,,"False","T","EveryTick"))</f>
        <v>#N/A</v>
      </c>
      <c r="L60" s="72" t="e">
        <f ca="1">IF(C60=0,NA(),RTD("cqg.rtd",,"StudyData", "Close("&amp;$L$2&amp;") When Barix("&amp;$L$2&amp;",reference:=StartOfSession)="&amp;A60&amp;"", "Bar", "", "Close","5","0","All",,,"False","T","EveryTick"))</f>
        <v>#N/A</v>
      </c>
      <c r="M60" s="72" t="e">
        <f ca="1">IF(C60=0,NA(),RTD("cqg.rtd",,"StudyData", "Close("&amp;$M$2&amp;") When Barix("&amp;$M$2&amp;",reference:=StartOfSession)="&amp;A60&amp;"", "Bar", "", "Close","5","0","All",,,"False","T","EveryTick"))</f>
        <v>#N/A</v>
      </c>
      <c r="N60" s="72" t="e">
        <f ca="1">IF(C60=0,NA(),RTD("cqg.rtd",,"StudyData", "Close("&amp;$N$2&amp;") When Barix("&amp;$N$2&amp;",reference:=StartOfSession)="&amp;A60&amp;"", "Bar", "", "Close","5","0","All",,,"False","T","EveryTick"))</f>
        <v>#N/A</v>
      </c>
      <c r="P60" s="69" t="e">
        <f ca="1">IF(C60=0,NA(),RTD("cqg.rtd",,"StudyData", "Close("&amp;$P$2&amp;") When Barix("&amp;$P$2&amp;",reference:=StartOfSession)="&amp;A60&amp;"", "Bar", "", "Close","5","0","All",,,"False","T","EveryTick"))</f>
        <v>#N/A</v>
      </c>
      <c r="Q60" s="69" t="e">
        <f ca="1">IF(C60=0,NA(),RTD("cqg.rtd",,"StudyData", "Close("&amp;$Q$2&amp;") When Barix("&amp;$Q$2&amp;",reference:=StartOfSession)="&amp;A60&amp;"", "Bar", "", "Close","5","0","All",,,"False","T","EveryTick"))</f>
        <v>#N/A</v>
      </c>
    </row>
    <row r="61" spans="1:17" x14ac:dyDescent="0.3">
      <c r="A61" s="72">
        <f t="shared" si="1"/>
        <v>57</v>
      </c>
      <c r="B61" s="77">
        <v>0.55208333333333337</v>
      </c>
      <c r="C61" s="73">
        <f t="shared" ca="1" si="0"/>
        <v>0</v>
      </c>
      <c r="E61" s="78" t="e">
        <f ca="1">IF(C61=0,NA(),RTD("cqg.rtd",,"StudyData", "Close("&amp;$E$2&amp;") When Barix("&amp;$E$2&amp;",reference:=StartOfSession)="&amp;A61&amp;"", "Bar", "", "Close","5","0","All",,,"False","T","EveryTick"))</f>
        <v>#N/A</v>
      </c>
      <c r="F61" s="72" t="e">
        <f ca="1">IF(C61=0,NA(),RTD("cqg.rtd",,"StudyData", "Close("&amp;$F$2&amp;") When Barix("&amp;$F$2&amp;",reference:=StartOfSession)="&amp;A61&amp;"", "Bar", "", "Close","5","0","All",,,"False","T","EveryTick"))</f>
        <v>#N/A</v>
      </c>
      <c r="G61" s="72" t="e">
        <f ca="1">IF(C61=0,NA(),RTD("cqg.rtd",,"StudyData", "Close("&amp;$G$2&amp;") When Barix("&amp;$G$2&amp;",reference:=StartOfSession)="&amp;A61&amp;"", "Bar", "", "Close","5","0","All",,,"False","T","EveryTick"))</f>
        <v>#N/A</v>
      </c>
      <c r="H61" s="72" t="e">
        <f ca="1">IF(C61=0,NA(),RTD("cqg.rtd",,"StudyData", "Close("&amp;$H$2&amp;") When Barix("&amp;$H$2&amp;",reference:=StartOfSession)="&amp;A61&amp;"", "Bar", "", "Close","5","0","All",,,"False","T","EveryTick"))</f>
        <v>#N/A</v>
      </c>
      <c r="I61" s="72" t="e">
        <f ca="1">IF(C61=0,NA(),RTD("cqg.rtd",,"StudyData", "Close("&amp;$I$2&amp;") When Barix("&amp;$I$2&amp;",reference:=StartOfSession)="&amp;A61&amp;"", "Bar", "", "Close","5","0","All",,,"False","T","EveryTick"))</f>
        <v>#N/A</v>
      </c>
      <c r="J61" s="72" t="e">
        <f ca="1">IF(C61=0,NA(),RTD("cqg.rtd",,"StudyData", "Close("&amp;$J$2&amp;") When Barix("&amp;$J$2&amp;",reference:=StartOfSession)="&amp;A61&amp;"", "Bar", "", "Close","5","0","All",,,"False","T","EveryTick"))</f>
        <v>#N/A</v>
      </c>
      <c r="K61" s="72" t="e">
        <f ca="1">IF(C61=0,NA(),RTD("cqg.rtd",,"StudyData", "Close("&amp;$K$2&amp;") When Barix("&amp;$K$2&amp;",reference:=StartOfSession)="&amp;A61&amp;"", "Bar", "", "Close","5","0","All",,,"False","T","EveryTick"))</f>
        <v>#N/A</v>
      </c>
      <c r="L61" s="72" t="e">
        <f ca="1">IF(C61=0,NA(),RTD("cqg.rtd",,"StudyData", "Close("&amp;$L$2&amp;") When Barix("&amp;$L$2&amp;",reference:=StartOfSession)="&amp;A61&amp;"", "Bar", "", "Close","5","0","All",,,"False","T","EveryTick"))</f>
        <v>#N/A</v>
      </c>
      <c r="M61" s="72" t="e">
        <f ca="1">IF(C61=0,NA(),RTD("cqg.rtd",,"StudyData", "Close("&amp;$M$2&amp;") When Barix("&amp;$M$2&amp;",reference:=StartOfSession)="&amp;A61&amp;"", "Bar", "", "Close","5","0","All",,,"False","T","EveryTick"))</f>
        <v>#N/A</v>
      </c>
      <c r="N61" s="72" t="e">
        <f ca="1">IF(C61=0,NA(),RTD("cqg.rtd",,"StudyData", "Close("&amp;$N$2&amp;") When Barix("&amp;$N$2&amp;",reference:=StartOfSession)="&amp;A61&amp;"", "Bar", "", "Close","5","0","All",,,"False","T","EveryTick"))</f>
        <v>#N/A</v>
      </c>
      <c r="P61" s="69" t="e">
        <f ca="1">IF(C61=0,NA(),RTD("cqg.rtd",,"StudyData", "Close("&amp;$P$2&amp;") When Barix("&amp;$P$2&amp;",reference:=StartOfSession)="&amp;A61&amp;"", "Bar", "", "Close","5","0","All",,,"False","T","EveryTick"))</f>
        <v>#N/A</v>
      </c>
      <c r="Q61" s="69" t="e">
        <f ca="1">IF(C61=0,NA(),RTD("cqg.rtd",,"StudyData", "Close("&amp;$Q$2&amp;") When Barix("&amp;$Q$2&amp;",reference:=StartOfSession)="&amp;A61&amp;"", "Bar", "", "Close","5","0","All",,,"False","T","EveryTick"))</f>
        <v>#N/A</v>
      </c>
    </row>
    <row r="62" spans="1:17" x14ac:dyDescent="0.3">
      <c r="A62" s="72">
        <f t="shared" si="1"/>
        <v>58</v>
      </c>
      <c r="B62" s="77">
        <v>0.55555555555555558</v>
      </c>
      <c r="C62" s="73">
        <f t="shared" ca="1" si="0"/>
        <v>0</v>
      </c>
      <c r="E62" s="78" t="e">
        <f ca="1">IF(C62=0,NA(),RTD("cqg.rtd",,"StudyData", "Close("&amp;$E$2&amp;") When Barix("&amp;$E$2&amp;",reference:=StartOfSession)="&amp;A62&amp;"", "Bar", "", "Close","5","0","All",,,"False","T","EveryTick"))</f>
        <v>#N/A</v>
      </c>
      <c r="F62" s="72" t="e">
        <f ca="1">IF(C62=0,NA(),RTD("cqg.rtd",,"StudyData", "Close("&amp;$F$2&amp;") When Barix("&amp;$F$2&amp;",reference:=StartOfSession)="&amp;A62&amp;"", "Bar", "", "Close","5","0","All",,,"False","T","EveryTick"))</f>
        <v>#N/A</v>
      </c>
      <c r="G62" s="72" t="e">
        <f ca="1">IF(C62=0,NA(),RTD("cqg.rtd",,"StudyData", "Close("&amp;$G$2&amp;") When Barix("&amp;$G$2&amp;",reference:=StartOfSession)="&amp;A62&amp;"", "Bar", "", "Close","5","0","All",,,"False","T","EveryTick"))</f>
        <v>#N/A</v>
      </c>
      <c r="H62" s="72" t="e">
        <f ca="1">IF(C62=0,NA(),RTD("cqg.rtd",,"StudyData", "Close("&amp;$H$2&amp;") When Barix("&amp;$H$2&amp;",reference:=StartOfSession)="&amp;A62&amp;"", "Bar", "", "Close","5","0","All",,,"False","T","EveryTick"))</f>
        <v>#N/A</v>
      </c>
      <c r="I62" s="72" t="e">
        <f ca="1">IF(C62=0,NA(),RTD("cqg.rtd",,"StudyData", "Close("&amp;$I$2&amp;") When Barix("&amp;$I$2&amp;",reference:=StartOfSession)="&amp;A62&amp;"", "Bar", "", "Close","5","0","All",,,"False","T","EveryTick"))</f>
        <v>#N/A</v>
      </c>
      <c r="J62" s="72" t="e">
        <f ca="1">IF(C62=0,NA(),RTD("cqg.rtd",,"StudyData", "Close("&amp;$J$2&amp;") When Barix("&amp;$J$2&amp;",reference:=StartOfSession)="&amp;A62&amp;"", "Bar", "", "Close","5","0","All",,,"False","T","EveryTick"))</f>
        <v>#N/A</v>
      </c>
      <c r="K62" s="72" t="e">
        <f ca="1">IF(C62=0,NA(),RTD("cqg.rtd",,"StudyData", "Close("&amp;$K$2&amp;") When Barix("&amp;$K$2&amp;",reference:=StartOfSession)="&amp;A62&amp;"", "Bar", "", "Close","5","0","All",,,"False","T","EveryTick"))</f>
        <v>#N/A</v>
      </c>
      <c r="L62" s="72" t="e">
        <f ca="1">IF(C62=0,NA(),RTD("cqg.rtd",,"StudyData", "Close("&amp;$L$2&amp;") When Barix("&amp;$L$2&amp;",reference:=StartOfSession)="&amp;A62&amp;"", "Bar", "", "Close","5","0","All",,,"False","T","EveryTick"))</f>
        <v>#N/A</v>
      </c>
      <c r="M62" s="72" t="e">
        <f ca="1">IF(C62=0,NA(),RTD("cqg.rtd",,"StudyData", "Close("&amp;$M$2&amp;") When Barix("&amp;$M$2&amp;",reference:=StartOfSession)="&amp;A62&amp;"", "Bar", "", "Close","5","0","All",,,"False","T","EveryTick"))</f>
        <v>#N/A</v>
      </c>
      <c r="N62" s="72" t="e">
        <f ca="1">IF(C62=0,NA(),RTD("cqg.rtd",,"StudyData", "Close("&amp;$N$2&amp;") When Barix("&amp;$N$2&amp;",reference:=StartOfSession)="&amp;A62&amp;"", "Bar", "", "Close","5","0","All",,,"False","T","EveryTick"))</f>
        <v>#N/A</v>
      </c>
      <c r="P62" s="69" t="e">
        <f ca="1">IF(C62=0,NA(),RTD("cqg.rtd",,"StudyData", "Close("&amp;$P$2&amp;") When Barix("&amp;$P$2&amp;",reference:=StartOfSession)="&amp;A62&amp;"", "Bar", "", "Close","5","0","All",,,"False","T","EveryTick"))</f>
        <v>#N/A</v>
      </c>
      <c r="Q62" s="69" t="e">
        <f ca="1">IF(C62=0,NA(),RTD("cqg.rtd",,"StudyData", "Close("&amp;$Q$2&amp;") When Barix("&amp;$Q$2&amp;",reference:=StartOfSession)="&amp;A62&amp;"", "Bar", "", "Close","5","0","All",,,"False","T","EveryTick"))</f>
        <v>#N/A</v>
      </c>
    </row>
    <row r="63" spans="1:17" x14ac:dyDescent="0.3">
      <c r="A63" s="72">
        <f t="shared" si="1"/>
        <v>59</v>
      </c>
      <c r="B63" s="77">
        <v>0.55902777777777779</v>
      </c>
      <c r="C63" s="73">
        <f t="shared" ca="1" si="0"/>
        <v>0</v>
      </c>
      <c r="E63" s="78" t="e">
        <f ca="1">IF(C63=0,NA(),RTD("cqg.rtd",,"StudyData", "Close("&amp;$E$2&amp;") When Barix("&amp;$E$2&amp;",reference:=StartOfSession)="&amp;A63&amp;"", "Bar", "", "Close","5","0","All",,,"False","T","EveryTick"))</f>
        <v>#N/A</v>
      </c>
      <c r="F63" s="72" t="e">
        <f ca="1">IF(C63=0,NA(),RTD("cqg.rtd",,"StudyData", "Close("&amp;$F$2&amp;") When Barix("&amp;$F$2&amp;",reference:=StartOfSession)="&amp;A63&amp;"", "Bar", "", "Close","5","0","All",,,"False","T","EveryTick"))</f>
        <v>#N/A</v>
      </c>
      <c r="G63" s="72" t="e">
        <f ca="1">IF(C63=0,NA(),RTD("cqg.rtd",,"StudyData", "Close("&amp;$G$2&amp;") When Barix("&amp;$G$2&amp;",reference:=StartOfSession)="&amp;A63&amp;"", "Bar", "", "Close","5","0","All",,,"False","T","EveryTick"))</f>
        <v>#N/A</v>
      </c>
      <c r="H63" s="72" t="e">
        <f ca="1">IF(C63=0,NA(),RTD("cqg.rtd",,"StudyData", "Close("&amp;$H$2&amp;") When Barix("&amp;$H$2&amp;",reference:=StartOfSession)="&amp;A63&amp;"", "Bar", "", "Close","5","0","All",,,"False","T","EveryTick"))</f>
        <v>#N/A</v>
      </c>
      <c r="I63" s="72" t="e">
        <f ca="1">IF(C63=0,NA(),RTD("cqg.rtd",,"StudyData", "Close("&amp;$I$2&amp;") When Barix("&amp;$I$2&amp;",reference:=StartOfSession)="&amp;A63&amp;"", "Bar", "", "Close","5","0","All",,,"False","T","EveryTick"))</f>
        <v>#N/A</v>
      </c>
      <c r="J63" s="72" t="e">
        <f ca="1">IF(C63=0,NA(),RTD("cqg.rtd",,"StudyData", "Close("&amp;$J$2&amp;") When Barix("&amp;$J$2&amp;",reference:=StartOfSession)="&amp;A63&amp;"", "Bar", "", "Close","5","0","All",,,"False","T","EveryTick"))</f>
        <v>#N/A</v>
      </c>
      <c r="K63" s="72" t="e">
        <f ca="1">IF(C63=0,NA(),RTD("cqg.rtd",,"StudyData", "Close("&amp;$K$2&amp;") When Barix("&amp;$K$2&amp;",reference:=StartOfSession)="&amp;A63&amp;"", "Bar", "", "Close","5","0","All",,,"False","T","EveryTick"))</f>
        <v>#N/A</v>
      </c>
      <c r="L63" s="72" t="e">
        <f ca="1">IF(C63=0,NA(),RTD("cqg.rtd",,"StudyData", "Close("&amp;$L$2&amp;") When Barix("&amp;$L$2&amp;",reference:=StartOfSession)="&amp;A63&amp;"", "Bar", "", "Close","5","0","All",,,"False","T","EveryTick"))</f>
        <v>#N/A</v>
      </c>
      <c r="M63" s="72" t="e">
        <f ca="1">IF(C63=0,NA(),RTD("cqg.rtd",,"StudyData", "Close("&amp;$M$2&amp;") When Barix("&amp;$M$2&amp;",reference:=StartOfSession)="&amp;A63&amp;"", "Bar", "", "Close","5","0","All",,,"False","T","EveryTick"))</f>
        <v>#N/A</v>
      </c>
      <c r="N63" s="72" t="e">
        <f ca="1">IF(C63=0,NA(),RTD("cqg.rtd",,"StudyData", "Close("&amp;$N$2&amp;") When Barix("&amp;$N$2&amp;",reference:=StartOfSession)="&amp;A63&amp;"", "Bar", "", "Close","5","0","All",,,"False","T","EveryTick"))</f>
        <v>#N/A</v>
      </c>
      <c r="P63" s="69" t="e">
        <f ca="1">IF(C63=0,NA(),RTD("cqg.rtd",,"StudyData", "Close("&amp;$P$2&amp;") When Barix("&amp;$P$2&amp;",reference:=StartOfSession)="&amp;A63&amp;"", "Bar", "", "Close","5","0","All",,,"False","T","EveryTick"))</f>
        <v>#N/A</v>
      </c>
      <c r="Q63" s="69" t="e">
        <f ca="1">IF(C63=0,NA(),RTD("cqg.rtd",,"StudyData", "Close("&amp;$Q$2&amp;") When Barix("&amp;$Q$2&amp;",reference:=StartOfSession)="&amp;A63&amp;"", "Bar", "", "Close","5","0","All",,,"False","T","EveryTick"))</f>
        <v>#N/A</v>
      </c>
    </row>
    <row r="64" spans="1:17" x14ac:dyDescent="0.3">
      <c r="A64" s="72">
        <f t="shared" si="1"/>
        <v>60</v>
      </c>
      <c r="B64" s="77">
        <v>0.5625</v>
      </c>
      <c r="C64" s="73">
        <f t="shared" ca="1" si="0"/>
        <v>0</v>
      </c>
      <c r="E64" s="78" t="e">
        <f ca="1">IF(C64=0,NA(),RTD("cqg.rtd",,"StudyData", "Close("&amp;$E$2&amp;") When Barix("&amp;$E$2&amp;",reference:=StartOfSession)="&amp;A64&amp;"", "Bar", "", "Close","5","0","All",,,"False","T","EveryTick"))</f>
        <v>#N/A</v>
      </c>
      <c r="F64" s="72" t="e">
        <f ca="1">IF(C64=0,NA(),RTD("cqg.rtd",,"StudyData", "Close("&amp;$F$2&amp;") When Barix("&amp;$F$2&amp;",reference:=StartOfSession)="&amp;A64&amp;"", "Bar", "", "Close","5","0","All",,,"False","T","EveryTick"))</f>
        <v>#N/A</v>
      </c>
      <c r="G64" s="72" t="e">
        <f ca="1">IF(C64=0,NA(),RTD("cqg.rtd",,"StudyData", "Close("&amp;$G$2&amp;") When Barix("&amp;$G$2&amp;",reference:=StartOfSession)="&amp;A64&amp;"", "Bar", "", "Close","5","0","All",,,"False","T","EveryTick"))</f>
        <v>#N/A</v>
      </c>
      <c r="H64" s="72" t="e">
        <f ca="1">IF(C64=0,NA(),RTD("cqg.rtd",,"StudyData", "Close("&amp;$H$2&amp;") When Barix("&amp;$H$2&amp;",reference:=StartOfSession)="&amp;A64&amp;"", "Bar", "", "Close","5","0","All",,,"False","T","EveryTick"))</f>
        <v>#N/A</v>
      </c>
      <c r="I64" s="72" t="e">
        <f ca="1">IF(C64=0,NA(),RTD("cqg.rtd",,"StudyData", "Close("&amp;$I$2&amp;") When Barix("&amp;$I$2&amp;",reference:=StartOfSession)="&amp;A64&amp;"", "Bar", "", "Close","5","0","All",,,"False","T","EveryTick"))</f>
        <v>#N/A</v>
      </c>
      <c r="J64" s="72" t="e">
        <f ca="1">IF(C64=0,NA(),RTD("cqg.rtd",,"StudyData", "Close("&amp;$J$2&amp;") When Barix("&amp;$J$2&amp;",reference:=StartOfSession)="&amp;A64&amp;"", "Bar", "", "Close","5","0","All",,,"False","T","EveryTick"))</f>
        <v>#N/A</v>
      </c>
      <c r="K64" s="72" t="e">
        <f ca="1">IF(C64=0,NA(),RTD("cqg.rtd",,"StudyData", "Close("&amp;$K$2&amp;") When Barix("&amp;$K$2&amp;",reference:=StartOfSession)="&amp;A64&amp;"", "Bar", "", "Close","5","0","All",,,"False","T","EveryTick"))</f>
        <v>#N/A</v>
      </c>
      <c r="L64" s="72" t="e">
        <f ca="1">IF(C64=0,NA(),RTD("cqg.rtd",,"StudyData", "Close("&amp;$L$2&amp;") When Barix("&amp;$L$2&amp;",reference:=StartOfSession)="&amp;A64&amp;"", "Bar", "", "Close","5","0","All",,,"False","T","EveryTick"))</f>
        <v>#N/A</v>
      </c>
      <c r="M64" s="72" t="e">
        <f ca="1">IF(C64=0,NA(),RTD("cqg.rtd",,"StudyData", "Close("&amp;$M$2&amp;") When Barix("&amp;$M$2&amp;",reference:=StartOfSession)="&amp;A64&amp;"", "Bar", "", "Close","5","0","All",,,"False","T","EveryTick"))</f>
        <v>#N/A</v>
      </c>
      <c r="N64" s="72" t="e">
        <f ca="1">IF(C64=0,NA(),RTD("cqg.rtd",,"StudyData", "Close("&amp;$N$2&amp;") When Barix("&amp;$N$2&amp;",reference:=StartOfSession)="&amp;A64&amp;"", "Bar", "", "Close","5","0","All",,,"False","T","EveryTick"))</f>
        <v>#N/A</v>
      </c>
      <c r="P64" s="69" t="e">
        <f ca="1">IF(C64=0,NA(),RTD("cqg.rtd",,"StudyData", "Close("&amp;$P$2&amp;") When Barix("&amp;$P$2&amp;",reference:=StartOfSession)="&amp;A64&amp;"", "Bar", "", "Close","5","0","All",,,"False","T","EveryTick"))</f>
        <v>#N/A</v>
      </c>
      <c r="Q64" s="69" t="e">
        <f ca="1">IF(C64=0,NA(),RTD("cqg.rtd",,"StudyData", "Close("&amp;$Q$2&amp;") When Barix("&amp;$Q$2&amp;",reference:=StartOfSession)="&amp;A64&amp;"", "Bar", "", "Close","5","0","All",,,"False","T","EveryTick"))</f>
        <v>#N/A</v>
      </c>
    </row>
    <row r="65" spans="1:17" x14ac:dyDescent="0.3">
      <c r="A65" s="72">
        <f t="shared" si="1"/>
        <v>61</v>
      </c>
      <c r="B65" s="77">
        <v>0.56597222222222221</v>
      </c>
      <c r="C65" s="73">
        <f t="shared" ca="1" si="0"/>
        <v>0</v>
      </c>
      <c r="E65" s="78" t="e">
        <f ca="1">IF(C65=0,NA(),RTD("cqg.rtd",,"StudyData", "Close("&amp;$E$2&amp;") When Barix("&amp;$E$2&amp;",reference:=StartOfSession)="&amp;A65&amp;"", "Bar", "", "Close","5","0","All",,,"False","T","EveryTick"))</f>
        <v>#N/A</v>
      </c>
      <c r="F65" s="72" t="e">
        <f ca="1">IF(C65=0,NA(),RTD("cqg.rtd",,"StudyData", "Close("&amp;$F$2&amp;") When Barix("&amp;$F$2&amp;",reference:=StartOfSession)="&amp;A65&amp;"", "Bar", "", "Close","5","0","All",,,"False","T","EveryTick"))</f>
        <v>#N/A</v>
      </c>
      <c r="G65" s="72" t="e">
        <f ca="1">IF(C65=0,NA(),RTD("cqg.rtd",,"StudyData", "Close("&amp;$G$2&amp;") When Barix("&amp;$G$2&amp;",reference:=StartOfSession)="&amp;A65&amp;"", "Bar", "", "Close","5","0","All",,,"False","T","EveryTick"))</f>
        <v>#N/A</v>
      </c>
      <c r="H65" s="72" t="e">
        <f ca="1">IF(C65=0,NA(),RTD("cqg.rtd",,"StudyData", "Close("&amp;$H$2&amp;") When Barix("&amp;$H$2&amp;",reference:=StartOfSession)="&amp;A65&amp;"", "Bar", "", "Close","5","0","All",,,"False","T","EveryTick"))</f>
        <v>#N/A</v>
      </c>
      <c r="I65" s="72" t="e">
        <f ca="1">IF(C65=0,NA(),RTD("cqg.rtd",,"StudyData", "Close("&amp;$I$2&amp;") When Barix("&amp;$I$2&amp;",reference:=StartOfSession)="&amp;A65&amp;"", "Bar", "", "Close","5","0","All",,,"False","T","EveryTick"))</f>
        <v>#N/A</v>
      </c>
      <c r="J65" s="72" t="e">
        <f ca="1">IF(C65=0,NA(),RTD("cqg.rtd",,"StudyData", "Close("&amp;$J$2&amp;") When Barix("&amp;$J$2&amp;",reference:=StartOfSession)="&amp;A65&amp;"", "Bar", "", "Close","5","0","All",,,"False","T","EveryTick"))</f>
        <v>#N/A</v>
      </c>
      <c r="K65" s="72" t="e">
        <f ca="1">IF(C65=0,NA(),RTD("cqg.rtd",,"StudyData", "Close("&amp;$K$2&amp;") When Barix("&amp;$K$2&amp;",reference:=StartOfSession)="&amp;A65&amp;"", "Bar", "", "Close","5","0","All",,,"False","T","EveryTick"))</f>
        <v>#N/A</v>
      </c>
      <c r="L65" s="72" t="e">
        <f ca="1">IF(C65=0,NA(),RTD("cqg.rtd",,"StudyData", "Close("&amp;$L$2&amp;") When Barix("&amp;$L$2&amp;",reference:=StartOfSession)="&amp;A65&amp;"", "Bar", "", "Close","5","0","All",,,"False","T","EveryTick"))</f>
        <v>#N/A</v>
      </c>
      <c r="M65" s="72" t="e">
        <f ca="1">IF(C65=0,NA(),RTD("cqg.rtd",,"StudyData", "Close("&amp;$M$2&amp;") When Barix("&amp;$M$2&amp;",reference:=StartOfSession)="&amp;A65&amp;"", "Bar", "", "Close","5","0","All",,,"False","T","EveryTick"))</f>
        <v>#N/A</v>
      </c>
      <c r="N65" s="72" t="e">
        <f ca="1">IF(C65=0,NA(),RTD("cqg.rtd",,"StudyData", "Close("&amp;$N$2&amp;") When Barix("&amp;$N$2&amp;",reference:=StartOfSession)="&amp;A65&amp;"", "Bar", "", "Close","5","0","All",,,"False","T","EveryTick"))</f>
        <v>#N/A</v>
      </c>
      <c r="P65" s="69" t="e">
        <f ca="1">IF(C65=0,NA(),RTD("cqg.rtd",,"StudyData", "Close("&amp;$P$2&amp;") When Barix("&amp;$P$2&amp;",reference:=StartOfSession)="&amp;A65&amp;"", "Bar", "", "Close","5","0","All",,,"False","T","EveryTick"))</f>
        <v>#N/A</v>
      </c>
      <c r="Q65" s="69" t="e">
        <f ca="1">IF(C65=0,NA(),RTD("cqg.rtd",,"StudyData", "Close("&amp;$Q$2&amp;") When Barix("&amp;$Q$2&amp;",reference:=StartOfSession)="&amp;A65&amp;"", "Bar", "", "Close","5","0","All",,,"False","T","EveryTick"))</f>
        <v>#N/A</v>
      </c>
    </row>
    <row r="66" spans="1:17" x14ac:dyDescent="0.3">
      <c r="A66" s="72">
        <f t="shared" si="1"/>
        <v>62</v>
      </c>
      <c r="B66" s="77">
        <v>0.56944444444444442</v>
      </c>
      <c r="C66" s="73">
        <f t="shared" ca="1" si="0"/>
        <v>0</v>
      </c>
      <c r="E66" s="78" t="e">
        <f ca="1">IF(C66=0,NA(),RTD("cqg.rtd",,"StudyData", "Close("&amp;$E$2&amp;") When Barix("&amp;$E$2&amp;",reference:=StartOfSession)="&amp;A66&amp;"", "Bar", "", "Close","5","0","All",,,"False","T","EveryTick"))</f>
        <v>#N/A</v>
      </c>
      <c r="F66" s="72" t="e">
        <f ca="1">IF(C66=0,NA(),RTD("cqg.rtd",,"StudyData", "Close("&amp;$F$2&amp;") When Barix("&amp;$F$2&amp;",reference:=StartOfSession)="&amp;A66&amp;"", "Bar", "", "Close","5","0","All",,,"False","T","EveryTick"))</f>
        <v>#N/A</v>
      </c>
      <c r="G66" s="72" t="e">
        <f ca="1">IF(C66=0,NA(),RTD("cqg.rtd",,"StudyData", "Close("&amp;$G$2&amp;") When Barix("&amp;$G$2&amp;",reference:=StartOfSession)="&amp;A66&amp;"", "Bar", "", "Close","5","0","All",,,"False","T","EveryTick"))</f>
        <v>#N/A</v>
      </c>
      <c r="H66" s="72" t="e">
        <f ca="1">IF(C66=0,NA(),RTD("cqg.rtd",,"StudyData", "Close("&amp;$H$2&amp;") When Barix("&amp;$H$2&amp;",reference:=StartOfSession)="&amp;A66&amp;"", "Bar", "", "Close","5","0","All",,,"False","T","EveryTick"))</f>
        <v>#N/A</v>
      </c>
      <c r="I66" s="72" t="e">
        <f ca="1">IF(C66=0,NA(),RTD("cqg.rtd",,"StudyData", "Close("&amp;$I$2&amp;") When Barix("&amp;$I$2&amp;",reference:=StartOfSession)="&amp;A66&amp;"", "Bar", "", "Close","5","0","All",,,"False","T","EveryTick"))</f>
        <v>#N/A</v>
      </c>
      <c r="J66" s="72" t="e">
        <f ca="1">IF(C66=0,NA(),RTD("cqg.rtd",,"StudyData", "Close("&amp;$J$2&amp;") When Barix("&amp;$J$2&amp;",reference:=StartOfSession)="&amp;A66&amp;"", "Bar", "", "Close","5","0","All",,,"False","T","EveryTick"))</f>
        <v>#N/A</v>
      </c>
      <c r="K66" s="72" t="e">
        <f ca="1">IF(C66=0,NA(),RTD("cqg.rtd",,"StudyData", "Close("&amp;$K$2&amp;") When Barix("&amp;$K$2&amp;",reference:=StartOfSession)="&amp;A66&amp;"", "Bar", "", "Close","5","0","All",,,"False","T","EveryTick"))</f>
        <v>#N/A</v>
      </c>
      <c r="L66" s="72" t="e">
        <f ca="1">IF(C66=0,NA(),RTD("cqg.rtd",,"StudyData", "Close("&amp;$L$2&amp;") When Barix("&amp;$L$2&amp;",reference:=StartOfSession)="&amp;A66&amp;"", "Bar", "", "Close","5","0","All",,,"False","T","EveryTick"))</f>
        <v>#N/A</v>
      </c>
      <c r="M66" s="72" t="e">
        <f ca="1">IF(C66=0,NA(),RTD("cqg.rtd",,"StudyData", "Close("&amp;$M$2&amp;") When Barix("&amp;$M$2&amp;",reference:=StartOfSession)="&amp;A66&amp;"", "Bar", "", "Close","5","0","All",,,"False","T","EveryTick"))</f>
        <v>#N/A</v>
      </c>
      <c r="N66" s="72" t="e">
        <f ca="1">IF(C66=0,NA(),RTD("cqg.rtd",,"StudyData", "Close("&amp;$N$2&amp;") When Barix("&amp;$N$2&amp;",reference:=StartOfSession)="&amp;A66&amp;"", "Bar", "", "Close","5","0","All",,,"False","T","EveryTick"))</f>
        <v>#N/A</v>
      </c>
      <c r="P66" s="69" t="e">
        <f ca="1">IF(C66=0,NA(),RTD("cqg.rtd",,"StudyData", "Close("&amp;$P$2&amp;") When Barix("&amp;$P$2&amp;",reference:=StartOfSession)="&amp;A66&amp;"", "Bar", "", "Close","5","0","All",,,"False","T","EveryTick"))</f>
        <v>#N/A</v>
      </c>
      <c r="Q66" s="69" t="e">
        <f ca="1">IF(C66=0,NA(),RTD("cqg.rtd",,"StudyData", "Close("&amp;$Q$2&amp;") When Barix("&amp;$Q$2&amp;",reference:=StartOfSession)="&amp;A66&amp;"", "Bar", "", "Close","5","0","All",,,"False","T","EveryTick"))</f>
        <v>#N/A</v>
      </c>
    </row>
    <row r="67" spans="1:17" x14ac:dyDescent="0.3">
      <c r="A67" s="72">
        <f t="shared" si="1"/>
        <v>63</v>
      </c>
      <c r="B67" s="77">
        <v>0.57291666666666663</v>
      </c>
      <c r="C67" s="73">
        <f t="shared" ca="1" si="0"/>
        <v>0</v>
      </c>
      <c r="E67" s="78" t="e">
        <f ca="1">IF(C67=0,NA(),RTD("cqg.rtd",,"StudyData", "Close("&amp;$E$2&amp;") When Barix("&amp;$E$2&amp;",reference:=StartOfSession)="&amp;A67&amp;"", "Bar", "", "Close","5","0","All",,,"False","T","EveryTick"))</f>
        <v>#N/A</v>
      </c>
      <c r="F67" s="72" t="e">
        <f ca="1">IF(C67=0,NA(),RTD("cqg.rtd",,"StudyData", "Close("&amp;$F$2&amp;") When Barix("&amp;$F$2&amp;",reference:=StartOfSession)="&amp;A67&amp;"", "Bar", "", "Close","5","0","All",,,"False","T","EveryTick"))</f>
        <v>#N/A</v>
      </c>
      <c r="G67" s="72" t="e">
        <f ca="1">IF(C67=0,NA(),RTD("cqg.rtd",,"StudyData", "Close("&amp;$G$2&amp;") When Barix("&amp;$G$2&amp;",reference:=StartOfSession)="&amp;A67&amp;"", "Bar", "", "Close","5","0","All",,,"False","T","EveryTick"))</f>
        <v>#N/A</v>
      </c>
      <c r="H67" s="72" t="e">
        <f ca="1">IF(C67=0,NA(),RTD("cqg.rtd",,"StudyData", "Close("&amp;$H$2&amp;") When Barix("&amp;$H$2&amp;",reference:=StartOfSession)="&amp;A67&amp;"", "Bar", "", "Close","5","0","All",,,"False","T","EveryTick"))</f>
        <v>#N/A</v>
      </c>
      <c r="I67" s="72" t="e">
        <f ca="1">IF(C67=0,NA(),RTD("cqg.rtd",,"StudyData", "Close("&amp;$I$2&amp;") When Barix("&amp;$I$2&amp;",reference:=StartOfSession)="&amp;A67&amp;"", "Bar", "", "Close","5","0","All",,,"False","T","EveryTick"))</f>
        <v>#N/A</v>
      </c>
      <c r="J67" s="72" t="e">
        <f ca="1">IF(C67=0,NA(),RTD("cqg.rtd",,"StudyData", "Close("&amp;$J$2&amp;") When Barix("&amp;$J$2&amp;",reference:=StartOfSession)="&amp;A67&amp;"", "Bar", "", "Close","5","0","All",,,"False","T","EveryTick"))</f>
        <v>#N/A</v>
      </c>
      <c r="K67" s="72" t="e">
        <f ca="1">IF(C67=0,NA(),RTD("cqg.rtd",,"StudyData", "Close("&amp;$K$2&amp;") When Barix("&amp;$K$2&amp;",reference:=StartOfSession)="&amp;A67&amp;"", "Bar", "", "Close","5","0","All",,,"False","T","EveryTick"))</f>
        <v>#N/A</v>
      </c>
      <c r="L67" s="72" t="e">
        <f ca="1">IF(C67=0,NA(),RTD("cqg.rtd",,"StudyData", "Close("&amp;$L$2&amp;") When Barix("&amp;$L$2&amp;",reference:=StartOfSession)="&amp;A67&amp;"", "Bar", "", "Close","5","0","All",,,"False","T","EveryTick"))</f>
        <v>#N/A</v>
      </c>
      <c r="M67" s="72" t="e">
        <f ca="1">IF(C67=0,NA(),RTD("cqg.rtd",,"StudyData", "Close("&amp;$M$2&amp;") When Barix("&amp;$M$2&amp;",reference:=StartOfSession)="&amp;A67&amp;"", "Bar", "", "Close","5","0","All",,,"False","T","EveryTick"))</f>
        <v>#N/A</v>
      </c>
      <c r="N67" s="72" t="e">
        <f ca="1">IF(C67=0,NA(),RTD("cqg.rtd",,"StudyData", "Close("&amp;$N$2&amp;") When Barix("&amp;$N$2&amp;",reference:=StartOfSession)="&amp;A67&amp;"", "Bar", "", "Close","5","0","All",,,"False","T","EveryTick"))</f>
        <v>#N/A</v>
      </c>
      <c r="P67" s="69" t="e">
        <f ca="1">IF(C67=0,NA(),RTD("cqg.rtd",,"StudyData", "Close("&amp;$P$2&amp;") When Barix("&amp;$P$2&amp;",reference:=StartOfSession)="&amp;A67&amp;"", "Bar", "", "Close","5","0","All",,,"False","T","EveryTick"))</f>
        <v>#N/A</v>
      </c>
      <c r="Q67" s="69" t="e">
        <f ca="1">IF(C67=0,NA(),RTD("cqg.rtd",,"StudyData", "Close("&amp;$Q$2&amp;") When Barix("&amp;$Q$2&amp;",reference:=StartOfSession)="&amp;A67&amp;"", "Bar", "", "Close","5","0","All",,,"False","T","EveryTick"))</f>
        <v>#N/A</v>
      </c>
    </row>
    <row r="68" spans="1:17" x14ac:dyDescent="0.3">
      <c r="A68" s="72">
        <f t="shared" si="1"/>
        <v>64</v>
      </c>
      <c r="B68" s="77">
        <v>0.57638888888888895</v>
      </c>
      <c r="C68" s="73">
        <f t="shared" ca="1" si="0"/>
        <v>0</v>
      </c>
      <c r="E68" s="78" t="e">
        <f ca="1">IF(C68=0,NA(),RTD("cqg.rtd",,"StudyData", "Close("&amp;$E$2&amp;") When Barix("&amp;$E$2&amp;",reference:=StartOfSession)="&amp;A68&amp;"", "Bar", "", "Close","5","0","All",,,"False","T","EveryTick"))</f>
        <v>#N/A</v>
      </c>
      <c r="F68" s="72" t="e">
        <f ca="1">IF(C68=0,NA(),RTD("cqg.rtd",,"StudyData", "Close("&amp;$F$2&amp;") When Barix("&amp;$F$2&amp;",reference:=StartOfSession)="&amp;A68&amp;"", "Bar", "", "Close","5","0","All",,,"False","T","EveryTick"))</f>
        <v>#N/A</v>
      </c>
      <c r="G68" s="72" t="e">
        <f ca="1">IF(C68=0,NA(),RTD("cqg.rtd",,"StudyData", "Close("&amp;$G$2&amp;") When Barix("&amp;$G$2&amp;",reference:=StartOfSession)="&amp;A68&amp;"", "Bar", "", "Close","5","0","All",,,"False","T","EveryTick"))</f>
        <v>#N/A</v>
      </c>
      <c r="H68" s="72" t="e">
        <f ca="1">IF(C68=0,NA(),RTD("cqg.rtd",,"StudyData", "Close("&amp;$H$2&amp;") When Barix("&amp;$H$2&amp;",reference:=StartOfSession)="&amp;A68&amp;"", "Bar", "", "Close","5","0","All",,,"False","T","EveryTick"))</f>
        <v>#N/A</v>
      </c>
      <c r="I68" s="72" t="e">
        <f ca="1">IF(C68=0,NA(),RTD("cqg.rtd",,"StudyData", "Close("&amp;$I$2&amp;") When Barix("&amp;$I$2&amp;",reference:=StartOfSession)="&amp;A68&amp;"", "Bar", "", "Close","5","0","All",,,"False","T","EveryTick"))</f>
        <v>#N/A</v>
      </c>
      <c r="J68" s="72" t="e">
        <f ca="1">IF(C68=0,NA(),RTD("cqg.rtd",,"StudyData", "Close("&amp;$J$2&amp;") When Barix("&amp;$J$2&amp;",reference:=StartOfSession)="&amp;A68&amp;"", "Bar", "", "Close","5","0","All",,,"False","T","EveryTick"))</f>
        <v>#N/A</v>
      </c>
      <c r="K68" s="72" t="e">
        <f ca="1">IF(C68=0,NA(),RTD("cqg.rtd",,"StudyData", "Close("&amp;$K$2&amp;") When Barix("&amp;$K$2&amp;",reference:=StartOfSession)="&amp;A68&amp;"", "Bar", "", "Close","5","0","All",,,"False","T","EveryTick"))</f>
        <v>#N/A</v>
      </c>
      <c r="L68" s="72" t="e">
        <f ca="1">IF(C68=0,NA(),RTD("cqg.rtd",,"StudyData", "Close("&amp;$L$2&amp;") When Barix("&amp;$L$2&amp;",reference:=StartOfSession)="&amp;A68&amp;"", "Bar", "", "Close","5","0","All",,,"False","T","EveryTick"))</f>
        <v>#N/A</v>
      </c>
      <c r="M68" s="72" t="e">
        <f ca="1">IF(C68=0,NA(),RTD("cqg.rtd",,"StudyData", "Close("&amp;$M$2&amp;") When Barix("&amp;$M$2&amp;",reference:=StartOfSession)="&amp;A68&amp;"", "Bar", "", "Close","5","0","All",,,"False","T","EveryTick"))</f>
        <v>#N/A</v>
      </c>
      <c r="N68" s="72" t="e">
        <f ca="1">IF(C68=0,NA(),RTD("cqg.rtd",,"StudyData", "Close("&amp;$N$2&amp;") When Barix("&amp;$N$2&amp;",reference:=StartOfSession)="&amp;A68&amp;"", "Bar", "", "Close","5","0","All",,,"False","T","EveryTick"))</f>
        <v>#N/A</v>
      </c>
      <c r="P68" s="69" t="e">
        <f ca="1">IF(C68=0,NA(),RTD("cqg.rtd",,"StudyData", "Close("&amp;$P$2&amp;") When Barix("&amp;$P$2&amp;",reference:=StartOfSession)="&amp;A68&amp;"", "Bar", "", "Close","5","0","All",,,"False","T","EveryTick"))</f>
        <v>#N/A</v>
      </c>
      <c r="Q68" s="69" t="e">
        <f ca="1">IF(C68=0,NA(),RTD("cqg.rtd",,"StudyData", "Close("&amp;$Q$2&amp;") When Barix("&amp;$Q$2&amp;",reference:=StartOfSession)="&amp;A68&amp;"", "Bar", "", "Close","5","0","All",,,"False","T","EveryTick"))</f>
        <v>#N/A</v>
      </c>
    </row>
    <row r="69" spans="1:17" x14ac:dyDescent="0.3">
      <c r="A69" s="72">
        <f t="shared" si="1"/>
        <v>65</v>
      </c>
      <c r="B69" s="77">
        <v>0.57986111111111105</v>
      </c>
      <c r="C69" s="73">
        <f t="shared" ref="C69:C81" ca="1" si="2">IF($D$1=0,1,IF($C$2&gt;B69,1,0))</f>
        <v>0</v>
      </c>
      <c r="E69" s="78" t="e">
        <f ca="1">IF(C69=0,NA(),RTD("cqg.rtd",,"StudyData", "Close("&amp;$E$2&amp;") When Barix("&amp;$E$2&amp;",reference:=StartOfSession)="&amp;A69&amp;"", "Bar", "", "Close","5","0","All",,,"False","T","EveryTick"))</f>
        <v>#N/A</v>
      </c>
      <c r="F69" s="72" t="e">
        <f ca="1">IF(C69=0,NA(),RTD("cqg.rtd",,"StudyData", "Close("&amp;$F$2&amp;") When Barix("&amp;$F$2&amp;",reference:=StartOfSession)="&amp;A69&amp;"", "Bar", "", "Close","5","0","All",,,"False","T","EveryTick"))</f>
        <v>#N/A</v>
      </c>
      <c r="G69" s="72" t="e">
        <f ca="1">IF(C69=0,NA(),RTD("cqg.rtd",,"StudyData", "Close("&amp;$G$2&amp;") When Barix("&amp;$G$2&amp;",reference:=StartOfSession)="&amp;A69&amp;"", "Bar", "", "Close","5","0","All",,,"False","T","EveryTick"))</f>
        <v>#N/A</v>
      </c>
      <c r="H69" s="72" t="e">
        <f ca="1">IF(C69=0,NA(),RTD("cqg.rtd",,"StudyData", "Close("&amp;$H$2&amp;") When Barix("&amp;$H$2&amp;",reference:=StartOfSession)="&amp;A69&amp;"", "Bar", "", "Close","5","0","All",,,"False","T","EveryTick"))</f>
        <v>#N/A</v>
      </c>
      <c r="I69" s="72" t="e">
        <f ca="1">IF(C69=0,NA(),RTD("cqg.rtd",,"StudyData", "Close("&amp;$I$2&amp;") When Barix("&amp;$I$2&amp;",reference:=StartOfSession)="&amp;A69&amp;"", "Bar", "", "Close","5","0","All",,,"False","T","EveryTick"))</f>
        <v>#N/A</v>
      </c>
      <c r="J69" s="72" t="e">
        <f ca="1">IF(C69=0,NA(),RTD("cqg.rtd",,"StudyData", "Close("&amp;$J$2&amp;") When Barix("&amp;$J$2&amp;",reference:=StartOfSession)="&amp;A69&amp;"", "Bar", "", "Close","5","0","All",,,"False","T","EveryTick"))</f>
        <v>#N/A</v>
      </c>
      <c r="K69" s="72" t="e">
        <f ca="1">IF(C69=0,NA(),RTD("cqg.rtd",,"StudyData", "Close("&amp;$K$2&amp;") When Barix("&amp;$K$2&amp;",reference:=StartOfSession)="&amp;A69&amp;"", "Bar", "", "Close","5","0","All",,,"False","T","EveryTick"))</f>
        <v>#N/A</v>
      </c>
      <c r="L69" s="72" t="e">
        <f ca="1">IF(C69=0,NA(),RTD("cqg.rtd",,"StudyData", "Close("&amp;$L$2&amp;") When Barix("&amp;$L$2&amp;",reference:=StartOfSession)="&amp;A69&amp;"", "Bar", "", "Close","5","0","All",,,"False","T","EveryTick"))</f>
        <v>#N/A</v>
      </c>
      <c r="M69" s="72" t="e">
        <f ca="1">IF(C69=0,NA(),RTD("cqg.rtd",,"StudyData", "Close("&amp;$M$2&amp;") When Barix("&amp;$M$2&amp;",reference:=StartOfSession)="&amp;A69&amp;"", "Bar", "", "Close","5","0","All",,,"False","T","EveryTick"))</f>
        <v>#N/A</v>
      </c>
      <c r="N69" s="72" t="e">
        <f ca="1">IF(C69=0,NA(),RTD("cqg.rtd",,"StudyData", "Close("&amp;$N$2&amp;") When Barix("&amp;$N$2&amp;",reference:=StartOfSession)="&amp;A69&amp;"", "Bar", "", "Close","5","0","All",,,"False","T","EveryTick"))</f>
        <v>#N/A</v>
      </c>
      <c r="P69" s="69" t="e">
        <f ca="1">IF(C69=0,NA(),RTD("cqg.rtd",,"StudyData", "Close("&amp;$P$2&amp;") When Barix("&amp;$P$2&amp;",reference:=StartOfSession)="&amp;A69&amp;"", "Bar", "", "Close","5","0","All",,,"False","T","EveryTick"))</f>
        <v>#N/A</v>
      </c>
      <c r="Q69" s="69" t="e">
        <f ca="1">IF(C69=0,NA(),RTD("cqg.rtd",,"StudyData", "Close("&amp;$Q$2&amp;") When Barix("&amp;$Q$2&amp;",reference:=StartOfSession)="&amp;A69&amp;"", "Bar", "", "Close","5","0","All",,,"False","T","EveryTick"))</f>
        <v>#N/A</v>
      </c>
    </row>
    <row r="70" spans="1:17" x14ac:dyDescent="0.3">
      <c r="A70" s="72">
        <f t="shared" ref="A70:A81" si="3">A69+1</f>
        <v>66</v>
      </c>
      <c r="B70" s="77">
        <v>0.58333333333333337</v>
      </c>
      <c r="C70" s="73">
        <f t="shared" ca="1" si="2"/>
        <v>0</v>
      </c>
      <c r="E70" s="78" t="e">
        <f ca="1">IF(C70=0,NA(),RTD("cqg.rtd",,"StudyData", "Close("&amp;$E$2&amp;") When Barix("&amp;$E$2&amp;",reference:=StartOfSession)="&amp;A70&amp;"", "Bar", "", "Close","5","0","All",,,"False","T","EveryTick"))</f>
        <v>#N/A</v>
      </c>
      <c r="F70" s="72" t="e">
        <f ca="1">IF(C70=0,NA(),RTD("cqg.rtd",,"StudyData", "Close("&amp;$F$2&amp;") When Barix("&amp;$F$2&amp;",reference:=StartOfSession)="&amp;A70&amp;"", "Bar", "", "Close","5","0","All",,,"False","T","EveryTick"))</f>
        <v>#N/A</v>
      </c>
      <c r="G70" s="72" t="e">
        <f ca="1">IF(C70=0,NA(),RTD("cqg.rtd",,"StudyData", "Close("&amp;$G$2&amp;") When Barix("&amp;$G$2&amp;",reference:=StartOfSession)="&amp;A70&amp;"", "Bar", "", "Close","5","0","All",,,"False","T","EveryTick"))</f>
        <v>#N/A</v>
      </c>
      <c r="H70" s="72" t="e">
        <f ca="1">IF(C70=0,NA(),RTD("cqg.rtd",,"StudyData", "Close("&amp;$H$2&amp;") When Barix("&amp;$H$2&amp;",reference:=StartOfSession)="&amp;A70&amp;"", "Bar", "", "Close","5","0","All",,,"False","T","EveryTick"))</f>
        <v>#N/A</v>
      </c>
      <c r="I70" s="72" t="e">
        <f ca="1">IF(C70=0,NA(),RTD("cqg.rtd",,"StudyData", "Close("&amp;$I$2&amp;") When Barix("&amp;$I$2&amp;",reference:=StartOfSession)="&amp;A70&amp;"", "Bar", "", "Close","5","0","All",,,"False","T","EveryTick"))</f>
        <v>#N/A</v>
      </c>
      <c r="J70" s="72" t="e">
        <f ca="1">IF(C70=0,NA(),RTD("cqg.rtd",,"StudyData", "Close("&amp;$J$2&amp;") When Barix("&amp;$J$2&amp;",reference:=StartOfSession)="&amp;A70&amp;"", "Bar", "", "Close","5","0","All",,,"False","T","EveryTick"))</f>
        <v>#N/A</v>
      </c>
      <c r="K70" s="72" t="e">
        <f ca="1">IF(C70=0,NA(),RTD("cqg.rtd",,"StudyData", "Close("&amp;$K$2&amp;") When Barix("&amp;$K$2&amp;",reference:=StartOfSession)="&amp;A70&amp;"", "Bar", "", "Close","5","0","All",,,"False","T","EveryTick"))</f>
        <v>#N/A</v>
      </c>
      <c r="L70" s="72" t="e">
        <f ca="1">IF(C70=0,NA(),RTD("cqg.rtd",,"StudyData", "Close("&amp;$L$2&amp;") When Barix("&amp;$L$2&amp;",reference:=StartOfSession)="&amp;A70&amp;"", "Bar", "", "Close","5","0","All",,,"False","T","EveryTick"))</f>
        <v>#N/A</v>
      </c>
      <c r="M70" s="72" t="e">
        <f ca="1">IF(C70=0,NA(),RTD("cqg.rtd",,"StudyData", "Close("&amp;$M$2&amp;") When Barix("&amp;$M$2&amp;",reference:=StartOfSession)="&amp;A70&amp;"", "Bar", "", "Close","5","0","All",,,"False","T","EveryTick"))</f>
        <v>#N/A</v>
      </c>
      <c r="N70" s="72" t="e">
        <f ca="1">IF(C70=0,NA(),RTD("cqg.rtd",,"StudyData", "Close("&amp;$N$2&amp;") When Barix("&amp;$N$2&amp;",reference:=StartOfSession)="&amp;A70&amp;"", "Bar", "", "Close","5","0","All",,,"False","T","EveryTick"))</f>
        <v>#N/A</v>
      </c>
      <c r="P70" s="69" t="e">
        <f ca="1">IF(C70=0,NA(),RTD("cqg.rtd",,"StudyData", "Close("&amp;$P$2&amp;") When Barix("&amp;$P$2&amp;",reference:=StartOfSession)="&amp;A70&amp;"", "Bar", "", "Close","5","0","All",,,"False","T","EveryTick"))</f>
        <v>#N/A</v>
      </c>
      <c r="Q70" s="69" t="e">
        <f ca="1">IF(C70=0,NA(),RTD("cqg.rtd",,"StudyData", "Close("&amp;$Q$2&amp;") When Barix("&amp;$Q$2&amp;",reference:=StartOfSession)="&amp;A70&amp;"", "Bar", "", "Close","5","0","All",,,"False","T","EveryTick"))</f>
        <v>#N/A</v>
      </c>
    </row>
    <row r="71" spans="1:17" x14ac:dyDescent="0.3">
      <c r="A71" s="72">
        <f t="shared" si="3"/>
        <v>67</v>
      </c>
      <c r="B71" s="77">
        <v>0.58680555555555558</v>
      </c>
      <c r="C71" s="73">
        <f t="shared" ca="1" si="2"/>
        <v>0</v>
      </c>
      <c r="E71" s="78" t="e">
        <f ca="1">IF(C71=0,NA(),RTD("cqg.rtd",,"StudyData", "Close("&amp;$E$2&amp;") When Barix("&amp;$E$2&amp;",reference:=StartOfSession)="&amp;A71&amp;"", "Bar", "", "Close","5","0","All",,,"False","T","EveryTick"))</f>
        <v>#N/A</v>
      </c>
      <c r="F71" s="72" t="e">
        <f ca="1">IF(C71=0,NA(),RTD("cqg.rtd",,"StudyData", "Close("&amp;$F$2&amp;") When Barix("&amp;$F$2&amp;",reference:=StartOfSession)="&amp;A71&amp;"", "Bar", "", "Close","5","0","All",,,"False","T","EveryTick"))</f>
        <v>#N/A</v>
      </c>
      <c r="G71" s="72" t="e">
        <f ca="1">IF(C71=0,NA(),RTD("cqg.rtd",,"StudyData", "Close("&amp;$G$2&amp;") When Barix("&amp;$G$2&amp;",reference:=StartOfSession)="&amp;A71&amp;"", "Bar", "", "Close","5","0","All",,,"False","T","EveryTick"))</f>
        <v>#N/A</v>
      </c>
      <c r="H71" s="72" t="e">
        <f ca="1">IF(C71=0,NA(),RTD("cqg.rtd",,"StudyData", "Close("&amp;$H$2&amp;") When Barix("&amp;$H$2&amp;",reference:=StartOfSession)="&amp;A71&amp;"", "Bar", "", "Close","5","0","All",,,"False","T","EveryTick"))</f>
        <v>#N/A</v>
      </c>
      <c r="I71" s="72" t="e">
        <f ca="1">IF(C71=0,NA(),RTD("cqg.rtd",,"StudyData", "Close("&amp;$I$2&amp;") When Barix("&amp;$I$2&amp;",reference:=StartOfSession)="&amp;A71&amp;"", "Bar", "", "Close","5","0","All",,,"False","T","EveryTick"))</f>
        <v>#N/A</v>
      </c>
      <c r="J71" s="72" t="e">
        <f ca="1">IF(C71=0,NA(),RTD("cqg.rtd",,"StudyData", "Close("&amp;$J$2&amp;") When Barix("&amp;$J$2&amp;",reference:=StartOfSession)="&amp;A71&amp;"", "Bar", "", "Close","5","0","All",,,"False","T","EveryTick"))</f>
        <v>#N/A</v>
      </c>
      <c r="K71" s="72" t="e">
        <f ca="1">IF(C71=0,NA(),RTD("cqg.rtd",,"StudyData", "Close("&amp;$K$2&amp;") When Barix("&amp;$K$2&amp;",reference:=StartOfSession)="&amp;A71&amp;"", "Bar", "", "Close","5","0","All",,,"False","T","EveryTick"))</f>
        <v>#N/A</v>
      </c>
      <c r="L71" s="72" t="e">
        <f ca="1">IF(C71=0,NA(),RTD("cqg.rtd",,"StudyData", "Close("&amp;$L$2&amp;") When Barix("&amp;$L$2&amp;",reference:=StartOfSession)="&amp;A71&amp;"", "Bar", "", "Close","5","0","All",,,"False","T","EveryTick"))</f>
        <v>#N/A</v>
      </c>
      <c r="M71" s="72" t="e">
        <f ca="1">IF(C71=0,NA(),RTD("cqg.rtd",,"StudyData", "Close("&amp;$M$2&amp;") When Barix("&amp;$M$2&amp;",reference:=StartOfSession)="&amp;A71&amp;"", "Bar", "", "Close","5","0","All",,,"False","T","EveryTick"))</f>
        <v>#N/A</v>
      </c>
      <c r="N71" s="72" t="e">
        <f ca="1">IF(C71=0,NA(),RTD("cqg.rtd",,"StudyData", "Close("&amp;$N$2&amp;") When Barix("&amp;$N$2&amp;",reference:=StartOfSession)="&amp;A71&amp;"", "Bar", "", "Close","5","0","All",,,"False","T","EveryTick"))</f>
        <v>#N/A</v>
      </c>
      <c r="P71" s="69" t="e">
        <f ca="1">IF(C71=0,NA(),RTD("cqg.rtd",,"StudyData", "Close("&amp;$P$2&amp;") When Barix("&amp;$P$2&amp;",reference:=StartOfSession)="&amp;A71&amp;"", "Bar", "", "Close","5","0","All",,,"False","T","EveryTick"))</f>
        <v>#N/A</v>
      </c>
      <c r="Q71" s="69" t="e">
        <f ca="1">IF(C71=0,NA(),RTD("cqg.rtd",,"StudyData", "Close("&amp;$Q$2&amp;") When Barix("&amp;$Q$2&amp;",reference:=StartOfSession)="&amp;A71&amp;"", "Bar", "", "Close","5","0","All",,,"False","T","EveryTick"))</f>
        <v>#N/A</v>
      </c>
    </row>
    <row r="72" spans="1:17" x14ac:dyDescent="0.3">
      <c r="A72" s="72">
        <f t="shared" si="3"/>
        <v>68</v>
      </c>
      <c r="B72" s="77">
        <v>0.59027777777777779</v>
      </c>
      <c r="C72" s="73">
        <f t="shared" ca="1" si="2"/>
        <v>0</v>
      </c>
      <c r="E72" s="78" t="e">
        <f ca="1">IF(C72=0,NA(),RTD("cqg.rtd",,"StudyData", "Close("&amp;$E$2&amp;") When Barix("&amp;$E$2&amp;",reference:=StartOfSession)="&amp;A72&amp;"", "Bar", "", "Close","5","0","All",,,"False","T","EveryTick"))</f>
        <v>#N/A</v>
      </c>
      <c r="F72" s="72" t="e">
        <f ca="1">IF(C72=0,NA(),RTD("cqg.rtd",,"StudyData", "Close("&amp;$F$2&amp;") When Barix("&amp;$F$2&amp;",reference:=StartOfSession)="&amp;A72&amp;"", "Bar", "", "Close","5","0","All",,,"False","T","EveryTick"))</f>
        <v>#N/A</v>
      </c>
      <c r="G72" s="72" t="e">
        <f ca="1">IF(C72=0,NA(),RTD("cqg.rtd",,"StudyData", "Close("&amp;$G$2&amp;") When Barix("&amp;$G$2&amp;",reference:=StartOfSession)="&amp;A72&amp;"", "Bar", "", "Close","5","0","All",,,"False","T","EveryTick"))</f>
        <v>#N/A</v>
      </c>
      <c r="H72" s="72" t="e">
        <f ca="1">IF(C72=0,NA(),RTD("cqg.rtd",,"StudyData", "Close("&amp;$H$2&amp;") When Barix("&amp;$H$2&amp;",reference:=StartOfSession)="&amp;A72&amp;"", "Bar", "", "Close","5","0","All",,,"False","T","EveryTick"))</f>
        <v>#N/A</v>
      </c>
      <c r="I72" s="72" t="e">
        <f ca="1">IF(C72=0,NA(),RTD("cqg.rtd",,"StudyData", "Close("&amp;$I$2&amp;") When Barix("&amp;$I$2&amp;",reference:=StartOfSession)="&amp;A72&amp;"", "Bar", "", "Close","5","0","All",,,"False","T","EveryTick"))</f>
        <v>#N/A</v>
      </c>
      <c r="J72" s="72" t="e">
        <f ca="1">IF(C72=0,NA(),RTD("cqg.rtd",,"StudyData", "Close("&amp;$J$2&amp;") When Barix("&amp;$J$2&amp;",reference:=StartOfSession)="&amp;A72&amp;"", "Bar", "", "Close","5","0","All",,,"False","T","EveryTick"))</f>
        <v>#N/A</v>
      </c>
      <c r="K72" s="72" t="e">
        <f ca="1">IF(C72=0,NA(),RTD("cqg.rtd",,"StudyData", "Close("&amp;$K$2&amp;") When Barix("&amp;$K$2&amp;",reference:=StartOfSession)="&amp;A72&amp;"", "Bar", "", "Close","5","0","All",,,"False","T","EveryTick"))</f>
        <v>#N/A</v>
      </c>
      <c r="L72" s="72" t="e">
        <f ca="1">IF(C72=0,NA(),RTD("cqg.rtd",,"StudyData", "Close("&amp;$L$2&amp;") When Barix("&amp;$L$2&amp;",reference:=StartOfSession)="&amp;A72&amp;"", "Bar", "", "Close","5","0","All",,,"False","T","EveryTick"))</f>
        <v>#N/A</v>
      </c>
      <c r="M72" s="72" t="e">
        <f ca="1">IF(C72=0,NA(),RTD("cqg.rtd",,"StudyData", "Close("&amp;$M$2&amp;") When Barix("&amp;$M$2&amp;",reference:=StartOfSession)="&amp;A72&amp;"", "Bar", "", "Close","5","0","All",,,"False","T","EveryTick"))</f>
        <v>#N/A</v>
      </c>
      <c r="N72" s="72" t="e">
        <f ca="1">IF(C72=0,NA(),RTD("cqg.rtd",,"StudyData", "Close("&amp;$N$2&amp;") When Barix("&amp;$N$2&amp;",reference:=StartOfSession)="&amp;A72&amp;"", "Bar", "", "Close","5","0","All",,,"False","T","EveryTick"))</f>
        <v>#N/A</v>
      </c>
      <c r="P72" s="69" t="e">
        <f ca="1">IF(C72=0,NA(),RTD("cqg.rtd",,"StudyData", "Close("&amp;$P$2&amp;") When Barix("&amp;$P$2&amp;",reference:=StartOfSession)="&amp;A72&amp;"", "Bar", "", "Close","5","0","All",,,"False","T","EveryTick"))</f>
        <v>#N/A</v>
      </c>
      <c r="Q72" s="69" t="e">
        <f ca="1">IF(C72=0,NA(),RTD("cqg.rtd",,"StudyData", "Close("&amp;$Q$2&amp;") When Barix("&amp;$Q$2&amp;",reference:=StartOfSession)="&amp;A72&amp;"", "Bar", "", "Close","5","0","All",,,"False","T","EveryTick"))</f>
        <v>#N/A</v>
      </c>
    </row>
    <row r="73" spans="1:17" x14ac:dyDescent="0.3">
      <c r="A73" s="72">
        <f t="shared" si="3"/>
        <v>69</v>
      </c>
      <c r="B73" s="77">
        <v>0.59375</v>
      </c>
      <c r="C73" s="73">
        <f t="shared" ca="1" si="2"/>
        <v>0</v>
      </c>
      <c r="E73" s="78" t="e">
        <f ca="1">IF(C73=0,NA(),RTD("cqg.rtd",,"StudyData", "Close("&amp;$E$2&amp;") When Barix("&amp;$E$2&amp;",reference:=StartOfSession)="&amp;A73&amp;"", "Bar", "", "Close","5","0","All",,,"False","T","EveryTick"))</f>
        <v>#N/A</v>
      </c>
      <c r="F73" s="72" t="e">
        <f ca="1">IF(C73=0,NA(),RTD("cqg.rtd",,"StudyData", "Close("&amp;$F$2&amp;") When Barix("&amp;$F$2&amp;",reference:=StartOfSession)="&amp;A73&amp;"", "Bar", "", "Close","5","0","All",,,"False","T","EveryTick"))</f>
        <v>#N/A</v>
      </c>
      <c r="G73" s="72" t="e">
        <f ca="1">IF(C73=0,NA(),RTD("cqg.rtd",,"StudyData", "Close("&amp;$G$2&amp;") When Barix("&amp;$G$2&amp;",reference:=StartOfSession)="&amp;A73&amp;"", "Bar", "", "Close","5","0","All",,,"False","T","EveryTick"))</f>
        <v>#N/A</v>
      </c>
      <c r="H73" s="72" t="e">
        <f ca="1">IF(C73=0,NA(),RTD("cqg.rtd",,"StudyData", "Close("&amp;$H$2&amp;") When Barix("&amp;$H$2&amp;",reference:=StartOfSession)="&amp;A73&amp;"", "Bar", "", "Close","5","0","All",,,"False","T","EveryTick"))</f>
        <v>#N/A</v>
      </c>
      <c r="I73" s="72" t="e">
        <f ca="1">IF(C73=0,NA(),RTD("cqg.rtd",,"StudyData", "Close("&amp;$I$2&amp;") When Barix("&amp;$I$2&amp;",reference:=StartOfSession)="&amp;A73&amp;"", "Bar", "", "Close","5","0","All",,,"False","T","EveryTick"))</f>
        <v>#N/A</v>
      </c>
      <c r="J73" s="72" t="e">
        <f ca="1">IF(C73=0,NA(),RTD("cqg.rtd",,"StudyData", "Close("&amp;$J$2&amp;") When Barix("&amp;$J$2&amp;",reference:=StartOfSession)="&amp;A73&amp;"", "Bar", "", "Close","5","0","All",,,"False","T","EveryTick"))</f>
        <v>#N/A</v>
      </c>
      <c r="K73" s="72" t="e">
        <f ca="1">IF(C73=0,NA(),RTD("cqg.rtd",,"StudyData", "Close("&amp;$K$2&amp;") When Barix("&amp;$K$2&amp;",reference:=StartOfSession)="&amp;A73&amp;"", "Bar", "", "Close","5","0","All",,,"False","T","EveryTick"))</f>
        <v>#N/A</v>
      </c>
      <c r="L73" s="72" t="e">
        <f ca="1">IF(C73=0,NA(),RTD("cqg.rtd",,"StudyData", "Close("&amp;$L$2&amp;") When Barix("&amp;$L$2&amp;",reference:=StartOfSession)="&amp;A73&amp;"", "Bar", "", "Close","5","0","All",,,"False","T","EveryTick"))</f>
        <v>#N/A</v>
      </c>
      <c r="M73" s="72" t="e">
        <f ca="1">IF(C73=0,NA(),RTD("cqg.rtd",,"StudyData", "Close("&amp;$M$2&amp;") When Barix("&amp;$M$2&amp;",reference:=StartOfSession)="&amp;A73&amp;"", "Bar", "", "Close","5","0","All",,,"False","T","EveryTick"))</f>
        <v>#N/A</v>
      </c>
      <c r="N73" s="72" t="e">
        <f ca="1">IF(C73=0,NA(),RTD("cqg.rtd",,"StudyData", "Close("&amp;$N$2&amp;") When Barix("&amp;$N$2&amp;",reference:=StartOfSession)="&amp;A73&amp;"", "Bar", "", "Close","5","0","All",,,"False","T","EveryTick"))</f>
        <v>#N/A</v>
      </c>
      <c r="P73" s="69" t="e">
        <f ca="1">IF(C73=0,NA(),RTD("cqg.rtd",,"StudyData", "Close("&amp;$P$2&amp;") When Barix("&amp;$P$2&amp;",reference:=StartOfSession)="&amp;A73&amp;"", "Bar", "", "Close","5","0","All",,,"False","T","EveryTick"))</f>
        <v>#N/A</v>
      </c>
      <c r="Q73" s="69" t="e">
        <f ca="1">IF(C73=0,NA(),RTD("cqg.rtd",,"StudyData", "Close("&amp;$Q$2&amp;") When Barix("&amp;$Q$2&amp;",reference:=StartOfSession)="&amp;A73&amp;"", "Bar", "", "Close","5","0","All",,,"False","T","EveryTick"))</f>
        <v>#N/A</v>
      </c>
    </row>
    <row r="74" spans="1:17" x14ac:dyDescent="0.3">
      <c r="A74" s="72">
        <f t="shared" si="3"/>
        <v>70</v>
      </c>
      <c r="B74" s="77">
        <v>0.59722222222222221</v>
      </c>
      <c r="C74" s="73">
        <f t="shared" ca="1" si="2"/>
        <v>0</v>
      </c>
      <c r="E74" s="78" t="e">
        <f ca="1">IF(C74=0,NA(),RTD("cqg.rtd",,"StudyData", "Close("&amp;$E$2&amp;") When Barix("&amp;$E$2&amp;",reference:=StartOfSession)="&amp;A74&amp;"", "Bar", "", "Close","5","0","All",,,"False","T","EveryTick"))</f>
        <v>#N/A</v>
      </c>
      <c r="F74" s="72" t="e">
        <f ca="1">IF(C74=0,NA(),RTD("cqg.rtd",,"StudyData", "Close("&amp;$F$2&amp;") When Barix("&amp;$F$2&amp;",reference:=StartOfSession)="&amp;A74&amp;"", "Bar", "", "Close","5","0","All",,,"False","T","EveryTick"))</f>
        <v>#N/A</v>
      </c>
      <c r="G74" s="72" t="e">
        <f ca="1">IF(C74=0,NA(),RTD("cqg.rtd",,"StudyData", "Close("&amp;$G$2&amp;") When Barix("&amp;$G$2&amp;",reference:=StartOfSession)="&amp;A74&amp;"", "Bar", "", "Close","5","0","All",,,"False","T","EveryTick"))</f>
        <v>#N/A</v>
      </c>
      <c r="H74" s="72" t="e">
        <f ca="1">IF(C74=0,NA(),RTD("cqg.rtd",,"StudyData", "Close("&amp;$H$2&amp;") When Barix("&amp;$H$2&amp;",reference:=StartOfSession)="&amp;A74&amp;"", "Bar", "", "Close","5","0","All",,,"False","T","EveryTick"))</f>
        <v>#N/A</v>
      </c>
      <c r="I74" s="72" t="e">
        <f ca="1">IF(C74=0,NA(),RTD("cqg.rtd",,"StudyData", "Close("&amp;$I$2&amp;") When Barix("&amp;$I$2&amp;",reference:=StartOfSession)="&amp;A74&amp;"", "Bar", "", "Close","5","0","All",,,"False","T","EveryTick"))</f>
        <v>#N/A</v>
      </c>
      <c r="J74" s="72" t="e">
        <f ca="1">IF(C74=0,NA(),RTD("cqg.rtd",,"StudyData", "Close("&amp;$J$2&amp;") When Barix("&amp;$J$2&amp;",reference:=StartOfSession)="&amp;A74&amp;"", "Bar", "", "Close","5","0","All",,,"False","T","EveryTick"))</f>
        <v>#N/A</v>
      </c>
      <c r="K74" s="72" t="e">
        <f ca="1">IF(C74=0,NA(),RTD("cqg.rtd",,"StudyData", "Close("&amp;$K$2&amp;") When Barix("&amp;$K$2&amp;",reference:=StartOfSession)="&amp;A74&amp;"", "Bar", "", "Close","5","0","All",,,"False","T","EveryTick"))</f>
        <v>#N/A</v>
      </c>
      <c r="L74" s="72" t="e">
        <f ca="1">IF(C74=0,NA(),RTD("cqg.rtd",,"StudyData", "Close("&amp;$L$2&amp;") When Barix("&amp;$L$2&amp;",reference:=StartOfSession)="&amp;A74&amp;"", "Bar", "", "Close","5","0","All",,,"False","T","EveryTick"))</f>
        <v>#N/A</v>
      </c>
      <c r="M74" s="72" t="e">
        <f ca="1">IF(C74=0,NA(),RTD("cqg.rtd",,"StudyData", "Close("&amp;$M$2&amp;") When Barix("&amp;$M$2&amp;",reference:=StartOfSession)="&amp;A74&amp;"", "Bar", "", "Close","5","0","All",,,"False","T","EveryTick"))</f>
        <v>#N/A</v>
      </c>
      <c r="N74" s="72" t="e">
        <f ca="1">IF(C74=0,NA(),RTD("cqg.rtd",,"StudyData", "Close("&amp;$N$2&amp;") When Barix("&amp;$N$2&amp;",reference:=StartOfSession)="&amp;A74&amp;"", "Bar", "", "Close","5","0","All",,,"False","T","EveryTick"))</f>
        <v>#N/A</v>
      </c>
      <c r="P74" s="69" t="e">
        <f ca="1">IF(C74=0,NA(),RTD("cqg.rtd",,"StudyData", "Close("&amp;$P$2&amp;") When Barix("&amp;$P$2&amp;",reference:=StartOfSession)="&amp;A74&amp;"", "Bar", "", "Close","5","0","All",,,"False","T","EveryTick"))</f>
        <v>#N/A</v>
      </c>
      <c r="Q74" s="69" t="e">
        <f ca="1">IF(C74=0,NA(),RTD("cqg.rtd",,"StudyData", "Close("&amp;$Q$2&amp;") When Barix("&amp;$Q$2&amp;",reference:=StartOfSession)="&amp;A74&amp;"", "Bar", "", "Close","5","0","All",,,"False","T","EveryTick"))</f>
        <v>#N/A</v>
      </c>
    </row>
    <row r="75" spans="1:17" x14ac:dyDescent="0.3">
      <c r="A75" s="72">
        <f t="shared" si="3"/>
        <v>71</v>
      </c>
      <c r="B75" s="77">
        <v>0.60069444444444442</v>
      </c>
      <c r="C75" s="73">
        <f t="shared" ca="1" si="2"/>
        <v>0</v>
      </c>
      <c r="E75" s="78" t="e">
        <f ca="1">IF(C75=0,NA(),RTD("cqg.rtd",,"StudyData", "Close("&amp;$E$2&amp;") When Barix("&amp;$E$2&amp;",reference:=StartOfSession)="&amp;A75&amp;"", "Bar", "", "Close","5","0","All",,,"False","T","EveryTick"))</f>
        <v>#N/A</v>
      </c>
      <c r="F75" s="72" t="e">
        <f ca="1">IF(C75=0,NA(),RTD("cqg.rtd",,"StudyData", "Close("&amp;$F$2&amp;") When Barix("&amp;$F$2&amp;",reference:=StartOfSession)="&amp;A75&amp;"", "Bar", "", "Close","5","0","All",,,"False","T","EveryTick"))</f>
        <v>#N/A</v>
      </c>
      <c r="G75" s="72" t="e">
        <f ca="1">IF(C75=0,NA(),RTD("cqg.rtd",,"StudyData", "Close("&amp;$G$2&amp;") When Barix("&amp;$G$2&amp;",reference:=StartOfSession)="&amp;A75&amp;"", "Bar", "", "Close","5","0","All",,,"False","T","EveryTick"))</f>
        <v>#N/A</v>
      </c>
      <c r="H75" s="72" t="e">
        <f ca="1">IF(C75=0,NA(),RTD("cqg.rtd",,"StudyData", "Close("&amp;$H$2&amp;") When Barix("&amp;$H$2&amp;",reference:=StartOfSession)="&amp;A75&amp;"", "Bar", "", "Close","5","0","All",,,"False","T","EveryTick"))</f>
        <v>#N/A</v>
      </c>
      <c r="I75" s="72" t="e">
        <f ca="1">IF(C75=0,NA(),RTD("cqg.rtd",,"StudyData", "Close("&amp;$I$2&amp;") When Barix("&amp;$I$2&amp;",reference:=StartOfSession)="&amp;A75&amp;"", "Bar", "", "Close","5","0","All",,,"False","T","EveryTick"))</f>
        <v>#N/A</v>
      </c>
      <c r="J75" s="72" t="e">
        <f ca="1">IF(C75=0,NA(),RTD("cqg.rtd",,"StudyData", "Close("&amp;$J$2&amp;") When Barix("&amp;$J$2&amp;",reference:=StartOfSession)="&amp;A75&amp;"", "Bar", "", "Close","5","0","All",,,"False","T","EveryTick"))</f>
        <v>#N/A</v>
      </c>
      <c r="K75" s="72" t="e">
        <f ca="1">IF(C75=0,NA(),RTD("cqg.rtd",,"StudyData", "Close("&amp;$K$2&amp;") When Barix("&amp;$K$2&amp;",reference:=StartOfSession)="&amp;A75&amp;"", "Bar", "", "Close","5","0","All",,,"False","T","EveryTick"))</f>
        <v>#N/A</v>
      </c>
      <c r="L75" s="72" t="e">
        <f ca="1">IF(C75=0,NA(),RTD("cqg.rtd",,"StudyData", "Close("&amp;$L$2&amp;") When Barix("&amp;$L$2&amp;",reference:=StartOfSession)="&amp;A75&amp;"", "Bar", "", "Close","5","0","All",,,"False","T","EveryTick"))</f>
        <v>#N/A</v>
      </c>
      <c r="M75" s="72" t="e">
        <f ca="1">IF(C75=0,NA(),RTD("cqg.rtd",,"StudyData", "Close("&amp;$M$2&amp;") When Barix("&amp;$M$2&amp;",reference:=StartOfSession)="&amp;A75&amp;"", "Bar", "", "Close","5","0","All",,,"False","T","EveryTick"))</f>
        <v>#N/A</v>
      </c>
      <c r="N75" s="72" t="e">
        <f ca="1">IF(C75=0,NA(),RTD("cqg.rtd",,"StudyData", "Close("&amp;$N$2&amp;") When Barix("&amp;$N$2&amp;",reference:=StartOfSession)="&amp;A75&amp;"", "Bar", "", "Close","5","0","All",,,"False","T","EveryTick"))</f>
        <v>#N/A</v>
      </c>
      <c r="P75" s="69" t="e">
        <f ca="1">IF(C75=0,NA(),RTD("cqg.rtd",,"StudyData", "Close("&amp;$P$2&amp;") When Barix("&amp;$P$2&amp;",reference:=StartOfSession)="&amp;A75&amp;"", "Bar", "", "Close","5","0","All",,,"False","T","EveryTick"))</f>
        <v>#N/A</v>
      </c>
      <c r="Q75" s="69" t="e">
        <f ca="1">IF(C75=0,NA(),RTD("cqg.rtd",,"StudyData", "Close("&amp;$Q$2&amp;") When Barix("&amp;$Q$2&amp;",reference:=StartOfSession)="&amp;A75&amp;"", "Bar", "", "Close","5","0","All",,,"False","T","EveryTick"))</f>
        <v>#N/A</v>
      </c>
    </row>
    <row r="76" spans="1:17" x14ac:dyDescent="0.3">
      <c r="A76" s="72">
        <f t="shared" si="3"/>
        <v>72</v>
      </c>
      <c r="B76" s="77">
        <v>0.60416666666666663</v>
      </c>
      <c r="C76" s="73">
        <f t="shared" ca="1" si="2"/>
        <v>0</v>
      </c>
      <c r="E76" s="78" t="e">
        <f ca="1">IF(C76=0,NA(),RTD("cqg.rtd",,"StudyData", "Close("&amp;$E$2&amp;") When Barix("&amp;$E$2&amp;",reference:=StartOfSession)="&amp;A76&amp;"", "Bar", "", "Close","5","0","All",,,"False","T","EveryTick"))</f>
        <v>#N/A</v>
      </c>
      <c r="F76" s="72" t="e">
        <f ca="1">IF(C76=0,NA(),RTD("cqg.rtd",,"StudyData", "Close("&amp;$F$2&amp;") When Barix("&amp;$F$2&amp;",reference:=StartOfSession)="&amp;A76&amp;"", "Bar", "", "Close","5","0","All",,,"False","T","EveryTick"))</f>
        <v>#N/A</v>
      </c>
      <c r="G76" s="72" t="e">
        <f ca="1">IF(C76=0,NA(),RTD("cqg.rtd",,"StudyData", "Close("&amp;$G$2&amp;") When Barix("&amp;$G$2&amp;",reference:=StartOfSession)="&amp;A76&amp;"", "Bar", "", "Close","5","0","All",,,"False","T","EveryTick"))</f>
        <v>#N/A</v>
      </c>
      <c r="H76" s="72" t="e">
        <f ca="1">IF(C76=0,NA(),RTD("cqg.rtd",,"StudyData", "Close("&amp;$H$2&amp;") When Barix("&amp;$H$2&amp;",reference:=StartOfSession)="&amp;A76&amp;"", "Bar", "", "Close","5","0","All",,,"False","T","EveryTick"))</f>
        <v>#N/A</v>
      </c>
      <c r="I76" s="72" t="e">
        <f ca="1">IF(C76=0,NA(),RTD("cqg.rtd",,"StudyData", "Close("&amp;$I$2&amp;") When Barix("&amp;$I$2&amp;",reference:=StartOfSession)="&amp;A76&amp;"", "Bar", "", "Close","5","0","All",,,"False","T","EveryTick"))</f>
        <v>#N/A</v>
      </c>
      <c r="J76" s="72" t="e">
        <f ca="1">IF(C76=0,NA(),RTD("cqg.rtd",,"StudyData", "Close("&amp;$J$2&amp;") When Barix("&amp;$J$2&amp;",reference:=StartOfSession)="&amp;A76&amp;"", "Bar", "", "Close","5","0","All",,,"False","T","EveryTick"))</f>
        <v>#N/A</v>
      </c>
      <c r="K76" s="72" t="e">
        <f ca="1">IF(C76=0,NA(),RTD("cqg.rtd",,"StudyData", "Close("&amp;$K$2&amp;") When Barix("&amp;$K$2&amp;",reference:=StartOfSession)="&amp;A76&amp;"", "Bar", "", "Close","5","0","All",,,"False","T","EveryTick"))</f>
        <v>#N/A</v>
      </c>
      <c r="L76" s="72" t="e">
        <f ca="1">IF(C76=0,NA(),RTD("cqg.rtd",,"StudyData", "Close("&amp;$L$2&amp;") When Barix("&amp;$L$2&amp;",reference:=StartOfSession)="&amp;A76&amp;"", "Bar", "", "Close","5","0","All",,,"False","T","EveryTick"))</f>
        <v>#N/A</v>
      </c>
      <c r="M76" s="72" t="e">
        <f ca="1">IF(C76=0,NA(),RTD("cqg.rtd",,"StudyData", "Close("&amp;$M$2&amp;") When Barix("&amp;$M$2&amp;",reference:=StartOfSession)="&amp;A76&amp;"", "Bar", "", "Close","5","0","All",,,"False","T","EveryTick"))</f>
        <v>#N/A</v>
      </c>
      <c r="N76" s="72" t="e">
        <f ca="1">IF(C76=0,NA(),RTD("cqg.rtd",,"StudyData", "Close("&amp;$N$2&amp;") When Barix("&amp;$N$2&amp;",reference:=StartOfSession)="&amp;A76&amp;"", "Bar", "", "Close","5","0","All",,,"False","T","EveryTick"))</f>
        <v>#N/A</v>
      </c>
      <c r="P76" s="69" t="e">
        <f ca="1">IF(C76=0,NA(),RTD("cqg.rtd",,"StudyData", "Close("&amp;$P$2&amp;") When Barix("&amp;$P$2&amp;",reference:=StartOfSession)="&amp;A76&amp;"", "Bar", "", "Close","5","0","All",,,"False","T","EveryTick"))</f>
        <v>#N/A</v>
      </c>
      <c r="Q76" s="69" t="e">
        <f ca="1">IF(C76=0,NA(),RTD("cqg.rtd",,"StudyData", "Close("&amp;$Q$2&amp;") When Barix("&amp;$Q$2&amp;",reference:=StartOfSession)="&amp;A76&amp;"", "Bar", "", "Close","5","0","All",,,"False","T","EveryTick"))</f>
        <v>#N/A</v>
      </c>
    </row>
    <row r="77" spans="1:17" x14ac:dyDescent="0.3">
      <c r="A77" s="72">
        <f t="shared" si="3"/>
        <v>73</v>
      </c>
      <c r="B77" s="77">
        <v>0.60763888888888895</v>
      </c>
      <c r="C77" s="73">
        <f t="shared" ca="1" si="2"/>
        <v>0</v>
      </c>
      <c r="E77" s="78" t="e">
        <f ca="1">IF(C77=0,NA(),RTD("cqg.rtd",,"StudyData", "Close("&amp;$E$2&amp;") When Barix("&amp;$E$2&amp;",reference:=StartOfSession)="&amp;A77&amp;"", "Bar", "", "Close","5","0","All",,,"False","T","EveryTick"))</f>
        <v>#N/A</v>
      </c>
      <c r="F77" s="72" t="e">
        <f ca="1">IF(C77=0,NA(),RTD("cqg.rtd",,"StudyData", "Close("&amp;$F$2&amp;") When Barix("&amp;$F$2&amp;",reference:=StartOfSession)="&amp;A77&amp;"", "Bar", "", "Close","5","0","All",,,"False","T","EveryTick"))</f>
        <v>#N/A</v>
      </c>
      <c r="G77" s="72" t="e">
        <f ca="1">IF(C77=0,NA(),RTD("cqg.rtd",,"StudyData", "Close("&amp;$G$2&amp;") When Barix("&amp;$G$2&amp;",reference:=StartOfSession)="&amp;A77&amp;"", "Bar", "", "Close","5","0","All",,,"False","T","EveryTick"))</f>
        <v>#N/A</v>
      </c>
      <c r="H77" s="72" t="e">
        <f ca="1">IF(C77=0,NA(),RTD("cqg.rtd",,"StudyData", "Close("&amp;$H$2&amp;") When Barix("&amp;$H$2&amp;",reference:=StartOfSession)="&amp;A77&amp;"", "Bar", "", "Close","5","0","All",,,"False","T","EveryTick"))</f>
        <v>#N/A</v>
      </c>
      <c r="I77" s="72" t="e">
        <f ca="1">IF(C77=0,NA(),RTD("cqg.rtd",,"StudyData", "Close("&amp;$I$2&amp;") When Barix("&amp;$I$2&amp;",reference:=StartOfSession)="&amp;A77&amp;"", "Bar", "", "Close","5","0","All",,,"False","T","EveryTick"))</f>
        <v>#N/A</v>
      </c>
      <c r="J77" s="72" t="e">
        <f ca="1">IF(C77=0,NA(),RTD("cqg.rtd",,"StudyData", "Close("&amp;$J$2&amp;") When Barix("&amp;$J$2&amp;",reference:=StartOfSession)="&amp;A77&amp;"", "Bar", "", "Close","5","0","All",,,"False","T","EveryTick"))</f>
        <v>#N/A</v>
      </c>
      <c r="K77" s="72" t="e">
        <f ca="1">IF(C77=0,NA(),RTD("cqg.rtd",,"StudyData", "Close("&amp;$K$2&amp;") When Barix("&amp;$K$2&amp;",reference:=StartOfSession)="&amp;A77&amp;"", "Bar", "", "Close","5","0","All",,,"False","T","EveryTick"))</f>
        <v>#N/A</v>
      </c>
      <c r="L77" s="72" t="e">
        <f ca="1">IF(C77=0,NA(),RTD("cqg.rtd",,"StudyData", "Close("&amp;$L$2&amp;") When Barix("&amp;$L$2&amp;",reference:=StartOfSession)="&amp;A77&amp;"", "Bar", "", "Close","5","0","All",,,"False","T","EveryTick"))</f>
        <v>#N/A</v>
      </c>
      <c r="M77" s="72" t="e">
        <f ca="1">IF(C77=0,NA(),RTD("cqg.rtd",,"StudyData", "Close("&amp;$M$2&amp;") When Barix("&amp;$M$2&amp;",reference:=StartOfSession)="&amp;A77&amp;"", "Bar", "", "Close","5","0","All",,,"False","T","EveryTick"))</f>
        <v>#N/A</v>
      </c>
      <c r="N77" s="72" t="e">
        <f ca="1">IF(C77=0,NA(),RTD("cqg.rtd",,"StudyData", "Close("&amp;$N$2&amp;") When Barix("&amp;$N$2&amp;",reference:=StartOfSession)="&amp;A77&amp;"", "Bar", "", "Close","5","0","All",,,"False","T","EveryTick"))</f>
        <v>#N/A</v>
      </c>
      <c r="P77" s="69" t="e">
        <f ca="1">IF(C77=0,NA(),RTD("cqg.rtd",,"StudyData", "Close("&amp;$P$2&amp;") When Barix("&amp;$P$2&amp;",reference:=StartOfSession)="&amp;A77&amp;"", "Bar", "", "Close","5","0","All",,,"False","T","EveryTick"))</f>
        <v>#N/A</v>
      </c>
      <c r="Q77" s="69" t="e">
        <f ca="1">IF(C77=0,NA(),RTD("cqg.rtd",,"StudyData", "Close("&amp;$Q$2&amp;") When Barix("&amp;$Q$2&amp;",reference:=StartOfSession)="&amp;A77&amp;"", "Bar", "", "Close","5","0","All",,,"False","T","EveryTick"))</f>
        <v>#N/A</v>
      </c>
    </row>
    <row r="78" spans="1:17" x14ac:dyDescent="0.3">
      <c r="A78" s="72">
        <f t="shared" si="3"/>
        <v>74</v>
      </c>
      <c r="B78" s="77">
        <v>0.61111111111111105</v>
      </c>
      <c r="C78" s="73">
        <f t="shared" ca="1" si="2"/>
        <v>0</v>
      </c>
      <c r="E78" s="78" t="e">
        <f ca="1">IF(C78=0,NA(),RTD("cqg.rtd",,"StudyData", "Close("&amp;$E$2&amp;") When Barix("&amp;$E$2&amp;",reference:=StartOfSession)="&amp;A78&amp;"", "Bar", "", "Close","5","0","All",,,"False","T","EveryTick"))</f>
        <v>#N/A</v>
      </c>
      <c r="F78" s="72" t="e">
        <f ca="1">IF(C78=0,NA(),RTD("cqg.rtd",,"StudyData", "Close("&amp;$F$2&amp;") When Barix("&amp;$F$2&amp;",reference:=StartOfSession)="&amp;A78&amp;"", "Bar", "", "Close","5","0","All",,,"False","T","EveryTick"))</f>
        <v>#N/A</v>
      </c>
      <c r="G78" s="72" t="e">
        <f ca="1">IF(C78=0,NA(),RTD("cqg.rtd",,"StudyData", "Close("&amp;$G$2&amp;") When Barix("&amp;$G$2&amp;",reference:=StartOfSession)="&amp;A78&amp;"", "Bar", "", "Close","5","0","All",,,"False","T","EveryTick"))</f>
        <v>#N/A</v>
      </c>
      <c r="H78" s="72" t="e">
        <f ca="1">IF(C78=0,NA(),RTD("cqg.rtd",,"StudyData", "Close("&amp;$H$2&amp;") When Barix("&amp;$H$2&amp;",reference:=StartOfSession)="&amp;A78&amp;"", "Bar", "", "Close","5","0","All",,,"False","T","EveryTick"))</f>
        <v>#N/A</v>
      </c>
      <c r="I78" s="72" t="e">
        <f ca="1">IF(C78=0,NA(),RTD("cqg.rtd",,"StudyData", "Close("&amp;$I$2&amp;") When Barix("&amp;$I$2&amp;",reference:=StartOfSession)="&amp;A78&amp;"", "Bar", "", "Close","5","0","All",,,"False","T","EveryTick"))</f>
        <v>#N/A</v>
      </c>
      <c r="J78" s="72" t="e">
        <f ca="1">IF(C78=0,NA(),RTD("cqg.rtd",,"StudyData", "Close("&amp;$J$2&amp;") When Barix("&amp;$J$2&amp;",reference:=StartOfSession)="&amp;A78&amp;"", "Bar", "", "Close","5","0","All",,,"False","T","EveryTick"))</f>
        <v>#N/A</v>
      </c>
      <c r="K78" s="72" t="e">
        <f ca="1">IF(C78=0,NA(),RTD("cqg.rtd",,"StudyData", "Close("&amp;$K$2&amp;") When Barix("&amp;$K$2&amp;",reference:=StartOfSession)="&amp;A78&amp;"", "Bar", "", "Close","5","0","All",,,"False","T","EveryTick"))</f>
        <v>#N/A</v>
      </c>
      <c r="L78" s="72" t="e">
        <f ca="1">IF(C78=0,NA(),RTD("cqg.rtd",,"StudyData", "Close("&amp;$L$2&amp;") When Barix("&amp;$L$2&amp;",reference:=StartOfSession)="&amp;A78&amp;"", "Bar", "", "Close","5","0","All",,,"False","T","EveryTick"))</f>
        <v>#N/A</v>
      </c>
      <c r="M78" s="72" t="e">
        <f ca="1">IF(C78=0,NA(),RTD("cqg.rtd",,"StudyData", "Close("&amp;$M$2&amp;") When Barix("&amp;$M$2&amp;",reference:=StartOfSession)="&amp;A78&amp;"", "Bar", "", "Close","5","0","All",,,"False","T","EveryTick"))</f>
        <v>#N/A</v>
      </c>
      <c r="N78" s="72" t="e">
        <f ca="1">IF(C78=0,NA(),RTD("cqg.rtd",,"StudyData", "Close("&amp;$N$2&amp;") When Barix("&amp;$N$2&amp;",reference:=StartOfSession)="&amp;A78&amp;"", "Bar", "", "Close","5","0","All",,,"False","T","EveryTick"))</f>
        <v>#N/A</v>
      </c>
      <c r="P78" s="69" t="e">
        <f ca="1">IF(C78=0,NA(),RTD("cqg.rtd",,"StudyData", "Close("&amp;$P$2&amp;") When Barix("&amp;$P$2&amp;",reference:=StartOfSession)="&amp;A78&amp;"", "Bar", "", "Close","5","0","All",,,"False","T","EveryTick"))</f>
        <v>#N/A</v>
      </c>
      <c r="Q78" s="69" t="e">
        <f ca="1">IF(C78=0,NA(),RTD("cqg.rtd",,"StudyData", "Close("&amp;$Q$2&amp;") When Barix("&amp;$Q$2&amp;",reference:=StartOfSession)="&amp;A78&amp;"", "Bar", "", "Close","5","0","All",,,"False","T","EveryTick"))</f>
        <v>#N/A</v>
      </c>
    </row>
    <row r="79" spans="1:17" x14ac:dyDescent="0.3">
      <c r="A79" s="72">
        <f t="shared" si="3"/>
        <v>75</v>
      </c>
      <c r="B79" s="77">
        <v>0.61458333333333337</v>
      </c>
      <c r="C79" s="73">
        <f t="shared" ca="1" si="2"/>
        <v>0</v>
      </c>
      <c r="E79" s="78" t="e">
        <f ca="1">IF(C79=0,NA(),RTD("cqg.rtd",,"StudyData", "Close("&amp;$E$2&amp;") When Barix("&amp;$E$2&amp;",reference:=StartOfSession)="&amp;A79&amp;"", "Bar", "", "Close","5","0","All",,,"False","T","EveryTick"))</f>
        <v>#N/A</v>
      </c>
      <c r="F79" s="72" t="e">
        <f ca="1">IF(C79=0,NA(),RTD("cqg.rtd",,"StudyData", "Close("&amp;$F$2&amp;") When Barix("&amp;$F$2&amp;",reference:=StartOfSession)="&amp;A79&amp;"", "Bar", "", "Close","5","0","All",,,"False","T","EveryTick"))</f>
        <v>#N/A</v>
      </c>
      <c r="G79" s="72" t="e">
        <f ca="1">IF(C79=0,NA(),RTD("cqg.rtd",,"StudyData", "Close("&amp;$G$2&amp;") When Barix("&amp;$G$2&amp;",reference:=StartOfSession)="&amp;A79&amp;"", "Bar", "", "Close","5","0","All",,,"False","T","EveryTick"))</f>
        <v>#N/A</v>
      </c>
      <c r="H79" s="72" t="e">
        <f ca="1">IF(C79=0,NA(),RTD("cqg.rtd",,"StudyData", "Close("&amp;$H$2&amp;") When Barix("&amp;$H$2&amp;",reference:=StartOfSession)="&amp;A79&amp;"", "Bar", "", "Close","5","0","All",,,"False","T","EveryTick"))</f>
        <v>#N/A</v>
      </c>
      <c r="I79" s="72" t="e">
        <f ca="1">IF(C79=0,NA(),RTD("cqg.rtd",,"StudyData", "Close("&amp;$I$2&amp;") When Barix("&amp;$I$2&amp;",reference:=StartOfSession)="&amp;A79&amp;"", "Bar", "", "Close","5","0","All",,,"False","T","EveryTick"))</f>
        <v>#N/A</v>
      </c>
      <c r="J79" s="72" t="e">
        <f ca="1">IF(C79=0,NA(),RTD("cqg.rtd",,"StudyData", "Close("&amp;$J$2&amp;") When Barix("&amp;$J$2&amp;",reference:=StartOfSession)="&amp;A79&amp;"", "Bar", "", "Close","5","0","All",,,"False","T","EveryTick"))</f>
        <v>#N/A</v>
      </c>
      <c r="K79" s="72" t="e">
        <f ca="1">IF(C79=0,NA(),RTD("cqg.rtd",,"StudyData", "Close("&amp;$K$2&amp;") When Barix("&amp;$K$2&amp;",reference:=StartOfSession)="&amp;A79&amp;"", "Bar", "", "Close","5","0","All",,,"False","T","EveryTick"))</f>
        <v>#N/A</v>
      </c>
      <c r="L79" s="72" t="e">
        <f ca="1">IF(C79=0,NA(),RTD("cqg.rtd",,"StudyData", "Close("&amp;$L$2&amp;") When Barix("&amp;$L$2&amp;",reference:=StartOfSession)="&amp;A79&amp;"", "Bar", "", "Close","5","0","All",,,"False","T","EveryTick"))</f>
        <v>#N/A</v>
      </c>
      <c r="M79" s="72" t="e">
        <f ca="1">IF(C79=0,NA(),RTD("cqg.rtd",,"StudyData", "Close("&amp;$M$2&amp;") When Barix("&amp;$M$2&amp;",reference:=StartOfSession)="&amp;A79&amp;"", "Bar", "", "Close","5","0","All",,,"False","T","EveryTick"))</f>
        <v>#N/A</v>
      </c>
      <c r="N79" s="72" t="e">
        <f ca="1">IF(C79=0,NA(),RTD("cqg.rtd",,"StudyData", "Close("&amp;$N$2&amp;") When Barix("&amp;$N$2&amp;",reference:=StartOfSession)="&amp;A79&amp;"", "Bar", "", "Close","5","0","All",,,"False","T","EveryTick"))</f>
        <v>#N/A</v>
      </c>
      <c r="P79" s="69" t="e">
        <f ca="1">IF(C79=0,NA(),RTD("cqg.rtd",,"StudyData", "Close("&amp;$P$2&amp;") When Barix("&amp;$P$2&amp;",reference:=StartOfSession)="&amp;A79&amp;"", "Bar", "", "Close","5","0","All",,,"False","T","EveryTick"))</f>
        <v>#N/A</v>
      </c>
      <c r="Q79" s="69" t="e">
        <f ca="1">IF(C79=0,NA(),RTD("cqg.rtd",,"StudyData", "Close("&amp;$Q$2&amp;") When Barix("&amp;$Q$2&amp;",reference:=StartOfSession)="&amp;A79&amp;"", "Bar", "", "Close","5","0","All",,,"False","T","EveryTick"))</f>
        <v>#N/A</v>
      </c>
    </row>
    <row r="80" spans="1:17" x14ac:dyDescent="0.3">
      <c r="A80" s="72">
        <f t="shared" si="3"/>
        <v>76</v>
      </c>
      <c r="B80" s="77">
        <v>0.61805555555555558</v>
      </c>
      <c r="C80" s="73">
        <f t="shared" ca="1" si="2"/>
        <v>0</v>
      </c>
      <c r="E80" s="78" t="e">
        <f ca="1">IF(C80=0,NA(),RTD("cqg.rtd",,"StudyData", "Close("&amp;$E$2&amp;") When Barix("&amp;$E$2&amp;",reference:=StartOfSession)="&amp;A80&amp;"", "Bar", "", "Close","5","0","All",,,"False","T","EveryTick"))</f>
        <v>#N/A</v>
      </c>
      <c r="F80" s="72" t="e">
        <f ca="1">IF(C80=0,NA(),RTD("cqg.rtd",,"StudyData", "Close("&amp;$F$2&amp;") When Barix("&amp;$F$2&amp;",reference:=StartOfSession)="&amp;A80&amp;"", "Bar", "", "Close","5","0","All",,,"False","T","EveryTick"))</f>
        <v>#N/A</v>
      </c>
      <c r="G80" s="72" t="e">
        <f ca="1">IF(C80=0,NA(),RTD("cqg.rtd",,"StudyData", "Close("&amp;$G$2&amp;") When Barix("&amp;$G$2&amp;",reference:=StartOfSession)="&amp;A80&amp;"", "Bar", "", "Close","5","0","All",,,"False","T","EveryTick"))</f>
        <v>#N/A</v>
      </c>
      <c r="H80" s="72" t="e">
        <f ca="1">IF(C80=0,NA(),RTD("cqg.rtd",,"StudyData", "Close("&amp;$H$2&amp;") When Barix("&amp;$H$2&amp;",reference:=StartOfSession)="&amp;A80&amp;"", "Bar", "", "Close","5","0","All",,,"False","T","EveryTick"))</f>
        <v>#N/A</v>
      </c>
      <c r="I80" s="72" t="e">
        <f ca="1">IF(C80=0,NA(),RTD("cqg.rtd",,"StudyData", "Close("&amp;$I$2&amp;") When Barix("&amp;$I$2&amp;",reference:=StartOfSession)="&amp;A80&amp;"", "Bar", "", "Close","5","0","All",,,"False","T","EveryTick"))</f>
        <v>#N/A</v>
      </c>
      <c r="J80" s="72" t="e">
        <f ca="1">IF(C80=0,NA(),RTD("cqg.rtd",,"StudyData", "Close("&amp;$J$2&amp;") When Barix("&amp;$J$2&amp;",reference:=StartOfSession)="&amp;A80&amp;"", "Bar", "", "Close","5","0","All",,,"False","T","EveryTick"))</f>
        <v>#N/A</v>
      </c>
      <c r="K80" s="72" t="e">
        <f ca="1">IF(C80=0,NA(),RTD("cqg.rtd",,"StudyData", "Close("&amp;$K$2&amp;") When Barix("&amp;$K$2&amp;",reference:=StartOfSession)="&amp;A80&amp;"", "Bar", "", "Close","5","0","All",,,"False","T","EveryTick"))</f>
        <v>#N/A</v>
      </c>
      <c r="L80" s="72" t="e">
        <f ca="1">IF(C80=0,NA(),RTD("cqg.rtd",,"StudyData", "Close("&amp;$L$2&amp;") When Barix("&amp;$L$2&amp;",reference:=StartOfSession)="&amp;A80&amp;"", "Bar", "", "Close","5","0","All",,,"False","T","EveryTick"))</f>
        <v>#N/A</v>
      </c>
      <c r="M80" s="72" t="e">
        <f ca="1">IF(C80=0,NA(),RTD("cqg.rtd",,"StudyData", "Close("&amp;$M$2&amp;") When Barix("&amp;$M$2&amp;",reference:=StartOfSession)="&amp;A80&amp;"", "Bar", "", "Close","5","0","All",,,"False","T","EveryTick"))</f>
        <v>#N/A</v>
      </c>
      <c r="N80" s="72" t="e">
        <f ca="1">IF(C80=0,NA(),RTD("cqg.rtd",,"StudyData", "Close("&amp;$N$2&amp;") When Barix("&amp;$N$2&amp;",reference:=StartOfSession)="&amp;A80&amp;"", "Bar", "", "Close","5","0","All",,,"False","T","EveryTick"))</f>
        <v>#N/A</v>
      </c>
      <c r="P80" s="69" t="e">
        <f ca="1">IF(C80=0,NA(),RTD("cqg.rtd",,"StudyData", "Close("&amp;$P$2&amp;") When Barix("&amp;$P$2&amp;",reference:=StartOfSession)="&amp;A80&amp;"", "Bar", "", "Close","5","0","All",,,"False","T","EveryTick"))</f>
        <v>#N/A</v>
      </c>
      <c r="Q80" s="69" t="e">
        <f ca="1">IF(C80=0,NA(),RTD("cqg.rtd",,"StudyData", "Close("&amp;$Q$2&amp;") When Barix("&amp;$Q$2&amp;",reference:=StartOfSession)="&amp;A80&amp;"", "Bar", "", "Close","5","0","All",,,"False","T","EveryTick"))</f>
        <v>#N/A</v>
      </c>
    </row>
    <row r="81" spans="1:17" x14ac:dyDescent="0.3">
      <c r="A81" s="72">
        <f t="shared" si="3"/>
        <v>77</v>
      </c>
      <c r="B81" s="77">
        <v>0.62152777777777779</v>
      </c>
      <c r="C81" s="73">
        <f t="shared" ca="1" si="2"/>
        <v>0</v>
      </c>
      <c r="E81" s="78" t="e">
        <f ca="1">IF(C81=0,NA(),RTD("cqg.rtd",,"StudyData", "Close("&amp;$E$2&amp;") When Barix("&amp;$E$2&amp;",reference:=StartOfSession)="&amp;A81&amp;"", "Bar", "", "Close","5","0","All",,,"False","T","EveryTick"))</f>
        <v>#N/A</v>
      </c>
      <c r="F81" s="72" t="e">
        <f ca="1">IF(C81=0,NA(),RTD("cqg.rtd",,"StudyData", "Close("&amp;$F$2&amp;") When Barix("&amp;$F$2&amp;",reference:=StartOfSession)="&amp;A81&amp;"", "Bar", "", "Close","5","0","All",,,"False","T","EveryTick"))</f>
        <v>#N/A</v>
      </c>
      <c r="G81" s="72" t="e">
        <f ca="1">IF(C81=0,NA(),RTD("cqg.rtd",,"StudyData", "Close("&amp;$G$2&amp;") When Barix("&amp;$G$2&amp;",reference:=StartOfSession)="&amp;A81&amp;"", "Bar", "", "Close","5","0","All",,,"False","T","EveryTick"))</f>
        <v>#N/A</v>
      </c>
      <c r="H81" s="72" t="e">
        <f ca="1">IF(C81=0,NA(),RTD("cqg.rtd",,"StudyData", "Close("&amp;$H$2&amp;") When Barix("&amp;$H$2&amp;",reference:=StartOfSession)="&amp;A81&amp;"", "Bar", "", "Close","5","0","All",,,"False","T","EveryTick"))</f>
        <v>#N/A</v>
      </c>
      <c r="I81" s="72" t="e">
        <f ca="1">IF(C81=0,NA(),RTD("cqg.rtd",,"StudyData", "Close("&amp;$I$2&amp;") When Barix("&amp;$I$2&amp;",reference:=StartOfSession)="&amp;A81&amp;"", "Bar", "", "Close","5","0","All",,,"False","T","EveryTick"))</f>
        <v>#N/A</v>
      </c>
      <c r="J81" s="72" t="e">
        <f ca="1">IF(C81=0,NA(),RTD("cqg.rtd",,"StudyData", "Close("&amp;$J$2&amp;") When Barix("&amp;$J$2&amp;",reference:=StartOfSession)="&amp;A81&amp;"", "Bar", "", "Close","5","0","All",,,"False","T","EveryTick"))</f>
        <v>#N/A</v>
      </c>
      <c r="K81" s="72" t="e">
        <f ca="1">IF(C81=0,NA(),RTD("cqg.rtd",,"StudyData", "Close("&amp;$K$2&amp;") When Barix("&amp;$K$2&amp;",reference:=StartOfSession)="&amp;A81&amp;"", "Bar", "", "Close","5","0","All",,,"False","T","EveryTick"))</f>
        <v>#N/A</v>
      </c>
      <c r="L81" s="72" t="e">
        <f ca="1">IF(C81=0,NA(),RTD("cqg.rtd",,"StudyData", "Close("&amp;$L$2&amp;") When Barix("&amp;$L$2&amp;",reference:=StartOfSession)="&amp;A81&amp;"", "Bar", "", "Close","5","0","All",,,"False","T","EveryTick"))</f>
        <v>#N/A</v>
      </c>
      <c r="M81" s="72" t="e">
        <f ca="1">IF(C81=0,NA(),RTD("cqg.rtd",,"StudyData", "Close("&amp;$M$2&amp;") When Barix("&amp;$M$2&amp;",reference:=StartOfSession)="&amp;A81&amp;"", "Bar", "", "Close","5","0","All",,,"False","T","EveryTick"))</f>
        <v>#N/A</v>
      </c>
      <c r="N81" s="72" t="e">
        <f ca="1">IF(C81=0,NA(),RTD("cqg.rtd",,"StudyData", "Close("&amp;$N$2&amp;") When Barix("&amp;$N$2&amp;",reference:=StartOfSession)="&amp;A81&amp;"", "Bar", "", "Close","5","0","All",,,"False","T","EveryTick"))</f>
        <v>#N/A</v>
      </c>
      <c r="P81" s="69" t="e">
        <f ca="1">IF(C81=0,NA(),RTD("cqg.rtd",,"StudyData", "Close("&amp;$P$2&amp;") When Barix("&amp;$P$2&amp;",reference:=StartOfSession)="&amp;A81&amp;"", "Bar", "", "Close","5","0","All",,,"False","T","EveryTick"))</f>
        <v>#N/A</v>
      </c>
      <c r="Q81" s="69" t="e">
        <f ca="1">IF(C81=0,NA(),RTD("cqg.rtd",,"StudyData", "Close("&amp;$Q$2&amp;") When Barix("&amp;$Q$2&amp;",reference:=StartOfSession)="&amp;A81&amp;"", "Bar", "", "Close","5","0","All",,,"False","T","EveryTick"))</f>
        <v>#N/A</v>
      </c>
    </row>
  </sheetData>
  <sheetProtection algorithmName="SHA-512" hashValue="0vBMwsUboemuY4RU4ZsmXyJzd55SmEykB/XZ+fLbWIGXSu1ZujJqxws+f7XIm7ZgmBa3z/Rt8ftlyZfMrlbxfg==" saltValue="ibtP29Yz1s+csxEpKu9FBA==" spinCount="100000" sheet="1" objects="1" scenarios="1" selectLockedCells="1" selectUnlockedCells="1"/>
  <mergeCells count="1"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W15"/>
  <sheetViews>
    <sheetView workbookViewId="0">
      <selection sqref="A1:XFD1048576"/>
    </sheetView>
  </sheetViews>
  <sheetFormatPr defaultRowHeight="17.25" x14ac:dyDescent="0.3"/>
  <cols>
    <col min="1" max="2" width="8.88671875" style="69"/>
    <col min="3" max="3" width="38" style="69" customWidth="1"/>
    <col min="4" max="7" width="8.88671875" style="69"/>
    <col min="8" max="8" width="33.21875" style="69" customWidth="1"/>
    <col min="9" max="16384" width="8.88671875" style="69"/>
  </cols>
  <sheetData>
    <row r="4" spans="2:23" s="69" customFormat="1" x14ac:dyDescent="0.3">
      <c r="B4" s="69">
        <f>IFERROR(RANK($E4,$E$4:E$15)+COUNTIF($E$4:E4,E4)-1,"")</f>
        <v>4</v>
      </c>
      <c r="C4" s="69" t="str">
        <f>RTD("cqg.rtd", ,"ContractData",D4, "LongDescription",, "T")</f>
        <v>SPDR S&amp;P 500</v>
      </c>
      <c r="D4" s="69" t="s">
        <v>0</v>
      </c>
      <c r="E4" s="70">
        <f>IFERROR(RTD("cqg.rtd", ,"ContractData",D4, "PerCentNetLastTrade",, "T")/100,"")</f>
        <v>3.3349322734644465E-3</v>
      </c>
      <c r="F4" s="69">
        <v>1</v>
      </c>
      <c r="G4" s="69" t="str">
        <f>IFERROR(VLOOKUP(F4,$B$4:$D$15,3,FALSE),D4)</f>
        <v>XLK</v>
      </c>
      <c r="H4" s="69" t="str">
        <f>IFERROR(VLOOKUP(F4,$B$4:$D$15,2,FALSE),"")</f>
        <v>Technology Sector</v>
      </c>
      <c r="J4" s="69" t="str">
        <f>" "&amp;C4&amp;", "&amp;TEXT(E4,"#.00%")&amp;" "</f>
        <v xml:space="preserve"> SPDR S&amp;P 500, .33% </v>
      </c>
    </row>
    <row r="5" spans="2:23" s="69" customFormat="1" x14ac:dyDescent="0.3">
      <c r="B5" s="69">
        <f>IFERROR(RANK($E5,$E$4:E$15)+COUNTIF($E$4:E5,E5)-1,"")</f>
        <v>6</v>
      </c>
      <c r="C5" s="69" t="s">
        <v>28</v>
      </c>
      <c r="D5" s="69" t="s">
        <v>6</v>
      </c>
      <c r="E5" s="70">
        <f>IFERROR(RTD("cqg.rtd", ,"ContractData",D5, "PerCentNetLastTrade",, "T")/100,"")</f>
        <v>1.6842578037278239E-3</v>
      </c>
      <c r="F5" s="69">
        <v>2</v>
      </c>
      <c r="G5" s="69" t="str">
        <f t="shared" ref="G5:G15" si="0">IFERROR(VLOOKUP(F5,$B$4:$D$15,3,FALSE),D5)</f>
        <v>XLE</v>
      </c>
      <c r="H5" s="69" t="str">
        <f t="shared" ref="H5:H15" si="1">IFERROR(VLOOKUP(F5,$B$4:$D$15,2,FALSE),"")</f>
        <v xml:space="preserve">Energy Select Sector </v>
      </c>
      <c r="J5" s="69" t="str">
        <f t="shared" ref="J5:J15" si="2">" "&amp;O5&amp;", "&amp;TEXT(E5,"#.00%")&amp;" "</f>
        <v xml:space="preserve"> Materials Select Sector , .17% </v>
      </c>
      <c r="O5" s="69" t="s">
        <v>28</v>
      </c>
      <c r="T5" s="71"/>
      <c r="U5" s="71"/>
      <c r="W5" s="71"/>
    </row>
    <row r="6" spans="2:23" s="69" customFormat="1" x14ac:dyDescent="0.3">
      <c r="B6" s="69">
        <f>IFERROR(RANK($E6,$E$4:E$15)+COUNTIF($E$4:E6,E6)-1,"")</f>
        <v>5</v>
      </c>
      <c r="C6" s="69" t="s">
        <v>29</v>
      </c>
      <c r="D6" s="69" t="s">
        <v>7</v>
      </c>
      <c r="E6" s="70">
        <f>IFERROR(RTD("cqg.rtd", ,"ContractData",D6, "PerCentNetLastTrade",, "T")/100,"")</f>
        <v>2.8580024067388688E-3</v>
      </c>
      <c r="F6" s="69">
        <v>3</v>
      </c>
      <c r="G6" s="69" t="str">
        <f t="shared" si="0"/>
        <v>XLY</v>
      </c>
      <c r="H6" s="69" t="str">
        <f t="shared" si="1"/>
        <v>Consumer Discretionary Select Sector</v>
      </c>
      <c r="J6" s="69" t="str">
        <f t="shared" si="2"/>
        <v xml:space="preserve"> Communication Services Select Sector , .29% </v>
      </c>
      <c r="O6" s="69" t="s">
        <v>29</v>
      </c>
      <c r="T6" s="71"/>
      <c r="U6" s="71"/>
      <c r="W6" s="71"/>
    </row>
    <row r="7" spans="2:23" s="69" customFormat="1" x14ac:dyDescent="0.3">
      <c r="B7" s="69">
        <f>IFERROR(RANK($E7,$E$4:E$15)+COUNTIF($E$4:E7,E7)-1,"")</f>
        <v>2</v>
      </c>
      <c r="C7" s="69" t="s">
        <v>30</v>
      </c>
      <c r="D7" s="69" t="s">
        <v>8</v>
      </c>
      <c r="E7" s="70">
        <f>IFERROR(RTD("cqg.rtd", ,"ContractData",D7, "PerCentNetLastTrade",, "T")/100,"")</f>
        <v>9.0169067000626171E-3</v>
      </c>
      <c r="F7" s="69">
        <v>4</v>
      </c>
      <c r="G7" s="69" t="str">
        <f t="shared" si="0"/>
        <v>SPY</v>
      </c>
      <c r="H7" s="69" t="str">
        <f t="shared" si="1"/>
        <v>SPDR S&amp;P 500</v>
      </c>
      <c r="J7" s="69" t="str">
        <f t="shared" si="2"/>
        <v xml:space="preserve"> Energy Select Sector , .90% </v>
      </c>
      <c r="O7" s="69" t="s">
        <v>30</v>
      </c>
      <c r="T7" s="71"/>
      <c r="U7" s="71"/>
      <c r="W7" s="71"/>
    </row>
    <row r="8" spans="2:23" s="69" customFormat="1" x14ac:dyDescent="0.3">
      <c r="B8" s="69">
        <f>IFERROR(RANK($E8,$E$4:E$15)+COUNTIF($E$4:E8,E8)-1,"")</f>
        <v>8</v>
      </c>
      <c r="C8" s="69" t="s">
        <v>31</v>
      </c>
      <c r="D8" s="69" t="s">
        <v>9</v>
      </c>
      <c r="E8" s="70">
        <f>IFERROR(RTD("cqg.rtd", ,"ContractData",D8, "PerCentNetLastTrade",, "T")/100,"")</f>
        <v>-8.1322851721333687E-4</v>
      </c>
      <c r="F8" s="69">
        <v>5</v>
      </c>
      <c r="G8" s="69" t="str">
        <f t="shared" si="0"/>
        <v>XLC</v>
      </c>
      <c r="H8" s="69" t="str">
        <f t="shared" si="1"/>
        <v xml:space="preserve">Communication Services Select Sector </v>
      </c>
      <c r="J8" s="69" t="str">
        <f t="shared" si="2"/>
        <v xml:space="preserve"> Financial Select Sector , -.08% </v>
      </c>
      <c r="O8" s="69" t="s">
        <v>31</v>
      </c>
      <c r="T8" s="71"/>
      <c r="U8" s="71"/>
      <c r="W8" s="71"/>
    </row>
    <row r="9" spans="2:23" s="69" customFormat="1" x14ac:dyDescent="0.3">
      <c r="B9" s="69">
        <f>IFERROR(RANK($E9,$E$4:E$15)+COUNTIF($E$4:E9,E9)-1,"")</f>
        <v>10</v>
      </c>
      <c r="C9" s="69" t="s">
        <v>32</v>
      </c>
      <c r="D9" s="69" t="s">
        <v>10</v>
      </c>
      <c r="E9" s="70">
        <f>IFERROR(RTD("cqg.rtd", ,"ContractData",D9, "PerCentNetLastTrade",, "T")/100,"")</f>
        <v>-1.6009605763458072E-3</v>
      </c>
      <c r="F9" s="69">
        <v>6</v>
      </c>
      <c r="G9" s="69" t="str">
        <f t="shared" si="0"/>
        <v>XLB</v>
      </c>
      <c r="H9" s="69" t="str">
        <f t="shared" si="1"/>
        <v xml:space="preserve">Materials Select Sector </v>
      </c>
      <c r="J9" s="69" t="str">
        <f t="shared" si="2"/>
        <v xml:space="preserve"> Industrial Select Sector , -.16% </v>
      </c>
      <c r="O9" s="69" t="s">
        <v>32</v>
      </c>
      <c r="T9" s="71"/>
      <c r="U9" s="71"/>
      <c r="W9" s="71"/>
    </row>
    <row r="10" spans="2:23" s="69" customFormat="1" x14ac:dyDescent="0.3">
      <c r="B10" s="69">
        <f>IFERROR(RANK($E10,$E$4:E$15)+COUNTIF($E$4:E10,E10)-1,"")</f>
        <v>1</v>
      </c>
      <c r="C10" s="69" t="s">
        <v>38</v>
      </c>
      <c r="D10" s="69" t="s">
        <v>11</v>
      </c>
      <c r="E10" s="70">
        <f>IFERROR(RTD("cqg.rtd", ,"ContractData",D10, "PerCentNetLastTrade",, "T")/100,"")</f>
        <v>9.5471903982542287E-3</v>
      </c>
      <c r="F10" s="69">
        <v>7</v>
      </c>
      <c r="G10" s="69" t="str">
        <f t="shared" si="0"/>
        <v>XLRE</v>
      </c>
      <c r="H10" s="69" t="str">
        <f t="shared" si="1"/>
        <v xml:space="preserve">Real Estate Select Sector </v>
      </c>
      <c r="J10" s="69" t="str">
        <f t="shared" si="2"/>
        <v xml:space="preserve"> Technology Sector, .95% </v>
      </c>
      <c r="O10" s="69" t="s">
        <v>38</v>
      </c>
      <c r="T10" s="71"/>
      <c r="U10" s="71"/>
      <c r="W10" s="71"/>
    </row>
    <row r="11" spans="2:23" s="69" customFormat="1" x14ac:dyDescent="0.3">
      <c r="B11" s="69">
        <f>IFERROR(RANK($E11,$E$4:E$15)+COUNTIF($E$4:E11,E11)-1,"")</f>
        <v>11</v>
      </c>
      <c r="C11" s="69" t="s">
        <v>33</v>
      </c>
      <c r="D11" s="69" t="s">
        <v>12</v>
      </c>
      <c r="E11" s="70">
        <f>IFERROR(RTD("cqg.rtd", ,"ContractData",D11, "PerCentNetLastTrade",, "T")/100,"")</f>
        <v>-2.0294266869609334E-3</v>
      </c>
      <c r="F11" s="69">
        <v>8</v>
      </c>
      <c r="G11" s="69" t="str">
        <f t="shared" si="0"/>
        <v>XLF</v>
      </c>
      <c r="H11" s="69" t="str">
        <f t="shared" si="1"/>
        <v xml:space="preserve">Financial Select Sector </v>
      </c>
      <c r="J11" s="69" t="str">
        <f t="shared" si="2"/>
        <v xml:space="preserve"> Consumer Staples Select Sector , -.20% </v>
      </c>
      <c r="O11" s="69" t="s">
        <v>33</v>
      </c>
    </row>
    <row r="12" spans="2:23" s="69" customFormat="1" x14ac:dyDescent="0.3">
      <c r="B12" s="69">
        <f>IFERROR(RANK($E12,$E$4:E$15)+COUNTIF($E$4:E12,E12)-1,"")</f>
        <v>7</v>
      </c>
      <c r="C12" s="69" t="s">
        <v>34</v>
      </c>
      <c r="D12" s="69" t="s">
        <v>13</v>
      </c>
      <c r="E12" s="70">
        <f>IFERROR(RTD("cqg.rtd", ,"ContractData",D12, "PerCentNetLastTrade",, "T")/100,"")</f>
        <v>8.2034454470877774E-4</v>
      </c>
      <c r="F12" s="69">
        <v>9</v>
      </c>
      <c r="G12" s="69" t="str">
        <f t="shared" si="0"/>
        <v>XLU</v>
      </c>
      <c r="H12" s="69" t="str">
        <f t="shared" si="1"/>
        <v xml:space="preserve">Utilities Select Sector </v>
      </c>
      <c r="J12" s="69" t="str">
        <f t="shared" si="2"/>
        <v xml:space="preserve"> Real Estate Select Sector , .08% </v>
      </c>
      <c r="O12" s="69" t="s">
        <v>34</v>
      </c>
    </row>
    <row r="13" spans="2:23" s="69" customFormat="1" x14ac:dyDescent="0.3">
      <c r="B13" s="69">
        <f>IFERROR(RANK($E13,$E$4:E$15)+COUNTIF($E$4:E13,E13)-1,"")</f>
        <v>9</v>
      </c>
      <c r="C13" s="69" t="s">
        <v>35</v>
      </c>
      <c r="D13" s="69" t="s">
        <v>5</v>
      </c>
      <c r="E13" s="70">
        <f>IFERROR(RTD("cqg.rtd", ,"ContractData",D13, "PerCentNetLastTrade",, "T")/100,"")</f>
        <v>-1.577079773951899E-3</v>
      </c>
      <c r="F13" s="69">
        <v>10</v>
      </c>
      <c r="G13" s="69" t="str">
        <f t="shared" si="0"/>
        <v>XLI</v>
      </c>
      <c r="H13" s="69" t="str">
        <f t="shared" si="1"/>
        <v xml:space="preserve">Industrial Select Sector </v>
      </c>
      <c r="J13" s="69" t="str">
        <f t="shared" si="2"/>
        <v xml:space="preserve"> Utilities Select Sector , -.16% </v>
      </c>
      <c r="O13" s="69" t="s">
        <v>35</v>
      </c>
    </row>
    <row r="14" spans="2:23" s="69" customFormat="1" x14ac:dyDescent="0.3">
      <c r="B14" s="69">
        <f>IFERROR(RANK($E14,$E$4:E$15)+COUNTIF($E$4:E14,E14)-1,"")</f>
        <v>12</v>
      </c>
      <c r="C14" s="69" t="s">
        <v>36</v>
      </c>
      <c r="D14" s="69" t="s">
        <v>14</v>
      </c>
      <c r="E14" s="70">
        <f>IFERROR(RTD("cqg.rtd", ,"ContractData",D14, "PerCentNetLastTrade",, "T")/100,"")</f>
        <v>-6.4195037507212924E-3</v>
      </c>
      <c r="F14" s="69">
        <v>11</v>
      </c>
      <c r="G14" s="69" t="str">
        <f t="shared" si="0"/>
        <v>XLP</v>
      </c>
      <c r="H14" s="69" t="str">
        <f t="shared" si="1"/>
        <v xml:space="preserve">Consumer Staples Select Sector </v>
      </c>
      <c r="J14" s="69" t="str">
        <f t="shared" si="2"/>
        <v xml:space="preserve"> Health Care Select Sector , -.64% </v>
      </c>
      <c r="O14" s="69" t="s">
        <v>36</v>
      </c>
    </row>
    <row r="15" spans="2:23" s="69" customFormat="1" x14ac:dyDescent="0.3">
      <c r="B15" s="69">
        <f>IFERROR(RANK($E15,$E$4:E$15)+COUNTIF($E$4:E15,E15)-1,"")</f>
        <v>3</v>
      </c>
      <c r="C15" s="69" t="s">
        <v>37</v>
      </c>
      <c r="D15" s="69" t="s">
        <v>15</v>
      </c>
      <c r="E15" s="70">
        <f>IFERROR(RTD("cqg.rtd", ,"ContractData",D15, "PerCentNetLastTrade",, "T")/100,"")</f>
        <v>7.230941704035875E-3</v>
      </c>
      <c r="F15" s="69">
        <v>12</v>
      </c>
      <c r="G15" s="69" t="str">
        <f t="shared" si="0"/>
        <v>XLV</v>
      </c>
      <c r="H15" s="69" t="str">
        <f t="shared" si="1"/>
        <v xml:space="preserve">Health Care Select Sector </v>
      </c>
      <c r="J15" s="69" t="str">
        <f t="shared" si="2"/>
        <v xml:space="preserve"> Consumer Discretionary Select Sector, .72% </v>
      </c>
      <c r="O15" s="69" t="s">
        <v>37</v>
      </c>
    </row>
  </sheetData>
  <sheetProtection algorithmName="SHA-512" hashValue="dwiqvp0vsg7Xuv7j+cAfwN9zdwsyvGXOaTMbo01q53OagMjAvLG1ebQQ4URzSjWj6PJD08KFMMjJNQhU0cZxgQ==" saltValue="fZPSxktj6RMnP0k0Wl31/w==" spinCount="100000" sheet="1" objects="1" scenarios="1" selectLockedCells="1" selectUnlockedCells="1"/>
  <sortState ref="W4:W16">
    <sortCondition ref="W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Display</vt:lpstr>
      <vt:lpstr>Data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2021-04-29T19:13:04Z</dcterms:created>
  <dcterms:modified xsi:type="dcterms:W3CDTF">2022-04-18T14:26:55Z</dcterms:modified>
</cp:coreProperties>
</file>