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showHorizontalScroll="0" showVerticalScroll="0" xWindow="480" yWindow="480" windowWidth="18240" windowHeight="11910"/>
  </bookViews>
  <sheets>
    <sheet name="Main" sheetId="1" r:id="rId1"/>
    <sheet name="Features" sheetId="5" r:id="rId2"/>
    <sheet name="Sheet2" sheetId="2" state="hidden" r:id="rId3"/>
    <sheet name="Sheet3" sheetId="3" state="hidden" r:id="rId4"/>
  </sheets>
  <calcPr calcId="162913"/>
</workbook>
</file>

<file path=xl/calcChain.xml><?xml version="1.0" encoding="utf-8"?>
<calcChain xmlns="http://schemas.openxmlformats.org/spreadsheetml/2006/main">
  <c r="B1" i="2" l="1"/>
  <c r="AN1" i="2"/>
  <c r="I1" i="2" s="1"/>
  <c r="A1" i="2"/>
  <c r="B53" i="1"/>
  <c r="G10" i="2"/>
  <c r="G9" i="2"/>
  <c r="G8" i="2"/>
  <c r="G7" i="2"/>
  <c r="G6" i="2"/>
  <c r="G5" i="2"/>
  <c r="G4" i="2"/>
  <c r="G3" i="2"/>
  <c r="G2" i="2"/>
  <c r="L2" i="2"/>
  <c r="AN2" i="2" s="1"/>
  <c r="K13" i="1"/>
  <c r="K12" i="1"/>
  <c r="K11" i="1"/>
  <c r="K10" i="1"/>
  <c r="K9" i="1"/>
  <c r="K8" i="1"/>
  <c r="K7" i="1"/>
  <c r="K6" i="1"/>
  <c r="K5" i="1"/>
  <c r="AN100" i="2"/>
  <c r="AO36" i="1"/>
  <c r="AU10" i="1"/>
  <c r="AI7" i="1"/>
  <c r="O8" i="1"/>
  <c r="AP36" i="1"/>
  <c r="BH23" i="1"/>
  <c r="BG49" i="1"/>
  <c r="AH40" i="1"/>
  <c r="AI52" i="1"/>
  <c r="AA45" i="1"/>
  <c r="H10" i="2"/>
  <c r="AS36" i="1"/>
  <c r="AF45" i="1"/>
  <c r="P44" i="1"/>
  <c r="AA32" i="1"/>
  <c r="T50" i="1"/>
  <c r="E9" i="1"/>
  <c r="AA27" i="1"/>
  <c r="T42" i="1"/>
  <c r="AI60" i="1"/>
  <c r="Q46" i="1"/>
  <c r="AI50" i="1"/>
  <c r="B27" i="1"/>
  <c r="P32" i="1"/>
  <c r="AG25" i="1"/>
  <c r="P42" i="1"/>
  <c r="Q36" i="1"/>
  <c r="B14" i="1"/>
  <c r="AR49" i="1"/>
  <c r="AR10" i="1"/>
  <c r="L5" i="1"/>
  <c r="AU23" i="1"/>
  <c r="L12" i="1"/>
  <c r="AA6" i="1"/>
  <c r="Q30" i="1"/>
  <c r="AH37" i="1"/>
  <c r="AI59" i="1"/>
  <c r="S32" i="1"/>
  <c r="P34" i="1"/>
  <c r="AH39" i="1"/>
  <c r="D9" i="1"/>
  <c r="T30" i="1"/>
  <c r="AI51" i="1"/>
  <c r="B40" i="1"/>
  <c r="A12" i="1"/>
  <c r="G32" i="1"/>
  <c r="AH36" i="1"/>
  <c r="S46" i="1"/>
  <c r="AI8" i="1"/>
  <c r="P46" i="1"/>
  <c r="AA19" i="1"/>
  <c r="AA14" i="1"/>
  <c r="AH42" i="1"/>
  <c r="S52" i="1"/>
  <c r="I7" i="1"/>
  <c r="AS10" i="1"/>
  <c r="S40" i="1"/>
  <c r="T46" i="1"/>
  <c r="BF36" i="1"/>
  <c r="AJ8" i="1"/>
  <c r="BN23" i="1"/>
  <c r="AF6" i="1"/>
  <c r="BE10" i="1"/>
  <c r="AI56" i="1"/>
  <c r="S42" i="1"/>
  <c r="L6" i="1"/>
  <c r="G19" i="1"/>
  <c r="G45" i="1"/>
  <c r="P36" i="1"/>
  <c r="B6" i="1"/>
  <c r="T34" i="1"/>
  <c r="AI55" i="1"/>
  <c r="H2" i="2"/>
  <c r="L9" i="1"/>
  <c r="AR23" i="1"/>
  <c r="Q48" i="1"/>
  <c r="H6" i="2"/>
  <c r="L13" i="1"/>
  <c r="D22" i="1"/>
  <c r="Q42" i="1"/>
  <c r="BH10" i="1"/>
  <c r="BF10" i="1"/>
  <c r="L10" i="1"/>
  <c r="S36" i="1"/>
  <c r="L11" i="1"/>
  <c r="Q40" i="1"/>
  <c r="B19" i="1"/>
  <c r="Q52" i="1"/>
  <c r="P48" i="1"/>
  <c r="AT10" i="1"/>
  <c r="P38" i="1"/>
  <c r="BB10" i="1"/>
  <c r="AG38" i="1"/>
  <c r="D35" i="1"/>
  <c r="AO23" i="1"/>
  <c r="AH35" i="1"/>
  <c r="AI58" i="1"/>
  <c r="AH34" i="1"/>
  <c r="N6" i="1"/>
  <c r="T52" i="1"/>
  <c r="S48" i="1"/>
  <c r="AI53" i="1"/>
  <c r="AU36" i="1"/>
  <c r="AF32" i="1"/>
  <c r="B45" i="1"/>
  <c r="AC22" i="1"/>
  <c r="BG36" i="1"/>
  <c r="T48" i="1"/>
  <c r="H4" i="2"/>
  <c r="A51" i="1"/>
  <c r="S34" i="1"/>
  <c r="AD22" i="1"/>
  <c r="E22" i="1"/>
  <c r="AI54" i="1"/>
  <c r="A25" i="1"/>
  <c r="D48" i="1"/>
  <c r="H5" i="2"/>
  <c r="BE23" i="1"/>
  <c r="P52" i="1"/>
  <c r="Q34" i="1"/>
  <c r="T32" i="1"/>
  <c r="AH41" i="1"/>
  <c r="B32" i="1"/>
  <c r="AT36" i="1"/>
  <c r="L8" i="1"/>
  <c r="BE36" i="1"/>
  <c r="AA2" i="1"/>
  <c r="T38" i="1"/>
  <c r="AG12" i="1"/>
  <c r="T40" i="1"/>
  <c r="AO10" i="1"/>
  <c r="AA40" i="1"/>
  <c r="AK10" i="1"/>
  <c r="H3" i="2"/>
  <c r="BG23" i="1"/>
  <c r="BF49" i="1"/>
  <c r="BH36" i="1"/>
  <c r="E35" i="1"/>
  <c r="AD9" i="1"/>
  <c r="A38" i="1"/>
  <c r="Q44" i="1"/>
  <c r="AD35" i="1"/>
  <c r="AU49" i="1"/>
  <c r="Q32" i="1"/>
  <c r="AO49" i="1"/>
  <c r="S44" i="1"/>
  <c r="I9" i="1"/>
  <c r="AI57" i="1"/>
  <c r="AT49" i="1"/>
  <c r="AS49" i="1"/>
  <c r="E48" i="1"/>
  <c r="S50" i="1"/>
  <c r="AH43" i="1"/>
  <c r="S30" i="1"/>
  <c r="BN10" i="1"/>
  <c r="AT23" i="1"/>
  <c r="AF19" i="1"/>
  <c r="L7" i="1"/>
  <c r="AI49" i="1"/>
  <c r="AH38" i="1"/>
  <c r="BN36" i="1"/>
  <c r="Q38" i="1"/>
  <c r="T44" i="1"/>
  <c r="Q50" i="1"/>
  <c r="BG10" i="1"/>
  <c r="AR36" i="1"/>
  <c r="G6" i="1"/>
  <c r="S38" i="1"/>
  <c r="BH49" i="1"/>
  <c r="AG51" i="1"/>
  <c r="T36" i="1"/>
  <c r="BN49" i="1"/>
  <c r="P50" i="1"/>
  <c r="P40" i="1"/>
  <c r="AS23" i="1"/>
  <c r="BE49" i="1"/>
  <c r="AC35" i="1"/>
  <c r="AC48" i="1"/>
  <c r="P30" i="1"/>
  <c r="AD48" i="1"/>
  <c r="AI5" i="1"/>
  <c r="AC9" i="1"/>
  <c r="B2" i="1"/>
  <c r="BF23" i="1"/>
  <c r="H9" i="2"/>
  <c r="H8" i="2"/>
  <c r="I13" i="1"/>
  <c r="H7" i="2"/>
  <c r="AJ12" i="1"/>
  <c r="AJ1" i="2"/>
  <c r="S3" i="1" l="1"/>
  <c r="T3" i="1"/>
  <c r="U3" i="1"/>
  <c r="V3" i="1"/>
  <c r="X3" i="1"/>
  <c r="C25" i="1"/>
  <c r="C38" i="1"/>
  <c r="C51" i="1"/>
  <c r="AB12" i="1"/>
  <c r="AB25" i="1"/>
  <c r="AB38" i="1"/>
  <c r="AB51" i="1"/>
  <c r="BF40" i="1"/>
  <c r="BE40" i="1"/>
  <c r="BF27" i="1"/>
  <c r="BF14" i="1"/>
  <c r="BE14" i="1"/>
  <c r="BE27" i="1"/>
  <c r="C12" i="1"/>
  <c r="L3" i="2"/>
  <c r="L4" i="2" s="1"/>
  <c r="L5" i="2" s="1"/>
  <c r="BF51" i="1"/>
  <c r="BE51" i="1"/>
  <c r="W3" i="1"/>
  <c r="Y3" i="1"/>
  <c r="R3" i="1"/>
  <c r="Z3" i="1"/>
  <c r="K2" i="2"/>
  <c r="AK1" i="2"/>
  <c r="AL1" i="2" s="1"/>
  <c r="AB36" i="1"/>
  <c r="C4" i="1"/>
  <c r="C23" i="1"/>
  <c r="AB49" i="1"/>
  <c r="AI13" i="1"/>
  <c r="AI43" i="1"/>
  <c r="N9" i="1"/>
  <c r="U9" i="1"/>
  <c r="M7" i="1"/>
  <c r="AK9" i="1"/>
  <c r="AJ10" i="1"/>
  <c r="AK52" i="1"/>
  <c r="I25" i="1"/>
  <c r="M8" i="1"/>
  <c r="I19" i="1"/>
  <c r="N7" i="1"/>
  <c r="AJ54" i="1"/>
  <c r="O5" i="1"/>
  <c r="I24" i="1"/>
  <c r="AJ59" i="1"/>
  <c r="U10" i="1"/>
  <c r="AI6" i="1"/>
  <c r="X6" i="1"/>
  <c r="I22" i="1"/>
  <c r="AK53" i="1"/>
  <c r="U5" i="1"/>
  <c r="AK51" i="1"/>
  <c r="AI42" i="1"/>
  <c r="AK58" i="1"/>
  <c r="I18" i="1"/>
  <c r="AK54" i="1"/>
  <c r="I6" i="1"/>
  <c r="O11" i="1"/>
  <c r="AJ51" i="1"/>
  <c r="AJ58" i="1"/>
  <c r="AJ49" i="1"/>
  <c r="M11" i="1"/>
  <c r="I17" i="1"/>
  <c r="M9" i="1"/>
  <c r="I20" i="1"/>
  <c r="AJ52" i="1"/>
  <c r="AJ13" i="1"/>
  <c r="AJ5" i="1"/>
  <c r="AI10" i="1"/>
  <c r="AJ55" i="1"/>
  <c r="AK56" i="1"/>
  <c r="AK12" i="1"/>
  <c r="M13" i="1"/>
  <c r="AJ6" i="1"/>
  <c r="AK60" i="1"/>
  <c r="AI38" i="1"/>
  <c r="AJ53" i="1"/>
  <c r="S13" i="1"/>
  <c r="I5" i="1"/>
  <c r="AK50" i="1"/>
  <c r="AJ9" i="1"/>
  <c r="AI40" i="1"/>
  <c r="AJ60" i="1"/>
  <c r="AK8" i="1"/>
  <c r="AK57" i="1"/>
  <c r="O6" i="1"/>
  <c r="V6" i="1"/>
  <c r="Z10" i="1"/>
  <c r="M10" i="1"/>
  <c r="N13" i="1"/>
  <c r="I8" i="1"/>
  <c r="W11" i="1"/>
  <c r="N5" i="1"/>
  <c r="AI34" i="1"/>
  <c r="AJ50" i="1"/>
  <c r="AI12" i="1"/>
  <c r="AI41" i="1"/>
  <c r="I23" i="1"/>
  <c r="U7" i="1"/>
  <c r="O10" i="1"/>
  <c r="AK5" i="1"/>
  <c r="I10" i="1"/>
  <c r="AI35" i="1"/>
  <c r="AI39" i="1"/>
  <c r="M12" i="1"/>
  <c r="N11" i="1"/>
  <c r="U12" i="1"/>
  <c r="AK13" i="1"/>
  <c r="S5" i="1"/>
  <c r="O13" i="1"/>
  <c r="M6" i="1"/>
  <c r="O9" i="1"/>
  <c r="N12" i="1"/>
  <c r="AK7" i="1"/>
  <c r="AJ7" i="1"/>
  <c r="S10" i="1"/>
  <c r="AK49" i="1"/>
  <c r="AJ11" i="1"/>
  <c r="AI11" i="1"/>
  <c r="AK59" i="1"/>
  <c r="M5" i="1"/>
  <c r="AJ56" i="1"/>
  <c r="R12" i="1"/>
  <c r="AK6" i="1"/>
  <c r="N8" i="1"/>
  <c r="O7" i="1"/>
  <c r="AI36" i="1"/>
  <c r="AJ57" i="1"/>
  <c r="AI37" i="1"/>
  <c r="I11" i="1"/>
  <c r="I12" i="1"/>
  <c r="AK55" i="1"/>
  <c r="I21" i="1"/>
  <c r="T9" i="1"/>
  <c r="U11" i="1"/>
  <c r="Z5" i="1"/>
  <c r="AK11" i="1"/>
  <c r="AI9" i="1"/>
  <c r="O12" i="1"/>
  <c r="N10" i="1"/>
  <c r="Y5" i="1"/>
  <c r="AD1" i="2"/>
  <c r="O2" i="2"/>
  <c r="AG2" i="2"/>
  <c r="AG1" i="2"/>
  <c r="R1" i="2"/>
  <c r="R2" i="2"/>
  <c r="U1" i="2"/>
  <c r="AJ2" i="2"/>
  <c r="J1" i="2"/>
  <c r="J2" i="2"/>
  <c r="X1" i="2"/>
  <c r="AA2" i="2"/>
  <c r="AA1" i="2"/>
  <c r="AD2" i="2"/>
  <c r="O1" i="2"/>
  <c r="X2" i="2"/>
  <c r="U2" i="2"/>
  <c r="AH7" i="1" l="1"/>
  <c r="P7" i="1" s="1"/>
  <c r="AH6" i="1"/>
  <c r="P6" i="1" s="1"/>
  <c r="AH8" i="1"/>
  <c r="P8" i="1" s="1"/>
  <c r="AN4" i="2"/>
  <c r="AH13" i="1"/>
  <c r="P13" i="1" s="1"/>
  <c r="AH11" i="1"/>
  <c r="P11" i="1" s="1"/>
  <c r="AN3" i="2"/>
  <c r="K3" i="2"/>
  <c r="K4" i="2" s="1"/>
  <c r="K5" i="2" s="1"/>
  <c r="Y1" i="2"/>
  <c r="Z1" i="2" s="1"/>
  <c r="AH12" i="1"/>
  <c r="P12" i="1" s="1"/>
  <c r="S1" i="2"/>
  <c r="T1" i="2" s="1"/>
  <c r="V1" i="2"/>
  <c r="W1" i="2" s="1"/>
  <c r="AH1" i="2"/>
  <c r="AI1" i="2" s="1"/>
  <c r="AB1" i="2"/>
  <c r="AC1" i="2" s="1"/>
  <c r="AH5" i="1"/>
  <c r="P5" i="1" s="1"/>
  <c r="AL57" i="1"/>
  <c r="AN57" i="1" s="1"/>
  <c r="M2" i="2"/>
  <c r="N2" i="2" s="1"/>
  <c r="AL50" i="1"/>
  <c r="AN50" i="1" s="1"/>
  <c r="AL51" i="1"/>
  <c r="AM51" i="1" s="1"/>
  <c r="AL58" i="1"/>
  <c r="AN58" i="1" s="1"/>
  <c r="AL49" i="1"/>
  <c r="AM49" i="1" s="1"/>
  <c r="AL55" i="1"/>
  <c r="AM55" i="1" s="1"/>
  <c r="AH10" i="1"/>
  <c r="P10" i="1" s="1"/>
  <c r="AL52" i="1"/>
  <c r="AM52" i="1" s="1"/>
  <c r="AH9" i="1"/>
  <c r="P9" i="1" s="1"/>
  <c r="AL60" i="1"/>
  <c r="AN60" i="1" s="1"/>
  <c r="AL53" i="1"/>
  <c r="AM53" i="1" s="1"/>
  <c r="AL59" i="1"/>
  <c r="AM59" i="1" s="1"/>
  <c r="AL56" i="1"/>
  <c r="AN56" i="1" s="1"/>
  <c r="AL54" i="1"/>
  <c r="AM54" i="1" s="1"/>
  <c r="I2" i="2"/>
  <c r="L6" i="2"/>
  <c r="AN5" i="2"/>
  <c r="P1" i="2"/>
  <c r="Q1" i="2" s="1"/>
  <c r="Y2" i="2"/>
  <c r="Z2" i="2" s="1"/>
  <c r="AE2" i="2"/>
  <c r="AF2" i="2" s="1"/>
  <c r="V2" i="2"/>
  <c r="W2" i="2" s="1"/>
  <c r="AK2" i="2"/>
  <c r="AL2" i="2" s="1"/>
  <c r="S2" i="2"/>
  <c r="T2" i="2" s="1"/>
  <c r="AB2" i="2"/>
  <c r="AC2" i="2" s="1"/>
  <c r="AH2" i="2"/>
  <c r="AI2" i="2" s="1"/>
  <c r="AE1" i="2"/>
  <c r="AF1" i="2" s="1"/>
  <c r="M1" i="2"/>
  <c r="N1" i="2" s="1"/>
  <c r="P2" i="2"/>
  <c r="Q2" i="2" s="1"/>
  <c r="F17" i="1"/>
  <c r="AD23" i="1"/>
  <c r="E4" i="1"/>
  <c r="C36" i="1"/>
  <c r="E43" i="1"/>
  <c r="AE35" i="1"/>
  <c r="AC30" i="1"/>
  <c r="D43" i="1"/>
  <c r="C45" i="1"/>
  <c r="F30" i="1"/>
  <c r="D30" i="1"/>
  <c r="E30" i="1"/>
  <c r="C30" i="1"/>
  <c r="F25" i="1"/>
  <c r="E10" i="1"/>
  <c r="F51" i="1"/>
  <c r="D36" i="1"/>
  <c r="D10" i="1"/>
  <c r="E49" i="1"/>
  <c r="E32" i="1"/>
  <c r="AD19" i="1"/>
  <c r="E17" i="1"/>
  <c r="AE25" i="1"/>
  <c r="E23" i="1"/>
  <c r="AE30" i="1"/>
  <c r="F12" i="1"/>
  <c r="F35" i="1"/>
  <c r="E36" i="1"/>
  <c r="AB17" i="1"/>
  <c r="AC36" i="1"/>
  <c r="F22" i="1"/>
  <c r="AD36" i="1"/>
  <c r="F43" i="1"/>
  <c r="E6" i="1"/>
  <c r="C32" i="1"/>
  <c r="AB23" i="1"/>
  <c r="D23" i="1"/>
  <c r="E19" i="1"/>
  <c r="C49" i="1"/>
  <c r="C6" i="1"/>
  <c r="D17" i="1"/>
  <c r="AB32" i="1"/>
  <c r="C10" i="1"/>
  <c r="F48" i="1"/>
  <c r="AE22" i="1"/>
  <c r="D49" i="1"/>
  <c r="AB30" i="1"/>
  <c r="F38" i="1"/>
  <c r="AB19" i="1"/>
  <c r="F9" i="1"/>
  <c r="AC17" i="1"/>
  <c r="AE17" i="1"/>
  <c r="AD32" i="1"/>
  <c r="AD30" i="1"/>
  <c r="AD17" i="1"/>
  <c r="C43" i="1"/>
  <c r="AC23" i="1"/>
  <c r="F4" i="1"/>
  <c r="AE38" i="1"/>
  <c r="C17" i="1"/>
  <c r="E45" i="1"/>
  <c r="D4" i="1"/>
  <c r="C19" i="1"/>
  <c r="AD10" i="1"/>
  <c r="AD6" i="1"/>
  <c r="AE4" i="1"/>
  <c r="AB4" i="1"/>
  <c r="AE9" i="1"/>
  <c r="AC4" i="1"/>
  <c r="AE12" i="1"/>
  <c r="AB10" i="1"/>
  <c r="AB6" i="1"/>
  <c r="AC10" i="1"/>
  <c r="AD4" i="1"/>
  <c r="AB43" i="1"/>
  <c r="AC43" i="1"/>
  <c r="AC49" i="1"/>
  <c r="AE51" i="1"/>
  <c r="AB45" i="1"/>
  <c r="AD43" i="1"/>
  <c r="AD45" i="1"/>
  <c r="AD49" i="1"/>
  <c r="AE48" i="1"/>
  <c r="AE43" i="1"/>
  <c r="T13" i="1"/>
  <c r="X7" i="1"/>
  <c r="Z11" i="1"/>
  <c r="Y10" i="1"/>
  <c r="V11" i="1"/>
  <c r="R13" i="1"/>
  <c r="X9" i="1"/>
  <c r="V10" i="1"/>
  <c r="T12" i="1"/>
  <c r="X5" i="1"/>
  <c r="T6" i="1"/>
  <c r="Y8" i="1"/>
  <c r="W12" i="1"/>
  <c r="Y6" i="1"/>
  <c r="R9" i="1"/>
  <c r="Z12" i="1"/>
  <c r="X8" i="1"/>
  <c r="Z9" i="1"/>
  <c r="Z8" i="1"/>
  <c r="Z6" i="1"/>
  <c r="S11" i="1"/>
  <c r="V12" i="1"/>
  <c r="Y13" i="1"/>
  <c r="W13" i="1"/>
  <c r="Y7" i="1"/>
  <c r="X10" i="1"/>
  <c r="T8" i="1"/>
  <c r="R10" i="1"/>
  <c r="T11" i="1"/>
  <c r="R6" i="1"/>
  <c r="W9" i="1"/>
  <c r="W8" i="1"/>
  <c r="S9" i="1"/>
  <c r="T10" i="1"/>
  <c r="V8" i="1"/>
  <c r="T5" i="1"/>
  <c r="U13" i="1"/>
  <c r="S7" i="1"/>
  <c r="X13" i="1"/>
  <c r="W7" i="1"/>
  <c r="R8" i="1"/>
  <c r="V13" i="1"/>
  <c r="U6" i="1"/>
  <c r="W6" i="1"/>
  <c r="Z7" i="1"/>
  <c r="W5" i="1"/>
  <c r="V5" i="1"/>
  <c r="V7" i="1"/>
  <c r="Y9" i="1"/>
  <c r="Y11" i="1"/>
  <c r="S12" i="1"/>
  <c r="R7" i="1"/>
  <c r="R11" i="1"/>
  <c r="S8" i="1"/>
  <c r="X12" i="1"/>
  <c r="AJ5" i="2"/>
  <c r="X4" i="2"/>
  <c r="R4" i="2"/>
  <c r="AJ3" i="2"/>
  <c r="U4" i="2"/>
  <c r="AG3" i="2"/>
  <c r="J5" i="2"/>
  <c r="O5" i="2"/>
  <c r="J3" i="2"/>
  <c r="O4" i="2"/>
  <c r="X3" i="2"/>
  <c r="X5" i="2"/>
  <c r="AG4" i="2"/>
  <c r="R3" i="2"/>
  <c r="AG5" i="2"/>
  <c r="AD5" i="2"/>
  <c r="AJ4" i="2"/>
  <c r="AA3" i="2"/>
  <c r="AD4" i="2"/>
  <c r="R5" i="2"/>
  <c r="AD3" i="2"/>
  <c r="AA5" i="2"/>
  <c r="J4" i="2"/>
  <c r="U3" i="2"/>
  <c r="O3" i="2"/>
  <c r="U5" i="2"/>
  <c r="AA4" i="2"/>
  <c r="I3" i="2" l="1"/>
  <c r="AB3" i="2"/>
  <c r="AC3" i="2" s="1"/>
  <c r="AH3" i="2"/>
  <c r="AI3" i="2" s="1"/>
  <c r="Y3" i="2"/>
  <c r="Z3" i="2" s="1"/>
  <c r="P3" i="2"/>
  <c r="Q3" i="2" s="1"/>
  <c r="AK3" i="2"/>
  <c r="AL3" i="2" s="1"/>
  <c r="V3" i="2"/>
  <c r="W3" i="2" s="1"/>
  <c r="M3" i="2"/>
  <c r="N3" i="2" s="1"/>
  <c r="AE3" i="2"/>
  <c r="AF3" i="2" s="1"/>
  <c r="S3" i="2"/>
  <c r="T3" i="2" s="1"/>
  <c r="AM57" i="1"/>
  <c r="AN53" i="1"/>
  <c r="AN52" i="1"/>
  <c r="AM56" i="1"/>
  <c r="AN51" i="1"/>
  <c r="AN49" i="1"/>
  <c r="AN54" i="1"/>
  <c r="AM58" i="1"/>
  <c r="AM50" i="1"/>
  <c r="V4" i="2"/>
  <c r="W4" i="2" s="1"/>
  <c r="AH4" i="2"/>
  <c r="AI4" i="2" s="1"/>
  <c r="AB4" i="2"/>
  <c r="AC4" i="2" s="1"/>
  <c r="M4" i="2"/>
  <c r="N4" i="2" s="1"/>
  <c r="AE4" i="2"/>
  <c r="AF4" i="2" s="1"/>
  <c r="S4" i="2"/>
  <c r="T4" i="2" s="1"/>
  <c r="Y4" i="2"/>
  <c r="Z4" i="2" s="1"/>
  <c r="P4" i="2"/>
  <c r="Q4" i="2" s="1"/>
  <c r="AK4" i="2"/>
  <c r="AL4" i="2" s="1"/>
  <c r="AK5" i="2"/>
  <c r="AL5" i="2" s="1"/>
  <c r="V5" i="2"/>
  <c r="W5" i="2" s="1"/>
  <c r="P5" i="2"/>
  <c r="Q5" i="2" s="1"/>
  <c r="Y5" i="2"/>
  <c r="Z5" i="2" s="1"/>
  <c r="AH5" i="2"/>
  <c r="AI5" i="2" s="1"/>
  <c r="AE5" i="2"/>
  <c r="AF5" i="2" s="1"/>
  <c r="AB5" i="2"/>
  <c r="AC5" i="2" s="1"/>
  <c r="S5" i="2"/>
  <c r="T5" i="2" s="1"/>
  <c r="M5" i="2"/>
  <c r="N5" i="2" s="1"/>
  <c r="AM60" i="1"/>
  <c r="AN55" i="1"/>
  <c r="I4" i="2"/>
  <c r="AN59" i="1"/>
  <c r="I5" i="2"/>
  <c r="L7" i="2"/>
  <c r="AN6" i="2"/>
  <c r="K6" i="2"/>
  <c r="AD6" i="2"/>
  <c r="AJ6" i="2"/>
  <c r="O6" i="2"/>
  <c r="R6" i="2"/>
  <c r="X6" i="2"/>
  <c r="J6" i="2"/>
  <c r="U6" i="2"/>
  <c r="AG6" i="2"/>
  <c r="AA6" i="2"/>
  <c r="M6" i="2" l="1"/>
  <c r="N6" i="2" s="1"/>
  <c r="AH6" i="2"/>
  <c r="AI6" i="2" s="1"/>
  <c r="S6" i="2"/>
  <c r="T6" i="2" s="1"/>
  <c r="AB6" i="2"/>
  <c r="AC6" i="2" s="1"/>
  <c r="V6" i="2"/>
  <c r="W6" i="2" s="1"/>
  <c r="AK6" i="2"/>
  <c r="AL6" i="2" s="1"/>
  <c r="P6" i="2"/>
  <c r="Q6" i="2" s="1"/>
  <c r="Y6" i="2"/>
  <c r="Z6" i="2" s="1"/>
  <c r="AE6" i="2"/>
  <c r="AF6" i="2" s="1"/>
  <c r="K7" i="2"/>
  <c r="AN7" i="2"/>
  <c r="L8" i="2"/>
  <c r="I6" i="2"/>
  <c r="J7" i="2"/>
  <c r="O7" i="2"/>
  <c r="AJ7" i="2"/>
  <c r="U7" i="2"/>
  <c r="AD7" i="2"/>
  <c r="AA7" i="2"/>
  <c r="X7" i="2"/>
  <c r="R7" i="2"/>
  <c r="AG7" i="2"/>
  <c r="AE7" i="2" l="1"/>
  <c r="AF7" i="2" s="1"/>
  <c r="V7" i="2"/>
  <c r="W7" i="2" s="1"/>
  <c r="S7" i="2"/>
  <c r="T7" i="2" s="1"/>
  <c r="M7" i="2"/>
  <c r="N7" i="2" s="1"/>
  <c r="Y7" i="2"/>
  <c r="Z7" i="2" s="1"/>
  <c r="P7" i="2"/>
  <c r="Q7" i="2" s="1"/>
  <c r="AH7" i="2"/>
  <c r="AI7" i="2" s="1"/>
  <c r="AK7" i="2"/>
  <c r="AL7" i="2" s="1"/>
  <c r="AB7" i="2"/>
  <c r="AC7" i="2" s="1"/>
  <c r="AN8" i="2"/>
  <c r="K8" i="2"/>
  <c r="L9" i="2"/>
  <c r="I7" i="2"/>
  <c r="O8" i="2"/>
  <c r="R8" i="2"/>
  <c r="AA8" i="2"/>
  <c r="X8" i="2"/>
  <c r="AJ8" i="2"/>
  <c r="AD8" i="2"/>
  <c r="U8" i="2"/>
  <c r="J8" i="2"/>
  <c r="AG8" i="2"/>
  <c r="AE8" i="2" l="1"/>
  <c r="AF8" i="2" s="1"/>
  <c r="P8" i="2"/>
  <c r="Q8" i="2" s="1"/>
  <c r="Y8" i="2"/>
  <c r="Z8" i="2" s="1"/>
  <c r="AK8" i="2"/>
  <c r="AL8" i="2" s="1"/>
  <c r="S8" i="2"/>
  <c r="T8" i="2" s="1"/>
  <c r="V8" i="2"/>
  <c r="W8" i="2" s="1"/>
  <c r="AB8" i="2"/>
  <c r="AC8" i="2" s="1"/>
  <c r="AH8" i="2"/>
  <c r="AI8" i="2" s="1"/>
  <c r="M8" i="2"/>
  <c r="N8" i="2" s="1"/>
  <c r="AN9" i="2"/>
  <c r="K9" i="2"/>
  <c r="L10" i="2"/>
  <c r="I8" i="2"/>
  <c r="U9" i="2"/>
  <c r="AG9" i="2"/>
  <c r="AA9" i="2"/>
  <c r="J9" i="2"/>
  <c r="X9" i="2"/>
  <c r="R9" i="2"/>
  <c r="AD9" i="2"/>
  <c r="AJ9" i="2"/>
  <c r="O9" i="2"/>
  <c r="AH9" i="2" l="1"/>
  <c r="AI9" i="2" s="1"/>
  <c r="AK9" i="2"/>
  <c r="AL9" i="2" s="1"/>
  <c r="V9" i="2"/>
  <c r="W9" i="2" s="1"/>
  <c r="Y9" i="2"/>
  <c r="Z9" i="2" s="1"/>
  <c r="AB9" i="2"/>
  <c r="AC9" i="2" s="1"/>
  <c r="M9" i="2"/>
  <c r="N9" i="2" s="1"/>
  <c r="P9" i="2"/>
  <c r="Q9" i="2" s="1"/>
  <c r="AE9" i="2"/>
  <c r="AF9" i="2" s="1"/>
  <c r="S9" i="2"/>
  <c r="T9" i="2" s="1"/>
  <c r="L11" i="2"/>
  <c r="K10" i="2"/>
  <c r="AN10" i="2"/>
  <c r="I9" i="2"/>
  <c r="X10" i="2"/>
  <c r="AA10" i="2"/>
  <c r="J10" i="2"/>
  <c r="AJ10" i="2"/>
  <c r="U10" i="2"/>
  <c r="O10" i="2"/>
  <c r="R10" i="2"/>
  <c r="AG10" i="2"/>
  <c r="AD10" i="2"/>
  <c r="AH10" i="2" l="1"/>
  <c r="AI10" i="2" s="1"/>
  <c r="P10" i="2"/>
  <c r="Q10" i="2" s="1"/>
  <c r="AK10" i="2"/>
  <c r="AL10" i="2" s="1"/>
  <c r="Y10" i="2"/>
  <c r="Z10" i="2" s="1"/>
  <c r="M10" i="2"/>
  <c r="N10" i="2" s="1"/>
  <c r="V10" i="2"/>
  <c r="W10" i="2" s="1"/>
  <c r="AB10" i="2"/>
  <c r="AC10" i="2" s="1"/>
  <c r="AE10" i="2"/>
  <c r="AF10" i="2" s="1"/>
  <c r="S10" i="2"/>
  <c r="T10" i="2" s="1"/>
  <c r="I10" i="2"/>
  <c r="AN11" i="2"/>
  <c r="K11" i="2"/>
  <c r="L12" i="2"/>
  <c r="O11" i="2"/>
  <c r="U11" i="2"/>
  <c r="AG11" i="2"/>
  <c r="AA11" i="2"/>
  <c r="J11" i="2"/>
  <c r="AJ11" i="2"/>
  <c r="R11" i="2"/>
  <c r="X11" i="2"/>
  <c r="AD11" i="2"/>
  <c r="AK11" i="2" l="1"/>
  <c r="AL11" i="2" s="1"/>
  <c r="AE11" i="2"/>
  <c r="AF11" i="2" s="1"/>
  <c r="M11" i="2"/>
  <c r="N11" i="2" s="1"/>
  <c r="AH11" i="2"/>
  <c r="AI11" i="2" s="1"/>
  <c r="AB11" i="2"/>
  <c r="AC11" i="2" s="1"/>
  <c r="S11" i="2"/>
  <c r="T11" i="2" s="1"/>
  <c r="Y11" i="2"/>
  <c r="Z11" i="2" s="1"/>
  <c r="V11" i="2"/>
  <c r="W11" i="2" s="1"/>
  <c r="P11" i="2"/>
  <c r="Q11" i="2" s="1"/>
  <c r="L13" i="2"/>
  <c r="K12" i="2"/>
  <c r="AN12" i="2"/>
  <c r="I11" i="2"/>
  <c r="X12" i="2"/>
  <c r="AJ12" i="2"/>
  <c r="J12" i="2"/>
  <c r="AA12" i="2"/>
  <c r="U12" i="2"/>
  <c r="AD12" i="2"/>
  <c r="O12" i="2"/>
  <c r="AG12" i="2"/>
  <c r="R12" i="2"/>
  <c r="M12" i="2" l="1"/>
  <c r="N12" i="2" s="1"/>
  <c r="AB12" i="2"/>
  <c r="AC12" i="2" s="1"/>
  <c r="V12" i="2"/>
  <c r="W12" i="2" s="1"/>
  <c r="P12" i="2"/>
  <c r="Q12" i="2" s="1"/>
  <c r="AE12" i="2"/>
  <c r="AF12" i="2" s="1"/>
  <c r="AK12" i="2"/>
  <c r="AL12" i="2" s="1"/>
  <c r="Y12" i="2"/>
  <c r="Z12" i="2" s="1"/>
  <c r="S12" i="2"/>
  <c r="T12" i="2" s="1"/>
  <c r="AH12" i="2"/>
  <c r="AI12" i="2" s="1"/>
  <c r="I12" i="2"/>
  <c r="AN13" i="2"/>
  <c r="K13" i="2"/>
  <c r="L14" i="2"/>
  <c r="AD13" i="2"/>
  <c r="J13" i="2"/>
  <c r="R13" i="2"/>
  <c r="AG13" i="2"/>
  <c r="U13" i="2"/>
  <c r="O13" i="2"/>
  <c r="AJ13" i="2"/>
  <c r="X13" i="2"/>
  <c r="AA13" i="2"/>
  <c r="Y13" i="2" l="1"/>
  <c r="Z13" i="2" s="1"/>
  <c r="S13" i="2"/>
  <c r="T13" i="2" s="1"/>
  <c r="AH13" i="2"/>
  <c r="AI13" i="2" s="1"/>
  <c r="AB13" i="2"/>
  <c r="AC13" i="2" s="1"/>
  <c r="M13" i="2"/>
  <c r="N13" i="2" s="1"/>
  <c r="AK13" i="2"/>
  <c r="AL13" i="2" s="1"/>
  <c r="V13" i="2"/>
  <c r="W13" i="2" s="1"/>
  <c r="AE13" i="2"/>
  <c r="AF13" i="2" s="1"/>
  <c r="P13" i="2"/>
  <c r="Q13" i="2" s="1"/>
  <c r="I13" i="2"/>
  <c r="AN14" i="2"/>
  <c r="K14" i="2"/>
  <c r="L15" i="2"/>
  <c r="AD14" i="2"/>
  <c r="AA14" i="2"/>
  <c r="AG14" i="2"/>
  <c r="R14" i="2"/>
  <c r="U14" i="2"/>
  <c r="J14" i="2"/>
  <c r="X14" i="2"/>
  <c r="AJ14" i="2"/>
  <c r="O14" i="2"/>
  <c r="M14" i="2" l="1"/>
  <c r="N14" i="2" s="1"/>
  <c r="AE14" i="2"/>
  <c r="AF14" i="2" s="1"/>
  <c r="AB14" i="2"/>
  <c r="AC14" i="2" s="1"/>
  <c r="S14" i="2"/>
  <c r="T14" i="2" s="1"/>
  <c r="P14" i="2"/>
  <c r="Q14" i="2" s="1"/>
  <c r="AH14" i="2"/>
  <c r="AI14" i="2" s="1"/>
  <c r="Y14" i="2"/>
  <c r="Z14" i="2" s="1"/>
  <c r="AK14" i="2"/>
  <c r="AL14" i="2" s="1"/>
  <c r="V14" i="2"/>
  <c r="W14" i="2" s="1"/>
  <c r="K15" i="2"/>
  <c r="L16" i="2"/>
  <c r="AN15" i="2"/>
  <c r="I14" i="2"/>
  <c r="U15" i="2"/>
  <c r="AD15" i="2"/>
  <c r="X15" i="2"/>
  <c r="R15" i="2"/>
  <c r="AG15" i="2"/>
  <c r="AJ15" i="2"/>
  <c r="O15" i="2"/>
  <c r="J15" i="2"/>
  <c r="AA15" i="2"/>
  <c r="AK15" i="2" l="1"/>
  <c r="AL15" i="2" s="1"/>
  <c r="Y15" i="2"/>
  <c r="Z15" i="2" s="1"/>
  <c r="P15" i="2"/>
  <c r="Q15" i="2" s="1"/>
  <c r="AH15" i="2"/>
  <c r="AI15" i="2" s="1"/>
  <c r="M15" i="2"/>
  <c r="N15" i="2" s="1"/>
  <c r="S15" i="2"/>
  <c r="T15" i="2" s="1"/>
  <c r="AE15" i="2"/>
  <c r="AF15" i="2" s="1"/>
  <c r="V15" i="2"/>
  <c r="W15" i="2" s="1"/>
  <c r="AB15" i="2"/>
  <c r="AC15" i="2" s="1"/>
  <c r="AN16" i="2"/>
  <c r="K16" i="2"/>
  <c r="L17" i="2"/>
  <c r="I15" i="2"/>
  <c r="AA16" i="2"/>
  <c r="R16" i="2"/>
  <c r="U16" i="2"/>
  <c r="AD16" i="2"/>
  <c r="AG16" i="2"/>
  <c r="O16" i="2"/>
  <c r="AJ16" i="2"/>
  <c r="J16" i="2"/>
  <c r="X16" i="2"/>
  <c r="S16" i="2" l="1"/>
  <c r="T16" i="2" s="1"/>
  <c r="Y16" i="2"/>
  <c r="Z16" i="2" s="1"/>
  <c r="AB16" i="2"/>
  <c r="AC16" i="2" s="1"/>
  <c r="V16" i="2"/>
  <c r="W16" i="2" s="1"/>
  <c r="P16" i="2"/>
  <c r="Q16" i="2" s="1"/>
  <c r="AE16" i="2"/>
  <c r="AF16" i="2" s="1"/>
  <c r="M16" i="2"/>
  <c r="N16" i="2" s="1"/>
  <c r="AK16" i="2"/>
  <c r="AL16" i="2" s="1"/>
  <c r="AH16" i="2"/>
  <c r="AI16" i="2" s="1"/>
  <c r="I16" i="2"/>
  <c r="K17" i="2"/>
  <c r="L18" i="2"/>
  <c r="AN17" i="2"/>
  <c r="U17" i="2"/>
  <c r="AJ17" i="2"/>
  <c r="O17" i="2"/>
  <c r="R17" i="2"/>
  <c r="J17" i="2"/>
  <c r="AA17" i="2"/>
  <c r="AG17" i="2"/>
  <c r="X17" i="2"/>
  <c r="AD17" i="2"/>
  <c r="AE17" i="2" l="1"/>
  <c r="AF17" i="2" s="1"/>
  <c r="M17" i="2"/>
  <c r="N17" i="2" s="1"/>
  <c r="V17" i="2"/>
  <c r="W17" i="2" s="1"/>
  <c r="AK17" i="2"/>
  <c r="AL17" i="2" s="1"/>
  <c r="P17" i="2"/>
  <c r="Q17" i="2" s="1"/>
  <c r="AB17" i="2"/>
  <c r="AC17" i="2" s="1"/>
  <c r="Y17" i="2"/>
  <c r="Z17" i="2" s="1"/>
  <c r="S17" i="2"/>
  <c r="T17" i="2" s="1"/>
  <c r="AH17" i="2"/>
  <c r="AI17" i="2" s="1"/>
  <c r="AN18" i="2"/>
  <c r="K18" i="2"/>
  <c r="L19" i="2"/>
  <c r="I17" i="2"/>
  <c r="AA18" i="2"/>
  <c r="J18" i="2"/>
  <c r="R18" i="2"/>
  <c r="AJ18" i="2"/>
  <c r="X18" i="2"/>
  <c r="U18" i="2"/>
  <c r="O18" i="2"/>
  <c r="AD18" i="2"/>
  <c r="AG18" i="2"/>
  <c r="S18" i="2" l="1"/>
  <c r="T18" i="2" s="1"/>
  <c r="AK18" i="2"/>
  <c r="AL18" i="2" s="1"/>
  <c r="V18" i="2"/>
  <c r="W18" i="2" s="1"/>
  <c r="Y18" i="2"/>
  <c r="Z18" i="2" s="1"/>
  <c r="AE18" i="2"/>
  <c r="AF18" i="2" s="1"/>
  <c r="AB18" i="2"/>
  <c r="AC18" i="2" s="1"/>
  <c r="M18" i="2"/>
  <c r="N18" i="2" s="1"/>
  <c r="AH18" i="2"/>
  <c r="AI18" i="2" s="1"/>
  <c r="P18" i="2"/>
  <c r="Q18" i="2" s="1"/>
  <c r="K19" i="2"/>
  <c r="L20" i="2"/>
  <c r="AN19" i="2"/>
  <c r="I18" i="2"/>
  <c r="AA19" i="2"/>
  <c r="AJ19" i="2"/>
  <c r="X19" i="2"/>
  <c r="O19" i="2"/>
  <c r="U19" i="2"/>
  <c r="AD19" i="2"/>
  <c r="AG19" i="2"/>
  <c r="R19" i="2"/>
  <c r="J19" i="2"/>
  <c r="AE19" i="2" l="1"/>
  <c r="AF19" i="2" s="1"/>
  <c r="Y19" i="2"/>
  <c r="Z19" i="2" s="1"/>
  <c r="AK19" i="2"/>
  <c r="AL19" i="2" s="1"/>
  <c r="P19" i="2"/>
  <c r="Q19" i="2" s="1"/>
  <c r="AH19" i="2"/>
  <c r="AI19" i="2" s="1"/>
  <c r="S19" i="2"/>
  <c r="T19" i="2" s="1"/>
  <c r="V19" i="2"/>
  <c r="W19" i="2" s="1"/>
  <c r="M19" i="2"/>
  <c r="N19" i="2" s="1"/>
  <c r="AB19" i="2"/>
  <c r="AC19" i="2" s="1"/>
  <c r="I19" i="2"/>
  <c r="AN20" i="2"/>
  <c r="K20" i="2"/>
  <c r="L21" i="2"/>
  <c r="AD20" i="2"/>
  <c r="U20" i="2"/>
  <c r="R20" i="2"/>
  <c r="AA20" i="2"/>
  <c r="O20" i="2"/>
  <c r="X20" i="2"/>
  <c r="AG20" i="2"/>
  <c r="J20" i="2"/>
  <c r="AJ20" i="2"/>
  <c r="M20" i="2" l="1"/>
  <c r="N20" i="2" s="1"/>
  <c r="AK20" i="2"/>
  <c r="AL20" i="2" s="1"/>
  <c r="S20" i="2"/>
  <c r="T20" i="2" s="1"/>
  <c r="AE20" i="2"/>
  <c r="AF20" i="2" s="1"/>
  <c r="V20" i="2"/>
  <c r="W20" i="2" s="1"/>
  <c r="Y20" i="2"/>
  <c r="Z20" i="2" s="1"/>
  <c r="AB20" i="2"/>
  <c r="AC20" i="2" s="1"/>
  <c r="P20" i="2"/>
  <c r="Q20" i="2" s="1"/>
  <c r="AH20" i="2"/>
  <c r="AI20" i="2" s="1"/>
  <c r="I20" i="2"/>
  <c r="K21" i="2"/>
  <c r="L22" i="2"/>
  <c r="AN21" i="2"/>
  <c r="AD21" i="2"/>
  <c r="AJ21" i="2"/>
  <c r="U21" i="2"/>
  <c r="AG21" i="2"/>
  <c r="J21" i="2"/>
  <c r="O21" i="2"/>
  <c r="AA21" i="2"/>
  <c r="R21" i="2"/>
  <c r="X21" i="2"/>
  <c r="S21" i="2" l="1"/>
  <c r="T21" i="2" s="1"/>
  <c r="V21" i="2"/>
  <c r="W21" i="2" s="1"/>
  <c r="AE21" i="2"/>
  <c r="AF21" i="2" s="1"/>
  <c r="AB21" i="2"/>
  <c r="AC21" i="2" s="1"/>
  <c r="M21" i="2"/>
  <c r="N21" i="2" s="1"/>
  <c r="P21" i="2"/>
  <c r="Q21" i="2" s="1"/>
  <c r="AH21" i="2"/>
  <c r="AI21" i="2" s="1"/>
  <c r="Y21" i="2"/>
  <c r="Z21" i="2" s="1"/>
  <c r="AK21" i="2"/>
  <c r="AL21" i="2" s="1"/>
  <c r="AN22" i="2"/>
  <c r="K22" i="2"/>
  <c r="L23" i="2"/>
  <c r="I21" i="2"/>
  <c r="AA22" i="2"/>
  <c r="R22" i="2"/>
  <c r="O22" i="2"/>
  <c r="AD22" i="2"/>
  <c r="AG22" i="2"/>
  <c r="U22" i="2"/>
  <c r="AJ22" i="2"/>
  <c r="J22" i="2"/>
  <c r="X22" i="2"/>
  <c r="AB22" i="2" l="1"/>
  <c r="AC22" i="2" s="1"/>
  <c r="AK22" i="2"/>
  <c r="AL22" i="2" s="1"/>
  <c r="AH22" i="2"/>
  <c r="AI22" i="2" s="1"/>
  <c r="M22" i="2"/>
  <c r="N22" i="2" s="1"/>
  <c r="Y22" i="2"/>
  <c r="Z22" i="2" s="1"/>
  <c r="P22" i="2"/>
  <c r="Q22" i="2" s="1"/>
  <c r="AE22" i="2"/>
  <c r="AF22" i="2" s="1"/>
  <c r="S22" i="2"/>
  <c r="T22" i="2" s="1"/>
  <c r="V22" i="2"/>
  <c r="W22" i="2" s="1"/>
  <c r="AN23" i="2"/>
  <c r="K23" i="2"/>
  <c r="L24" i="2"/>
  <c r="I22" i="2"/>
  <c r="X23" i="2"/>
  <c r="J23" i="2"/>
  <c r="AG23" i="2"/>
  <c r="U23" i="2"/>
  <c r="AD23" i="2"/>
  <c r="AA23" i="2"/>
  <c r="R23" i="2"/>
  <c r="O23" i="2"/>
  <c r="AJ23" i="2"/>
  <c r="AE23" i="2" l="1"/>
  <c r="AF23" i="2" s="1"/>
  <c r="AB23" i="2"/>
  <c r="AC23" i="2" s="1"/>
  <c r="Y23" i="2"/>
  <c r="Z23" i="2" s="1"/>
  <c r="M23" i="2"/>
  <c r="N23" i="2" s="1"/>
  <c r="AK23" i="2"/>
  <c r="AL23" i="2" s="1"/>
  <c r="AH23" i="2"/>
  <c r="AI23" i="2" s="1"/>
  <c r="V23" i="2"/>
  <c r="W23" i="2" s="1"/>
  <c r="S23" i="2"/>
  <c r="T23" i="2" s="1"/>
  <c r="P23" i="2"/>
  <c r="Q23" i="2" s="1"/>
  <c r="AN24" i="2"/>
  <c r="K24" i="2"/>
  <c r="L25" i="2"/>
  <c r="I23" i="2"/>
  <c r="X24" i="2"/>
  <c r="AJ24" i="2"/>
  <c r="AA24" i="2"/>
  <c r="O24" i="2"/>
  <c r="R24" i="2"/>
  <c r="AD24" i="2"/>
  <c r="U24" i="2"/>
  <c r="AG24" i="2"/>
  <c r="J24" i="2"/>
  <c r="AH24" i="2" l="1"/>
  <c r="AI24" i="2" s="1"/>
  <c r="M24" i="2"/>
  <c r="N24" i="2" s="1"/>
  <c r="AK24" i="2"/>
  <c r="AL24" i="2" s="1"/>
  <c r="Y24" i="2"/>
  <c r="Z24" i="2" s="1"/>
  <c r="AE24" i="2"/>
  <c r="AF24" i="2" s="1"/>
  <c r="P24" i="2"/>
  <c r="Q24" i="2" s="1"/>
  <c r="S24" i="2"/>
  <c r="T24" i="2" s="1"/>
  <c r="V24" i="2"/>
  <c r="W24" i="2" s="1"/>
  <c r="AB24" i="2"/>
  <c r="AC24" i="2" s="1"/>
  <c r="I24" i="2"/>
  <c r="K25" i="2"/>
  <c r="L26" i="2"/>
  <c r="AN25" i="2"/>
  <c r="AA25" i="2"/>
  <c r="AG25" i="2"/>
  <c r="X25" i="2"/>
  <c r="O25" i="2"/>
  <c r="AJ25" i="2"/>
  <c r="R25" i="2"/>
  <c r="U25" i="2"/>
  <c r="J25" i="2"/>
  <c r="AD25" i="2"/>
  <c r="AB25" i="2" l="1"/>
  <c r="AC25" i="2" s="1"/>
  <c r="P25" i="2"/>
  <c r="Q25" i="2" s="1"/>
  <c r="AH25" i="2"/>
  <c r="AI25" i="2" s="1"/>
  <c r="Y25" i="2"/>
  <c r="Z25" i="2" s="1"/>
  <c r="AK25" i="2"/>
  <c r="AL25" i="2" s="1"/>
  <c r="V25" i="2"/>
  <c r="W25" i="2" s="1"/>
  <c r="AE25" i="2"/>
  <c r="AF25" i="2" s="1"/>
  <c r="M25" i="2"/>
  <c r="N25" i="2" s="1"/>
  <c r="S25" i="2"/>
  <c r="T25" i="2" s="1"/>
  <c r="I25" i="2"/>
  <c r="AN26" i="2"/>
  <c r="K26" i="2"/>
  <c r="L27" i="2"/>
  <c r="AD26" i="2"/>
  <c r="AG26" i="2"/>
  <c r="R26" i="2"/>
  <c r="AJ26" i="2"/>
  <c r="O26" i="2"/>
  <c r="X26" i="2"/>
  <c r="J26" i="2"/>
  <c r="U26" i="2"/>
  <c r="AA26" i="2"/>
  <c r="V26" i="2" l="1"/>
  <c r="W26" i="2" s="1"/>
  <c r="AE26" i="2"/>
  <c r="AF26" i="2" s="1"/>
  <c r="M26" i="2"/>
  <c r="N26" i="2" s="1"/>
  <c r="AK26" i="2"/>
  <c r="AL26" i="2" s="1"/>
  <c r="AB26" i="2"/>
  <c r="AC26" i="2" s="1"/>
  <c r="P26" i="2"/>
  <c r="Q26" i="2" s="1"/>
  <c r="AH26" i="2"/>
  <c r="AI26" i="2" s="1"/>
  <c r="S26" i="2"/>
  <c r="T26" i="2" s="1"/>
  <c r="Y26" i="2"/>
  <c r="Z26" i="2" s="1"/>
  <c r="K27" i="2"/>
  <c r="L28" i="2"/>
  <c r="AN27" i="2"/>
  <c r="I26" i="2"/>
  <c r="O27" i="2"/>
  <c r="R27" i="2"/>
  <c r="AG27" i="2"/>
  <c r="U27" i="2"/>
  <c r="AA27" i="2"/>
  <c r="AJ27" i="2"/>
  <c r="X27" i="2"/>
  <c r="J27" i="2"/>
  <c r="AD27" i="2"/>
  <c r="Y27" i="2" l="1"/>
  <c r="Z27" i="2" s="1"/>
  <c r="S27" i="2"/>
  <c r="T27" i="2" s="1"/>
  <c r="AE27" i="2"/>
  <c r="AF27" i="2" s="1"/>
  <c r="AB27" i="2"/>
  <c r="AC27" i="2" s="1"/>
  <c r="AK27" i="2"/>
  <c r="AL27" i="2" s="1"/>
  <c r="P27" i="2"/>
  <c r="Q27" i="2" s="1"/>
  <c r="AH27" i="2"/>
  <c r="AI27" i="2" s="1"/>
  <c r="M27" i="2"/>
  <c r="N27" i="2" s="1"/>
  <c r="V27" i="2"/>
  <c r="W27" i="2" s="1"/>
  <c r="AN28" i="2"/>
  <c r="K28" i="2"/>
  <c r="L29" i="2"/>
  <c r="I27" i="2"/>
  <c r="AA28" i="2"/>
  <c r="AG28" i="2"/>
  <c r="O28" i="2"/>
  <c r="U28" i="2"/>
  <c r="AD28" i="2"/>
  <c r="X28" i="2"/>
  <c r="J28" i="2"/>
  <c r="R28" i="2"/>
  <c r="AJ28" i="2"/>
  <c r="AH28" i="2" l="1"/>
  <c r="AI28" i="2" s="1"/>
  <c r="AK28" i="2"/>
  <c r="AL28" i="2" s="1"/>
  <c r="S28" i="2"/>
  <c r="T28" i="2" s="1"/>
  <c r="AE28" i="2"/>
  <c r="AF28" i="2" s="1"/>
  <c r="AB28" i="2"/>
  <c r="AC28" i="2" s="1"/>
  <c r="V28" i="2"/>
  <c r="W28" i="2" s="1"/>
  <c r="Y28" i="2"/>
  <c r="Z28" i="2" s="1"/>
  <c r="M28" i="2"/>
  <c r="N28" i="2" s="1"/>
  <c r="P28" i="2"/>
  <c r="Q28" i="2" s="1"/>
  <c r="K29" i="2"/>
  <c r="L30" i="2"/>
  <c r="AN29" i="2"/>
  <c r="I28" i="2"/>
  <c r="U29" i="2"/>
  <c r="AJ29" i="2"/>
  <c r="J29" i="2"/>
  <c r="AA29" i="2"/>
  <c r="AD29" i="2"/>
  <c r="AG29" i="2"/>
  <c r="O29" i="2"/>
  <c r="X29" i="2"/>
  <c r="R29" i="2"/>
  <c r="S29" i="2" l="1"/>
  <c r="T29" i="2" s="1"/>
  <c r="AE29" i="2"/>
  <c r="AF29" i="2" s="1"/>
  <c r="AH29" i="2"/>
  <c r="AI29" i="2" s="1"/>
  <c r="AK29" i="2"/>
  <c r="AL29" i="2" s="1"/>
  <c r="P29" i="2"/>
  <c r="Q29" i="2" s="1"/>
  <c r="V29" i="2"/>
  <c r="W29" i="2" s="1"/>
  <c r="M29" i="2"/>
  <c r="N29" i="2" s="1"/>
  <c r="AB29" i="2"/>
  <c r="AC29" i="2" s="1"/>
  <c r="Y29" i="2"/>
  <c r="Z29" i="2" s="1"/>
  <c r="AN30" i="2"/>
  <c r="K30" i="2"/>
  <c r="L31" i="2"/>
  <c r="I29" i="2"/>
  <c r="J30" i="2"/>
  <c r="AA30" i="2"/>
  <c r="X30" i="2"/>
  <c r="AD30" i="2"/>
  <c r="AG30" i="2"/>
  <c r="R30" i="2"/>
  <c r="O30" i="2"/>
  <c r="AJ30" i="2"/>
  <c r="U30" i="2"/>
  <c r="AE30" i="2" l="1"/>
  <c r="AF30" i="2" s="1"/>
  <c r="S30" i="2"/>
  <c r="T30" i="2" s="1"/>
  <c r="P30" i="2"/>
  <c r="Q30" i="2" s="1"/>
  <c r="M30" i="2"/>
  <c r="N30" i="2" s="1"/>
  <c r="AK30" i="2"/>
  <c r="AL30" i="2" s="1"/>
  <c r="AH30" i="2"/>
  <c r="AI30" i="2" s="1"/>
  <c r="V30" i="2"/>
  <c r="W30" i="2" s="1"/>
  <c r="Y30" i="2"/>
  <c r="Z30" i="2" s="1"/>
  <c r="AB30" i="2"/>
  <c r="AC30" i="2" s="1"/>
  <c r="I30" i="2"/>
  <c r="K31" i="2"/>
  <c r="L32" i="2"/>
  <c r="AN31" i="2"/>
  <c r="J31" i="2"/>
  <c r="AG31" i="2"/>
  <c r="AJ31" i="2"/>
  <c r="O31" i="2"/>
  <c r="R31" i="2"/>
  <c r="X31" i="2"/>
  <c r="AA31" i="2"/>
  <c r="AD31" i="2"/>
  <c r="U31" i="2"/>
  <c r="AB31" i="2" l="1"/>
  <c r="AC31" i="2" s="1"/>
  <c r="AK31" i="2"/>
  <c r="AL31" i="2" s="1"/>
  <c r="AH31" i="2"/>
  <c r="AI31" i="2" s="1"/>
  <c r="Y31" i="2"/>
  <c r="Z31" i="2" s="1"/>
  <c r="P31" i="2"/>
  <c r="Q31" i="2" s="1"/>
  <c r="AE31" i="2"/>
  <c r="AF31" i="2" s="1"/>
  <c r="S31" i="2"/>
  <c r="T31" i="2" s="1"/>
  <c r="M31" i="2"/>
  <c r="N31" i="2" s="1"/>
  <c r="V31" i="2"/>
  <c r="W31" i="2" s="1"/>
  <c r="I31" i="2"/>
  <c r="AN32" i="2"/>
  <c r="K32" i="2"/>
  <c r="L33" i="2"/>
  <c r="R32" i="2"/>
  <c r="J32" i="2"/>
  <c r="AD32" i="2"/>
  <c r="U32" i="2"/>
  <c r="X32" i="2"/>
  <c r="O32" i="2"/>
  <c r="AJ32" i="2"/>
  <c r="AA32" i="2"/>
  <c r="AG32" i="2"/>
  <c r="Y32" i="2" l="1"/>
  <c r="Z32" i="2" s="1"/>
  <c r="M32" i="2"/>
  <c r="N32" i="2" s="1"/>
  <c r="P32" i="2"/>
  <c r="Q32" i="2" s="1"/>
  <c r="S32" i="2"/>
  <c r="T32" i="2" s="1"/>
  <c r="AH32" i="2"/>
  <c r="AI32" i="2" s="1"/>
  <c r="AK32" i="2"/>
  <c r="AL32" i="2" s="1"/>
  <c r="V32" i="2"/>
  <c r="W32" i="2" s="1"/>
  <c r="AE32" i="2"/>
  <c r="AF32" i="2" s="1"/>
  <c r="AB32" i="2"/>
  <c r="AC32" i="2" s="1"/>
  <c r="K33" i="2"/>
  <c r="L34" i="2"/>
  <c r="AN33" i="2"/>
  <c r="I32" i="2"/>
  <c r="J33" i="2"/>
  <c r="AG33" i="2"/>
  <c r="AD33" i="2"/>
  <c r="X33" i="2"/>
  <c r="U33" i="2"/>
  <c r="R33" i="2"/>
  <c r="O33" i="2"/>
  <c r="AA33" i="2"/>
  <c r="AJ33" i="2"/>
  <c r="AE33" i="2" l="1"/>
  <c r="AF33" i="2" s="1"/>
  <c r="AB33" i="2"/>
  <c r="AC33" i="2" s="1"/>
  <c r="AH33" i="2"/>
  <c r="AI33" i="2" s="1"/>
  <c r="Y33" i="2"/>
  <c r="Z33" i="2" s="1"/>
  <c r="S33" i="2"/>
  <c r="T33" i="2" s="1"/>
  <c r="P33" i="2"/>
  <c r="Q33" i="2" s="1"/>
  <c r="M33" i="2"/>
  <c r="N33" i="2" s="1"/>
  <c r="V33" i="2"/>
  <c r="W33" i="2" s="1"/>
  <c r="AK33" i="2"/>
  <c r="AL33" i="2" s="1"/>
  <c r="AN34" i="2"/>
  <c r="L35" i="2"/>
  <c r="K34" i="2"/>
  <c r="I33" i="2"/>
  <c r="AG34" i="2"/>
  <c r="R34" i="2"/>
  <c r="AJ34" i="2"/>
  <c r="AD34" i="2"/>
  <c r="U34" i="2"/>
  <c r="X34" i="2"/>
  <c r="AA34" i="2"/>
  <c r="O34" i="2"/>
  <c r="J34" i="2"/>
  <c r="AE34" i="2" l="1"/>
  <c r="AF34" i="2" s="1"/>
  <c r="S34" i="2"/>
  <c r="T34" i="2" s="1"/>
  <c r="M34" i="2"/>
  <c r="N34" i="2" s="1"/>
  <c r="V34" i="2"/>
  <c r="W34" i="2" s="1"/>
  <c r="Y34" i="2"/>
  <c r="Z34" i="2" s="1"/>
  <c r="AH34" i="2"/>
  <c r="AI34" i="2" s="1"/>
  <c r="AB34" i="2"/>
  <c r="AC34" i="2" s="1"/>
  <c r="AK34" i="2"/>
  <c r="AL34" i="2" s="1"/>
  <c r="P34" i="2"/>
  <c r="Q34" i="2" s="1"/>
  <c r="AN35" i="2"/>
  <c r="K35" i="2"/>
  <c r="L36" i="2"/>
  <c r="I34" i="2"/>
  <c r="AD35" i="2"/>
  <c r="O35" i="2"/>
  <c r="U35" i="2"/>
  <c r="R35" i="2"/>
  <c r="AJ35" i="2"/>
  <c r="X35" i="2"/>
  <c r="AA35" i="2"/>
  <c r="AG35" i="2"/>
  <c r="J35" i="2"/>
  <c r="Y35" i="2" l="1"/>
  <c r="Z35" i="2" s="1"/>
  <c r="S35" i="2"/>
  <c r="T35" i="2" s="1"/>
  <c r="M35" i="2"/>
  <c r="N35" i="2" s="1"/>
  <c r="V35" i="2"/>
  <c r="W35" i="2" s="1"/>
  <c r="P35" i="2"/>
  <c r="Q35" i="2" s="1"/>
  <c r="AH35" i="2"/>
  <c r="AI35" i="2" s="1"/>
  <c r="AK35" i="2"/>
  <c r="AL35" i="2" s="1"/>
  <c r="AE35" i="2"/>
  <c r="AF35" i="2" s="1"/>
  <c r="AB35" i="2"/>
  <c r="AC35" i="2" s="1"/>
  <c r="L37" i="2"/>
  <c r="K36" i="2"/>
  <c r="AN36" i="2"/>
  <c r="I35" i="2"/>
  <c r="O36" i="2"/>
  <c r="U36" i="2"/>
  <c r="AD36" i="2"/>
  <c r="X36" i="2"/>
  <c r="AJ36" i="2"/>
  <c r="J36" i="2"/>
  <c r="AA36" i="2"/>
  <c r="R36" i="2"/>
  <c r="AG36" i="2"/>
  <c r="AK36" i="2" l="1"/>
  <c r="AL36" i="2" s="1"/>
  <c r="Y36" i="2"/>
  <c r="Z36" i="2" s="1"/>
  <c r="P36" i="2"/>
  <c r="Q36" i="2" s="1"/>
  <c r="S36" i="2"/>
  <c r="T36" i="2" s="1"/>
  <c r="AH36" i="2"/>
  <c r="AI36" i="2" s="1"/>
  <c r="AE36" i="2"/>
  <c r="AF36" i="2" s="1"/>
  <c r="M36" i="2"/>
  <c r="N36" i="2" s="1"/>
  <c r="V36" i="2"/>
  <c r="W36" i="2" s="1"/>
  <c r="AB36" i="2"/>
  <c r="AC36" i="2" s="1"/>
  <c r="I36" i="2"/>
  <c r="L38" i="2"/>
  <c r="AN37" i="2"/>
  <c r="K37" i="2"/>
  <c r="AG37" i="2"/>
  <c r="U37" i="2"/>
  <c r="AA37" i="2"/>
  <c r="J37" i="2"/>
  <c r="AD37" i="2"/>
  <c r="X37" i="2"/>
  <c r="O37" i="2"/>
  <c r="R37" i="2"/>
  <c r="AJ37" i="2"/>
  <c r="AB37" i="2" l="1"/>
  <c r="AC37" i="2" s="1"/>
  <c r="Y37" i="2"/>
  <c r="Z37" i="2" s="1"/>
  <c r="AE37" i="2"/>
  <c r="AF37" i="2" s="1"/>
  <c r="P37" i="2"/>
  <c r="Q37" i="2" s="1"/>
  <c r="V37" i="2"/>
  <c r="W37" i="2" s="1"/>
  <c r="AK37" i="2"/>
  <c r="AL37" i="2" s="1"/>
  <c r="M37" i="2"/>
  <c r="N37" i="2" s="1"/>
  <c r="S37" i="2"/>
  <c r="T37" i="2" s="1"/>
  <c r="AH37" i="2"/>
  <c r="AI37" i="2" s="1"/>
  <c r="I37" i="2"/>
  <c r="L39" i="2"/>
  <c r="K38" i="2"/>
  <c r="AN38" i="2"/>
  <c r="R38" i="2"/>
  <c r="O38" i="2"/>
  <c r="U38" i="2"/>
  <c r="J38" i="2"/>
  <c r="AG38" i="2"/>
  <c r="AA38" i="2"/>
  <c r="X38" i="2"/>
  <c r="AD38" i="2"/>
  <c r="AJ38" i="2"/>
  <c r="AE38" i="2" l="1"/>
  <c r="AF38" i="2" s="1"/>
  <c r="AB38" i="2"/>
  <c r="AC38" i="2" s="1"/>
  <c r="P38" i="2"/>
  <c r="Q38" i="2" s="1"/>
  <c r="M38" i="2"/>
  <c r="N38" i="2" s="1"/>
  <c r="AH38" i="2"/>
  <c r="AI38" i="2" s="1"/>
  <c r="S38" i="2"/>
  <c r="T38" i="2" s="1"/>
  <c r="Y38" i="2"/>
  <c r="Z38" i="2" s="1"/>
  <c r="AK38" i="2"/>
  <c r="AL38" i="2" s="1"/>
  <c r="V38" i="2"/>
  <c r="W38" i="2" s="1"/>
  <c r="L40" i="2"/>
  <c r="AN39" i="2"/>
  <c r="K39" i="2"/>
  <c r="I38" i="2"/>
  <c r="AD39" i="2"/>
  <c r="O39" i="2"/>
  <c r="U39" i="2"/>
  <c r="X39" i="2"/>
  <c r="J39" i="2"/>
  <c r="R39" i="2"/>
  <c r="AG39" i="2"/>
  <c r="AJ39" i="2"/>
  <c r="AA39" i="2"/>
  <c r="AB39" i="2" l="1"/>
  <c r="AC39" i="2" s="1"/>
  <c r="V39" i="2"/>
  <c r="W39" i="2" s="1"/>
  <c r="S39" i="2"/>
  <c r="T39" i="2" s="1"/>
  <c r="AE39" i="2"/>
  <c r="AF39" i="2" s="1"/>
  <c r="P39" i="2"/>
  <c r="Q39" i="2" s="1"/>
  <c r="M39" i="2"/>
  <c r="N39" i="2" s="1"/>
  <c r="AK39" i="2"/>
  <c r="AL39" i="2" s="1"/>
  <c r="Y39" i="2"/>
  <c r="Z39" i="2" s="1"/>
  <c r="AH39" i="2"/>
  <c r="AI39" i="2" s="1"/>
  <c r="I39" i="2"/>
  <c r="L41" i="2"/>
  <c r="AN40" i="2"/>
  <c r="K40" i="2"/>
  <c r="AD40" i="2"/>
  <c r="AA40" i="2"/>
  <c r="J40" i="2"/>
  <c r="X40" i="2"/>
  <c r="O40" i="2"/>
  <c r="R40" i="2"/>
  <c r="U40" i="2"/>
  <c r="AG40" i="2"/>
  <c r="AJ40" i="2"/>
  <c r="S40" i="2" l="1"/>
  <c r="T40" i="2" s="1"/>
  <c r="AK40" i="2"/>
  <c r="AL40" i="2" s="1"/>
  <c r="AB40" i="2"/>
  <c r="AC40" i="2" s="1"/>
  <c r="V40" i="2"/>
  <c r="W40" i="2" s="1"/>
  <c r="M40" i="2"/>
  <c r="N40" i="2" s="1"/>
  <c r="AH40" i="2"/>
  <c r="AI40" i="2" s="1"/>
  <c r="P40" i="2"/>
  <c r="Q40" i="2" s="1"/>
  <c r="Y40" i="2"/>
  <c r="Z40" i="2" s="1"/>
  <c r="AE40" i="2"/>
  <c r="AF40" i="2" s="1"/>
  <c r="I40" i="2"/>
  <c r="L42" i="2"/>
  <c r="AN41" i="2"/>
  <c r="K41" i="2"/>
  <c r="X41" i="2"/>
  <c r="U41" i="2"/>
  <c r="AG41" i="2"/>
  <c r="O41" i="2"/>
  <c r="R41" i="2"/>
  <c r="AA41" i="2"/>
  <c r="J41" i="2"/>
  <c r="AJ41" i="2"/>
  <c r="AD41" i="2"/>
  <c r="V41" i="2" l="1"/>
  <c r="W41" i="2" s="1"/>
  <c r="P41" i="2"/>
  <c r="Q41" i="2" s="1"/>
  <c r="AK41" i="2"/>
  <c r="AL41" i="2" s="1"/>
  <c r="AH41" i="2"/>
  <c r="AI41" i="2" s="1"/>
  <c r="Y41" i="2"/>
  <c r="Z41" i="2" s="1"/>
  <c r="AB41" i="2"/>
  <c r="AC41" i="2" s="1"/>
  <c r="M41" i="2"/>
  <c r="N41" i="2" s="1"/>
  <c r="S41" i="2"/>
  <c r="T41" i="2" s="1"/>
  <c r="AE41" i="2"/>
  <c r="AF41" i="2" s="1"/>
  <c r="I41" i="2"/>
  <c r="L43" i="2"/>
  <c r="K42" i="2"/>
  <c r="AN42" i="2"/>
  <c r="AD42" i="2"/>
  <c r="O42" i="2"/>
  <c r="AJ42" i="2"/>
  <c r="AG42" i="2"/>
  <c r="U42" i="2"/>
  <c r="R42" i="2"/>
  <c r="J42" i="2"/>
  <c r="X42" i="2"/>
  <c r="AA42" i="2"/>
  <c r="P42" i="2" l="1"/>
  <c r="Q42" i="2" s="1"/>
  <c r="AB42" i="2"/>
  <c r="AC42" i="2" s="1"/>
  <c r="V42" i="2"/>
  <c r="W42" i="2" s="1"/>
  <c r="Y42" i="2"/>
  <c r="Z42" i="2" s="1"/>
  <c r="AH42" i="2"/>
  <c r="AI42" i="2" s="1"/>
  <c r="AE42" i="2"/>
  <c r="AF42" i="2" s="1"/>
  <c r="M42" i="2"/>
  <c r="N42" i="2" s="1"/>
  <c r="S42" i="2"/>
  <c r="T42" i="2" s="1"/>
  <c r="AK42" i="2"/>
  <c r="AL42" i="2" s="1"/>
  <c r="I42" i="2"/>
  <c r="AN43" i="2"/>
  <c r="L44" i="2"/>
  <c r="K43" i="2"/>
  <c r="AA43" i="2"/>
  <c r="AJ43" i="2"/>
  <c r="AD43" i="2"/>
  <c r="O43" i="2"/>
  <c r="R43" i="2"/>
  <c r="X43" i="2"/>
  <c r="U43" i="2"/>
  <c r="AG43" i="2"/>
  <c r="J43" i="2"/>
  <c r="AE43" i="2" l="1"/>
  <c r="AF43" i="2" s="1"/>
  <c r="AB43" i="2"/>
  <c r="AC43" i="2" s="1"/>
  <c r="AH43" i="2"/>
  <c r="AI43" i="2" s="1"/>
  <c r="M43" i="2"/>
  <c r="N43" i="2" s="1"/>
  <c r="S43" i="2"/>
  <c r="T43" i="2" s="1"/>
  <c r="Y43" i="2"/>
  <c r="Z43" i="2" s="1"/>
  <c r="AK43" i="2"/>
  <c r="AL43" i="2" s="1"/>
  <c r="P43" i="2"/>
  <c r="Q43" i="2" s="1"/>
  <c r="V43" i="2"/>
  <c r="W43" i="2" s="1"/>
  <c r="I43" i="2"/>
  <c r="L45" i="2"/>
  <c r="AN44" i="2"/>
  <c r="K44" i="2"/>
  <c r="X44" i="2"/>
  <c r="AA44" i="2"/>
  <c r="O44" i="2"/>
  <c r="AD44" i="2"/>
  <c r="J44" i="2"/>
  <c r="U44" i="2"/>
  <c r="R44" i="2"/>
  <c r="AG44" i="2"/>
  <c r="AJ44" i="2"/>
  <c r="S44" i="2" l="1"/>
  <c r="T44" i="2" s="1"/>
  <c r="AE44" i="2"/>
  <c r="AF44" i="2" s="1"/>
  <c r="V44" i="2"/>
  <c r="W44" i="2" s="1"/>
  <c r="P44" i="2"/>
  <c r="Q44" i="2" s="1"/>
  <c r="M44" i="2"/>
  <c r="N44" i="2" s="1"/>
  <c r="AB44" i="2"/>
  <c r="AC44" i="2" s="1"/>
  <c r="AH44" i="2"/>
  <c r="AI44" i="2" s="1"/>
  <c r="AK44" i="2"/>
  <c r="AL44" i="2" s="1"/>
  <c r="Y44" i="2"/>
  <c r="Z44" i="2" s="1"/>
  <c r="I44" i="2"/>
  <c r="L46" i="2"/>
  <c r="AN45" i="2"/>
  <c r="K45" i="2"/>
  <c r="O45" i="2"/>
  <c r="AA45" i="2"/>
  <c r="AJ45" i="2"/>
  <c r="X45" i="2"/>
  <c r="R45" i="2"/>
  <c r="AG45" i="2"/>
  <c r="AD45" i="2"/>
  <c r="J45" i="2"/>
  <c r="U45" i="2"/>
  <c r="Y45" i="2" l="1"/>
  <c r="Z45" i="2" s="1"/>
  <c r="M45" i="2"/>
  <c r="N45" i="2" s="1"/>
  <c r="AK45" i="2"/>
  <c r="AL45" i="2" s="1"/>
  <c r="AB45" i="2"/>
  <c r="AC45" i="2" s="1"/>
  <c r="V45" i="2"/>
  <c r="W45" i="2" s="1"/>
  <c r="P45" i="2"/>
  <c r="Q45" i="2" s="1"/>
  <c r="AE45" i="2"/>
  <c r="AF45" i="2" s="1"/>
  <c r="S45" i="2"/>
  <c r="T45" i="2" s="1"/>
  <c r="AH45" i="2"/>
  <c r="AI45" i="2" s="1"/>
  <c r="I45" i="2"/>
  <c r="L47" i="2"/>
  <c r="AN46" i="2"/>
  <c r="K46" i="2"/>
  <c r="X46" i="2"/>
  <c r="U46" i="2"/>
  <c r="AA46" i="2"/>
  <c r="R46" i="2"/>
  <c r="O46" i="2"/>
  <c r="AD46" i="2"/>
  <c r="J46" i="2"/>
  <c r="AG46" i="2"/>
  <c r="AJ46" i="2"/>
  <c r="Y46" i="2" l="1"/>
  <c r="Z46" i="2" s="1"/>
  <c r="AH46" i="2"/>
  <c r="AI46" i="2" s="1"/>
  <c r="AK46" i="2"/>
  <c r="AL46" i="2" s="1"/>
  <c r="AB46" i="2"/>
  <c r="AC46" i="2" s="1"/>
  <c r="M46" i="2"/>
  <c r="N46" i="2" s="1"/>
  <c r="S46" i="2"/>
  <c r="T46" i="2" s="1"/>
  <c r="P46" i="2"/>
  <c r="Q46" i="2" s="1"/>
  <c r="AE46" i="2"/>
  <c r="AF46" i="2" s="1"/>
  <c r="V46" i="2"/>
  <c r="W46" i="2" s="1"/>
  <c r="I46" i="2"/>
  <c r="L48" i="2"/>
  <c r="AN47" i="2"/>
  <c r="K47" i="2"/>
  <c r="AG47" i="2"/>
  <c r="AD47" i="2"/>
  <c r="X47" i="2"/>
  <c r="AJ47" i="2"/>
  <c r="R47" i="2"/>
  <c r="U47" i="2"/>
  <c r="AA47" i="2"/>
  <c r="J47" i="2"/>
  <c r="O47" i="2"/>
  <c r="AH47" i="2" l="1"/>
  <c r="AI47" i="2" s="1"/>
  <c r="M47" i="2"/>
  <c r="N47" i="2" s="1"/>
  <c r="V47" i="2"/>
  <c r="W47" i="2" s="1"/>
  <c r="AE47" i="2"/>
  <c r="AF47" i="2" s="1"/>
  <c r="AK47" i="2"/>
  <c r="AL47" i="2" s="1"/>
  <c r="Y47" i="2"/>
  <c r="Z47" i="2" s="1"/>
  <c r="S47" i="2"/>
  <c r="T47" i="2" s="1"/>
  <c r="P47" i="2"/>
  <c r="Q47" i="2" s="1"/>
  <c r="AB47" i="2"/>
  <c r="AC47" i="2" s="1"/>
  <c r="I47" i="2"/>
  <c r="L49" i="2"/>
  <c r="AN48" i="2"/>
  <c r="K48" i="2"/>
  <c r="J48" i="2"/>
  <c r="U48" i="2"/>
  <c r="AJ48" i="2"/>
  <c r="AA48" i="2"/>
  <c r="O48" i="2"/>
  <c r="R48" i="2"/>
  <c r="AG48" i="2"/>
  <c r="AD48" i="2"/>
  <c r="X48" i="2"/>
  <c r="AH48" i="2" l="1"/>
  <c r="AI48" i="2" s="1"/>
  <c r="Y48" i="2"/>
  <c r="Z48" i="2" s="1"/>
  <c r="V48" i="2"/>
  <c r="W48" i="2" s="1"/>
  <c r="AB48" i="2"/>
  <c r="AC48" i="2" s="1"/>
  <c r="AE48" i="2"/>
  <c r="AF48" i="2" s="1"/>
  <c r="P48" i="2"/>
  <c r="Q48" i="2" s="1"/>
  <c r="M48" i="2"/>
  <c r="N48" i="2" s="1"/>
  <c r="S48" i="2"/>
  <c r="T48" i="2" s="1"/>
  <c r="AK48" i="2"/>
  <c r="AL48" i="2" s="1"/>
  <c r="I48" i="2"/>
  <c r="L50" i="2"/>
  <c r="AN49" i="2"/>
  <c r="K49" i="2"/>
  <c r="AG49" i="2"/>
  <c r="R49" i="2"/>
  <c r="AJ49" i="2"/>
  <c r="X49" i="2"/>
  <c r="U49" i="2"/>
  <c r="O49" i="2"/>
  <c r="AA49" i="2"/>
  <c r="AD49" i="2"/>
  <c r="J49" i="2"/>
  <c r="P49" i="2" l="1"/>
  <c r="Q49" i="2" s="1"/>
  <c r="AB49" i="2"/>
  <c r="AC49" i="2" s="1"/>
  <c r="S49" i="2"/>
  <c r="T49" i="2" s="1"/>
  <c r="AH49" i="2"/>
  <c r="AI49" i="2" s="1"/>
  <c r="AE49" i="2"/>
  <c r="AF49" i="2" s="1"/>
  <c r="AK49" i="2"/>
  <c r="AL49" i="2" s="1"/>
  <c r="Y49" i="2"/>
  <c r="Z49" i="2" s="1"/>
  <c r="V49" i="2"/>
  <c r="W49" i="2" s="1"/>
  <c r="M49" i="2"/>
  <c r="N49" i="2" s="1"/>
  <c r="I49" i="2"/>
  <c r="L51" i="2"/>
  <c r="AN50" i="2"/>
  <c r="K50" i="2"/>
  <c r="R50" i="2"/>
  <c r="AA50" i="2"/>
  <c r="U50" i="2"/>
  <c r="O50" i="2"/>
  <c r="AG50" i="2"/>
  <c r="AJ50" i="2"/>
  <c r="AD50" i="2"/>
  <c r="X50" i="2"/>
  <c r="J50" i="2"/>
  <c r="AE50" i="2" l="1"/>
  <c r="AF50" i="2" s="1"/>
  <c r="AH50" i="2"/>
  <c r="AI50" i="2" s="1"/>
  <c r="Y50" i="2"/>
  <c r="Z50" i="2" s="1"/>
  <c r="P50" i="2"/>
  <c r="Q50" i="2" s="1"/>
  <c r="AK50" i="2"/>
  <c r="AL50" i="2" s="1"/>
  <c r="S50" i="2"/>
  <c r="T50" i="2" s="1"/>
  <c r="M50" i="2"/>
  <c r="N50" i="2" s="1"/>
  <c r="V50" i="2"/>
  <c r="W50" i="2" s="1"/>
  <c r="AB50" i="2"/>
  <c r="AC50" i="2" s="1"/>
  <c r="I50" i="2"/>
  <c r="L52" i="2"/>
  <c r="AN51" i="2"/>
  <c r="K51" i="2"/>
  <c r="U51" i="2"/>
  <c r="AD51" i="2"/>
  <c r="AA51" i="2"/>
  <c r="X51" i="2"/>
  <c r="O51" i="2"/>
  <c r="AJ51" i="2"/>
  <c r="J51" i="2"/>
  <c r="AG51" i="2"/>
  <c r="R51" i="2"/>
  <c r="V51" i="2" l="1"/>
  <c r="W51" i="2" s="1"/>
  <c r="S51" i="2"/>
  <c r="T51" i="2" s="1"/>
  <c r="Y51" i="2"/>
  <c r="Z51" i="2" s="1"/>
  <c r="P51" i="2"/>
  <c r="Q51" i="2" s="1"/>
  <c r="AH51" i="2"/>
  <c r="AI51" i="2" s="1"/>
  <c r="AB51" i="2"/>
  <c r="AC51" i="2" s="1"/>
  <c r="AK51" i="2"/>
  <c r="AL51" i="2" s="1"/>
  <c r="AE51" i="2"/>
  <c r="AF51" i="2" s="1"/>
  <c r="M51" i="2"/>
  <c r="N51" i="2" s="1"/>
  <c r="I51" i="2"/>
  <c r="L53" i="2"/>
  <c r="AN52" i="2"/>
  <c r="K52" i="2"/>
  <c r="AA52" i="2"/>
  <c r="R52" i="2"/>
  <c r="O52" i="2"/>
  <c r="AJ52" i="2"/>
  <c r="J52" i="2"/>
  <c r="AG52" i="2"/>
  <c r="X52" i="2"/>
  <c r="U52" i="2"/>
  <c r="AD52" i="2"/>
  <c r="AK52" i="2" l="1"/>
  <c r="AL52" i="2" s="1"/>
  <c r="P52" i="2"/>
  <c r="Q52" i="2" s="1"/>
  <c r="AE52" i="2"/>
  <c r="AF52" i="2" s="1"/>
  <c r="AB52" i="2"/>
  <c r="AC52" i="2" s="1"/>
  <c r="V52" i="2"/>
  <c r="W52" i="2" s="1"/>
  <c r="Y52" i="2"/>
  <c r="Z52" i="2" s="1"/>
  <c r="S52" i="2"/>
  <c r="T52" i="2" s="1"/>
  <c r="AH52" i="2"/>
  <c r="AI52" i="2" s="1"/>
  <c r="M52" i="2"/>
  <c r="N52" i="2" s="1"/>
  <c r="I52" i="2"/>
  <c r="L54" i="2"/>
  <c r="AN53" i="2"/>
  <c r="K53" i="2"/>
  <c r="X53" i="2"/>
  <c r="O53" i="2"/>
  <c r="AD53" i="2"/>
  <c r="R53" i="2"/>
  <c r="AJ53" i="2"/>
  <c r="J53" i="2"/>
  <c r="AA53" i="2"/>
  <c r="AG53" i="2"/>
  <c r="U53" i="2"/>
  <c r="Y53" i="2" l="1"/>
  <c r="Z53" i="2" s="1"/>
  <c r="AH53" i="2"/>
  <c r="AI53" i="2" s="1"/>
  <c r="V53" i="2"/>
  <c r="W53" i="2" s="1"/>
  <c r="M53" i="2"/>
  <c r="N53" i="2" s="1"/>
  <c r="AK53" i="2"/>
  <c r="AL53" i="2" s="1"/>
  <c r="AB53" i="2"/>
  <c r="AC53" i="2" s="1"/>
  <c r="S53" i="2"/>
  <c r="T53" i="2" s="1"/>
  <c r="P53" i="2"/>
  <c r="Q53" i="2" s="1"/>
  <c r="AE53" i="2"/>
  <c r="AF53" i="2" s="1"/>
  <c r="I53" i="2"/>
  <c r="AN54" i="2"/>
  <c r="L55" i="2"/>
  <c r="K54" i="2"/>
  <c r="AG54" i="2"/>
  <c r="J54" i="2"/>
  <c r="AD54" i="2"/>
  <c r="U54" i="2"/>
  <c r="AJ54" i="2"/>
  <c r="AA54" i="2"/>
  <c r="X54" i="2"/>
  <c r="O54" i="2"/>
  <c r="R54" i="2"/>
  <c r="AE54" i="2" l="1"/>
  <c r="AF54" i="2" s="1"/>
  <c r="AB54" i="2"/>
  <c r="AC54" i="2" s="1"/>
  <c r="V54" i="2"/>
  <c r="W54" i="2" s="1"/>
  <c r="AH54" i="2"/>
  <c r="AI54" i="2" s="1"/>
  <c r="S54" i="2"/>
  <c r="T54" i="2" s="1"/>
  <c r="M54" i="2"/>
  <c r="N54" i="2" s="1"/>
  <c r="AK54" i="2"/>
  <c r="AL54" i="2" s="1"/>
  <c r="P54" i="2"/>
  <c r="Q54" i="2" s="1"/>
  <c r="Y54" i="2"/>
  <c r="Z54" i="2" s="1"/>
  <c r="L56" i="2"/>
  <c r="AN55" i="2"/>
  <c r="K55" i="2"/>
  <c r="I54" i="2"/>
  <c r="X55" i="2"/>
  <c r="AG55" i="2"/>
  <c r="O55" i="2"/>
  <c r="AA55" i="2"/>
  <c r="U55" i="2"/>
  <c r="AJ55" i="2"/>
  <c r="AD55" i="2"/>
  <c r="J55" i="2"/>
  <c r="R55" i="2"/>
  <c r="M55" i="2" l="1"/>
  <c r="N55" i="2" s="1"/>
  <c r="AE55" i="2"/>
  <c r="AF55" i="2" s="1"/>
  <c r="V55" i="2"/>
  <c r="W55" i="2" s="1"/>
  <c r="P55" i="2"/>
  <c r="Q55" i="2" s="1"/>
  <c r="Y55" i="2"/>
  <c r="Z55" i="2" s="1"/>
  <c r="AH55" i="2"/>
  <c r="AI55" i="2" s="1"/>
  <c r="S55" i="2"/>
  <c r="T55" i="2" s="1"/>
  <c r="AB55" i="2"/>
  <c r="AC55" i="2" s="1"/>
  <c r="AK55" i="2"/>
  <c r="AL55" i="2" s="1"/>
  <c r="I55" i="2"/>
  <c r="AN56" i="2"/>
  <c r="K56" i="2"/>
  <c r="L57" i="2"/>
  <c r="R56" i="2"/>
  <c r="AG56" i="2"/>
  <c r="X56" i="2"/>
  <c r="O56" i="2"/>
  <c r="AD56" i="2"/>
  <c r="AJ56" i="2"/>
  <c r="J56" i="2"/>
  <c r="U56" i="2"/>
  <c r="AA56" i="2"/>
  <c r="V56" i="2" l="1"/>
  <c r="W56" i="2" s="1"/>
  <c r="P56" i="2"/>
  <c r="Q56" i="2" s="1"/>
  <c r="M56" i="2"/>
  <c r="N56" i="2" s="1"/>
  <c r="Y56" i="2"/>
  <c r="Z56" i="2" s="1"/>
  <c r="AE56" i="2"/>
  <c r="AF56" i="2" s="1"/>
  <c r="AB56" i="2"/>
  <c r="AC56" i="2" s="1"/>
  <c r="AH56" i="2"/>
  <c r="AI56" i="2" s="1"/>
  <c r="AK56" i="2"/>
  <c r="AL56" i="2" s="1"/>
  <c r="S56" i="2"/>
  <c r="T56" i="2" s="1"/>
  <c r="AN57" i="2"/>
  <c r="L58" i="2"/>
  <c r="K57" i="2"/>
  <c r="I56" i="2"/>
  <c r="AA57" i="2"/>
  <c r="J57" i="2"/>
  <c r="AJ57" i="2"/>
  <c r="O57" i="2"/>
  <c r="AD57" i="2"/>
  <c r="X57" i="2"/>
  <c r="U57" i="2"/>
  <c r="AG57" i="2"/>
  <c r="R57" i="2"/>
  <c r="Y57" i="2" l="1"/>
  <c r="Z57" i="2" s="1"/>
  <c r="AK57" i="2"/>
  <c r="AL57" i="2" s="1"/>
  <c r="V57" i="2"/>
  <c r="W57" i="2" s="1"/>
  <c r="M57" i="2"/>
  <c r="N57" i="2" s="1"/>
  <c r="S57" i="2"/>
  <c r="T57" i="2" s="1"/>
  <c r="P57" i="2"/>
  <c r="Q57" i="2" s="1"/>
  <c r="AH57" i="2"/>
  <c r="AI57" i="2" s="1"/>
  <c r="AB57" i="2"/>
  <c r="AC57" i="2" s="1"/>
  <c r="AE57" i="2"/>
  <c r="AF57" i="2" s="1"/>
  <c r="AN58" i="2"/>
  <c r="L59" i="2"/>
  <c r="K58" i="2"/>
  <c r="I57" i="2"/>
  <c r="AD58" i="2"/>
  <c r="U58" i="2"/>
  <c r="AJ58" i="2"/>
  <c r="AA58" i="2"/>
  <c r="AG58" i="2"/>
  <c r="O58" i="2"/>
  <c r="X58" i="2"/>
  <c r="R58" i="2"/>
  <c r="J58" i="2"/>
  <c r="V58" i="2" l="1"/>
  <c r="W58" i="2" s="1"/>
  <c r="AB58" i="2"/>
  <c r="AC58" i="2" s="1"/>
  <c r="AE58" i="2"/>
  <c r="AF58" i="2" s="1"/>
  <c r="Y58" i="2"/>
  <c r="Z58" i="2" s="1"/>
  <c r="M58" i="2"/>
  <c r="N58" i="2" s="1"/>
  <c r="P58" i="2"/>
  <c r="Q58" i="2" s="1"/>
  <c r="AK58" i="2"/>
  <c r="AL58" i="2" s="1"/>
  <c r="AH58" i="2"/>
  <c r="AI58" i="2" s="1"/>
  <c r="S58" i="2"/>
  <c r="T58" i="2" s="1"/>
  <c r="I58" i="2"/>
  <c r="AN59" i="2"/>
  <c r="L60" i="2"/>
  <c r="K59" i="2"/>
  <c r="AJ59" i="2"/>
  <c r="U59" i="2"/>
  <c r="AA59" i="2"/>
  <c r="AD59" i="2"/>
  <c r="R59" i="2"/>
  <c r="AG59" i="2"/>
  <c r="J59" i="2"/>
  <c r="O59" i="2"/>
  <c r="X59" i="2"/>
  <c r="AE59" i="2" l="1"/>
  <c r="AF59" i="2" s="1"/>
  <c r="M59" i="2"/>
  <c r="N59" i="2" s="1"/>
  <c r="AH59" i="2"/>
  <c r="AI59" i="2" s="1"/>
  <c r="S59" i="2"/>
  <c r="T59" i="2" s="1"/>
  <c r="V59" i="2"/>
  <c r="W59" i="2" s="1"/>
  <c r="P59" i="2"/>
  <c r="Q59" i="2" s="1"/>
  <c r="Y59" i="2"/>
  <c r="Z59" i="2" s="1"/>
  <c r="AB59" i="2"/>
  <c r="AC59" i="2" s="1"/>
  <c r="AK59" i="2"/>
  <c r="AL59" i="2" s="1"/>
  <c r="I59" i="2"/>
  <c r="AN60" i="2"/>
  <c r="L61" i="2"/>
  <c r="K60" i="2"/>
  <c r="AG60" i="2"/>
  <c r="X60" i="2"/>
  <c r="J60" i="2"/>
  <c r="R60" i="2"/>
  <c r="U60" i="2"/>
  <c r="AD60" i="2"/>
  <c r="AA60" i="2"/>
  <c r="O60" i="2"/>
  <c r="AJ60" i="2"/>
  <c r="AH60" i="2" l="1"/>
  <c r="AI60" i="2" s="1"/>
  <c r="M60" i="2"/>
  <c r="N60" i="2" s="1"/>
  <c r="AK60" i="2"/>
  <c r="AL60" i="2" s="1"/>
  <c r="S60" i="2"/>
  <c r="T60" i="2" s="1"/>
  <c r="AB60" i="2"/>
  <c r="AC60" i="2" s="1"/>
  <c r="P60" i="2"/>
  <c r="Q60" i="2" s="1"/>
  <c r="V60" i="2"/>
  <c r="W60" i="2" s="1"/>
  <c r="AE60" i="2"/>
  <c r="AF60" i="2" s="1"/>
  <c r="Y60" i="2"/>
  <c r="Z60" i="2" s="1"/>
  <c r="I60" i="2"/>
  <c r="K61" i="2"/>
  <c r="AN61" i="2"/>
  <c r="L62" i="2"/>
  <c r="U61" i="2"/>
  <c r="X61" i="2"/>
  <c r="AD61" i="2"/>
  <c r="O61" i="2"/>
  <c r="AJ61" i="2"/>
  <c r="AG61" i="2"/>
  <c r="AA61" i="2"/>
  <c r="R61" i="2"/>
  <c r="J61" i="2"/>
  <c r="S61" i="2" l="1"/>
  <c r="T61" i="2" s="1"/>
  <c r="AB61" i="2"/>
  <c r="AC61" i="2" s="1"/>
  <c r="V61" i="2"/>
  <c r="W61" i="2" s="1"/>
  <c r="P61" i="2"/>
  <c r="Q61" i="2" s="1"/>
  <c r="AK61" i="2"/>
  <c r="AL61" i="2" s="1"/>
  <c r="M61" i="2"/>
  <c r="N61" i="2" s="1"/>
  <c r="AH61" i="2"/>
  <c r="AI61" i="2" s="1"/>
  <c r="Y61" i="2"/>
  <c r="Z61" i="2" s="1"/>
  <c r="AE61" i="2"/>
  <c r="AF61" i="2" s="1"/>
  <c r="AN62" i="2"/>
  <c r="L63" i="2"/>
  <c r="K62" i="2"/>
  <c r="I61" i="2"/>
  <c r="AA62" i="2"/>
  <c r="O62" i="2"/>
  <c r="AD62" i="2"/>
  <c r="AG62" i="2"/>
  <c r="U62" i="2"/>
  <c r="R62" i="2"/>
  <c r="AJ62" i="2"/>
  <c r="X62" i="2"/>
  <c r="J62" i="2"/>
  <c r="AB62" i="2" l="1"/>
  <c r="AC62" i="2" s="1"/>
  <c r="AE62" i="2"/>
  <c r="AF62" i="2" s="1"/>
  <c r="M62" i="2"/>
  <c r="N62" i="2" s="1"/>
  <c r="AK62" i="2"/>
  <c r="AL62" i="2" s="1"/>
  <c r="Y62" i="2"/>
  <c r="Z62" i="2" s="1"/>
  <c r="V62" i="2"/>
  <c r="W62" i="2" s="1"/>
  <c r="AH62" i="2"/>
  <c r="AI62" i="2" s="1"/>
  <c r="S62" i="2"/>
  <c r="T62" i="2" s="1"/>
  <c r="P62" i="2"/>
  <c r="Q62" i="2" s="1"/>
  <c r="I62" i="2"/>
  <c r="K63" i="2"/>
  <c r="AN63" i="2"/>
  <c r="L64" i="2"/>
  <c r="AJ63" i="2"/>
  <c r="X63" i="2"/>
  <c r="J63" i="2"/>
  <c r="AG63" i="2"/>
  <c r="R63" i="2"/>
  <c r="AA63" i="2"/>
  <c r="AD63" i="2"/>
  <c r="O63" i="2"/>
  <c r="U63" i="2"/>
  <c r="V63" i="2" l="1"/>
  <c r="W63" i="2" s="1"/>
  <c r="P63" i="2"/>
  <c r="Q63" i="2" s="1"/>
  <c r="AH63" i="2"/>
  <c r="AI63" i="2" s="1"/>
  <c r="M63" i="2"/>
  <c r="N63" i="2" s="1"/>
  <c r="AE63" i="2"/>
  <c r="AF63" i="2" s="1"/>
  <c r="AK63" i="2"/>
  <c r="AL63" i="2" s="1"/>
  <c r="AB63" i="2"/>
  <c r="AC63" i="2" s="1"/>
  <c r="Y63" i="2"/>
  <c r="Z63" i="2" s="1"/>
  <c r="S63" i="2"/>
  <c r="T63" i="2" s="1"/>
  <c r="AN64" i="2"/>
  <c r="L65" i="2"/>
  <c r="K64" i="2"/>
  <c r="I63" i="2"/>
  <c r="X64" i="2"/>
  <c r="R64" i="2"/>
  <c r="J64" i="2"/>
  <c r="U64" i="2"/>
  <c r="AD64" i="2"/>
  <c r="AA64" i="2"/>
  <c r="AG64" i="2"/>
  <c r="O64" i="2"/>
  <c r="AJ64" i="2"/>
  <c r="M64" i="2" l="1"/>
  <c r="N64" i="2" s="1"/>
  <c r="AE64" i="2"/>
  <c r="AF64" i="2" s="1"/>
  <c r="V64" i="2"/>
  <c r="W64" i="2" s="1"/>
  <c r="AK64" i="2"/>
  <c r="AL64" i="2" s="1"/>
  <c r="S64" i="2"/>
  <c r="T64" i="2" s="1"/>
  <c r="AB64" i="2"/>
  <c r="AC64" i="2" s="1"/>
  <c r="Y64" i="2"/>
  <c r="Z64" i="2" s="1"/>
  <c r="P64" i="2"/>
  <c r="Q64" i="2" s="1"/>
  <c r="AH64" i="2"/>
  <c r="AI64" i="2" s="1"/>
  <c r="K65" i="2"/>
  <c r="AN65" i="2"/>
  <c r="L66" i="2"/>
  <c r="I64" i="2"/>
  <c r="AJ65" i="2"/>
  <c r="J65" i="2"/>
  <c r="AD65" i="2"/>
  <c r="X65" i="2"/>
  <c r="AG65" i="2"/>
  <c r="AA65" i="2"/>
  <c r="O65" i="2"/>
  <c r="R65" i="2"/>
  <c r="U65" i="2"/>
  <c r="V65" i="2" l="1"/>
  <c r="W65" i="2" s="1"/>
  <c r="AE65" i="2"/>
  <c r="AF65" i="2" s="1"/>
  <c r="AH65" i="2"/>
  <c r="AI65" i="2" s="1"/>
  <c r="P65" i="2"/>
  <c r="Q65" i="2" s="1"/>
  <c r="AB65" i="2"/>
  <c r="AC65" i="2" s="1"/>
  <c r="S65" i="2"/>
  <c r="T65" i="2" s="1"/>
  <c r="Y65" i="2"/>
  <c r="Z65" i="2" s="1"/>
  <c r="M65" i="2"/>
  <c r="N65" i="2" s="1"/>
  <c r="AK65" i="2"/>
  <c r="AL65" i="2" s="1"/>
  <c r="AN66" i="2"/>
  <c r="K66" i="2"/>
  <c r="L67" i="2"/>
  <c r="I65" i="2"/>
  <c r="X66" i="2"/>
  <c r="AJ66" i="2"/>
  <c r="O66" i="2"/>
  <c r="AG66" i="2"/>
  <c r="AD66" i="2"/>
  <c r="AA66" i="2"/>
  <c r="J66" i="2"/>
  <c r="R66" i="2"/>
  <c r="U66" i="2"/>
  <c r="AK66" i="2" l="1"/>
  <c r="AL66" i="2" s="1"/>
  <c r="V66" i="2"/>
  <c r="W66" i="2" s="1"/>
  <c r="Y66" i="2"/>
  <c r="Z66" i="2" s="1"/>
  <c r="AE66" i="2"/>
  <c r="AF66" i="2" s="1"/>
  <c r="P66" i="2"/>
  <c r="Q66" i="2" s="1"/>
  <c r="M66" i="2"/>
  <c r="N66" i="2" s="1"/>
  <c r="S66" i="2"/>
  <c r="T66" i="2" s="1"/>
  <c r="AH66" i="2"/>
  <c r="AI66" i="2" s="1"/>
  <c r="AB66" i="2"/>
  <c r="AC66" i="2" s="1"/>
  <c r="AN67" i="2"/>
  <c r="L68" i="2"/>
  <c r="K67" i="2"/>
  <c r="I66" i="2"/>
  <c r="R67" i="2"/>
  <c r="AJ67" i="2"/>
  <c r="AG67" i="2"/>
  <c r="U67" i="2"/>
  <c r="AA67" i="2"/>
  <c r="J67" i="2"/>
  <c r="O67" i="2"/>
  <c r="AD67" i="2"/>
  <c r="X67" i="2"/>
  <c r="AK67" i="2" l="1"/>
  <c r="AL67" i="2" s="1"/>
  <c r="AH67" i="2"/>
  <c r="AI67" i="2" s="1"/>
  <c r="M67" i="2"/>
  <c r="N67" i="2" s="1"/>
  <c r="AE67" i="2"/>
  <c r="AF67" i="2" s="1"/>
  <c r="S67" i="2"/>
  <c r="T67" i="2" s="1"/>
  <c r="V67" i="2"/>
  <c r="W67" i="2" s="1"/>
  <c r="Y67" i="2"/>
  <c r="Z67" i="2" s="1"/>
  <c r="P67" i="2"/>
  <c r="Q67" i="2" s="1"/>
  <c r="AB67" i="2"/>
  <c r="AC67" i="2" s="1"/>
  <c r="L69" i="2"/>
  <c r="K68" i="2"/>
  <c r="AN68" i="2"/>
  <c r="I67" i="2"/>
  <c r="AA68" i="2"/>
  <c r="U68" i="2"/>
  <c r="R68" i="2"/>
  <c r="AD68" i="2"/>
  <c r="AJ68" i="2"/>
  <c r="J68" i="2"/>
  <c r="X68" i="2"/>
  <c r="AG68" i="2"/>
  <c r="O68" i="2"/>
  <c r="AE68" i="2" l="1"/>
  <c r="AF68" i="2" s="1"/>
  <c r="V68" i="2"/>
  <c r="W68" i="2" s="1"/>
  <c r="S68" i="2"/>
  <c r="T68" i="2" s="1"/>
  <c r="AH68" i="2"/>
  <c r="AI68" i="2" s="1"/>
  <c r="AK68" i="2"/>
  <c r="AL68" i="2" s="1"/>
  <c r="P68" i="2"/>
  <c r="Q68" i="2" s="1"/>
  <c r="M68" i="2"/>
  <c r="N68" i="2" s="1"/>
  <c r="AB68" i="2"/>
  <c r="AC68" i="2" s="1"/>
  <c r="Y68" i="2"/>
  <c r="Z68" i="2" s="1"/>
  <c r="I68" i="2"/>
  <c r="L70" i="2"/>
  <c r="AN69" i="2"/>
  <c r="K69" i="2"/>
  <c r="AD69" i="2"/>
  <c r="U69" i="2"/>
  <c r="O69" i="2"/>
  <c r="R69" i="2"/>
  <c r="AG69" i="2"/>
  <c r="AA69" i="2"/>
  <c r="AJ69" i="2"/>
  <c r="X69" i="2"/>
  <c r="J69" i="2"/>
  <c r="AB69" i="2" l="1"/>
  <c r="AC69" i="2" s="1"/>
  <c r="P69" i="2"/>
  <c r="Q69" i="2" s="1"/>
  <c r="S69" i="2"/>
  <c r="T69" i="2" s="1"/>
  <c r="AH69" i="2"/>
  <c r="AI69" i="2" s="1"/>
  <c r="V69" i="2"/>
  <c r="W69" i="2" s="1"/>
  <c r="M69" i="2"/>
  <c r="N69" i="2" s="1"/>
  <c r="AE69" i="2"/>
  <c r="AF69" i="2" s="1"/>
  <c r="AK69" i="2"/>
  <c r="AL69" i="2" s="1"/>
  <c r="Y69" i="2"/>
  <c r="Z69" i="2" s="1"/>
  <c r="I69" i="2"/>
  <c r="L71" i="2"/>
  <c r="K70" i="2"/>
  <c r="AN70" i="2"/>
  <c r="O70" i="2"/>
  <c r="J70" i="2"/>
  <c r="R70" i="2"/>
  <c r="AA70" i="2"/>
  <c r="AG70" i="2"/>
  <c r="AJ70" i="2"/>
  <c r="U70" i="2"/>
  <c r="AD70" i="2"/>
  <c r="X70" i="2"/>
  <c r="P70" i="2" l="1"/>
  <c r="Q70" i="2" s="1"/>
  <c r="M70" i="2"/>
  <c r="N70" i="2" s="1"/>
  <c r="S70" i="2"/>
  <c r="T70" i="2" s="1"/>
  <c r="AK70" i="2"/>
  <c r="AL70" i="2" s="1"/>
  <c r="AE70" i="2"/>
  <c r="AF70" i="2" s="1"/>
  <c r="Y70" i="2"/>
  <c r="Z70" i="2" s="1"/>
  <c r="AB70" i="2"/>
  <c r="AC70" i="2" s="1"/>
  <c r="V70" i="2"/>
  <c r="W70" i="2" s="1"/>
  <c r="AH70" i="2"/>
  <c r="AI70" i="2" s="1"/>
  <c r="I70" i="2"/>
  <c r="AN71" i="2"/>
  <c r="L72" i="2"/>
  <c r="K71" i="2"/>
  <c r="O71" i="2"/>
  <c r="AD71" i="2"/>
  <c r="J71" i="2"/>
  <c r="AJ71" i="2"/>
  <c r="AA71" i="2"/>
  <c r="U71" i="2"/>
  <c r="AG71" i="2"/>
  <c r="R71" i="2"/>
  <c r="X71" i="2"/>
  <c r="AK71" i="2" l="1"/>
  <c r="AL71" i="2" s="1"/>
  <c r="S71" i="2"/>
  <c r="T71" i="2" s="1"/>
  <c r="P71" i="2"/>
  <c r="Q71" i="2" s="1"/>
  <c r="Y71" i="2"/>
  <c r="Z71" i="2" s="1"/>
  <c r="V71" i="2"/>
  <c r="W71" i="2" s="1"/>
  <c r="AB71" i="2"/>
  <c r="AC71" i="2" s="1"/>
  <c r="M71" i="2"/>
  <c r="N71" i="2" s="1"/>
  <c r="AE71" i="2"/>
  <c r="AF71" i="2" s="1"/>
  <c r="AH71" i="2"/>
  <c r="AI71" i="2" s="1"/>
  <c r="I71" i="2"/>
  <c r="K72" i="2"/>
  <c r="L73" i="2"/>
  <c r="AN72" i="2"/>
  <c r="AG72" i="2"/>
  <c r="O72" i="2"/>
  <c r="J72" i="2"/>
  <c r="AD72" i="2"/>
  <c r="AA72" i="2"/>
  <c r="U72" i="2"/>
  <c r="X72" i="2"/>
  <c r="AJ72" i="2"/>
  <c r="R72" i="2"/>
  <c r="Y72" i="2" l="1"/>
  <c r="Z72" i="2" s="1"/>
  <c r="S72" i="2"/>
  <c r="T72" i="2" s="1"/>
  <c r="V72" i="2"/>
  <c r="W72" i="2" s="1"/>
  <c r="M72" i="2"/>
  <c r="N72" i="2" s="1"/>
  <c r="AH72" i="2"/>
  <c r="AI72" i="2" s="1"/>
  <c r="P72" i="2"/>
  <c r="Q72" i="2" s="1"/>
  <c r="AK72" i="2"/>
  <c r="AL72" i="2" s="1"/>
  <c r="AB72" i="2"/>
  <c r="AC72" i="2" s="1"/>
  <c r="AE72" i="2"/>
  <c r="AF72" i="2" s="1"/>
  <c r="AN73" i="2"/>
  <c r="K73" i="2"/>
  <c r="L74" i="2"/>
  <c r="I72" i="2"/>
  <c r="AJ73" i="2"/>
  <c r="AG73" i="2"/>
  <c r="AD73" i="2"/>
  <c r="R73" i="2"/>
  <c r="U73" i="2"/>
  <c r="J73" i="2"/>
  <c r="AA73" i="2"/>
  <c r="X73" i="2"/>
  <c r="O73" i="2"/>
  <c r="Y73" i="2" l="1"/>
  <c r="Z73" i="2" s="1"/>
  <c r="AE73" i="2"/>
  <c r="AF73" i="2" s="1"/>
  <c r="V73" i="2"/>
  <c r="W73" i="2" s="1"/>
  <c r="AK73" i="2"/>
  <c r="AL73" i="2" s="1"/>
  <c r="AH73" i="2"/>
  <c r="AI73" i="2" s="1"/>
  <c r="M73" i="2"/>
  <c r="N73" i="2" s="1"/>
  <c r="S73" i="2"/>
  <c r="T73" i="2" s="1"/>
  <c r="P73" i="2"/>
  <c r="Q73" i="2" s="1"/>
  <c r="AB73" i="2"/>
  <c r="AC73" i="2" s="1"/>
  <c r="K74" i="2"/>
  <c r="L75" i="2"/>
  <c r="AN74" i="2"/>
  <c r="I73" i="2"/>
  <c r="X74" i="2"/>
  <c r="AD74" i="2"/>
  <c r="U74" i="2"/>
  <c r="O74" i="2"/>
  <c r="AJ74" i="2"/>
  <c r="AA74" i="2"/>
  <c r="R74" i="2"/>
  <c r="AG74" i="2"/>
  <c r="J74" i="2"/>
  <c r="AK74" i="2" l="1"/>
  <c r="AL74" i="2" s="1"/>
  <c r="S74" i="2"/>
  <c r="T74" i="2" s="1"/>
  <c r="AE74" i="2"/>
  <c r="AF74" i="2" s="1"/>
  <c r="V74" i="2"/>
  <c r="W74" i="2" s="1"/>
  <c r="Y74" i="2"/>
  <c r="Z74" i="2" s="1"/>
  <c r="M74" i="2"/>
  <c r="N74" i="2" s="1"/>
  <c r="P74" i="2"/>
  <c r="Q74" i="2" s="1"/>
  <c r="AB74" i="2"/>
  <c r="AC74" i="2" s="1"/>
  <c r="AH74" i="2"/>
  <c r="AI74" i="2" s="1"/>
  <c r="AN75" i="2"/>
  <c r="L76" i="2"/>
  <c r="K75" i="2"/>
  <c r="I74" i="2"/>
  <c r="AD75" i="2"/>
  <c r="U75" i="2"/>
  <c r="AJ75" i="2"/>
  <c r="J75" i="2"/>
  <c r="X75" i="2"/>
  <c r="AA75" i="2"/>
  <c r="O75" i="2"/>
  <c r="R75" i="2"/>
  <c r="AG75" i="2"/>
  <c r="AK75" i="2" l="1"/>
  <c r="AL75" i="2" s="1"/>
  <c r="V75" i="2"/>
  <c r="W75" i="2" s="1"/>
  <c r="P75" i="2"/>
  <c r="Q75" i="2" s="1"/>
  <c r="S75" i="2"/>
  <c r="T75" i="2" s="1"/>
  <c r="Y75" i="2"/>
  <c r="Z75" i="2" s="1"/>
  <c r="AH75" i="2"/>
  <c r="AI75" i="2" s="1"/>
  <c r="M75" i="2"/>
  <c r="N75" i="2" s="1"/>
  <c r="AE75" i="2"/>
  <c r="AF75" i="2" s="1"/>
  <c r="AB75" i="2"/>
  <c r="AC75" i="2" s="1"/>
  <c r="I75" i="2"/>
  <c r="K76" i="2"/>
  <c r="L77" i="2"/>
  <c r="AN76" i="2"/>
  <c r="AA76" i="2"/>
  <c r="U76" i="2"/>
  <c r="X76" i="2"/>
  <c r="AJ76" i="2"/>
  <c r="AG76" i="2"/>
  <c r="AD76" i="2"/>
  <c r="R76" i="2"/>
  <c r="J76" i="2"/>
  <c r="O76" i="2"/>
  <c r="AB76" i="2" l="1"/>
  <c r="AC76" i="2" s="1"/>
  <c r="V76" i="2"/>
  <c r="W76" i="2" s="1"/>
  <c r="Y76" i="2"/>
  <c r="Z76" i="2" s="1"/>
  <c r="M76" i="2"/>
  <c r="N76" i="2" s="1"/>
  <c r="AE76" i="2"/>
  <c r="AF76" i="2" s="1"/>
  <c r="AK76" i="2"/>
  <c r="AL76" i="2" s="1"/>
  <c r="S76" i="2"/>
  <c r="T76" i="2" s="1"/>
  <c r="P76" i="2"/>
  <c r="Q76" i="2" s="1"/>
  <c r="AH76" i="2"/>
  <c r="AI76" i="2" s="1"/>
  <c r="AN77" i="2"/>
  <c r="L78" i="2"/>
  <c r="K77" i="2"/>
  <c r="I76" i="2"/>
  <c r="AA77" i="2"/>
  <c r="AG77" i="2"/>
  <c r="R77" i="2"/>
  <c r="O77" i="2"/>
  <c r="J77" i="2"/>
  <c r="AD77" i="2"/>
  <c r="AJ77" i="2"/>
  <c r="X77" i="2"/>
  <c r="U77" i="2"/>
  <c r="AH77" i="2" l="1"/>
  <c r="AI77" i="2" s="1"/>
  <c r="V77" i="2"/>
  <c r="W77" i="2" s="1"/>
  <c r="P77" i="2"/>
  <c r="Q77" i="2" s="1"/>
  <c r="AK77" i="2"/>
  <c r="AL77" i="2" s="1"/>
  <c r="M77" i="2"/>
  <c r="N77" i="2" s="1"/>
  <c r="AE77" i="2"/>
  <c r="AF77" i="2" s="1"/>
  <c r="Y77" i="2"/>
  <c r="Z77" i="2" s="1"/>
  <c r="S77" i="2"/>
  <c r="T77" i="2" s="1"/>
  <c r="AB77" i="2"/>
  <c r="AC77" i="2" s="1"/>
  <c r="I77" i="2"/>
  <c r="K78" i="2"/>
  <c r="L79" i="2"/>
  <c r="AN78" i="2"/>
  <c r="AJ78" i="2"/>
  <c r="AG78" i="2"/>
  <c r="O78" i="2"/>
  <c r="R78" i="2"/>
  <c r="J78" i="2"/>
  <c r="X78" i="2"/>
  <c r="AA78" i="2"/>
  <c r="AD78" i="2"/>
  <c r="U78" i="2"/>
  <c r="AK78" i="2" l="1"/>
  <c r="AL78" i="2" s="1"/>
  <c r="AH78" i="2"/>
  <c r="AI78" i="2" s="1"/>
  <c r="AB78" i="2"/>
  <c r="AC78" i="2" s="1"/>
  <c r="P78" i="2"/>
  <c r="Q78" i="2" s="1"/>
  <c r="S78" i="2"/>
  <c r="T78" i="2" s="1"/>
  <c r="V78" i="2"/>
  <c r="W78" i="2" s="1"/>
  <c r="M78" i="2"/>
  <c r="N78" i="2" s="1"/>
  <c r="AE78" i="2"/>
  <c r="AF78" i="2" s="1"/>
  <c r="Y78" i="2"/>
  <c r="Z78" i="2" s="1"/>
  <c r="AN79" i="2"/>
  <c r="L80" i="2"/>
  <c r="K79" i="2"/>
  <c r="I78" i="2"/>
  <c r="U79" i="2"/>
  <c r="X79" i="2"/>
  <c r="J79" i="2"/>
  <c r="AA79" i="2"/>
  <c r="R79" i="2"/>
  <c r="AG79" i="2"/>
  <c r="AD79" i="2"/>
  <c r="O79" i="2"/>
  <c r="AJ79" i="2"/>
  <c r="AB79" i="2" l="1"/>
  <c r="AC79" i="2" s="1"/>
  <c r="P79" i="2"/>
  <c r="Q79" i="2" s="1"/>
  <c r="Y79" i="2"/>
  <c r="Z79" i="2" s="1"/>
  <c r="AK79" i="2"/>
  <c r="AL79" i="2" s="1"/>
  <c r="V79" i="2"/>
  <c r="W79" i="2" s="1"/>
  <c r="S79" i="2"/>
  <c r="T79" i="2" s="1"/>
  <c r="M79" i="2"/>
  <c r="N79" i="2" s="1"/>
  <c r="AH79" i="2"/>
  <c r="AI79" i="2" s="1"/>
  <c r="AE79" i="2"/>
  <c r="AF79" i="2" s="1"/>
  <c r="I79" i="2"/>
  <c r="K80" i="2"/>
  <c r="L81" i="2"/>
  <c r="AN80" i="2"/>
  <c r="R80" i="2"/>
  <c r="U80" i="2"/>
  <c r="AA80" i="2"/>
  <c r="AG80" i="2"/>
  <c r="AD80" i="2"/>
  <c r="X80" i="2"/>
  <c r="AJ80" i="2"/>
  <c r="O80" i="2"/>
  <c r="J80" i="2"/>
  <c r="AH80" i="2" l="1"/>
  <c r="AI80" i="2" s="1"/>
  <c r="V80" i="2"/>
  <c r="W80" i="2" s="1"/>
  <c r="M80" i="2"/>
  <c r="N80" i="2" s="1"/>
  <c r="P80" i="2"/>
  <c r="Q80" i="2" s="1"/>
  <c r="AB80" i="2"/>
  <c r="AC80" i="2" s="1"/>
  <c r="AE80" i="2"/>
  <c r="AF80" i="2" s="1"/>
  <c r="AK80" i="2"/>
  <c r="AL80" i="2" s="1"/>
  <c r="S80" i="2"/>
  <c r="T80" i="2" s="1"/>
  <c r="Y80" i="2"/>
  <c r="Z80" i="2" s="1"/>
  <c r="AN81" i="2"/>
  <c r="L82" i="2"/>
  <c r="K81" i="2"/>
  <c r="I80" i="2"/>
  <c r="J81" i="2"/>
  <c r="X81" i="2"/>
  <c r="U81" i="2"/>
  <c r="O81" i="2"/>
  <c r="AA81" i="2"/>
  <c r="AG81" i="2"/>
  <c r="AJ81" i="2"/>
  <c r="AD81" i="2"/>
  <c r="R81" i="2"/>
  <c r="P81" i="2" l="1"/>
  <c r="Q81" i="2" s="1"/>
  <c r="AB81" i="2"/>
  <c r="AC81" i="2" s="1"/>
  <c r="M81" i="2"/>
  <c r="N81" i="2" s="1"/>
  <c r="AK81" i="2"/>
  <c r="AL81" i="2" s="1"/>
  <c r="Y81" i="2"/>
  <c r="Z81" i="2" s="1"/>
  <c r="AE81" i="2"/>
  <c r="AF81" i="2" s="1"/>
  <c r="S81" i="2"/>
  <c r="T81" i="2" s="1"/>
  <c r="AH81" i="2"/>
  <c r="AI81" i="2" s="1"/>
  <c r="V81" i="2"/>
  <c r="W81" i="2" s="1"/>
  <c r="K82" i="2"/>
  <c r="L83" i="2"/>
  <c r="AN82" i="2"/>
  <c r="I81" i="2"/>
  <c r="AJ82" i="2"/>
  <c r="J82" i="2"/>
  <c r="AG82" i="2"/>
  <c r="U82" i="2"/>
  <c r="O82" i="2"/>
  <c r="AD82" i="2"/>
  <c r="AA82" i="2"/>
  <c r="R82" i="2"/>
  <c r="X82" i="2"/>
  <c r="P82" i="2" l="1"/>
  <c r="Q82" i="2" s="1"/>
  <c r="Y82" i="2"/>
  <c r="Z82" i="2" s="1"/>
  <c r="AK82" i="2"/>
  <c r="AL82" i="2" s="1"/>
  <c r="V82" i="2"/>
  <c r="W82" i="2" s="1"/>
  <c r="AE82" i="2"/>
  <c r="AF82" i="2" s="1"/>
  <c r="S82" i="2"/>
  <c r="T82" i="2" s="1"/>
  <c r="M82" i="2"/>
  <c r="N82" i="2" s="1"/>
  <c r="AB82" i="2"/>
  <c r="AC82" i="2" s="1"/>
  <c r="AH82" i="2"/>
  <c r="AI82" i="2" s="1"/>
  <c r="AN83" i="2"/>
  <c r="K83" i="2"/>
  <c r="L84" i="2"/>
  <c r="I82" i="2"/>
  <c r="AA83" i="2"/>
  <c r="AJ83" i="2"/>
  <c r="J83" i="2"/>
  <c r="U83" i="2"/>
  <c r="X83" i="2"/>
  <c r="AG83" i="2"/>
  <c r="O83" i="2"/>
  <c r="AD83" i="2"/>
  <c r="R83" i="2"/>
  <c r="AE83" i="2" l="1"/>
  <c r="AF83" i="2" s="1"/>
  <c r="AB83" i="2"/>
  <c r="AC83" i="2" s="1"/>
  <c r="V83" i="2"/>
  <c r="W83" i="2" s="1"/>
  <c r="S83" i="2"/>
  <c r="T83" i="2" s="1"/>
  <c r="Y83" i="2"/>
  <c r="Z83" i="2" s="1"/>
  <c r="M83" i="2"/>
  <c r="N83" i="2" s="1"/>
  <c r="AK83" i="2"/>
  <c r="AL83" i="2" s="1"/>
  <c r="AH83" i="2"/>
  <c r="AI83" i="2" s="1"/>
  <c r="P83" i="2"/>
  <c r="Q83" i="2" s="1"/>
  <c r="I83" i="2"/>
  <c r="K84" i="2"/>
  <c r="L85" i="2"/>
  <c r="AN84" i="2"/>
  <c r="AG84" i="2"/>
  <c r="AD84" i="2"/>
  <c r="R84" i="2"/>
  <c r="X84" i="2"/>
  <c r="U84" i="2"/>
  <c r="J84" i="2"/>
  <c r="O84" i="2"/>
  <c r="AJ84" i="2"/>
  <c r="AA84" i="2"/>
  <c r="S84" i="2" l="1"/>
  <c r="T84" i="2" s="1"/>
  <c r="Y84" i="2"/>
  <c r="Z84" i="2" s="1"/>
  <c r="P84" i="2"/>
  <c r="Q84" i="2" s="1"/>
  <c r="AK84" i="2"/>
  <c r="AL84" i="2" s="1"/>
  <c r="AB84" i="2"/>
  <c r="AC84" i="2" s="1"/>
  <c r="V84" i="2"/>
  <c r="W84" i="2" s="1"/>
  <c r="AH84" i="2"/>
  <c r="AI84" i="2" s="1"/>
  <c r="AE84" i="2"/>
  <c r="AF84" i="2" s="1"/>
  <c r="M84" i="2"/>
  <c r="N84" i="2" s="1"/>
  <c r="AN85" i="2"/>
  <c r="K85" i="2"/>
  <c r="L86" i="2"/>
  <c r="I84" i="2"/>
  <c r="X85" i="2"/>
  <c r="AD85" i="2"/>
  <c r="U85" i="2"/>
  <c r="R85" i="2"/>
  <c r="AG85" i="2"/>
  <c r="J85" i="2"/>
  <c r="AA85" i="2"/>
  <c r="O85" i="2"/>
  <c r="AJ85" i="2"/>
  <c r="AH85" i="2" l="1"/>
  <c r="AI85" i="2" s="1"/>
  <c r="AB85" i="2"/>
  <c r="AC85" i="2" s="1"/>
  <c r="V85" i="2"/>
  <c r="W85" i="2" s="1"/>
  <c r="AE85" i="2"/>
  <c r="AF85" i="2" s="1"/>
  <c r="S85" i="2"/>
  <c r="T85" i="2" s="1"/>
  <c r="Y85" i="2"/>
  <c r="Z85" i="2" s="1"/>
  <c r="M85" i="2"/>
  <c r="N85" i="2" s="1"/>
  <c r="P85" i="2"/>
  <c r="Q85" i="2" s="1"/>
  <c r="AK85" i="2"/>
  <c r="AL85" i="2" s="1"/>
  <c r="I85" i="2"/>
  <c r="K86" i="2"/>
  <c r="L87" i="2"/>
  <c r="AN86" i="2"/>
  <c r="AD86" i="2"/>
  <c r="O86" i="2"/>
  <c r="AG86" i="2"/>
  <c r="J86" i="2"/>
  <c r="X86" i="2"/>
  <c r="R86" i="2"/>
  <c r="AA86" i="2"/>
  <c r="AJ86" i="2"/>
  <c r="U86" i="2"/>
  <c r="M86" i="2" l="1"/>
  <c r="N86" i="2" s="1"/>
  <c r="Y86" i="2"/>
  <c r="Z86" i="2" s="1"/>
  <c r="AE86" i="2"/>
  <c r="AF86" i="2" s="1"/>
  <c r="V86" i="2"/>
  <c r="W86" i="2" s="1"/>
  <c r="P86" i="2"/>
  <c r="Q86" i="2" s="1"/>
  <c r="S86" i="2"/>
  <c r="T86" i="2" s="1"/>
  <c r="AK86" i="2"/>
  <c r="AL86" i="2" s="1"/>
  <c r="AH86" i="2"/>
  <c r="AI86" i="2" s="1"/>
  <c r="AB86" i="2"/>
  <c r="AC86" i="2" s="1"/>
  <c r="I86" i="2"/>
  <c r="AN87" i="2"/>
  <c r="L88" i="2"/>
  <c r="K87" i="2"/>
  <c r="AA87" i="2"/>
  <c r="AJ87" i="2"/>
  <c r="J87" i="2"/>
  <c r="U87" i="2"/>
  <c r="AD87" i="2"/>
  <c r="R87" i="2"/>
  <c r="AG87" i="2"/>
  <c r="X87" i="2"/>
  <c r="O87" i="2"/>
  <c r="P87" i="2" l="1"/>
  <c r="Q87" i="2" s="1"/>
  <c r="AE87" i="2"/>
  <c r="AF87" i="2" s="1"/>
  <c r="AK87" i="2"/>
  <c r="AL87" i="2" s="1"/>
  <c r="V87" i="2"/>
  <c r="W87" i="2" s="1"/>
  <c r="AB87" i="2"/>
  <c r="AC87" i="2" s="1"/>
  <c r="M87" i="2"/>
  <c r="N87" i="2" s="1"/>
  <c r="Y87" i="2"/>
  <c r="Z87" i="2" s="1"/>
  <c r="AH87" i="2"/>
  <c r="AI87" i="2" s="1"/>
  <c r="S87" i="2"/>
  <c r="T87" i="2" s="1"/>
  <c r="I87" i="2"/>
  <c r="AN88" i="2"/>
  <c r="L89" i="2"/>
  <c r="K88" i="2"/>
  <c r="AD88" i="2"/>
  <c r="AA88" i="2"/>
  <c r="R88" i="2"/>
  <c r="AJ88" i="2"/>
  <c r="U88" i="2"/>
  <c r="J88" i="2"/>
  <c r="O88" i="2"/>
  <c r="AG88" i="2"/>
  <c r="X88" i="2"/>
  <c r="AK88" i="2" l="1"/>
  <c r="AL88" i="2" s="1"/>
  <c r="AE88" i="2"/>
  <c r="AF88" i="2" s="1"/>
  <c r="AH88" i="2"/>
  <c r="AI88" i="2" s="1"/>
  <c r="S88" i="2"/>
  <c r="T88" i="2" s="1"/>
  <c r="AB88" i="2"/>
  <c r="AC88" i="2" s="1"/>
  <c r="V88" i="2"/>
  <c r="W88" i="2" s="1"/>
  <c r="P88" i="2"/>
  <c r="Q88" i="2" s="1"/>
  <c r="Y88" i="2"/>
  <c r="Z88" i="2" s="1"/>
  <c r="M88" i="2"/>
  <c r="N88" i="2" s="1"/>
  <c r="I88" i="2"/>
  <c r="K89" i="2"/>
  <c r="AN89" i="2"/>
  <c r="L90" i="2"/>
  <c r="AJ89" i="2"/>
  <c r="J89" i="2"/>
  <c r="O89" i="2"/>
  <c r="AG89" i="2"/>
  <c r="AD89" i="2"/>
  <c r="R89" i="2"/>
  <c r="X89" i="2"/>
  <c r="U89" i="2"/>
  <c r="AA89" i="2"/>
  <c r="AH89" i="2" l="1"/>
  <c r="AI89" i="2" s="1"/>
  <c r="V89" i="2"/>
  <c r="W89" i="2" s="1"/>
  <c r="AB89" i="2"/>
  <c r="AC89" i="2" s="1"/>
  <c r="S89" i="2"/>
  <c r="T89" i="2" s="1"/>
  <c r="M89" i="2"/>
  <c r="N89" i="2" s="1"/>
  <c r="AE89" i="2"/>
  <c r="AF89" i="2" s="1"/>
  <c r="AK89" i="2"/>
  <c r="AL89" i="2" s="1"/>
  <c r="Y89" i="2"/>
  <c r="Z89" i="2" s="1"/>
  <c r="P89" i="2"/>
  <c r="Q89" i="2" s="1"/>
  <c r="AN90" i="2"/>
  <c r="L91" i="2"/>
  <c r="K90" i="2"/>
  <c r="I89" i="2"/>
  <c r="AG90" i="2"/>
  <c r="U90" i="2"/>
  <c r="R90" i="2"/>
  <c r="X90" i="2"/>
  <c r="AD90" i="2"/>
  <c r="O90" i="2"/>
  <c r="J90" i="2"/>
  <c r="AJ90" i="2"/>
  <c r="AA90" i="2"/>
  <c r="V90" i="2" l="1"/>
  <c r="W90" i="2" s="1"/>
  <c r="P90" i="2"/>
  <c r="Q90" i="2" s="1"/>
  <c r="AE90" i="2"/>
  <c r="AF90" i="2" s="1"/>
  <c r="S90" i="2"/>
  <c r="T90" i="2" s="1"/>
  <c r="AK90" i="2"/>
  <c r="AL90" i="2" s="1"/>
  <c r="Y90" i="2"/>
  <c r="Z90" i="2" s="1"/>
  <c r="M90" i="2"/>
  <c r="N90" i="2" s="1"/>
  <c r="AB90" i="2"/>
  <c r="AC90" i="2" s="1"/>
  <c r="AH90" i="2"/>
  <c r="AI90" i="2" s="1"/>
  <c r="I90" i="2"/>
  <c r="K91" i="2"/>
  <c r="AN91" i="2"/>
  <c r="L92" i="2"/>
  <c r="O91" i="2"/>
  <c r="X91" i="2"/>
  <c r="AA91" i="2"/>
  <c r="AG91" i="2"/>
  <c r="J91" i="2"/>
  <c r="U91" i="2"/>
  <c r="AD91" i="2"/>
  <c r="AJ91" i="2"/>
  <c r="R91" i="2"/>
  <c r="M91" i="2" l="1"/>
  <c r="N91" i="2" s="1"/>
  <c r="AK91" i="2"/>
  <c r="AL91" i="2" s="1"/>
  <c r="V91" i="2"/>
  <c r="W91" i="2" s="1"/>
  <c r="P91" i="2"/>
  <c r="Q91" i="2" s="1"/>
  <c r="AH91" i="2"/>
  <c r="AI91" i="2" s="1"/>
  <c r="AB91" i="2"/>
  <c r="AC91" i="2" s="1"/>
  <c r="AE91" i="2"/>
  <c r="AF91" i="2" s="1"/>
  <c r="Y91" i="2"/>
  <c r="Z91" i="2" s="1"/>
  <c r="S91" i="2"/>
  <c r="T91" i="2" s="1"/>
  <c r="I91" i="2"/>
  <c r="AN92" i="2"/>
  <c r="K92" i="2"/>
  <c r="L93" i="2"/>
  <c r="O92" i="2"/>
  <c r="X92" i="2"/>
  <c r="AJ92" i="2"/>
  <c r="J92" i="2"/>
  <c r="R92" i="2"/>
  <c r="AG92" i="2"/>
  <c r="U92" i="2"/>
  <c r="AD92" i="2"/>
  <c r="AA92" i="2"/>
  <c r="V92" i="2" l="1"/>
  <c r="W92" i="2" s="1"/>
  <c r="Y92" i="2"/>
  <c r="Z92" i="2" s="1"/>
  <c r="S92" i="2"/>
  <c r="T92" i="2" s="1"/>
  <c r="AB92" i="2"/>
  <c r="AC92" i="2" s="1"/>
  <c r="AH92" i="2"/>
  <c r="AI92" i="2" s="1"/>
  <c r="P92" i="2"/>
  <c r="Q92" i="2" s="1"/>
  <c r="AK92" i="2"/>
  <c r="AL92" i="2" s="1"/>
  <c r="M92" i="2"/>
  <c r="N92" i="2" s="1"/>
  <c r="AE92" i="2"/>
  <c r="AF92" i="2" s="1"/>
  <c r="K93" i="2"/>
  <c r="AN93" i="2"/>
  <c r="L94" i="2"/>
  <c r="I92" i="2"/>
  <c r="U93" i="2"/>
  <c r="AJ93" i="2"/>
  <c r="X93" i="2"/>
  <c r="J93" i="2"/>
  <c r="R93" i="2"/>
  <c r="AA93" i="2"/>
  <c r="O93" i="2"/>
  <c r="AG93" i="2"/>
  <c r="AD93" i="2"/>
  <c r="S93" i="2" l="1"/>
  <c r="T93" i="2" s="1"/>
  <c r="AH93" i="2"/>
  <c r="AI93" i="2" s="1"/>
  <c r="Y93" i="2"/>
  <c r="Z93" i="2" s="1"/>
  <c r="M93" i="2"/>
  <c r="N93" i="2" s="1"/>
  <c r="V93" i="2"/>
  <c r="W93" i="2" s="1"/>
  <c r="AK93" i="2"/>
  <c r="AL93" i="2" s="1"/>
  <c r="AB93" i="2"/>
  <c r="AC93" i="2" s="1"/>
  <c r="P93" i="2"/>
  <c r="Q93" i="2" s="1"/>
  <c r="AE93" i="2"/>
  <c r="AF93" i="2" s="1"/>
  <c r="AN94" i="2"/>
  <c r="K94" i="2"/>
  <c r="L95" i="2"/>
  <c r="I93" i="2"/>
  <c r="O94" i="2"/>
  <c r="U94" i="2"/>
  <c r="J94" i="2"/>
  <c r="AJ94" i="2"/>
  <c r="AG94" i="2"/>
  <c r="X94" i="2"/>
  <c r="AD94" i="2"/>
  <c r="R94" i="2"/>
  <c r="AA94" i="2"/>
  <c r="AB94" i="2" l="1"/>
  <c r="AC94" i="2" s="1"/>
  <c r="AK94" i="2"/>
  <c r="AL94" i="2" s="1"/>
  <c r="S94" i="2"/>
  <c r="T94" i="2" s="1"/>
  <c r="M94" i="2"/>
  <c r="N94" i="2" s="1"/>
  <c r="AH94" i="2"/>
  <c r="AI94" i="2" s="1"/>
  <c r="P94" i="2"/>
  <c r="Q94" i="2" s="1"/>
  <c r="AE94" i="2"/>
  <c r="AF94" i="2" s="1"/>
  <c r="V94" i="2"/>
  <c r="W94" i="2" s="1"/>
  <c r="Y94" i="2"/>
  <c r="Z94" i="2" s="1"/>
  <c r="I94" i="2"/>
  <c r="K95" i="2"/>
  <c r="L96" i="2"/>
  <c r="AN95" i="2"/>
  <c r="AG95" i="2"/>
  <c r="AA95" i="2"/>
  <c r="R95" i="2"/>
  <c r="J95" i="2"/>
  <c r="AJ95" i="2"/>
  <c r="O95" i="2"/>
  <c r="X95" i="2"/>
  <c r="AD95" i="2"/>
  <c r="U95" i="2"/>
  <c r="Y95" i="2" l="1"/>
  <c r="Z95" i="2" s="1"/>
  <c r="AE95" i="2"/>
  <c r="AF95" i="2" s="1"/>
  <c r="V95" i="2"/>
  <c r="W95" i="2" s="1"/>
  <c r="S95" i="2"/>
  <c r="T95" i="2" s="1"/>
  <c r="M95" i="2"/>
  <c r="N95" i="2" s="1"/>
  <c r="AB95" i="2"/>
  <c r="AC95" i="2" s="1"/>
  <c r="AK95" i="2"/>
  <c r="AL95" i="2" s="1"/>
  <c r="AH95" i="2"/>
  <c r="AI95" i="2" s="1"/>
  <c r="P95" i="2"/>
  <c r="Q95" i="2" s="1"/>
  <c r="AN96" i="2"/>
  <c r="L97" i="2"/>
  <c r="K96" i="2"/>
  <c r="I95" i="2"/>
  <c r="AJ96" i="2"/>
  <c r="J96" i="2"/>
  <c r="AD96" i="2"/>
  <c r="O96" i="2"/>
  <c r="AG96" i="2"/>
  <c r="AA96" i="2"/>
  <c r="X96" i="2"/>
  <c r="U96" i="2"/>
  <c r="R96" i="2"/>
  <c r="M96" i="2" l="1"/>
  <c r="N96" i="2" s="1"/>
  <c r="V96" i="2"/>
  <c r="W96" i="2" s="1"/>
  <c r="AE96" i="2"/>
  <c r="AF96" i="2" s="1"/>
  <c r="Y96" i="2"/>
  <c r="Z96" i="2" s="1"/>
  <c r="S96" i="2"/>
  <c r="T96" i="2" s="1"/>
  <c r="AH96" i="2"/>
  <c r="AI96" i="2" s="1"/>
  <c r="AK96" i="2"/>
  <c r="AL96" i="2" s="1"/>
  <c r="P96" i="2"/>
  <c r="Q96" i="2" s="1"/>
  <c r="AB96" i="2"/>
  <c r="AC96" i="2" s="1"/>
  <c r="I96" i="2"/>
  <c r="K97" i="2"/>
  <c r="AN97" i="2"/>
  <c r="L98" i="2"/>
  <c r="J97" i="2"/>
  <c r="AG97" i="2"/>
  <c r="R97" i="2"/>
  <c r="X97" i="2"/>
  <c r="AA97" i="2"/>
  <c r="O97" i="2"/>
  <c r="AJ97" i="2"/>
  <c r="AD97" i="2"/>
  <c r="U97" i="2"/>
  <c r="AB97" i="2" l="1"/>
  <c r="AC97" i="2" s="1"/>
  <c r="AE97" i="2"/>
  <c r="AF97" i="2" s="1"/>
  <c r="P97" i="2"/>
  <c r="Q97" i="2" s="1"/>
  <c r="AH97" i="2"/>
  <c r="AI97" i="2" s="1"/>
  <c r="V97" i="2"/>
  <c r="W97" i="2" s="1"/>
  <c r="AK97" i="2"/>
  <c r="AL97" i="2" s="1"/>
  <c r="M97" i="2"/>
  <c r="N97" i="2" s="1"/>
  <c r="Y97" i="2"/>
  <c r="Z97" i="2" s="1"/>
  <c r="S97" i="2"/>
  <c r="T97" i="2" s="1"/>
  <c r="AN98" i="2"/>
  <c r="K98" i="2"/>
  <c r="L99" i="2"/>
  <c r="I97" i="2"/>
  <c r="R98" i="2"/>
  <c r="U98" i="2"/>
  <c r="AG98" i="2"/>
  <c r="AA98" i="2"/>
  <c r="J98" i="2"/>
  <c r="AJ98" i="2"/>
  <c r="O98" i="2"/>
  <c r="X98" i="2"/>
  <c r="AD98" i="2"/>
  <c r="AK98" i="2" l="1"/>
  <c r="AL98" i="2" s="1"/>
  <c r="P98" i="2"/>
  <c r="Q98" i="2" s="1"/>
  <c r="Y98" i="2"/>
  <c r="Z98" i="2" s="1"/>
  <c r="AB98" i="2"/>
  <c r="AC98" i="2" s="1"/>
  <c r="AE98" i="2"/>
  <c r="AF98" i="2" s="1"/>
  <c r="V98" i="2"/>
  <c r="W98" i="2" s="1"/>
  <c r="M98" i="2"/>
  <c r="N98" i="2" s="1"/>
  <c r="AH98" i="2"/>
  <c r="AI98" i="2" s="1"/>
  <c r="S98" i="2"/>
  <c r="T98" i="2" s="1"/>
  <c r="I98" i="2"/>
  <c r="K99" i="2"/>
  <c r="AN99" i="2"/>
  <c r="AJ99" i="2"/>
  <c r="AG99" i="2"/>
  <c r="R99" i="2"/>
  <c r="AA99" i="2"/>
  <c r="X99" i="2"/>
  <c r="J99" i="2"/>
  <c r="O99" i="2"/>
  <c r="AD99" i="2"/>
  <c r="U99" i="2"/>
  <c r="AB99" i="2" l="1"/>
  <c r="AC99" i="2" s="1"/>
  <c r="AE99" i="2"/>
  <c r="AF99" i="2" s="1"/>
  <c r="S99" i="2"/>
  <c r="T99" i="2" s="1"/>
  <c r="M99" i="2"/>
  <c r="N99" i="2" s="1"/>
  <c r="AK99" i="2"/>
  <c r="AL99" i="2" s="1"/>
  <c r="AH99" i="2"/>
  <c r="AI99" i="2" s="1"/>
  <c r="V99" i="2"/>
  <c r="W99" i="2" s="1"/>
  <c r="P99" i="2"/>
  <c r="Q99" i="2" s="1"/>
  <c r="Y99" i="2"/>
  <c r="Z99" i="2" s="1"/>
  <c r="I99" i="2"/>
</calcChain>
</file>

<file path=xl/sharedStrings.xml><?xml version="1.0" encoding="utf-8"?>
<sst xmlns="http://schemas.openxmlformats.org/spreadsheetml/2006/main" count="308" uniqueCount="106">
  <si>
    <t>Description</t>
  </si>
  <si>
    <t>Symbol</t>
  </si>
  <si>
    <t>Last</t>
  </si>
  <si>
    <t>Correlation Bars Back:</t>
  </si>
  <si>
    <t>Period:</t>
  </si>
  <si>
    <t>Close(</t>
  </si>
  <si>
    <t>)=</t>
  </si>
  <si>
    <t>)</t>
  </si>
  <si>
    <t xml:space="preserve"> AND LocalMinute(</t>
  </si>
  <si>
    <t>Bid</t>
  </si>
  <si>
    <t>Ask</t>
  </si>
  <si>
    <t>#</t>
  </si>
  <si>
    <t>#.0</t>
  </si>
  <si>
    <t>#.00</t>
  </si>
  <si>
    <t>#.000</t>
  </si>
  <si>
    <t>#.0000</t>
  </si>
  <si>
    <t>Open</t>
  </si>
  <si>
    <t>High</t>
  </si>
  <si>
    <t>Low</t>
  </si>
  <si>
    <t>Decimals:</t>
  </si>
  <si>
    <t>HiLoAlert</t>
  </si>
  <si>
    <t>PX Alert:</t>
  </si>
  <si>
    <t>NC</t>
  </si>
  <si>
    <t xml:space="preserve"> And (LocalHour(</t>
  </si>
  <si>
    <t>) when (LocalDay(</t>
  </si>
  <si>
    <t>)=$A$1</t>
  </si>
  <si>
    <t>Symbols</t>
  </si>
  <si>
    <t>Range</t>
  </si>
  <si>
    <t>Today's Average True Range &amp; Five-Day Average True Range</t>
  </si>
  <si>
    <t>Yesterday</t>
  </si>
  <si>
    <t>Close</t>
  </si>
  <si>
    <t>Time of:</t>
  </si>
  <si>
    <t>#.00000</t>
  </si>
  <si>
    <t>LastPrice</t>
  </si>
  <si>
    <t>CQG FX Relative Change</t>
  </si>
  <si>
    <t>3-Bar</t>
  </si>
  <si>
    <t>Daily</t>
  </si>
  <si>
    <t>Net</t>
  </si>
  <si>
    <t>% NC</t>
  </si>
  <si>
    <t>Correlation</t>
  </si>
  <si>
    <t>D</t>
  </si>
  <si>
    <t>Always use upper case for symbols.</t>
  </si>
  <si>
    <t>Enter into the Symbol Box the symbol.</t>
  </si>
  <si>
    <t>The top row is the previous session’s open, high, low, and close</t>
  </si>
  <si>
    <t>You can see the session time for the high and the low.</t>
  </si>
  <si>
    <t xml:space="preserve">Next to the HiLoAlert is a value that if the difference between the high </t>
  </si>
  <si>
    <t xml:space="preserve">or low and the last price is that amount or less then the high or low is </t>
  </si>
  <si>
    <t>backlighted red or green.</t>
  </si>
  <si>
    <t xml:space="preserve">The PX Alert is a value that if the last price trades at </t>
  </si>
  <si>
    <t>For the correlation matrix enter into the center column the symbols.</t>
  </si>
  <si>
    <t>Enter in the bars for the look back and the time frame next to Period.</t>
  </si>
  <si>
    <t>The %NC both uses histogram data bars and heat mapping to indicate</t>
  </si>
  <si>
    <t xml:space="preserve">The 3-bar correlation is the last three daily closes compared to time. </t>
  </si>
  <si>
    <t>A -1.00 reading indicates three negative closes in a row.</t>
  </si>
  <si>
    <t>The correlation matrix indicates the top five correlated markets (green)</t>
  </si>
  <si>
    <t>the extreme values.</t>
  </si>
  <si>
    <t>and the bottom five correlated markets (red).</t>
  </si>
  <si>
    <t>A +1.00 reading indicates three positive closes in a row.</t>
  </si>
  <si>
    <t>The 5-minute daily percent change chart is using the</t>
  </si>
  <si>
    <t xml:space="preserve">This display is comparing today’s true range to </t>
  </si>
  <si>
    <t>You can change the symbols.</t>
  </si>
  <si>
    <t xml:space="preserve">This chart is showing percent net change. </t>
  </si>
  <si>
    <t>Here, the time frame is daily.</t>
  </si>
  <si>
    <t>You can use any time frame.</t>
  </si>
  <si>
    <t>This display is similar to the CQG Thermometer.</t>
  </si>
  <si>
    <t>The daily ranges are normalized. The last price</t>
  </si>
  <si>
    <t xml:space="preserve">Is displayed as a percentage of where it is </t>
  </si>
  <si>
    <t xml:space="preserve">last is near the high. If the bar is showing a lot </t>
  </si>
  <si>
    <t xml:space="preserve">the 5-day average true range. If today’s range is </t>
  </si>
  <si>
    <t>same symbols used in the correlation matrix.</t>
  </si>
  <si>
    <t>greater than the 5-day ATR, then the value is red.</t>
  </si>
  <si>
    <t>located relative to the high and low. If the</t>
  </si>
  <si>
    <t>bar is showing a lot of red to the left, then the</t>
  </si>
  <si>
    <t>of green to the right, then the last is near the low.</t>
  </si>
  <si>
    <t>BP6</t>
  </si>
  <si>
    <t>EU6</t>
  </si>
  <si>
    <t>JY6</t>
  </si>
  <si>
    <t>DA6</t>
  </si>
  <si>
    <t>CA6</t>
  </si>
  <si>
    <t>EB</t>
  </si>
  <si>
    <t>PJY</t>
  </si>
  <si>
    <t>YR</t>
  </si>
  <si>
    <t>GCE</t>
  </si>
  <si>
    <t>CQG CME Forex and Correlation Matrix</t>
  </si>
  <si>
    <t>#.000000</t>
  </si>
  <si>
    <t>#.0000000</t>
  </si>
  <si>
    <t>SF6</t>
  </si>
  <si>
    <t>NE6</t>
  </si>
  <si>
    <t>NK6</t>
  </si>
  <si>
    <t>MX6</t>
  </si>
  <si>
    <t>SA6</t>
  </si>
  <si>
    <t>SIR</t>
  </si>
  <si>
    <t>FR</t>
  </si>
  <si>
    <t>EAD</t>
  </si>
  <si>
    <t>ECD</t>
  </si>
  <si>
    <t>ACD</t>
  </si>
  <si>
    <t>ANE</t>
  </si>
  <si>
    <t>CJY</t>
  </si>
  <si>
    <t>PSF</t>
  </si>
  <si>
    <t>SJY</t>
  </si>
  <si>
    <t>ENK</t>
  </si>
  <si>
    <t>RME</t>
  </si>
  <si>
    <t>Copyright © 2021  Designed by Thom Hartle</t>
  </si>
  <si>
    <t>that value the last prices is highlighted in red.</t>
  </si>
  <si>
    <t>If the last price matches the open then the open price</t>
  </si>
  <si>
    <t>is highlighted in blue.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</si>
</sst>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000"/>
    <numFmt numFmtId="165" formatCode="0.0000"/>
    <numFmt numFmtId="166" formatCode="0.000"/>
    <numFmt numFmtId="167" formatCode="[$-F400]h:mm:ss\ AM/PM"/>
    <numFmt numFmtId="168" formatCode="[$-409]h:mm\ AM/PM;@"/>
    <numFmt numFmtId="169" formatCode="0.00000"/>
    <numFmt numFmtId="170" formatCode="#,##0.0000000"/>
    <numFmt numFmtId="171" formatCode="0.0000000"/>
    <numFmt numFmtId="172" formatCode="0.000000"/>
  </numFmts>
  <fonts count="50" x14ac:knownFonts="1">
    <font>
      <sz val="11"/>
      <color theme="1"/>
      <name val="Tahoma"/>
      <family val="2"/>
    </font>
    <font>
      <sz val="12"/>
      <color theme="1"/>
      <name val="Century Gothic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b/>
      <sz val="16"/>
      <color theme="0"/>
      <name val="Arial Rounded MT Bold"/>
      <family val="2"/>
    </font>
    <font>
      <b/>
      <sz val="20"/>
      <color theme="0"/>
      <name val="CQG Swiss"/>
    </font>
    <font>
      <b/>
      <sz val="14"/>
      <color theme="0"/>
      <name val="Arial Rounded MT Bold"/>
      <family val="2"/>
    </font>
    <font>
      <b/>
      <sz val="10.5"/>
      <color theme="0"/>
      <name val="Arial Rounded MT Bold"/>
      <family val="2"/>
    </font>
    <font>
      <sz val="11"/>
      <color theme="0"/>
      <name val="Arial"/>
      <family val="2"/>
    </font>
    <font>
      <sz val="18"/>
      <color theme="0"/>
      <name val="Century Gothic"/>
      <family val="2"/>
    </font>
    <font>
      <b/>
      <sz val="16"/>
      <color theme="0"/>
      <name val="Century Gothic"/>
      <family val="2"/>
    </font>
    <font>
      <b/>
      <sz val="20"/>
      <color theme="0"/>
      <name val="Century Gothic"/>
      <family val="2"/>
    </font>
    <font>
      <sz val="14"/>
      <color theme="0"/>
      <name val="Century Gothic"/>
      <family val="2"/>
    </font>
    <font>
      <b/>
      <sz val="10"/>
      <color theme="0"/>
      <name val="Century Gothic"/>
      <family val="2"/>
    </font>
    <font>
      <sz val="12"/>
      <color theme="0"/>
      <name val="Century Gothic"/>
      <family val="2"/>
    </font>
    <font>
      <sz val="10"/>
      <color theme="1"/>
      <name val="Tahoma"/>
      <family val="2"/>
    </font>
    <font>
      <sz val="18"/>
      <color theme="1"/>
      <name val="Century Gothic"/>
      <family val="2"/>
    </font>
    <font>
      <sz val="11"/>
      <color theme="1"/>
      <name val="Century Gothic"/>
      <family val="2"/>
    </font>
    <font>
      <sz val="10"/>
      <color theme="0"/>
      <name val="Arial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  <font>
      <sz val="10"/>
      <color theme="1"/>
      <name val="Arial"/>
      <family val="2"/>
    </font>
    <font>
      <b/>
      <sz val="14"/>
      <color theme="0"/>
      <name val="Century Gothic"/>
      <family val="2"/>
    </font>
    <font>
      <sz val="10.5"/>
      <color theme="0"/>
      <name val="Century Gothic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Tahoma"/>
      <family val="2"/>
    </font>
    <font>
      <sz val="22"/>
      <color rgb="FFFF0000"/>
      <name val="Arial"/>
      <family val="2"/>
    </font>
    <font>
      <sz val="12"/>
      <color theme="1"/>
      <name val="Century Gothic"/>
      <family val="2"/>
    </font>
    <font>
      <sz val="22"/>
      <color rgb="FF007033"/>
      <name val="Arial"/>
      <family val="2"/>
    </font>
    <font>
      <sz val="12"/>
      <color rgb="FF007033"/>
      <name val="Arial"/>
      <family val="2"/>
    </font>
    <font>
      <sz val="12"/>
      <color rgb="FFFF0000"/>
      <name val="Arial"/>
      <family val="2"/>
    </font>
    <font>
      <sz val="20"/>
      <color theme="0"/>
      <name val="Century Gothic"/>
      <family val="2"/>
    </font>
    <font>
      <sz val="22"/>
      <color rgb="FFC00000"/>
      <name val="Arial"/>
      <family val="2"/>
    </font>
    <font>
      <sz val="16"/>
      <color theme="0"/>
      <name val="Arial"/>
      <family val="2"/>
    </font>
    <font>
      <sz val="20"/>
      <color theme="0"/>
      <name val="Arial"/>
      <family val="2"/>
    </font>
    <font>
      <b/>
      <sz val="10"/>
      <color theme="1"/>
      <name val="Cambria"/>
      <family val="1"/>
    </font>
    <font>
      <sz val="18"/>
      <color theme="1"/>
      <name val="Cambria"/>
      <family val="1"/>
    </font>
    <font>
      <b/>
      <sz val="16"/>
      <color theme="1"/>
      <name val="Cambria"/>
      <family val="1"/>
    </font>
    <font>
      <b/>
      <sz val="20"/>
      <color theme="1"/>
      <name val="Cambria"/>
      <family val="1"/>
    </font>
    <font>
      <b/>
      <sz val="14"/>
      <color theme="1"/>
      <name val="Cambria"/>
      <family val="1"/>
    </font>
    <font>
      <b/>
      <sz val="10.5"/>
      <color theme="1"/>
      <name val="Cambria"/>
      <family val="1"/>
    </font>
    <font>
      <sz val="14"/>
      <color theme="1"/>
      <name val="Cambria"/>
      <family val="1"/>
    </font>
    <font>
      <b/>
      <sz val="12"/>
      <color theme="1"/>
      <name val="Century Gothic"/>
      <family val="2"/>
    </font>
    <font>
      <sz val="14"/>
      <color theme="1"/>
      <name val="Century Gothic"/>
      <family val="2"/>
    </font>
    <font>
      <sz val="11"/>
      <color theme="1"/>
      <name val="Cambria"/>
      <family val="1"/>
    </font>
    <font>
      <sz val="18"/>
      <color theme="0"/>
      <name val="Cambria"/>
      <family val="1"/>
    </font>
    <font>
      <b/>
      <sz val="10"/>
      <color theme="0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</pattern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rgb="FF002060"/>
        </stop>
        <stop position="0.5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3"/>
        </stop>
        <stop position="0.5">
          <color theme="1"/>
        </stop>
        <stop position="1">
          <color theme="3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</fills>
  <borders count="81">
    <border>
      <left/>
      <right/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medium">
        <color theme="3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rgb="FF800000"/>
      </top>
      <bottom style="medium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rgb="FFC00000"/>
      </top>
      <bottom/>
      <diagonal/>
    </border>
    <border>
      <left/>
      <right style="medium">
        <color theme="3"/>
      </right>
      <top/>
      <bottom style="thin">
        <color rgb="FFC00000"/>
      </bottom>
      <diagonal/>
    </border>
    <border>
      <left/>
      <right style="medium">
        <color theme="3"/>
      </right>
      <top style="medium">
        <color rgb="FFC00000"/>
      </top>
      <bottom style="medium">
        <color rgb="FFC00000"/>
      </bottom>
      <diagonal/>
    </border>
    <border>
      <left style="medium">
        <color theme="3"/>
      </left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/>
      <diagonal/>
    </border>
    <border>
      <left style="medium">
        <color theme="3"/>
      </left>
      <right style="thin">
        <color theme="4"/>
      </right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 style="medium">
        <color rgb="FFC00000"/>
      </left>
      <right/>
      <top style="thin">
        <color rgb="FF800000"/>
      </top>
      <bottom/>
      <diagonal/>
    </border>
    <border>
      <left style="medium">
        <color rgb="FFC00000"/>
      </left>
      <right/>
      <top/>
      <bottom style="thin">
        <color rgb="FFC00000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/>
      <top style="thin">
        <color rgb="FF800000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medium">
        <color rgb="FF800000"/>
      </top>
      <bottom style="medium">
        <color theme="3"/>
      </bottom>
      <diagonal/>
    </border>
    <border>
      <left/>
      <right/>
      <top style="medium">
        <color rgb="FF800000"/>
      </top>
      <bottom style="medium">
        <color theme="3"/>
      </bottom>
      <diagonal/>
    </border>
    <border>
      <left/>
      <right style="medium">
        <color theme="3"/>
      </right>
      <top style="medium">
        <color rgb="FF800000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medium">
        <color theme="3"/>
      </right>
      <top style="thin">
        <color theme="3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rgb="FF800000"/>
      </left>
      <right/>
      <top style="medium">
        <color rgb="FF800000"/>
      </top>
      <bottom style="thin">
        <color rgb="FF800000"/>
      </bottom>
      <diagonal/>
    </border>
    <border>
      <left/>
      <right/>
      <top style="medium">
        <color rgb="FF800000"/>
      </top>
      <bottom style="thin">
        <color rgb="FF800000"/>
      </bottom>
      <diagonal/>
    </border>
    <border>
      <left/>
      <right style="thin">
        <color rgb="FF800000"/>
      </right>
      <top style="medium">
        <color rgb="FF800000"/>
      </top>
      <bottom style="thin">
        <color rgb="FF800000"/>
      </bottom>
      <diagonal/>
    </border>
    <border>
      <left style="thin">
        <color rgb="FF800000"/>
      </left>
      <right style="medium">
        <color rgb="FF800000"/>
      </right>
      <top style="medium">
        <color rgb="FF800000"/>
      </top>
      <bottom style="thin">
        <color theme="3"/>
      </bottom>
      <diagonal/>
    </border>
    <border>
      <left style="medium">
        <color rgb="FF800000"/>
      </left>
      <right style="medium">
        <color rgb="FF800000"/>
      </right>
      <top style="medium">
        <color rgb="FF800000"/>
      </top>
      <bottom style="thin">
        <color theme="3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800000"/>
      </right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thin">
        <color rgb="FFC00000"/>
      </bottom>
      <diagonal/>
    </border>
    <border>
      <left/>
      <right/>
      <top style="medium">
        <color rgb="FFC00000"/>
      </top>
      <bottom style="thin">
        <color rgb="FFC00000"/>
      </bottom>
      <diagonal/>
    </border>
    <border>
      <left/>
      <right style="medium">
        <color rgb="FF800000"/>
      </right>
      <top style="medium">
        <color rgb="FFC00000"/>
      </top>
      <bottom style="thin">
        <color rgb="FFC00000"/>
      </bottom>
      <diagonal/>
    </border>
    <border>
      <left/>
      <right/>
      <top style="medium">
        <color rgb="FF800000"/>
      </top>
      <bottom/>
      <diagonal/>
    </border>
    <border>
      <left/>
      <right style="medium">
        <color rgb="FF800000"/>
      </right>
      <top style="medium">
        <color rgb="FF800000"/>
      </top>
      <bottom/>
      <diagonal/>
    </border>
    <border>
      <left/>
      <right/>
      <top/>
      <bottom style="medium">
        <color rgb="FF800000"/>
      </bottom>
      <diagonal/>
    </border>
    <border>
      <left/>
      <right style="medium">
        <color rgb="FF800000"/>
      </right>
      <top/>
      <bottom style="medium">
        <color rgb="FF800000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medium">
        <color theme="3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3"/>
      </bottom>
      <diagonal/>
    </border>
    <border>
      <left/>
      <right/>
      <top style="thin">
        <color theme="4"/>
      </top>
      <bottom style="medium">
        <color theme="3"/>
      </bottom>
      <diagonal/>
    </border>
    <border>
      <left style="medium">
        <color theme="4"/>
      </left>
      <right/>
      <top/>
      <bottom style="medium">
        <color theme="3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48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3" borderId="0" xfId="0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right"/>
    </xf>
    <xf numFmtId="1" fontId="4" fillId="3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/>
    <xf numFmtId="0" fontId="4" fillId="3" borderId="0" xfId="0" applyFont="1" applyFill="1" applyBorder="1"/>
    <xf numFmtId="10" fontId="4" fillId="3" borderId="0" xfId="0" applyNumberFormat="1" applyFont="1" applyFill="1" applyBorder="1" applyAlignment="1">
      <alignment horizontal="right"/>
    </xf>
    <xf numFmtId="10" fontId="5" fillId="3" borderId="0" xfId="0" applyNumberFormat="1" applyFont="1" applyFill="1" applyBorder="1" applyAlignment="1">
      <alignment horizontal="right"/>
    </xf>
    <xf numFmtId="0" fontId="4" fillId="2" borderId="0" xfId="0" applyFont="1" applyFill="1"/>
    <xf numFmtId="2" fontId="6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shrinkToFit="1"/>
    </xf>
    <xf numFmtId="0" fontId="4" fillId="2" borderId="0" xfId="0" applyFont="1" applyFill="1" applyProtection="1"/>
    <xf numFmtId="2" fontId="4" fillId="3" borderId="0" xfId="0" applyNumberFormat="1" applyFont="1" applyFill="1" applyBorder="1" applyAlignment="1" applyProtection="1">
      <alignment horizontal="right"/>
    </xf>
    <xf numFmtId="1" fontId="4" fillId="3" borderId="0" xfId="0" applyNumberFormat="1" applyFont="1" applyFill="1" applyBorder="1" applyAlignment="1" applyProtection="1">
      <alignment horizontal="center"/>
    </xf>
    <xf numFmtId="10" fontId="4" fillId="3" borderId="0" xfId="0" applyNumberFormat="1" applyFont="1" applyFill="1" applyBorder="1" applyProtection="1"/>
    <xf numFmtId="0" fontId="4" fillId="3" borderId="0" xfId="0" applyFont="1" applyFill="1" applyBorder="1" applyProtection="1"/>
    <xf numFmtId="3" fontId="4" fillId="3" borderId="0" xfId="0" applyNumberFormat="1" applyFont="1" applyFill="1" applyBorder="1" applyAlignment="1" applyProtection="1">
      <alignment horizontal="center"/>
    </xf>
    <xf numFmtId="2" fontId="4" fillId="3" borderId="0" xfId="0" applyNumberFormat="1" applyFont="1" applyFill="1" applyBorder="1"/>
    <xf numFmtId="0" fontId="9" fillId="3" borderId="2" xfId="0" applyNumberFormat="1" applyFont="1" applyFill="1" applyBorder="1" applyAlignment="1" applyProtection="1">
      <alignment horizontal="center" shrinkToFit="1"/>
    </xf>
    <xf numFmtId="0" fontId="10" fillId="2" borderId="3" xfId="0" applyFont="1" applyFill="1" applyBorder="1" applyAlignment="1">
      <alignment horizontal="center"/>
    </xf>
    <xf numFmtId="0" fontId="11" fillId="2" borderId="0" xfId="0" applyFont="1" applyFill="1" applyBorder="1"/>
    <xf numFmtId="10" fontId="5" fillId="4" borderId="4" xfId="0" applyNumberFormat="1" applyFont="1" applyFill="1" applyBorder="1" applyProtection="1"/>
    <xf numFmtId="0" fontId="5" fillId="4" borderId="5" xfId="0" applyFont="1" applyFill="1" applyBorder="1" applyProtection="1"/>
    <xf numFmtId="0" fontId="5" fillId="4" borderId="6" xfId="0" applyFont="1" applyFill="1" applyBorder="1" applyProtection="1"/>
    <xf numFmtId="2" fontId="12" fillId="3" borderId="7" xfId="0" applyNumberFormat="1" applyFont="1" applyFill="1" applyBorder="1" applyAlignment="1">
      <alignment horizontal="center" vertical="center"/>
    </xf>
    <xf numFmtId="2" fontId="13" fillId="3" borderId="7" xfId="0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right" vertical="center" shrinkToFit="1"/>
    </xf>
    <xf numFmtId="0" fontId="15" fillId="2" borderId="0" xfId="0" applyFont="1" applyFill="1"/>
    <xf numFmtId="0" fontId="16" fillId="3" borderId="8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shrinkToFit="1"/>
    </xf>
    <xf numFmtId="3" fontId="17" fillId="4" borderId="9" xfId="0" applyNumberFormat="1" applyFont="1" applyFill="1" applyBorder="1" applyAlignment="1" applyProtection="1">
      <alignment horizontal="center" vertical="center"/>
      <protection locked="0"/>
    </xf>
    <xf numFmtId="2" fontId="17" fillId="4" borderId="9" xfId="0" applyNumberFormat="1" applyFont="1" applyFill="1" applyBorder="1" applyAlignment="1" applyProtection="1">
      <alignment horizontal="right" vertical="center"/>
    </xf>
    <xf numFmtId="1" fontId="17" fillId="4" borderId="9" xfId="0" applyNumberFormat="1" applyFont="1" applyFill="1" applyBorder="1" applyAlignment="1" applyProtection="1">
      <alignment horizontal="center" vertical="center"/>
      <protection locked="0"/>
    </xf>
    <xf numFmtId="2" fontId="18" fillId="5" borderId="10" xfId="0" applyNumberFormat="1" applyFont="1" applyFill="1" applyBorder="1" applyAlignment="1">
      <alignment vertical="center" shrinkToFit="1"/>
    </xf>
    <xf numFmtId="2" fontId="18" fillId="5" borderId="11" xfId="0" applyNumberFormat="1" applyFont="1" applyFill="1" applyBorder="1" applyAlignment="1">
      <alignment vertical="center" shrinkToFit="1"/>
    </xf>
    <xf numFmtId="2" fontId="19" fillId="4" borderId="0" xfId="0" applyNumberFormat="1" applyFont="1" applyFill="1" applyBorder="1" applyAlignment="1">
      <alignment horizontal="center" vertical="center" shrinkToFit="1"/>
    </xf>
    <xf numFmtId="0" fontId="20" fillId="3" borderId="12" xfId="8" applyFont="1" applyFill="1" applyBorder="1" applyAlignment="1" applyProtection="1">
      <alignment horizontal="center" shrinkToFit="1"/>
      <protection locked="0"/>
    </xf>
    <xf numFmtId="0" fontId="20" fillId="3" borderId="9" xfId="8" applyFont="1" applyFill="1" applyBorder="1" applyAlignment="1" applyProtection="1">
      <alignment horizontal="center" shrinkToFit="1"/>
      <protection locked="0"/>
    </xf>
    <xf numFmtId="2" fontId="21" fillId="3" borderId="3" xfId="0" applyNumberFormat="1" applyFont="1" applyFill="1" applyBorder="1" applyAlignment="1">
      <alignment horizontal="center" vertical="center" shrinkToFit="1"/>
    </xf>
    <xf numFmtId="2" fontId="22" fillId="3" borderId="8" xfId="0" applyNumberFormat="1" applyFont="1" applyFill="1" applyBorder="1" applyAlignment="1">
      <alignment horizontal="right" vertical="center" shrinkToFit="1"/>
    </xf>
    <xf numFmtId="168" fontId="22" fillId="3" borderId="8" xfId="0" applyNumberFormat="1" applyFont="1" applyFill="1" applyBorder="1" applyAlignment="1">
      <alignment horizontal="center" vertical="center" shrinkToFit="1"/>
    </xf>
    <xf numFmtId="2" fontId="16" fillId="3" borderId="8" xfId="0" applyNumberFormat="1" applyFont="1" applyFill="1" applyBorder="1" applyAlignment="1">
      <alignment horizontal="center" vertical="center" shrinkToFit="1"/>
    </xf>
    <xf numFmtId="0" fontId="10" fillId="6" borderId="15" xfId="0" applyFont="1" applyFill="1" applyBorder="1" applyAlignment="1" applyProtection="1">
      <alignment horizontal="center" shrinkToFit="1"/>
      <protection locked="0"/>
    </xf>
    <xf numFmtId="0" fontId="4" fillId="2" borderId="0" xfId="0" applyFont="1" applyFill="1" applyAlignment="1">
      <alignment shrinkToFit="1"/>
    </xf>
    <xf numFmtId="0" fontId="4" fillId="0" borderId="0" xfId="0" applyFont="1" applyAlignment="1">
      <alignment shrinkToFit="1"/>
    </xf>
    <xf numFmtId="0" fontId="23" fillId="4" borderId="16" xfId="8" applyFont="1" applyFill="1" applyBorder="1" applyAlignment="1" applyProtection="1">
      <alignment horizontal="center"/>
      <protection locked="0"/>
    </xf>
    <xf numFmtId="0" fontId="20" fillId="3" borderId="17" xfId="8" applyFont="1" applyFill="1" applyBorder="1" applyAlignment="1" applyProtection="1">
      <alignment horizontal="center" shrinkToFit="1"/>
      <protection locked="0"/>
    </xf>
    <xf numFmtId="0" fontId="20" fillId="3" borderId="18" xfId="8" applyFont="1" applyFill="1" applyBorder="1" applyAlignment="1" applyProtection="1">
      <alignment horizontal="center" shrinkToFit="1"/>
      <protection locked="0"/>
    </xf>
    <xf numFmtId="2" fontId="18" fillId="5" borderId="19" xfId="0" applyNumberFormat="1" applyFont="1" applyFill="1" applyBorder="1" applyAlignment="1">
      <alignment horizontal="center" vertical="center" shrinkToFit="1"/>
    </xf>
    <xf numFmtId="2" fontId="18" fillId="5" borderId="20" xfId="0" applyNumberFormat="1" applyFont="1" applyFill="1" applyBorder="1" applyAlignment="1">
      <alignment horizontal="center" vertical="center" shrinkToFit="1"/>
    </xf>
    <xf numFmtId="0" fontId="4" fillId="2" borderId="7" xfId="0" applyFont="1" applyFill="1" applyBorder="1"/>
    <xf numFmtId="0" fontId="14" fillId="3" borderId="7" xfId="0" applyFont="1" applyFill="1" applyBorder="1" applyAlignment="1">
      <alignment shrinkToFit="1"/>
    </xf>
    <xf numFmtId="0" fontId="9" fillId="3" borderId="21" xfId="0" applyNumberFormat="1" applyFont="1" applyFill="1" applyBorder="1" applyAlignment="1" applyProtection="1">
      <alignment horizontal="center" shrinkToFit="1"/>
    </xf>
    <xf numFmtId="2" fontId="18" fillId="5" borderId="19" xfId="0" applyNumberFormat="1" applyFont="1" applyFill="1" applyBorder="1" applyAlignment="1">
      <alignment vertical="center" shrinkToFit="1"/>
    </xf>
    <xf numFmtId="2" fontId="18" fillId="5" borderId="20" xfId="0" applyNumberFormat="1" applyFont="1" applyFill="1" applyBorder="1" applyAlignment="1">
      <alignment vertical="center" shrinkToFit="1"/>
    </xf>
    <xf numFmtId="0" fontId="14" fillId="3" borderId="23" xfId="0" applyFont="1" applyFill="1" applyBorder="1" applyAlignment="1">
      <alignment horizontal="right" vertical="center" shrinkToFit="1"/>
    </xf>
    <xf numFmtId="0" fontId="9" fillId="3" borderId="24" xfId="0" applyNumberFormat="1" applyFont="1" applyFill="1" applyBorder="1" applyAlignment="1" applyProtection="1">
      <alignment horizontal="center" shrinkToFit="1"/>
    </xf>
    <xf numFmtId="0" fontId="4" fillId="7" borderId="25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right" vertical="center" shrinkToFit="1"/>
    </xf>
    <xf numFmtId="0" fontId="25" fillId="3" borderId="8" xfId="0" applyFont="1" applyFill="1" applyBorder="1" applyAlignment="1" applyProtection="1">
      <alignment horizontal="center" vertical="center" shrinkToFit="1"/>
      <protection locked="0"/>
    </xf>
    <xf numFmtId="2" fontId="24" fillId="3" borderId="0" xfId="0" applyNumberFormat="1" applyFont="1" applyFill="1" applyBorder="1" applyAlignment="1">
      <alignment horizontal="center" shrinkToFit="1"/>
    </xf>
    <xf numFmtId="0" fontId="25" fillId="3" borderId="27" xfId="0" applyNumberFormat="1" applyFont="1" applyFill="1" applyBorder="1" applyAlignment="1">
      <alignment shrinkToFit="1"/>
    </xf>
    <xf numFmtId="0" fontId="25" fillId="3" borderId="28" xfId="0" applyNumberFormat="1" applyFont="1" applyFill="1" applyBorder="1" applyAlignment="1">
      <alignment shrinkToFit="1"/>
    </xf>
    <xf numFmtId="0" fontId="25" fillId="3" borderId="29" xfId="0" applyNumberFormat="1" applyFont="1" applyFill="1" applyBorder="1" applyAlignment="1">
      <alignment shrinkToFit="1"/>
    </xf>
    <xf numFmtId="0" fontId="4" fillId="3" borderId="0" xfId="0" applyFont="1" applyFill="1" applyBorder="1" applyAlignment="1" applyProtection="1">
      <alignment horizontal="right"/>
    </xf>
    <xf numFmtId="0" fontId="5" fillId="2" borderId="0" xfId="0" applyFont="1" applyFill="1"/>
    <xf numFmtId="1" fontId="10" fillId="2" borderId="3" xfId="0" applyNumberFormat="1" applyFont="1" applyFill="1" applyBorder="1" applyAlignment="1" applyProtection="1">
      <alignment shrinkToFit="1"/>
    </xf>
    <xf numFmtId="10" fontId="10" fillId="2" borderId="3" xfId="0" applyNumberFormat="1" applyFont="1" applyFill="1" applyBorder="1" applyProtection="1"/>
    <xf numFmtId="10" fontId="26" fillId="2" borderId="30" xfId="0" applyNumberFormat="1" applyFont="1" applyFill="1" applyBorder="1" applyProtection="1"/>
    <xf numFmtId="2" fontId="10" fillId="2" borderId="31" xfId="0" applyNumberFormat="1" applyFont="1" applyFill="1" applyBorder="1" applyProtection="1"/>
    <xf numFmtId="10" fontId="10" fillId="8" borderId="32" xfId="0" applyNumberFormat="1" applyFont="1" applyFill="1" applyBorder="1" applyProtection="1"/>
    <xf numFmtId="2" fontId="10" fillId="2" borderId="3" xfId="0" applyNumberFormat="1" applyFont="1" applyFill="1" applyBorder="1" applyProtection="1"/>
    <xf numFmtId="2" fontId="10" fillId="2" borderId="30" xfId="0" applyNumberFormat="1" applyFont="1" applyFill="1" applyBorder="1" applyProtection="1"/>
    <xf numFmtId="2" fontId="10" fillId="2" borderId="32" xfId="0" applyNumberFormat="1" applyFont="1" applyFill="1" applyBorder="1" applyProtection="1"/>
    <xf numFmtId="0" fontId="4" fillId="3" borderId="0" xfId="0" applyFont="1" applyFill="1" applyBorder="1" applyAlignment="1" applyProtection="1">
      <alignment horizontal="center"/>
    </xf>
    <xf numFmtId="4" fontId="4" fillId="3" borderId="0" xfId="0" applyNumberFormat="1" applyFont="1" applyFill="1" applyBorder="1" applyProtection="1"/>
    <xf numFmtId="2" fontId="4" fillId="3" borderId="0" xfId="0" applyNumberFormat="1" applyFont="1" applyFill="1" applyBorder="1" applyProtection="1"/>
    <xf numFmtId="166" fontId="4" fillId="3" borderId="0" xfId="0" applyNumberFormat="1" applyFont="1" applyFill="1" applyBorder="1" applyProtection="1"/>
    <xf numFmtId="0" fontId="4" fillId="3" borderId="22" xfId="0" applyFont="1" applyFill="1" applyBorder="1" applyProtection="1"/>
    <xf numFmtId="164" fontId="4" fillId="3" borderId="0" xfId="0" applyNumberFormat="1" applyFont="1" applyFill="1" applyBorder="1" applyProtection="1"/>
    <xf numFmtId="165" fontId="4" fillId="3" borderId="0" xfId="0" applyNumberFormat="1" applyFont="1" applyFill="1" applyBorder="1" applyProtection="1"/>
    <xf numFmtId="10" fontId="5" fillId="3" borderId="0" xfId="0" applyNumberFormat="1" applyFont="1" applyFill="1" applyBorder="1" applyAlignment="1" applyProtection="1">
      <alignment horizontal="right"/>
    </xf>
    <xf numFmtId="0" fontId="4" fillId="3" borderId="0" xfId="0" applyFont="1" applyFill="1" applyBorder="1" applyAlignment="1" applyProtection="1">
      <alignment horizontal="center" vertical="center"/>
    </xf>
    <xf numFmtId="10" fontId="4" fillId="3" borderId="0" xfId="0" applyNumberFormat="1" applyFont="1" applyFill="1" applyBorder="1" applyAlignment="1" applyProtection="1">
      <alignment horizontal="right"/>
    </xf>
    <xf numFmtId="2" fontId="16" fillId="3" borderId="8" xfId="0" applyNumberFormat="1" applyFont="1" applyFill="1" applyBorder="1" applyAlignment="1">
      <alignment horizontal="center" vertical="center" shrinkToFit="1"/>
    </xf>
    <xf numFmtId="0" fontId="23" fillId="9" borderId="33" xfId="0" applyFont="1" applyFill="1" applyBorder="1" applyAlignment="1">
      <alignment horizontal="center" vertical="center" wrapText="1" shrinkToFit="1"/>
    </xf>
    <xf numFmtId="0" fontId="23" fillId="5" borderId="34" xfId="0" applyFont="1" applyFill="1" applyBorder="1" applyAlignment="1">
      <alignment horizontal="center" vertical="center" shrinkToFit="1"/>
    </xf>
    <xf numFmtId="0" fontId="27" fillId="5" borderId="35" xfId="0" applyFont="1" applyFill="1" applyBorder="1" applyAlignment="1">
      <alignment horizontal="center" vertical="center" wrapText="1" shrinkToFit="1"/>
    </xf>
    <xf numFmtId="0" fontId="27" fillId="5" borderId="36" xfId="0" applyFont="1" applyFill="1" applyBorder="1" applyAlignment="1">
      <alignment horizontal="center" vertical="center" wrapText="1" shrinkToFit="1"/>
    </xf>
    <xf numFmtId="2" fontId="6" fillId="3" borderId="37" xfId="0" applyNumberFormat="1" applyFont="1" applyFill="1" applyBorder="1" applyAlignment="1">
      <alignment horizontal="center" vertical="center"/>
    </xf>
    <xf numFmtId="2" fontId="7" fillId="3" borderId="38" xfId="0" applyNumberFormat="1" applyFont="1" applyFill="1" applyBorder="1" applyAlignment="1">
      <alignment horizontal="center" vertical="center"/>
    </xf>
    <xf numFmtId="2" fontId="8" fillId="3" borderId="38" xfId="0" applyNumberFormat="1" applyFont="1" applyFill="1" applyBorder="1" applyAlignment="1">
      <alignment horizontal="center" shrinkToFit="1"/>
    </xf>
    <xf numFmtId="0" fontId="14" fillId="3" borderId="39" xfId="0" applyFont="1" applyFill="1" applyBorder="1" applyAlignment="1">
      <alignment shrinkToFit="1"/>
    </xf>
    <xf numFmtId="0" fontId="0" fillId="2" borderId="0" xfId="0" applyFill="1"/>
    <xf numFmtId="0" fontId="21" fillId="2" borderId="0" xfId="0" applyFont="1" applyFill="1"/>
    <xf numFmtId="0" fontId="21" fillId="2" borderId="0" xfId="0" applyFont="1" applyFill="1" applyAlignment="1">
      <alignment vertical="center"/>
    </xf>
    <xf numFmtId="0" fontId="38" fillId="2" borderId="22" xfId="0" applyFont="1" applyFill="1" applyBorder="1"/>
    <xf numFmtId="0" fontId="38" fillId="2" borderId="0" xfId="0" applyFont="1" applyFill="1"/>
    <xf numFmtId="0" fontId="5" fillId="2" borderId="0" xfId="0" applyFont="1" applyFill="1" applyAlignment="1">
      <alignment shrinkToFit="1"/>
    </xf>
    <xf numFmtId="0" fontId="0" fillId="2" borderId="0" xfId="0" applyFont="1" applyFill="1" applyAlignment="1">
      <alignment shrinkToFit="1"/>
    </xf>
    <xf numFmtId="0" fontId="4" fillId="2" borderId="80" xfId="0" applyFont="1" applyFill="1" applyBorder="1" applyProtection="1"/>
    <xf numFmtId="0" fontId="16" fillId="3" borderId="23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0" xfId="0" applyNumberFormat="1" applyFont="1" applyFill="1" applyAlignment="1">
      <alignment shrinkToFit="1"/>
    </xf>
    <xf numFmtId="0" fontId="5" fillId="2" borderId="0" xfId="0" applyFont="1" applyFill="1" applyProtection="1"/>
    <xf numFmtId="0" fontId="46" fillId="3" borderId="23" xfId="0" applyFont="1" applyFill="1" applyBorder="1" applyAlignment="1" applyProtection="1">
      <alignment horizontal="center" vertical="center" shrinkToFit="1"/>
    </xf>
    <xf numFmtId="0" fontId="1" fillId="3" borderId="23" xfId="0" applyFont="1" applyFill="1" applyBorder="1" applyAlignment="1" applyProtection="1">
      <alignment horizontal="center" vertical="center" shrinkToFit="1"/>
    </xf>
    <xf numFmtId="0" fontId="46" fillId="3" borderId="8" xfId="0" applyFont="1" applyFill="1" applyBorder="1" applyAlignment="1" applyProtection="1">
      <alignment horizontal="center" vertical="center" shrinkToFit="1"/>
    </xf>
    <xf numFmtId="0" fontId="1" fillId="3" borderId="8" xfId="0" applyFont="1" applyFill="1" applyBorder="1" applyAlignment="1" applyProtection="1">
      <alignment horizontal="center" vertical="center" shrinkToFit="1"/>
    </xf>
    <xf numFmtId="0" fontId="39" fillId="2" borderId="22" xfId="0" applyFont="1" applyFill="1" applyBorder="1"/>
    <xf numFmtId="2" fontId="39" fillId="2" borderId="22" xfId="0" applyNumberFormat="1" applyFont="1" applyFill="1" applyBorder="1" applyAlignment="1">
      <alignment vertical="center" shrinkToFit="1"/>
    </xf>
    <xf numFmtId="2" fontId="40" fillId="2" borderId="22" xfId="0" applyNumberFormat="1" applyFont="1" applyFill="1" applyBorder="1" applyAlignment="1">
      <alignment horizontal="center" vertical="center"/>
    </xf>
    <xf numFmtId="2" fontId="41" fillId="2" borderId="22" xfId="0" applyNumberFormat="1" applyFont="1" applyFill="1" applyBorder="1" applyAlignment="1">
      <alignment horizontal="center" vertical="center"/>
    </xf>
    <xf numFmtId="2" fontId="42" fillId="2" borderId="22" xfId="0" applyNumberFormat="1" applyFont="1" applyFill="1" applyBorder="1" applyAlignment="1">
      <alignment horizontal="center" shrinkToFit="1"/>
    </xf>
    <xf numFmtId="4" fontId="38" fillId="2" borderId="0" xfId="0" applyNumberFormat="1" applyFont="1" applyFill="1" applyProtection="1"/>
    <xf numFmtId="0" fontId="43" fillId="2" borderId="22" xfId="0" applyNumberFormat="1" applyFont="1" applyFill="1" applyBorder="1" applyAlignment="1" applyProtection="1">
      <alignment horizontal="center" shrinkToFit="1"/>
    </xf>
    <xf numFmtId="2" fontId="39" fillId="2" borderId="22" xfId="0" applyNumberFormat="1" applyFont="1" applyFill="1" applyBorder="1" applyAlignment="1">
      <alignment horizontal="center" vertical="center" shrinkToFit="1"/>
    </xf>
    <xf numFmtId="0" fontId="44" fillId="2" borderId="22" xfId="0" applyFont="1" applyFill="1" applyBorder="1" applyAlignment="1">
      <alignment shrinkToFit="1"/>
    </xf>
    <xf numFmtId="0" fontId="38" fillId="2" borderId="0" xfId="0" applyFont="1" applyFill="1" applyBorder="1" applyAlignment="1">
      <alignment horizontal="center" vertical="center"/>
    </xf>
    <xf numFmtId="1" fontId="0" fillId="2" borderId="0" xfId="0" applyNumberFormat="1" applyFill="1"/>
    <xf numFmtId="10" fontId="0" fillId="2" borderId="0" xfId="0" applyNumberFormat="1" applyFill="1"/>
    <xf numFmtId="165" fontId="0" fillId="2" borderId="0" xfId="0" applyNumberFormat="1" applyFill="1"/>
    <xf numFmtId="2" fontId="0" fillId="2" borderId="0" xfId="0" applyNumberFormat="1" applyFill="1"/>
    <xf numFmtId="167" fontId="28" fillId="2" borderId="0" xfId="0" applyNumberFormat="1" applyFont="1" applyFill="1"/>
    <xf numFmtId="0" fontId="5" fillId="2" borderId="0" xfId="0" applyFont="1" applyFill="1" applyProtection="1">
      <protection locked="0"/>
    </xf>
    <xf numFmtId="0" fontId="14" fillId="3" borderId="8" xfId="0" applyFont="1" applyFill="1" applyBorder="1" applyAlignment="1" applyProtection="1">
      <alignment horizontal="center" vertical="center" shrinkToFit="1"/>
      <protection locked="0"/>
    </xf>
    <xf numFmtId="169" fontId="38" fillId="2" borderId="0" xfId="0" applyNumberFormat="1" applyFont="1" applyFill="1"/>
    <xf numFmtId="4" fontId="38" fillId="2" borderId="0" xfId="0" applyNumberFormat="1" applyFont="1" applyFill="1"/>
    <xf numFmtId="0" fontId="47" fillId="2" borderId="0" xfId="0" applyFont="1" applyFill="1"/>
    <xf numFmtId="169" fontId="47" fillId="2" borderId="0" xfId="0" applyNumberFormat="1" applyFont="1" applyFill="1"/>
    <xf numFmtId="169" fontId="38" fillId="2" borderId="0" xfId="0" applyNumberFormat="1" applyFont="1" applyFill="1" applyAlignment="1">
      <alignment shrinkToFit="1"/>
    </xf>
    <xf numFmtId="164" fontId="38" fillId="2" borderId="0" xfId="0" applyNumberFormat="1" applyFont="1" applyFill="1"/>
    <xf numFmtId="0" fontId="38" fillId="2" borderId="0" xfId="0" applyFont="1" applyFill="1" applyProtection="1"/>
    <xf numFmtId="169" fontId="38" fillId="2" borderId="0" xfId="0" applyNumberFormat="1" applyFont="1" applyFill="1" applyProtection="1"/>
    <xf numFmtId="170" fontId="38" fillId="2" borderId="0" xfId="0" applyNumberFormat="1" applyFont="1" applyFill="1"/>
    <xf numFmtId="10" fontId="38" fillId="2" borderId="0" xfId="0" applyNumberFormat="1" applyFont="1" applyFill="1"/>
    <xf numFmtId="2" fontId="38" fillId="2" borderId="0" xfId="0" applyNumberFormat="1" applyFont="1" applyFill="1" applyBorder="1"/>
    <xf numFmtId="10" fontId="38" fillId="2" borderId="0" xfId="0" applyNumberFormat="1" applyFont="1" applyFill="1" applyBorder="1"/>
    <xf numFmtId="0" fontId="38" fillId="2" borderId="0" xfId="0" applyFont="1" applyFill="1" applyBorder="1" applyProtection="1"/>
    <xf numFmtId="0" fontId="38" fillId="2" borderId="0" xfId="0" applyFont="1" applyFill="1" applyBorder="1"/>
    <xf numFmtId="172" fontId="38" fillId="2" borderId="0" xfId="0" applyNumberFormat="1" applyFont="1" applyFill="1"/>
    <xf numFmtId="171" fontId="38" fillId="2" borderId="0" xfId="0" applyNumberFormat="1" applyFont="1" applyFill="1" applyAlignment="1">
      <alignment shrinkToFit="1"/>
    </xf>
    <xf numFmtId="172" fontId="38" fillId="2" borderId="0" xfId="0" applyNumberFormat="1" applyFont="1" applyFill="1" applyAlignment="1">
      <alignment shrinkToFit="1"/>
    </xf>
    <xf numFmtId="0" fontId="38" fillId="0" borderId="0" xfId="0" applyFont="1"/>
    <xf numFmtId="2" fontId="48" fillId="2" borderId="22" xfId="0" applyNumberFormat="1" applyFont="1" applyFill="1" applyBorder="1" applyAlignment="1">
      <alignment vertical="center" shrinkToFit="1"/>
    </xf>
    <xf numFmtId="4" fontId="49" fillId="2" borderId="0" xfId="0" applyNumberFormat="1" applyFont="1" applyFill="1"/>
    <xf numFmtId="0" fontId="49" fillId="2" borderId="22" xfId="0" applyFont="1" applyFill="1" applyBorder="1"/>
    <xf numFmtId="0" fontId="16" fillId="3" borderId="8" xfId="0" applyNumberFormat="1" applyFont="1" applyFill="1" applyBorder="1" applyAlignment="1" applyProtection="1">
      <alignment horizontal="center" vertical="center" shrinkToFit="1"/>
      <protection locked="0"/>
    </xf>
    <xf numFmtId="0" fontId="14" fillId="3" borderId="8" xfId="0" applyNumberFormat="1" applyFont="1" applyFill="1" applyBorder="1" applyAlignment="1" applyProtection="1">
      <alignment horizontal="center" vertical="center" shrinkToFit="1"/>
      <protection locked="0"/>
    </xf>
    <xf numFmtId="0" fontId="25" fillId="3" borderId="8" xfId="0" applyNumberFormat="1" applyFont="1" applyFill="1" applyBorder="1" applyAlignment="1" applyProtection="1">
      <alignment horizontal="center" vertical="center" shrinkToFit="1"/>
      <protection locked="0"/>
    </xf>
    <xf numFmtId="0" fontId="16" fillId="7" borderId="3" xfId="8" applyFont="1" applyFill="1" applyBorder="1" applyAlignment="1" applyProtection="1">
      <alignment horizontal="center" vertical="center" shrinkToFit="1"/>
      <protection locked="0"/>
    </xf>
    <xf numFmtId="169" fontId="16" fillId="3" borderId="3" xfId="0" applyNumberFormat="1" applyFont="1" applyFill="1" applyBorder="1" applyAlignment="1" applyProtection="1">
      <alignment horizontal="center" vertical="center" shrinkToFit="1"/>
    </xf>
    <xf numFmtId="0" fontId="16" fillId="7" borderId="15" xfId="8" applyFont="1" applyFill="1" applyBorder="1" applyAlignment="1" applyProtection="1">
      <alignment horizontal="center" vertical="center" shrinkToFit="1"/>
      <protection locked="0"/>
    </xf>
    <xf numFmtId="0" fontId="25" fillId="3" borderId="27" xfId="0" applyNumberFormat="1" applyFont="1" applyFill="1" applyBorder="1" applyAlignment="1">
      <alignment horizontal="center" shrinkToFit="1"/>
    </xf>
    <xf numFmtId="0" fontId="25" fillId="3" borderId="28" xfId="0" applyNumberFormat="1" applyFont="1" applyFill="1" applyBorder="1" applyAlignment="1">
      <alignment horizontal="center" shrinkToFit="1"/>
    </xf>
    <xf numFmtId="0" fontId="25" fillId="3" borderId="29" xfId="0" applyNumberFormat="1" applyFont="1" applyFill="1" applyBorder="1" applyAlignment="1">
      <alignment horizontal="center" shrinkToFit="1"/>
    </xf>
    <xf numFmtId="169" fontId="16" fillId="3" borderId="9" xfId="0" applyNumberFormat="1" applyFont="1" applyFill="1" applyBorder="1" applyAlignment="1" applyProtection="1">
      <alignment horizontal="center" vertical="center" shrinkToFit="1"/>
    </xf>
    <xf numFmtId="0" fontId="16" fillId="7" borderId="9" xfId="8" applyFont="1" applyFill="1" applyBorder="1" applyAlignment="1" applyProtection="1">
      <alignment horizontal="center" vertical="center" shrinkToFit="1"/>
      <protection locked="0"/>
    </xf>
    <xf numFmtId="169" fontId="16" fillId="3" borderId="30" xfId="0" applyNumberFormat="1" applyFont="1" applyFill="1" applyBorder="1" applyAlignment="1" applyProtection="1">
      <alignment horizontal="center" vertical="center" shrinkToFit="1"/>
    </xf>
    <xf numFmtId="169" fontId="16" fillId="3" borderId="14" xfId="0" applyNumberFormat="1" applyFont="1" applyFill="1" applyBorder="1" applyAlignment="1" applyProtection="1">
      <alignment horizontal="center" vertical="center" shrinkToFit="1"/>
    </xf>
    <xf numFmtId="2" fontId="16" fillId="3" borderId="8" xfId="0" applyNumberFormat="1" applyFont="1" applyFill="1" applyBorder="1" applyAlignment="1">
      <alignment horizontal="center" vertical="center" shrinkToFit="1"/>
    </xf>
    <xf numFmtId="0" fontId="14" fillId="3" borderId="8" xfId="0" applyFont="1" applyFill="1" applyBorder="1" applyAlignment="1" applyProtection="1">
      <alignment horizontal="center" vertical="center" shrinkToFit="1"/>
      <protection locked="0"/>
    </xf>
    <xf numFmtId="0" fontId="14" fillId="3" borderId="23" xfId="0" applyFont="1" applyFill="1" applyBorder="1" applyAlignment="1" applyProtection="1">
      <alignment horizontal="center" vertical="center" shrinkToFit="1"/>
      <protection locked="0"/>
    </xf>
    <xf numFmtId="2" fontId="34" fillId="3" borderId="8" xfId="0" applyNumberFormat="1" applyFont="1" applyFill="1" applyBorder="1" applyAlignment="1">
      <alignment horizontal="center" vertical="center" shrinkToFit="1"/>
    </xf>
    <xf numFmtId="2" fontId="14" fillId="3" borderId="8" xfId="0" applyNumberFormat="1" applyFont="1" applyFill="1" applyBorder="1" applyAlignment="1">
      <alignment horizontal="center" vertical="center" shrinkToFit="1"/>
    </xf>
    <xf numFmtId="0" fontId="35" fillId="5" borderId="0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/>
    </xf>
    <xf numFmtId="2" fontId="19" fillId="4" borderId="46" xfId="0" applyNumberFormat="1" applyFont="1" applyFill="1" applyBorder="1" applyAlignment="1">
      <alignment horizontal="center" vertical="center" shrinkToFit="1"/>
    </xf>
    <xf numFmtId="2" fontId="19" fillId="4" borderId="11" xfId="0" applyNumberFormat="1" applyFont="1" applyFill="1" applyBorder="1" applyAlignment="1">
      <alignment horizontal="center" vertical="center" shrinkToFit="1"/>
    </xf>
    <xf numFmtId="0" fontId="4" fillId="3" borderId="0" xfId="0" applyFont="1" applyFill="1" applyBorder="1" applyAlignment="1" applyProtection="1">
      <alignment horizontal="right"/>
    </xf>
    <xf numFmtId="0" fontId="35" fillId="5" borderId="7" xfId="0" applyFont="1" applyFill="1" applyBorder="1" applyAlignment="1">
      <alignment horizontal="center" vertical="center" shrinkToFit="1"/>
    </xf>
    <xf numFmtId="0" fontId="32" fillId="9" borderId="22" xfId="0" applyFont="1" applyFill="1" applyBorder="1" applyAlignment="1">
      <alignment horizontal="center" shrinkToFit="1"/>
    </xf>
    <xf numFmtId="0" fontId="32" fillId="9" borderId="0" xfId="0" applyFont="1" applyFill="1" applyBorder="1" applyAlignment="1">
      <alignment horizontal="center" shrinkToFit="1"/>
    </xf>
    <xf numFmtId="0" fontId="32" fillId="9" borderId="7" xfId="0" applyFont="1" applyFill="1" applyBorder="1" applyAlignment="1">
      <alignment horizontal="center" shrinkToFit="1"/>
    </xf>
    <xf numFmtId="0" fontId="33" fillId="9" borderId="22" xfId="0" applyFont="1" applyFill="1" applyBorder="1" applyAlignment="1">
      <alignment horizontal="center" shrinkToFit="1"/>
    </xf>
    <xf numFmtId="0" fontId="33" fillId="9" borderId="0" xfId="0" applyFont="1" applyFill="1" applyBorder="1" applyAlignment="1">
      <alignment horizontal="center" shrinkToFit="1"/>
    </xf>
    <xf numFmtId="0" fontId="33" fillId="9" borderId="7" xfId="0" applyFont="1" applyFill="1" applyBorder="1" applyAlignment="1">
      <alignment horizontal="center" shrinkToFit="1"/>
    </xf>
    <xf numFmtId="2" fontId="45" fillId="10" borderId="23" xfId="0" applyNumberFormat="1" applyFont="1" applyFill="1" applyBorder="1" applyAlignment="1">
      <alignment horizontal="center" shrinkToFit="1"/>
    </xf>
    <xf numFmtId="0" fontId="31" fillId="5" borderId="22" xfId="0" applyFont="1" applyFill="1" applyBorder="1" applyAlignment="1">
      <alignment horizontal="center" vertical="center" shrinkToFit="1"/>
    </xf>
    <xf numFmtId="0" fontId="31" fillId="5" borderId="0" xfId="0" applyFont="1" applyFill="1" applyBorder="1" applyAlignment="1">
      <alignment horizontal="center" vertical="center" shrinkToFit="1"/>
    </xf>
    <xf numFmtId="0" fontId="31" fillId="5" borderId="7" xfId="0" applyFont="1" applyFill="1" applyBorder="1" applyAlignment="1">
      <alignment horizontal="center" vertical="center" shrinkToFit="1"/>
    </xf>
    <xf numFmtId="0" fontId="29" fillId="5" borderId="22" xfId="0" applyFont="1" applyFill="1" applyBorder="1" applyAlignment="1">
      <alignment horizontal="center" vertical="center" shrinkToFit="1"/>
    </xf>
    <xf numFmtId="0" fontId="29" fillId="5" borderId="0" xfId="0" applyFont="1" applyFill="1" applyBorder="1" applyAlignment="1">
      <alignment horizontal="center" vertical="center" shrinkToFit="1"/>
    </xf>
    <xf numFmtId="0" fontId="23" fillId="4" borderId="48" xfId="8" applyFont="1" applyFill="1" applyBorder="1" applyAlignment="1">
      <alignment horizontal="center"/>
    </xf>
    <xf numFmtId="0" fontId="23" fillId="4" borderId="49" xfId="8" applyFont="1" applyFill="1" applyBorder="1" applyAlignment="1">
      <alignment horizontal="center"/>
    </xf>
    <xf numFmtId="0" fontId="23" fillId="4" borderId="50" xfId="8" applyFont="1" applyFill="1" applyBorder="1" applyAlignment="1">
      <alignment horizontal="center"/>
    </xf>
    <xf numFmtId="169" fontId="16" fillId="3" borderId="43" xfId="0" applyNumberFormat="1" applyFont="1" applyFill="1" applyBorder="1" applyAlignment="1" applyProtection="1">
      <alignment horizontal="center" vertical="center" shrinkToFit="1"/>
    </xf>
    <xf numFmtId="0" fontId="27" fillId="4" borderId="47" xfId="0" applyFont="1" applyFill="1" applyBorder="1" applyAlignment="1">
      <alignment horizontal="center" vertical="center" shrinkToFit="1"/>
    </xf>
    <xf numFmtId="0" fontId="27" fillId="4" borderId="12" xfId="0" applyFont="1" applyFill="1" applyBorder="1" applyAlignment="1">
      <alignment horizontal="center" vertical="center" shrinkToFit="1"/>
    </xf>
    <xf numFmtId="0" fontId="23" fillId="4" borderId="16" xfId="8" applyFont="1" applyFill="1" applyBorder="1" applyAlignment="1">
      <alignment horizontal="center"/>
    </xf>
    <xf numFmtId="0" fontId="27" fillId="9" borderId="51" xfId="0" applyFont="1" applyFill="1" applyBorder="1" applyAlignment="1">
      <alignment horizontal="center" vertical="center" wrapText="1" shrinkToFit="1"/>
    </xf>
    <xf numFmtId="0" fontId="27" fillId="9" borderId="55" xfId="0" applyFont="1" applyFill="1" applyBorder="1" applyAlignment="1">
      <alignment horizontal="center" vertical="center" wrapText="1" shrinkToFit="1"/>
    </xf>
    <xf numFmtId="0" fontId="27" fillId="9" borderId="56" xfId="0" applyFont="1" applyFill="1" applyBorder="1" applyAlignment="1">
      <alignment horizontal="center" vertical="center" wrapText="1" shrinkToFit="1"/>
    </xf>
    <xf numFmtId="0" fontId="27" fillId="5" borderId="36" xfId="0" applyFont="1" applyFill="1" applyBorder="1" applyAlignment="1">
      <alignment horizontal="center" vertical="center" wrapText="1" shrinkToFit="1"/>
    </xf>
    <xf numFmtId="0" fontId="27" fillId="5" borderId="57" xfId="0" applyFont="1" applyFill="1" applyBorder="1" applyAlignment="1">
      <alignment horizontal="center" vertical="center" wrapText="1" shrinkToFit="1"/>
    </xf>
    <xf numFmtId="0" fontId="16" fillId="7" borderId="44" xfId="8" applyFont="1" applyFill="1" applyBorder="1" applyAlignment="1" applyProtection="1">
      <alignment horizontal="center" vertical="center" shrinkToFit="1"/>
      <protection locked="0"/>
    </xf>
    <xf numFmtId="169" fontId="16" fillId="3" borderId="45" xfId="0" applyNumberFormat="1" applyFont="1" applyFill="1" applyBorder="1" applyAlignment="1" applyProtection="1">
      <alignment horizontal="center" vertical="center" shrinkToFit="1"/>
    </xf>
    <xf numFmtId="0" fontId="16" fillId="7" borderId="45" xfId="8" applyFont="1" applyFill="1" applyBorder="1" applyAlignment="1" applyProtection="1">
      <alignment horizontal="center" vertical="center" shrinkToFit="1"/>
      <protection locked="0"/>
    </xf>
    <xf numFmtId="0" fontId="23" fillId="4" borderId="40" xfId="8" applyFont="1" applyFill="1" applyBorder="1" applyAlignment="1">
      <alignment horizontal="center"/>
    </xf>
    <xf numFmtId="0" fontId="27" fillId="4" borderId="3" xfId="0" applyFont="1" applyFill="1" applyBorder="1" applyAlignment="1">
      <alignment horizontal="center" vertical="center" shrinkToFit="1"/>
    </xf>
    <xf numFmtId="0" fontId="27" fillId="4" borderId="52" xfId="0" applyFont="1" applyFill="1" applyBorder="1" applyAlignment="1">
      <alignment horizontal="center" vertical="center" shrinkToFit="1"/>
    </xf>
    <xf numFmtId="0" fontId="27" fillId="4" borderId="17" xfId="0" applyFont="1" applyFill="1" applyBorder="1" applyAlignment="1">
      <alignment horizontal="center" vertical="center" shrinkToFit="1"/>
    </xf>
    <xf numFmtId="0" fontId="17" fillId="4" borderId="5" xfId="0" applyFont="1" applyFill="1" applyBorder="1" applyAlignment="1" applyProtection="1">
      <alignment horizontal="right" vertical="center" shrinkToFit="1"/>
    </xf>
    <xf numFmtId="0" fontId="17" fillId="4" borderId="18" xfId="0" applyFont="1" applyFill="1" applyBorder="1" applyAlignment="1" applyProtection="1">
      <alignment horizontal="right" vertical="center" shrinkToFit="1"/>
    </xf>
    <xf numFmtId="1" fontId="0" fillId="4" borderId="53" xfId="0" applyNumberFormat="1" applyFont="1" applyFill="1" applyBorder="1" applyAlignment="1" applyProtection="1">
      <alignment horizontal="center" vertical="center"/>
    </xf>
    <xf numFmtId="1" fontId="0" fillId="4" borderId="54" xfId="0" applyNumberFormat="1" applyFont="1" applyFill="1" applyBorder="1" applyAlignment="1" applyProtection="1">
      <alignment horizontal="center" vertical="center"/>
    </xf>
    <xf numFmtId="0" fontId="25" fillId="3" borderId="8" xfId="0" applyNumberFormat="1" applyFont="1" applyFill="1" applyBorder="1" applyAlignment="1">
      <alignment horizontal="center" shrinkToFit="1"/>
    </xf>
    <xf numFmtId="0" fontId="27" fillId="4" borderId="51" xfId="0" applyFont="1" applyFill="1" applyBorder="1" applyAlignment="1">
      <alignment horizontal="center" vertical="center" shrinkToFit="1"/>
    </xf>
    <xf numFmtId="0" fontId="27" fillId="4" borderId="35" xfId="0" applyFont="1" applyFill="1" applyBorder="1" applyAlignment="1">
      <alignment horizontal="center" vertical="center" shrinkToFit="1"/>
    </xf>
    <xf numFmtId="0" fontId="29" fillId="5" borderId="7" xfId="0" applyFont="1" applyFill="1" applyBorder="1" applyAlignment="1">
      <alignment horizontal="center" vertical="center" shrinkToFit="1"/>
    </xf>
    <xf numFmtId="2" fontId="30" fillId="4" borderId="41" xfId="0" applyNumberFormat="1" applyFont="1" applyFill="1" applyBorder="1" applyAlignment="1">
      <alignment horizontal="center" vertical="center" shrinkToFit="1"/>
    </xf>
    <xf numFmtId="2" fontId="30" fillId="4" borderId="42" xfId="0" applyNumberFormat="1" applyFont="1" applyFill="1" applyBorder="1" applyAlignment="1">
      <alignment horizontal="center" vertical="center" shrinkToFit="1"/>
    </xf>
    <xf numFmtId="0" fontId="10" fillId="2" borderId="75" xfId="0" applyFont="1" applyFill="1" applyBorder="1" applyAlignment="1">
      <alignment horizontal="center" shrinkToFit="1"/>
    </xf>
    <xf numFmtId="0" fontId="10" fillId="2" borderId="32" xfId="0" applyFont="1" applyFill="1" applyBorder="1" applyAlignment="1">
      <alignment horizontal="center" shrinkToFit="1"/>
    </xf>
    <xf numFmtId="0" fontId="10" fillId="2" borderId="74" xfId="0" applyFont="1" applyFill="1" applyBorder="1" applyAlignment="1">
      <alignment horizontal="center" shrinkToFit="1"/>
    </xf>
    <xf numFmtId="0" fontId="22" fillId="7" borderId="79" xfId="0" applyFont="1" applyFill="1" applyBorder="1" applyAlignment="1">
      <alignment horizontal="right" shrinkToFit="1"/>
    </xf>
    <xf numFmtId="0" fontId="22" fillId="7" borderId="78" xfId="0" applyFont="1" applyFill="1" applyBorder="1" applyAlignment="1">
      <alignment horizontal="right" shrinkToFit="1"/>
    </xf>
    <xf numFmtId="22" fontId="22" fillId="7" borderId="25" xfId="0" applyNumberFormat="1" applyFont="1" applyFill="1" applyBorder="1" applyAlignment="1">
      <alignment horizontal="left" shrinkToFit="1"/>
    </xf>
    <xf numFmtId="22" fontId="22" fillId="7" borderId="26" xfId="0" applyNumberFormat="1" applyFont="1" applyFill="1" applyBorder="1" applyAlignment="1">
      <alignment horizontal="left" shrinkToFit="1"/>
    </xf>
    <xf numFmtId="2" fontId="45" fillId="10" borderId="8" xfId="0" applyNumberFormat="1" applyFont="1" applyFill="1" applyBorder="1" applyAlignment="1">
      <alignment horizontal="center" shrinkToFit="1"/>
    </xf>
    <xf numFmtId="2" fontId="45" fillId="10" borderId="58" xfId="0" applyNumberFormat="1" applyFont="1" applyFill="1" applyBorder="1" applyAlignment="1">
      <alignment horizontal="center" shrinkToFit="1"/>
    </xf>
    <xf numFmtId="2" fontId="34" fillId="3" borderId="58" xfId="0" applyNumberFormat="1" applyFont="1" applyFill="1" applyBorder="1" applyAlignment="1">
      <alignment horizontal="center" vertical="center" shrinkToFit="1"/>
    </xf>
    <xf numFmtId="0" fontId="4" fillId="3" borderId="26" xfId="0" applyFont="1" applyFill="1" applyBorder="1" applyAlignment="1" applyProtection="1">
      <alignment horizontal="center" vertical="center"/>
    </xf>
    <xf numFmtId="0" fontId="18" fillId="9" borderId="59" xfId="0" applyFont="1" applyFill="1" applyBorder="1" applyAlignment="1">
      <alignment horizontal="center" vertical="center" shrinkToFit="1"/>
    </xf>
    <xf numFmtId="0" fontId="18" fillId="9" borderId="60" xfId="0" applyFont="1" applyFill="1" applyBorder="1" applyAlignment="1">
      <alignment horizontal="center" vertical="center" shrinkToFit="1"/>
    </xf>
    <xf numFmtId="0" fontId="18" fillId="9" borderId="61" xfId="0" applyFont="1" applyFill="1" applyBorder="1" applyAlignment="1">
      <alignment horizontal="center" vertical="center" shrinkToFit="1"/>
    </xf>
    <xf numFmtId="0" fontId="37" fillId="7" borderId="62" xfId="0" applyFont="1" applyFill="1" applyBorder="1" applyAlignment="1">
      <alignment horizontal="center" vertical="center"/>
    </xf>
    <xf numFmtId="0" fontId="37" fillId="7" borderId="63" xfId="0" applyFont="1" applyFill="1" applyBorder="1" applyAlignment="1">
      <alignment horizontal="center" vertical="center"/>
    </xf>
    <xf numFmtId="0" fontId="18" fillId="9" borderId="64" xfId="0" applyFont="1" applyFill="1" applyBorder="1" applyAlignment="1">
      <alignment horizontal="center" vertical="center" shrinkToFit="1"/>
    </xf>
    <xf numFmtId="0" fontId="18" fillId="9" borderId="65" xfId="0" applyFont="1" applyFill="1" applyBorder="1" applyAlignment="1">
      <alignment horizontal="center" vertical="center" shrinkToFit="1"/>
    </xf>
    <xf numFmtId="0" fontId="18" fillId="9" borderId="66" xfId="0" applyFont="1" applyFill="1" applyBorder="1" applyAlignment="1">
      <alignment horizontal="center" vertical="center" shrinkToFit="1"/>
    </xf>
    <xf numFmtId="0" fontId="18" fillId="9" borderId="67" xfId="0" applyFont="1" applyFill="1" applyBorder="1" applyAlignment="1">
      <alignment horizontal="center" vertical="center" shrinkToFit="1"/>
    </xf>
    <xf numFmtId="0" fontId="18" fillId="9" borderId="68" xfId="0" applyFont="1" applyFill="1" applyBorder="1" applyAlignment="1">
      <alignment horizontal="center" vertical="center" shrinkToFit="1"/>
    </xf>
    <xf numFmtId="0" fontId="18" fillId="9" borderId="69" xfId="0" applyFont="1" applyFill="1" applyBorder="1" applyAlignment="1">
      <alignment horizontal="center" vertical="center" shrinkToFit="1"/>
    </xf>
    <xf numFmtId="0" fontId="36" fillId="7" borderId="70" xfId="0" applyFont="1" applyFill="1" applyBorder="1" applyAlignment="1" applyProtection="1">
      <alignment horizontal="center" vertical="center"/>
    </xf>
    <xf numFmtId="0" fontId="36" fillId="7" borderId="71" xfId="0" applyFont="1" applyFill="1" applyBorder="1" applyAlignment="1" applyProtection="1">
      <alignment horizontal="center" vertical="center"/>
    </xf>
    <xf numFmtId="0" fontId="36" fillId="7" borderId="72" xfId="0" applyFont="1" applyFill="1" applyBorder="1" applyAlignment="1" applyProtection="1">
      <alignment horizontal="center" vertical="center"/>
    </xf>
    <xf numFmtId="0" fontId="36" fillId="7" borderId="73" xfId="0" applyFont="1" applyFill="1" applyBorder="1" applyAlignment="1" applyProtection="1">
      <alignment horizontal="center" vertical="center"/>
    </xf>
    <xf numFmtId="0" fontId="16" fillId="7" borderId="13" xfId="8" applyFont="1" applyFill="1" applyBorder="1" applyAlignment="1" applyProtection="1">
      <alignment horizontal="center" vertical="center" shrinkToFit="1"/>
      <protection locked="0"/>
    </xf>
    <xf numFmtId="2" fontId="45" fillId="10" borderId="27" xfId="0" applyNumberFormat="1" applyFont="1" applyFill="1" applyBorder="1" applyAlignment="1">
      <alignment horizontal="center" shrinkToFit="1"/>
    </xf>
    <xf numFmtId="2" fontId="45" fillId="10" borderId="76" xfId="0" applyNumberFormat="1" applyFont="1" applyFill="1" applyBorder="1" applyAlignment="1">
      <alignment horizontal="center" shrinkToFit="1"/>
    </xf>
    <xf numFmtId="2" fontId="14" fillId="3" borderId="23" xfId="0" applyNumberFormat="1" applyFont="1" applyFill="1" applyBorder="1" applyAlignment="1">
      <alignment horizontal="center" vertical="center" shrinkToFit="1"/>
    </xf>
    <xf numFmtId="2" fontId="14" fillId="3" borderId="77" xfId="0" applyNumberFormat="1" applyFont="1" applyFill="1" applyBorder="1" applyAlignment="1">
      <alignment horizontal="center" vertical="center" shrinkToFit="1"/>
    </xf>
  </cellXfs>
  <cellStyles count="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3" xfId="6"/>
    <cellStyle name="Normal 3 2" xfId="7"/>
    <cellStyle name="Normal 4" xfId="8"/>
  </cellStyles>
  <dxfs count="124">
    <dxf>
      <font>
        <color theme="0"/>
      </font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</dxf>
    <dxf>
      <font>
        <color theme="0"/>
      </font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</dxf>
    <dxf>
      <font>
        <b val="0"/>
        <i val="0"/>
        <color theme="0"/>
      </font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color theme="0"/>
      </font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color theme="0"/>
      </font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 val="0"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color rgb="FFFF00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color theme="0"/>
      </font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 val="0"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  <color theme="0"/>
      </font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/>
        <i val="0"/>
        <color rgb="FFFF0000"/>
      </font>
    </dxf>
    <dxf>
      <font>
        <b val="0"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rgb="FFFF0000"/>
      </font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rgb="FFFF0000"/>
      </font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</border>
    </dxf>
    <dxf>
      <font>
        <b val="0"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 val="0"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color theme="0"/>
      </font>
      <fill>
        <gradientFill degree="90">
          <stop position="0">
            <color rgb="FF00B050"/>
          </stop>
          <stop position="0.5">
            <color rgb="FF003300"/>
          </stop>
          <stop position="1">
            <color rgb="FF00B050"/>
          </stop>
        </gradientFill>
      </fill>
      <border>
        <left/>
        <right/>
        <top/>
        <bottom/>
      </border>
    </dxf>
    <dxf>
      <font>
        <b val="0"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  <color theme="0"/>
      </font>
      <fill>
        <gradientFill degree="90">
          <stop position="0">
            <color rgb="FFFF0000"/>
          </stop>
          <stop position="0.5">
            <color rgb="FF800000"/>
          </stop>
          <stop position="1">
            <color rgb="FFFF0000"/>
          </stop>
        </gradientFill>
      </fill>
    </dxf>
    <dxf>
      <font>
        <b val="0"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</border>
    </dxf>
    <dxf>
      <font>
        <b/>
        <i val="0"/>
        <color rgb="FFFF00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 val="0"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color rgb="FFFF0000"/>
      </font>
    </dxf>
    <dxf>
      <font>
        <b val="0"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 val="0"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</border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</border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</border>
    </dxf>
    <dxf>
      <font>
        <b val="0"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color theme="0"/>
      </font>
      <fill>
        <gradientFill degree="90">
          <stop position="0">
            <color rgb="FF00B050"/>
          </stop>
          <stop position="0.5">
            <color rgb="FF003300"/>
          </stop>
          <stop position="1">
            <color rgb="FF00B050"/>
          </stop>
        </gradientFill>
      </fill>
      <border>
        <left/>
        <right/>
        <top/>
        <bottom/>
      </border>
    </dxf>
    <dxf>
      <font>
        <b val="0"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 val="0"/>
        <i val="0"/>
        <color theme="0"/>
      </font>
      <fill>
        <gradientFill degree="90">
          <stop position="0">
            <color rgb="FF00B050"/>
          </stop>
          <stop position="0.5">
            <color rgb="FF003300"/>
          </stop>
          <stop position="1">
            <color rgb="FF00B050"/>
          </stop>
        </gradientFill>
      </fill>
      <border>
        <left/>
        <right/>
        <top/>
        <bottom/>
      </border>
    </dxf>
    <dxf>
      <font>
        <b val="0"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rgb="FFFF0000"/>
          </stop>
          <stop position="0.5">
            <color rgb="FF800000"/>
          </stop>
          <stop position="1">
            <color rgb="FFFF0000"/>
          </stop>
        </gradientFill>
      </fill>
    </dxf>
    <dxf>
      <font>
        <color theme="0"/>
      </font>
      <fill>
        <gradientFill degree="90">
          <stop position="0">
            <color rgb="FF00B050"/>
          </stop>
          <stop position="0.5">
            <color rgb="FF003300"/>
          </stop>
          <stop position="1">
            <color rgb="FF00B050"/>
          </stop>
        </gradientFill>
      </fill>
      <border>
        <left/>
        <right/>
        <top/>
        <bottom/>
      </border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rgb="FFFF0000"/>
          </stop>
          <stop position="0.5">
            <color rgb="FF800000"/>
          </stop>
          <stop position="1">
            <color rgb="FFFF0000"/>
          </stop>
        </gradientFill>
      </fill>
    </dxf>
    <dxf>
      <font>
        <color theme="0"/>
      </font>
      <fill>
        <gradientFill degree="90">
          <stop position="0">
            <color rgb="FF00B050"/>
          </stop>
          <stop position="0.5">
            <color rgb="FF003300"/>
          </stop>
          <stop position="1">
            <color rgb="FF00B050"/>
          </stop>
        </gradientFill>
      </fill>
      <border>
        <left/>
        <right/>
        <top/>
        <bottom/>
      </border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</border>
    </dxf>
    <dxf>
      <font>
        <b/>
        <i val="0"/>
        <u val="none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</border>
    </dxf>
    <dxf>
      <font>
        <b/>
        <i val="0"/>
        <u val="none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4.8559999999999999E-2</v>
        <stp/>
        <stp>ContractData</stp>
        <stp>MX6M21</stp>
        <stp>LastTrade</stp>
        <stp/>
        <stp>T</stp>
        <tr r="AK59" s="1"/>
      </tp>
      <tp>
        <v>11</v>
        <stp/>
        <stp>ContractData</stp>
        <stp>SF6</stp>
        <stp>NetLastQuoteToday</stp>
        <stp/>
        <stp>D</stp>
        <tr r="M10" s="1"/>
      </tp>
      <tp>
        <v>3.1999999999998696E-3</v>
        <stp/>
        <stp>ContractData</stp>
        <stp>EU6</stp>
        <stp>NetChange</stp>
        <stp/>
        <stp>T</stp>
        <tr r="AO23" s="1"/>
      </tp>
      <tp>
        <v>0.76665000000000005</v>
        <stp/>
        <stp>ContractData</stp>
        <stp>DA6</stp>
        <stp>Y_High</stp>
        <stp/>
        <stp>T</stp>
        <tr r="D43" s="1"/>
      </tp>
      <tp>
        <v>1.1792500000000001</v>
        <stp/>
        <stp>ContractData</stp>
        <stp>EU6</stp>
        <stp>Y_High</stp>
        <stp/>
        <stp>T</stp>
        <tr r="D17" s="1"/>
      </tp>
      <tp>
        <v>1.3787</v>
        <stp/>
        <stp>ContractData</stp>
        <stp>BP6</stp>
        <stp>Y_High</stp>
        <stp/>
        <stp>T</stp>
        <tr r="D4" s="1"/>
      </tp>
      <tp>
        <v>0.79495000000000005</v>
        <stp/>
        <stp>ContractData</stp>
        <stp>CA6</stp>
        <stp>Y_High</stp>
        <stp/>
        <stp>T</stp>
        <tr r="AC4" s="1"/>
      </tp>
      <tp>
        <v>0.70330000000000004</v>
        <stp/>
        <stp>ContractData</stp>
        <stp>NE6</stp>
        <stp>Y_High</stp>
        <stp/>
        <stp>T</stp>
        <tr r="AC30" s="1"/>
      </tp>
      <tp>
        <v>0.11706000000000001</v>
        <stp/>
        <stp>ContractData</stp>
        <stp>NK6</stp>
        <stp>Y_High</stp>
        <stp/>
        <stp>T</stp>
        <tr r="AC43" s="1"/>
      </tp>
      <tp>
        <v>9.1174999999999989E-3</v>
        <stp/>
        <stp>ContractData</stp>
        <stp>JY6</stp>
        <stp>Y_High</stp>
        <stp/>
        <stp>T</stp>
        <tr r="D30" s="1"/>
      </tp>
      <tp>
        <v>1.0675000000000001</v>
        <stp/>
        <stp>ContractData</stp>
        <stp>SF6</stp>
        <stp>Y_High</stp>
        <stp/>
        <stp>T</stp>
        <tr r="AC17" s="1"/>
      </tp>
      <tp>
        <v>0.76215000000000011</v>
        <stp/>
        <stp>ContractData</stp>
        <stp>DA6</stp>
        <stp>LastPrice</stp>
        <stp/>
        <stp>T</stp>
        <tr r="F48" s="1"/>
        <tr r="AT49" s="1"/>
      </tp>
      <tp>
        <v>0.79575000000000007</v>
        <stp/>
        <stp>ContractData</stp>
        <stp>CA6</stp>
        <stp>LastPrice</stp>
        <stp/>
        <stp>T</stp>
        <tr r="AE9" s="1"/>
        <tr r="BG10" s="1"/>
      </tp>
      <tp>
        <v>0.69969999999999999</v>
        <stp/>
        <stp>ContractData</stp>
        <stp>NE6M21</stp>
        <stp>LastTrade</stp>
        <stp/>
        <stp>T</stp>
        <tr r="AK55" s="1"/>
      </tp>
      <tp>
        <v>0.11736000000000001</v>
        <stp/>
        <stp>ContractData</stp>
        <stp>NK6M21</stp>
        <stp>LastTrade</stp>
        <stp/>
        <stp>T</stp>
        <tr r="AK56" s="1"/>
      </tp>
      <tp>
        <v>21</v>
        <stp/>
        <stp>ContractData</stp>
        <stp>NE6</stp>
        <stp>NetLastQuoteToday</stp>
        <stp/>
        <stp>D</stp>
        <tr r="M11" s="1"/>
      </tp>
      <tp>
        <v>8.599999999999941E-3</v>
        <stp/>
        <stp>ContractData</stp>
        <stp>BP6</stp>
        <stp>NetChange</stp>
        <stp/>
        <stp>T</stp>
        <tr r="AO10" s="1"/>
      </tp>
      <tp>
        <v>0.76330000000000009</v>
        <stp/>
        <stp>ContractData</stp>
        <stp>DA6</stp>
        <stp>Y_Open</stp>
        <stp/>
        <stp>T</stp>
        <tr r="C43" s="1"/>
      </tp>
      <tp>
        <v>1.1783000000000001</v>
        <stp/>
        <stp>ContractData</stp>
        <stp>EU6</stp>
        <stp>Y_Open</stp>
        <stp/>
        <stp>T</stp>
        <tr r="C17" s="1"/>
      </tp>
      <tp>
        <v>1.3768</v>
        <stp/>
        <stp>ContractData</stp>
        <stp>BP6</stp>
        <stp>Y_Open</stp>
        <stp/>
        <stp>T</stp>
        <tr r="C4" s="1"/>
      </tp>
      <tp>
        <v>0.79425000000000001</v>
        <stp/>
        <stp>ContractData</stp>
        <stp>CA6</stp>
        <stp>Y_Open</stp>
        <stp/>
        <stp>T</stp>
        <tr r="AB4" s="1"/>
      </tp>
      <tp>
        <v>0.69980000000000009</v>
        <stp/>
        <stp>ContractData</stp>
        <stp>NE6</stp>
        <stp>Y_Open</stp>
        <stp/>
        <stp>T</stp>
        <tr r="AB30" s="1"/>
      </tp>
      <tp>
        <v>0.11691000000000001</v>
        <stp/>
        <stp>ContractData</stp>
        <stp>NK6</stp>
        <stp>Y_Open</stp>
        <stp/>
        <stp>T</stp>
        <tr r="AB43" s="1"/>
      </tp>
      <tp>
        <v>9.1129999999999996E-3</v>
        <stp/>
        <stp>ContractData</stp>
        <stp>JY6</stp>
        <stp>Y_Open</stp>
        <stp/>
        <stp>T</stp>
        <tr r="C30" s="1"/>
      </tp>
      <tp>
        <v>1.0671000000000002</v>
        <stp/>
        <stp>ContractData</stp>
        <stp>SF6</stp>
        <stp>Y_Open</stp>
        <stp/>
        <stp>T</stp>
        <tr r="AB17" s="1"/>
      </tp>
      <tp>
        <v>246</v>
        <stp/>
        <stp>ContractData</stp>
        <stp>GCE</stp>
        <stp>NetLastQuoteToday</stp>
        <stp/>
        <stp>D</stp>
        <tr r="M13" s="1"/>
      </tp>
      <tp>
        <v>1.0646</v>
        <stp/>
        <stp>ContractData</stp>
        <stp>SF6</stp>
        <stp>LastPrice</stp>
        <stp/>
        <stp>T</stp>
        <tr r="AE22" s="1"/>
        <tr r="BG23" s="1"/>
      </tp>
      <tp>
        <v>0.69969999999999999</v>
        <stp/>
        <stp>ContractData</stp>
        <stp>NE6</stp>
        <stp>LastPrice</stp>
        <stp/>
        <stp>T</stp>
        <tr r="AE35" s="1"/>
        <tr r="BG36" s="1"/>
      </tp>
      <tp>
        <v>9.049999999999999E-3</v>
        <stp/>
        <stp>ContractData</stp>
        <stp>JY6M21</stp>
        <stp>LastTrade</stp>
        <stp/>
        <stp>T</stp>
        <tr r="AK51" s="1"/>
      </tp>
      <tp>
        <v>405</v>
        <stp/>
        <stp>ContractData</stp>
        <stp>CA6</stp>
        <stp>NetLastQuoteToday</stp>
        <stp/>
        <stp>D</stp>
        <tr r="M9" s="1"/>
      </tp>
      <tp>
        <v>290</v>
        <stp/>
        <stp>ContractData</stp>
        <stp>DA6</stp>
        <stp>NetLastQuoteToday</stp>
        <stp/>
        <stp>D</stp>
        <tr r="M8" s="1"/>
      </tp>
      <tp>
        <v>0.85245000000000004</v>
        <stp/>
        <stp>StudyData</stp>
        <stp>Close(EB) when (LocalMonth(EB)=3 And LocalDay(EB)=31 And LocalHour(EB)=9 And LocalMinute(EB)=5)</stp>
        <stp>Bar</stp>
        <stp/>
        <stp>Close</stp>
        <stp>A5C</stp>
        <stp>0</stp>
        <stp>all</stp>
        <stp/>
        <stp/>
        <stp>True</stp>
        <stp/>
        <stp/>
        <tr r="AG26" s="2"/>
      </tp>
      <tp>
        <v>0.85245000000000004</v>
        <stp/>
        <stp>StudyData</stp>
        <stp>Close(EB) when (LocalMonth(EB)=3 And LocalDay(EB)=31 And LocalHour(EB)=9 And LocalMinute(EB)=0)</stp>
        <stp>Bar</stp>
        <stp/>
        <stp>Close</stp>
        <stp>A5C</stp>
        <stp>0</stp>
        <stp>all</stp>
        <stp/>
        <stp/>
        <stp>True</stp>
        <stp/>
        <stp/>
        <tr r="AG25" s="2"/>
      </tp>
      <tp>
        <v>0.85294999999999999</v>
        <stp/>
        <stp>StudyData</stp>
        <stp>Close(EB) when (LocalMonth(EB)=3 And LocalDay(EB)=31 And LocalHour(EB)=8 And LocalMinute(EB)=5)</stp>
        <stp>Bar</stp>
        <stp/>
        <stp>Close</stp>
        <stp>A5C</stp>
        <stp>0</stp>
        <stp>all</stp>
        <stp/>
        <stp/>
        <stp>True</stp>
        <stp/>
        <stp/>
        <tr r="AG14" s="2"/>
      </tp>
      <tp>
        <v>0.85270000000000001</v>
        <stp/>
        <stp>StudyData</stp>
        <stp>Close(EB) when (LocalMonth(EB)=3 And LocalDay(EB)=31 And LocalHour(EB)=8 And LocalMinute(EB)=0)</stp>
        <stp>Bar</stp>
        <stp/>
        <stp>Close</stp>
        <stp>A5C</stp>
        <stp>0</stp>
        <stp>all</stp>
        <stp/>
        <stp/>
        <stp>True</stp>
        <stp/>
        <stp/>
        <tr r="AG13" s="2"/>
      </tp>
      <tp>
        <v>0.8528</v>
        <stp/>
        <stp>StudyData</stp>
        <stp>Close(EB) when (LocalMonth(EB)=3 And LocalDay(EB)=31 And LocalHour(EB)=7 And LocalMinute(EB)=5)</stp>
        <stp>Bar</stp>
        <stp/>
        <stp>Close</stp>
        <stp>A5C</stp>
        <stp>0</stp>
        <stp>all</stp>
        <stp/>
        <stp/>
        <stp>True</stp>
        <stp/>
        <stp/>
        <tr r="AG2" s="2"/>
      </tp>
      <tp>
        <v>0.85304999999999997</v>
        <stp/>
        <stp>StudyData</stp>
        <stp>Close(EB) when (LocalMonth(EB)=3 And LocalDay(EB)=31 And LocalHour(EB)=7 And LocalMinute(EB)=0)</stp>
        <stp>Bar</stp>
        <stp/>
        <stp>Close</stp>
        <stp>A5C</stp>
        <stp>0</stp>
        <stp>all</stp>
        <stp/>
        <stp/>
        <stp>True</stp>
        <stp/>
        <stp/>
        <tr r="AG1" s="2"/>
      </tp>
      <tp>
        <v>-52.406030125299999</v>
        <stp/>
        <stp>StudyData</stp>
        <stp>Correlation(EB,BP6,Period:=10,InputChoice1:=Close,InputChoice2:=Close)</stp>
        <stp>FG</stp>
        <stp/>
        <stp>Close</stp>
        <stp>10</stp>
        <stp>-1</stp>
        <stp>all</stp>
        <stp/>
        <stp/>
        <stp>True</stp>
        <stp>T</stp>
        <stp>EndofBar</stp>
        <tr r="R12" s="1"/>
      </tp>
      <tp t="s">
        <v/>
        <stp/>
        <stp>StudyData</stp>
        <stp>Close(EB) when (LocalMonth(EB)=3 And LocalDay(EB)=31 And LocalHour(EB)=14 And LocalMinute(EB)=40)</stp>
        <stp>Bar</stp>
        <stp/>
        <stp>Close</stp>
        <stp>A5C</stp>
        <stp>0</stp>
        <stp>all</stp>
        <stp/>
        <stp/>
        <stp>True</stp>
        <stp/>
        <stp/>
        <tr r="AG93" s="2"/>
      </tp>
      <tp t="s">
        <v/>
        <stp/>
        <stp>StudyData</stp>
        <stp>Close(EB) when (LocalMonth(EB)=3 And LocalDay(EB)=31 And LocalHour(EB)=14 And LocalMinute(EB)=45)</stp>
        <stp>Bar</stp>
        <stp/>
        <stp>Close</stp>
        <stp>A5C</stp>
        <stp>0</stp>
        <stp>all</stp>
        <stp/>
        <stp/>
        <stp>True</stp>
        <stp/>
        <stp/>
        <tr r="AG94" s="2"/>
      </tp>
      <tp t="s">
        <v/>
        <stp/>
        <stp>StudyData</stp>
        <stp>Close(EB) when (LocalMonth(EB)=3 And LocalDay(EB)=31 And LocalHour(EB)=14 And LocalMinute(EB)=50)</stp>
        <stp>Bar</stp>
        <stp/>
        <stp>Close</stp>
        <stp>A5C</stp>
        <stp>0</stp>
        <stp>all</stp>
        <stp/>
        <stp/>
        <stp>True</stp>
        <stp/>
        <stp/>
        <tr r="AG95" s="2"/>
      </tp>
      <tp t="s">
        <v/>
        <stp/>
        <stp>StudyData</stp>
        <stp>Close(EB) when (LocalMonth(EB)=3 And LocalDay(EB)=31 And LocalHour(EB)=14 And LocalMinute(EB)=55)</stp>
        <stp>Bar</stp>
        <stp/>
        <stp>Close</stp>
        <stp>A5C</stp>
        <stp>0</stp>
        <stp>all</stp>
        <stp/>
        <stp/>
        <stp>True</stp>
        <stp/>
        <stp/>
        <tr r="AG96" s="2"/>
      </tp>
      <tp t="s">
        <v/>
        <stp/>
        <stp>StudyData</stp>
        <stp>Close(EB) when (LocalMonth(EB)=3 And LocalDay(EB)=31 And LocalHour(EB)=14 And LocalMinute(EB)=10)</stp>
        <stp>Bar</stp>
        <stp/>
        <stp>Close</stp>
        <stp>A5C</stp>
        <stp>0</stp>
        <stp>all</stp>
        <stp/>
        <stp/>
        <stp>True</stp>
        <stp/>
        <stp/>
        <tr r="AG87" s="2"/>
      </tp>
      <tp t="s">
        <v/>
        <stp/>
        <stp>StudyData</stp>
        <stp>Close(EB) when (LocalMonth(EB)=3 And LocalDay(EB)=31 And LocalHour(EB)=14 And LocalMinute(EB)=15)</stp>
        <stp>Bar</stp>
        <stp/>
        <stp>Close</stp>
        <stp>A5C</stp>
        <stp>0</stp>
        <stp>all</stp>
        <stp/>
        <stp/>
        <stp>True</stp>
        <stp/>
        <stp/>
        <tr r="AG88" s="2"/>
      </tp>
      <tp t="s">
        <v/>
        <stp/>
        <stp>StudyData</stp>
        <stp>Close(EB) when (LocalMonth(EB)=3 And LocalDay(EB)=31 And LocalHour(EB)=14 And LocalMinute(EB)=20)</stp>
        <stp>Bar</stp>
        <stp/>
        <stp>Close</stp>
        <stp>A5C</stp>
        <stp>0</stp>
        <stp>all</stp>
        <stp/>
        <stp/>
        <stp>True</stp>
        <stp/>
        <stp/>
        <tr r="AG89" s="2"/>
      </tp>
      <tp t="s">
        <v/>
        <stp/>
        <stp>StudyData</stp>
        <stp>Close(EB) when (LocalMonth(EB)=3 And LocalDay(EB)=31 And LocalHour(EB)=14 And LocalMinute(EB)=25)</stp>
        <stp>Bar</stp>
        <stp/>
        <stp>Close</stp>
        <stp>A5C</stp>
        <stp>0</stp>
        <stp>all</stp>
        <stp/>
        <stp/>
        <stp>True</stp>
        <stp/>
        <stp/>
        <tr r="AG90" s="2"/>
      </tp>
      <tp t="s">
        <v/>
        <stp/>
        <stp>StudyData</stp>
        <stp>Close(EB) when (LocalMonth(EB)=3 And LocalDay(EB)=31 And LocalHour(EB)=14 And LocalMinute(EB)=30)</stp>
        <stp>Bar</stp>
        <stp/>
        <stp>Close</stp>
        <stp>A5C</stp>
        <stp>0</stp>
        <stp>all</stp>
        <stp/>
        <stp/>
        <stp>True</stp>
        <stp/>
        <stp/>
        <tr r="AG91" s="2"/>
      </tp>
      <tp t="s">
        <v/>
        <stp/>
        <stp>StudyData</stp>
        <stp>Close(EB) when (LocalMonth(EB)=3 And LocalDay(EB)=31 And LocalHour(EB)=14 And LocalMinute(EB)=35)</stp>
        <stp>Bar</stp>
        <stp/>
        <stp>Close</stp>
        <stp>A5C</stp>
        <stp>0</stp>
        <stp>all</stp>
        <stp/>
        <stp/>
        <stp>True</stp>
        <stp/>
        <stp/>
        <tr r="AG92" s="2"/>
      </tp>
      <tp>
        <v>1.1768000000000001</v>
        <stp/>
        <stp>ContractData</stp>
        <stp>EU6M21</stp>
        <stp>LastTrade</stp>
        <stp/>
        <stp>T</stp>
        <tr r="AK50" s="1"/>
      </tp>
      <tp>
        <v>0.11738000000000001</v>
        <stp/>
        <stp>ContractData</stp>
        <stp>NK6</stp>
        <stp>LastPrice</stp>
        <stp/>
        <stp>T</stp>
        <tr r="AE48" s="1"/>
        <tr r="BG49" s="1"/>
      </tp>
      <tp t="s">
        <v/>
        <stp/>
        <stp>StudyData</stp>
        <stp>Close(EB) when (LocalMonth(EB)=3 And LocalDay(EB)=31 And LocalHour(EB)=15 And LocalMinute(EB)=10)</stp>
        <stp>Bar</stp>
        <stp/>
        <stp>Close</stp>
        <stp>A5C</stp>
        <stp>0</stp>
        <stp>all</stp>
        <stp/>
        <stp/>
        <stp>True</stp>
        <stp/>
        <stp/>
        <tr r="AG99" s="2"/>
      </tp>
      <tp>
        <v>0.7622000000000001</v>
        <stp/>
        <stp>ContractData</stp>
        <stp>DA6M21</stp>
        <stp>LastTrade</stp>
        <stp/>
        <stp>T</stp>
        <tr r="AK52" s="1"/>
      </tp>
      <tp>
        <v>0.85245000000000004</v>
        <stp/>
        <stp>StudyData</stp>
        <stp>Close(EB) when (LocalMonth(EB)=3 And LocalDay(EB)=31 And LocalHour(EB)=10 And LocalMinute(EB)=40)</stp>
        <stp>Bar</stp>
        <stp/>
        <stp>Close</stp>
        <stp>A5C</stp>
        <stp>0</stp>
        <stp>all</stp>
        <stp/>
        <stp/>
        <stp>True</stp>
        <stp/>
        <stp/>
        <tr r="AG45" s="2"/>
      </tp>
      <tp>
        <v>0.85255000000000003</v>
        <stp/>
        <stp>StudyData</stp>
        <stp>Close(EB) when (LocalMonth(EB)=3 And LocalDay(EB)=31 And LocalHour(EB)=10 And LocalMinute(EB)=45)</stp>
        <stp>Bar</stp>
        <stp/>
        <stp>Close</stp>
        <stp>A5C</stp>
        <stp>0</stp>
        <stp>all</stp>
        <stp/>
        <stp/>
        <stp>True</stp>
        <stp/>
        <stp/>
        <tr r="AG46" s="2"/>
      </tp>
      <tp>
        <v>0.85229999999999995</v>
        <stp/>
        <stp>StudyData</stp>
        <stp>Close(EB) when (LocalMonth(EB)=3 And LocalDay(EB)=31 And LocalHour(EB)=10 And LocalMinute(EB)=50)</stp>
        <stp>Bar</stp>
        <stp/>
        <stp>Close</stp>
        <stp>A5C</stp>
        <stp>0</stp>
        <stp>all</stp>
        <stp/>
        <stp/>
        <stp>True</stp>
        <stp/>
        <stp/>
        <tr r="AG47" s="2"/>
      </tp>
      <tp>
        <v>0.85209999999999997</v>
        <stp/>
        <stp>StudyData</stp>
        <stp>Close(EB) when (LocalMonth(EB)=3 And LocalDay(EB)=31 And LocalHour(EB)=10 And LocalMinute(EB)=55)</stp>
        <stp>Bar</stp>
        <stp/>
        <stp>Close</stp>
        <stp>A5C</stp>
        <stp>0</stp>
        <stp>all</stp>
        <stp/>
        <stp/>
        <stp>True</stp>
        <stp/>
        <stp/>
        <tr r="AG48" s="2"/>
      </tp>
      <tp>
        <v>0.85299999999999998</v>
        <stp/>
        <stp>StudyData</stp>
        <stp>Close(EB) when (LocalMonth(EB)=3 And LocalDay(EB)=31 And LocalHour(EB)=10 And LocalMinute(EB)=10)</stp>
        <stp>Bar</stp>
        <stp/>
        <stp>Close</stp>
        <stp>A5C</stp>
        <stp>0</stp>
        <stp>all</stp>
        <stp/>
        <stp/>
        <stp>True</stp>
        <stp/>
        <stp/>
        <tr r="AG39" s="2"/>
      </tp>
      <tp>
        <v>0.85270000000000001</v>
        <stp/>
        <stp>StudyData</stp>
        <stp>Close(EB) when (LocalMonth(EB)=3 And LocalDay(EB)=31 And LocalHour(EB)=10 And LocalMinute(EB)=15)</stp>
        <stp>Bar</stp>
        <stp/>
        <stp>Close</stp>
        <stp>A5C</stp>
        <stp>0</stp>
        <stp>all</stp>
        <stp/>
        <stp/>
        <stp>True</stp>
        <stp/>
        <stp/>
        <tr r="AG40" s="2"/>
      </tp>
      <tp>
        <v>0.85289999999999999</v>
        <stp/>
        <stp>StudyData</stp>
        <stp>Close(EB) when (LocalMonth(EB)=3 And LocalDay(EB)=31 And LocalHour(EB)=10 And LocalMinute(EB)=20)</stp>
        <stp>Bar</stp>
        <stp/>
        <stp>Close</stp>
        <stp>A5C</stp>
        <stp>0</stp>
        <stp>all</stp>
        <stp/>
        <stp/>
        <stp>True</stp>
        <stp/>
        <stp/>
        <tr r="AG41" s="2"/>
      </tp>
      <tp>
        <v>0.85275000000000001</v>
        <stp/>
        <stp>StudyData</stp>
        <stp>Close(EB) when (LocalMonth(EB)=3 And LocalDay(EB)=31 And LocalHour(EB)=10 And LocalMinute(EB)=25)</stp>
        <stp>Bar</stp>
        <stp/>
        <stp>Close</stp>
        <stp>A5C</stp>
        <stp>0</stp>
        <stp>all</stp>
        <stp/>
        <stp/>
        <stp>True</stp>
        <stp/>
        <stp/>
        <tr r="AG42" s="2"/>
      </tp>
      <tp>
        <v>0.85260000000000002</v>
        <stp/>
        <stp>StudyData</stp>
        <stp>Close(EB) when (LocalMonth(EB)=3 And LocalDay(EB)=31 And LocalHour(EB)=10 And LocalMinute(EB)=30)</stp>
        <stp>Bar</stp>
        <stp/>
        <stp>Close</stp>
        <stp>A5C</stp>
        <stp>0</stp>
        <stp>all</stp>
        <stp/>
        <stp/>
        <stp>True</stp>
        <stp/>
        <stp/>
        <tr r="AG43" s="2"/>
      </tp>
      <tp>
        <v>0.85245000000000004</v>
        <stp/>
        <stp>StudyData</stp>
        <stp>Close(EB) when (LocalMonth(EB)=3 And LocalDay(EB)=31 And LocalHour(EB)=10 And LocalMinute(EB)=35)</stp>
        <stp>Bar</stp>
        <stp/>
        <stp>Close</stp>
        <stp>A5C</stp>
        <stp>0</stp>
        <stp>all</stp>
        <stp/>
        <stp/>
        <stp>True</stp>
        <stp/>
        <stp/>
        <tr r="AG44" s="2"/>
      </tp>
      <tp t="s">
        <v/>
        <stp/>
        <stp>StudyData</stp>
        <stp>Close(EB) when (LocalMonth(EB)=3 And LocalDay(EB)=31 And LocalHour(EB)=11 And LocalMinute(EB)=40)</stp>
        <stp>Bar</stp>
        <stp/>
        <stp>Close</stp>
        <stp>A5C</stp>
        <stp>0</stp>
        <stp>all</stp>
        <stp/>
        <stp/>
        <stp>True</stp>
        <stp/>
        <stp/>
        <tr r="AG57" s="2"/>
      </tp>
      <tp t="s">
        <v/>
        <stp/>
        <stp>StudyData</stp>
        <stp>Close(EB) when (LocalMonth(EB)=3 And LocalDay(EB)=31 And LocalHour(EB)=11 And LocalMinute(EB)=45)</stp>
        <stp>Bar</stp>
        <stp/>
        <stp>Close</stp>
        <stp>A5C</stp>
        <stp>0</stp>
        <stp>all</stp>
        <stp/>
        <stp/>
        <stp>True</stp>
        <stp/>
        <stp/>
        <tr r="AG58" s="2"/>
      </tp>
      <tp t="s">
        <v/>
        <stp/>
        <stp>StudyData</stp>
        <stp>Close(EB) when (LocalMonth(EB)=3 And LocalDay(EB)=31 And LocalHour(EB)=11 And LocalMinute(EB)=50)</stp>
        <stp>Bar</stp>
        <stp/>
        <stp>Close</stp>
        <stp>A5C</stp>
        <stp>0</stp>
        <stp>all</stp>
        <stp/>
        <stp/>
        <stp>True</stp>
        <stp/>
        <stp/>
        <tr r="AG59" s="2"/>
      </tp>
      <tp t="s">
        <v/>
        <stp/>
        <stp>StudyData</stp>
        <stp>Close(EB) when (LocalMonth(EB)=3 And LocalDay(EB)=31 And LocalHour(EB)=11 And LocalMinute(EB)=55)</stp>
        <stp>Bar</stp>
        <stp/>
        <stp>Close</stp>
        <stp>A5C</stp>
        <stp>0</stp>
        <stp>all</stp>
        <stp/>
        <stp/>
        <stp>True</stp>
        <stp/>
        <stp/>
        <tr r="AG60" s="2"/>
      </tp>
      <tp>
        <v>0.85209999999999997</v>
        <stp/>
        <stp>StudyData</stp>
        <stp>Close(EB) when (LocalMonth(EB)=3 And LocalDay(EB)=31 And LocalHour(EB)=11 And LocalMinute(EB)=10)</stp>
        <stp>Bar</stp>
        <stp/>
        <stp>Close</stp>
        <stp>A5C</stp>
        <stp>0</stp>
        <stp>all</stp>
        <stp/>
        <stp/>
        <stp>True</stp>
        <stp/>
        <stp/>
        <tr r="AG51" s="2"/>
      </tp>
      <tp>
        <v>0.85209999999999997</v>
        <stp/>
        <stp>StudyData</stp>
        <stp>Close(EB) when (LocalMonth(EB)=3 And LocalDay(EB)=31 And LocalHour(EB)=11 And LocalMinute(EB)=15)</stp>
        <stp>Bar</stp>
        <stp/>
        <stp>Close</stp>
        <stp>A5C</stp>
        <stp>0</stp>
        <stp>all</stp>
        <stp/>
        <stp/>
        <stp>True</stp>
        <stp/>
        <stp/>
        <tr r="AG52" s="2"/>
      </tp>
      <tp t="s">
        <v/>
        <stp/>
        <stp>StudyData</stp>
        <stp>Close(EB) when (LocalMonth(EB)=3 And LocalDay(EB)=31 And LocalHour(EB)=11 And LocalMinute(EB)=20)</stp>
        <stp>Bar</stp>
        <stp/>
        <stp>Close</stp>
        <stp>A5C</stp>
        <stp>0</stp>
        <stp>all</stp>
        <stp/>
        <stp/>
        <stp>True</stp>
        <stp/>
        <stp/>
        <tr r="AG53" s="2"/>
      </tp>
      <tp t="s">
        <v/>
        <stp/>
        <stp>StudyData</stp>
        <stp>Close(EB) when (LocalMonth(EB)=3 And LocalDay(EB)=31 And LocalHour(EB)=11 And LocalMinute(EB)=25)</stp>
        <stp>Bar</stp>
        <stp/>
        <stp>Close</stp>
        <stp>A5C</stp>
        <stp>0</stp>
        <stp>all</stp>
        <stp/>
        <stp/>
        <stp>True</stp>
        <stp/>
        <stp/>
        <tr r="AG54" s="2"/>
      </tp>
      <tp t="s">
        <v/>
        <stp/>
        <stp>StudyData</stp>
        <stp>Close(EB) when (LocalMonth(EB)=3 And LocalDay(EB)=31 And LocalHour(EB)=11 And LocalMinute(EB)=30)</stp>
        <stp>Bar</stp>
        <stp/>
        <stp>Close</stp>
        <stp>A5C</stp>
        <stp>0</stp>
        <stp>all</stp>
        <stp/>
        <stp/>
        <stp>True</stp>
        <stp/>
        <stp/>
        <tr r="AG55" s="2"/>
      </tp>
      <tp t="s">
        <v/>
        <stp/>
        <stp>StudyData</stp>
        <stp>Close(EB) when (LocalMonth(EB)=3 And LocalDay(EB)=31 And LocalHour(EB)=11 And LocalMinute(EB)=35)</stp>
        <stp>Bar</stp>
        <stp/>
        <stp>Close</stp>
        <stp>A5C</stp>
        <stp>0</stp>
        <stp>all</stp>
        <stp/>
        <stp/>
        <stp>True</stp>
        <stp/>
        <stp/>
        <tr r="AG56" s="2"/>
      </tp>
      <tp>
        <v>-1.899999999999992E-5</v>
        <stp/>
        <stp>ContractData</stp>
        <stp>JY6</stp>
        <stp>NetChange</stp>
        <stp/>
        <stp>T</stp>
        <tr r="AP36" s="1"/>
        <tr r="AO36" s="1"/>
      </tp>
      <tp t="s">
        <v/>
        <stp/>
        <stp>StudyData</stp>
        <stp>Close(EB) when (LocalMonth(EB)=3 And LocalDay(EB)=31 And LocalHour(EB)=12 And LocalMinute(EB)=40)</stp>
        <stp>Bar</stp>
        <stp/>
        <stp>Close</stp>
        <stp>A5C</stp>
        <stp>0</stp>
        <stp>all</stp>
        <stp/>
        <stp/>
        <stp>True</stp>
        <stp/>
        <stp/>
        <tr r="AG69" s="2"/>
      </tp>
      <tp t="s">
        <v/>
        <stp/>
        <stp>StudyData</stp>
        <stp>Close(EB) when (LocalMonth(EB)=3 And LocalDay(EB)=31 And LocalHour(EB)=12 And LocalMinute(EB)=45)</stp>
        <stp>Bar</stp>
        <stp/>
        <stp>Close</stp>
        <stp>A5C</stp>
        <stp>0</stp>
        <stp>all</stp>
        <stp/>
        <stp/>
        <stp>True</stp>
        <stp/>
        <stp/>
        <tr r="AG70" s="2"/>
      </tp>
      <tp t="s">
        <v/>
        <stp/>
        <stp>StudyData</stp>
        <stp>Close(EB) when (LocalMonth(EB)=3 And LocalDay(EB)=31 And LocalHour(EB)=12 And LocalMinute(EB)=50)</stp>
        <stp>Bar</stp>
        <stp/>
        <stp>Close</stp>
        <stp>A5C</stp>
        <stp>0</stp>
        <stp>all</stp>
        <stp/>
        <stp/>
        <stp>True</stp>
        <stp/>
        <stp/>
        <tr r="AG71" s="2"/>
      </tp>
      <tp t="s">
        <v/>
        <stp/>
        <stp>StudyData</stp>
        <stp>Close(EB) when (LocalMonth(EB)=3 And LocalDay(EB)=31 And LocalHour(EB)=12 And LocalMinute(EB)=55)</stp>
        <stp>Bar</stp>
        <stp/>
        <stp>Close</stp>
        <stp>A5C</stp>
        <stp>0</stp>
        <stp>all</stp>
        <stp/>
        <stp/>
        <stp>True</stp>
        <stp/>
        <stp/>
        <tr r="AG72" s="2"/>
      </tp>
      <tp t="s">
        <v/>
        <stp/>
        <stp>StudyData</stp>
        <stp>Close(EB) when (LocalMonth(EB)=3 And LocalDay(EB)=31 And LocalHour(EB)=12 And LocalMinute(EB)=10)</stp>
        <stp>Bar</stp>
        <stp/>
        <stp>Close</stp>
        <stp>A5C</stp>
        <stp>0</stp>
        <stp>all</stp>
        <stp/>
        <stp/>
        <stp>True</stp>
        <stp/>
        <stp/>
        <tr r="AG63" s="2"/>
      </tp>
      <tp t="s">
        <v/>
        <stp/>
        <stp>StudyData</stp>
        <stp>Close(EB) when (LocalMonth(EB)=3 And LocalDay(EB)=31 And LocalHour(EB)=12 And LocalMinute(EB)=15)</stp>
        <stp>Bar</stp>
        <stp/>
        <stp>Close</stp>
        <stp>A5C</stp>
        <stp>0</stp>
        <stp>all</stp>
        <stp/>
        <stp/>
        <stp>True</stp>
        <stp/>
        <stp/>
        <tr r="AG64" s="2"/>
      </tp>
      <tp t="s">
        <v/>
        <stp/>
        <stp>StudyData</stp>
        <stp>Close(EB) when (LocalMonth(EB)=3 And LocalDay(EB)=31 And LocalHour(EB)=12 And LocalMinute(EB)=20)</stp>
        <stp>Bar</stp>
        <stp/>
        <stp>Close</stp>
        <stp>A5C</stp>
        <stp>0</stp>
        <stp>all</stp>
        <stp/>
        <stp/>
        <stp>True</stp>
        <stp/>
        <stp/>
        <tr r="AG65" s="2"/>
      </tp>
      <tp t="s">
        <v/>
        <stp/>
        <stp>StudyData</stp>
        <stp>Close(EB) when (LocalMonth(EB)=3 And LocalDay(EB)=31 And LocalHour(EB)=12 And LocalMinute(EB)=25)</stp>
        <stp>Bar</stp>
        <stp/>
        <stp>Close</stp>
        <stp>A5C</stp>
        <stp>0</stp>
        <stp>all</stp>
        <stp/>
        <stp/>
        <stp>True</stp>
        <stp/>
        <stp/>
        <tr r="AG66" s="2"/>
      </tp>
      <tp t="s">
        <v/>
        <stp/>
        <stp>StudyData</stp>
        <stp>Close(EB) when (LocalMonth(EB)=3 And LocalDay(EB)=31 And LocalHour(EB)=12 And LocalMinute(EB)=30)</stp>
        <stp>Bar</stp>
        <stp/>
        <stp>Close</stp>
        <stp>A5C</stp>
        <stp>0</stp>
        <stp>all</stp>
        <stp/>
        <stp/>
        <stp>True</stp>
        <stp/>
        <stp/>
        <tr r="AG67" s="2"/>
      </tp>
      <tp t="s">
        <v/>
        <stp/>
        <stp>StudyData</stp>
        <stp>Close(EB) when (LocalMonth(EB)=3 And LocalDay(EB)=31 And LocalHour(EB)=12 And LocalMinute(EB)=35)</stp>
        <stp>Bar</stp>
        <stp/>
        <stp>Close</stp>
        <stp>A5C</stp>
        <stp>0</stp>
        <stp>all</stp>
        <stp/>
        <stp/>
        <stp>True</stp>
        <stp/>
        <stp/>
        <tr r="AG68" s="2"/>
      </tp>
      <tp>
        <v>0.79575000000000007</v>
        <stp/>
        <stp>ContractData</stp>
        <stp>CA6M21</stp>
        <stp>LastTrade</stp>
        <stp/>
        <stp>T</stp>
        <tr r="AK57" s="1"/>
        <tr r="AK53" s="1"/>
      </tp>
      <tp>
        <v>1.0646</v>
        <stp/>
        <stp>StudyData</stp>
        <stp>SF6</stp>
        <stp>FG</stp>
        <stp/>
        <stp>Close</stp>
        <stp>10</stp>
        <stp/>
        <stp/>
        <stp/>
        <stp/>
        <stp/>
        <stp>T</stp>
        <tr r="AI10" s="1"/>
        <tr r="I22" s="1"/>
      </tp>
      <tp t="s">
        <v/>
        <stp/>
        <stp>StudyData</stp>
        <stp>Close(EB) when (LocalMonth(EB)=3 And LocalDay(EB)=31 And LocalHour(EB)=13 And LocalMinute(EB)=40)</stp>
        <stp>Bar</stp>
        <stp/>
        <stp>Close</stp>
        <stp>A5C</stp>
        <stp>0</stp>
        <stp>all</stp>
        <stp/>
        <stp/>
        <stp>True</stp>
        <stp/>
        <stp/>
        <tr r="AG81" s="2"/>
      </tp>
      <tp t="s">
        <v/>
        <stp/>
        <stp>StudyData</stp>
        <stp>Close(EB) when (LocalMonth(EB)=3 And LocalDay(EB)=31 And LocalHour(EB)=13 And LocalMinute(EB)=45)</stp>
        <stp>Bar</stp>
        <stp/>
        <stp>Close</stp>
        <stp>A5C</stp>
        <stp>0</stp>
        <stp>all</stp>
        <stp/>
        <stp/>
        <stp>True</stp>
        <stp/>
        <stp/>
        <tr r="AG82" s="2"/>
      </tp>
      <tp t="s">
        <v/>
        <stp/>
        <stp>StudyData</stp>
        <stp>Close(EB) when (LocalMonth(EB)=3 And LocalDay(EB)=31 And LocalHour(EB)=13 And LocalMinute(EB)=50)</stp>
        <stp>Bar</stp>
        <stp/>
        <stp>Close</stp>
        <stp>A5C</stp>
        <stp>0</stp>
        <stp>all</stp>
        <stp/>
        <stp/>
        <stp>True</stp>
        <stp/>
        <stp/>
        <tr r="AG83" s="2"/>
      </tp>
      <tp t="s">
        <v/>
        <stp/>
        <stp>StudyData</stp>
        <stp>Close(EB) when (LocalMonth(EB)=3 And LocalDay(EB)=31 And LocalHour(EB)=13 And LocalMinute(EB)=55)</stp>
        <stp>Bar</stp>
        <stp/>
        <stp>Close</stp>
        <stp>A5C</stp>
        <stp>0</stp>
        <stp>all</stp>
        <stp/>
        <stp/>
        <stp>True</stp>
        <stp/>
        <stp/>
        <tr r="AG84" s="2"/>
      </tp>
      <tp t="s">
        <v/>
        <stp/>
        <stp>StudyData</stp>
        <stp>Close(EB) when (LocalMonth(EB)=3 And LocalDay(EB)=31 And LocalHour(EB)=13 And LocalMinute(EB)=10)</stp>
        <stp>Bar</stp>
        <stp/>
        <stp>Close</stp>
        <stp>A5C</stp>
        <stp>0</stp>
        <stp>all</stp>
        <stp/>
        <stp/>
        <stp>True</stp>
        <stp/>
        <stp/>
        <tr r="AG75" s="2"/>
      </tp>
      <tp t="s">
        <v/>
        <stp/>
        <stp>StudyData</stp>
        <stp>Close(EB) when (LocalMonth(EB)=3 And LocalDay(EB)=31 And LocalHour(EB)=13 And LocalMinute(EB)=15)</stp>
        <stp>Bar</stp>
        <stp/>
        <stp>Close</stp>
        <stp>A5C</stp>
        <stp>0</stp>
        <stp>all</stp>
        <stp/>
        <stp/>
        <stp>True</stp>
        <stp/>
        <stp/>
        <tr r="AG76" s="2"/>
      </tp>
      <tp t="s">
        <v/>
        <stp/>
        <stp>StudyData</stp>
        <stp>Close(EB) when (LocalMonth(EB)=3 And LocalDay(EB)=31 And LocalHour(EB)=13 And LocalMinute(EB)=20)</stp>
        <stp>Bar</stp>
        <stp/>
        <stp>Close</stp>
        <stp>A5C</stp>
        <stp>0</stp>
        <stp>all</stp>
        <stp/>
        <stp/>
        <stp>True</stp>
        <stp/>
        <stp/>
        <tr r="AG77" s="2"/>
      </tp>
      <tp t="s">
        <v/>
        <stp/>
        <stp>StudyData</stp>
        <stp>Close(EB) when (LocalMonth(EB)=3 And LocalDay(EB)=31 And LocalHour(EB)=13 And LocalMinute(EB)=25)</stp>
        <stp>Bar</stp>
        <stp/>
        <stp>Close</stp>
        <stp>A5C</stp>
        <stp>0</stp>
        <stp>all</stp>
        <stp/>
        <stp/>
        <stp>True</stp>
        <stp/>
        <stp/>
        <tr r="AG78" s="2"/>
      </tp>
      <tp t="s">
        <v/>
        <stp/>
        <stp>StudyData</stp>
        <stp>Close(EB) when (LocalMonth(EB)=3 And LocalDay(EB)=31 And LocalHour(EB)=13 And LocalMinute(EB)=30)</stp>
        <stp>Bar</stp>
        <stp/>
        <stp>Close</stp>
        <stp>A5C</stp>
        <stp>0</stp>
        <stp>all</stp>
        <stp/>
        <stp/>
        <stp>True</stp>
        <stp/>
        <stp/>
        <tr r="AG79" s="2"/>
      </tp>
      <tp t="s">
        <v/>
        <stp/>
        <stp>StudyData</stp>
        <stp>Close(EB) when (LocalMonth(EB)=3 And LocalDay(EB)=31 And LocalHour(EB)=13 And LocalMinute(EB)=35)</stp>
        <stp>Bar</stp>
        <stp/>
        <stp>Close</stp>
        <stp>A5C</stp>
        <stp>0</stp>
        <stp>all</stp>
        <stp/>
        <stp/>
        <stp>True</stp>
        <stp/>
        <stp/>
        <tr r="AG80" s="2"/>
      </tp>
      <tp>
        <v>1.3812</v>
        <stp/>
        <stp>ContractData</stp>
        <stp>BP6M21</stp>
        <stp>LastTrade</stp>
        <stp/>
        <stp>T</stp>
        <tr r="AK49" s="1"/>
      </tp>
      <tp>
        <v>0.85209999999999997</v>
        <stp/>
        <stp>StudyData</stp>
        <stp>Close(EB) when (LocalMonth(EB)=3 And LocalDay(EB)=31 And LocalHour(EB)=11 And LocalMinute(EB)=5)</stp>
        <stp>Bar</stp>
        <stp/>
        <stp>Close</stp>
        <stp>A5C</stp>
        <stp>0</stp>
        <stp>all</stp>
        <stp/>
        <stp/>
        <stp>True</stp>
        <stp/>
        <stp/>
        <tr r="AG50" s="2"/>
      </tp>
      <tp>
        <v>0.85209999999999997</v>
        <stp/>
        <stp>StudyData</stp>
        <stp>Close(EB) when (LocalMonth(EB)=3 And LocalDay(EB)=31 And LocalHour(EB)=11 And LocalMinute(EB)=0)</stp>
        <stp>Bar</stp>
        <stp/>
        <stp>Close</stp>
        <stp>A5C</stp>
        <stp>0</stp>
        <stp>all</stp>
        <stp/>
        <stp/>
        <stp>True</stp>
        <stp/>
        <stp/>
        <tr r="AG49" s="2"/>
      </tp>
      <tp>
        <v>0.85299999999999998</v>
        <stp/>
        <stp>StudyData</stp>
        <stp>Close(EB) when (LocalMonth(EB)=3 And LocalDay(EB)=31 And LocalHour(EB)=10 And LocalMinute(EB)=5)</stp>
        <stp>Bar</stp>
        <stp/>
        <stp>Close</stp>
        <stp>A5C</stp>
        <stp>0</stp>
        <stp>all</stp>
        <stp/>
        <stp/>
        <stp>True</stp>
        <stp/>
        <stp/>
        <tr r="AG38" s="2"/>
      </tp>
      <tp>
        <v>0.85324999999999995</v>
        <stp/>
        <stp>StudyData</stp>
        <stp>Close(EB) when (LocalMonth(EB)=3 And LocalDay(EB)=31 And LocalHour(EB)=10 And LocalMinute(EB)=0)</stp>
        <stp>Bar</stp>
        <stp/>
        <stp>Close</stp>
        <stp>A5C</stp>
        <stp>0</stp>
        <stp>all</stp>
        <stp/>
        <stp/>
        <stp>True</stp>
        <stp/>
        <stp/>
        <tr r="AG37" s="2"/>
      </tp>
      <tp t="s">
        <v/>
        <stp/>
        <stp>StudyData</stp>
        <stp>Close(EB) when (LocalMonth(EB)=3 And LocalDay(EB)=31 And LocalHour(EB)=13 And LocalMinute(EB)=5)</stp>
        <stp>Bar</stp>
        <stp/>
        <stp>Close</stp>
        <stp>A5C</stp>
        <stp>0</stp>
        <stp>all</stp>
        <stp/>
        <stp/>
        <stp>True</stp>
        <stp/>
        <stp/>
        <tr r="AG74" s="2"/>
      </tp>
      <tp t="s">
        <v/>
        <stp/>
        <stp>StudyData</stp>
        <stp>Close(EB) when (LocalMonth(EB)=3 And LocalDay(EB)=31 And LocalHour(EB)=13 And LocalMinute(EB)=0)</stp>
        <stp>Bar</stp>
        <stp/>
        <stp>Close</stp>
        <stp>A5C</stp>
        <stp>0</stp>
        <stp>all</stp>
        <stp/>
        <stp/>
        <stp>True</stp>
        <stp/>
        <stp/>
        <tr r="AG73" s="2"/>
      </tp>
      <tp t="s">
        <v/>
        <stp/>
        <stp>StudyData</stp>
        <stp>Close(EB) when (LocalMonth(EB)=3 And LocalDay(EB)=31 And LocalHour(EB)=12 And LocalMinute(EB)=5)</stp>
        <stp>Bar</stp>
        <stp/>
        <stp>Close</stp>
        <stp>A5C</stp>
        <stp>0</stp>
        <stp>all</stp>
        <stp/>
        <stp/>
        <stp>True</stp>
        <stp/>
        <stp/>
        <tr r="AG62" s="2"/>
      </tp>
      <tp t="s">
        <v/>
        <stp/>
        <stp>StudyData</stp>
        <stp>Close(EB) when (LocalMonth(EB)=3 And LocalDay(EB)=31 And LocalHour(EB)=12 And LocalMinute(EB)=0)</stp>
        <stp>Bar</stp>
        <stp/>
        <stp>Close</stp>
        <stp>A5C</stp>
        <stp>0</stp>
        <stp>all</stp>
        <stp/>
        <stp/>
        <stp>True</stp>
        <stp/>
        <stp/>
        <tr r="AG61" s="2"/>
      </tp>
      <tp t="s">
        <v/>
        <stp/>
        <stp>StudyData</stp>
        <stp>Close(EB) when (LocalMonth(EB)=3 And LocalDay(EB)=31 And LocalHour(EB)=15 And LocalMinute(EB)=5)</stp>
        <stp>Bar</stp>
        <stp/>
        <stp>Close</stp>
        <stp>A5C</stp>
        <stp>0</stp>
        <stp>all</stp>
        <stp/>
        <stp/>
        <stp>True</stp>
        <stp/>
        <stp/>
        <tr r="AG98" s="2"/>
      </tp>
      <tp t="s">
        <v/>
        <stp/>
        <stp>StudyData</stp>
        <stp>Close(EB) when (LocalMonth(EB)=3 And LocalDay(EB)=31 And LocalHour(EB)=15 And LocalMinute(EB)=0)</stp>
        <stp>Bar</stp>
        <stp/>
        <stp>Close</stp>
        <stp>A5C</stp>
        <stp>0</stp>
        <stp>all</stp>
        <stp/>
        <stp/>
        <stp>True</stp>
        <stp/>
        <stp/>
        <tr r="AG97" s="2"/>
      </tp>
      <tp t="s">
        <v/>
        <stp/>
        <stp>StudyData</stp>
        <stp>Close(EB) when (LocalMonth(EB)=3 And LocalDay(EB)=31 And LocalHour(EB)=14 And LocalMinute(EB)=5)</stp>
        <stp>Bar</stp>
        <stp/>
        <stp>Close</stp>
        <stp>A5C</stp>
        <stp>0</stp>
        <stp>all</stp>
        <stp/>
        <stp/>
        <stp>True</stp>
        <stp/>
        <stp/>
        <tr r="AG86" s="2"/>
      </tp>
      <tp t="s">
        <v/>
        <stp/>
        <stp>StudyData</stp>
        <stp>Close(EB) when (LocalMonth(EB)=3 And LocalDay(EB)=31 And LocalHour(EB)=14 And LocalMinute(EB)=0)</stp>
        <stp>Bar</stp>
        <stp/>
        <stp>Close</stp>
        <stp>A5C</stp>
        <stp>0</stp>
        <stp>all</stp>
        <stp/>
        <stp/>
        <stp>True</stp>
        <stp/>
        <stp/>
        <tr r="AG85" s="2"/>
      </tp>
      <tp>
        <v>2.0999999999999908E-3</v>
        <stp/>
        <stp>ContractData</stp>
        <stp>NE6</stp>
        <stp>NetChange</stp>
        <stp/>
        <stp>T</stp>
        <tr r="BN36" s="1"/>
      </tp>
      <tp>
        <v>0.85170000000000012</v>
        <stp/>
        <stp>ContractData</stp>
        <stp>EBM21</stp>
        <stp>Low</stp>
        <stp/>
        <stp>T</stp>
        <tr r="AJ58" s="1"/>
      </tp>
      <tp>
        <v>1.0999999999998789E-3</v>
        <stp/>
        <stp>ContractData</stp>
        <stp>SF6</stp>
        <stp>NetChange</stp>
        <stp/>
        <stp>T</stp>
        <tr r="BN23" s="1"/>
      </tp>
      <tp>
        <v>1.3811</v>
        <stp/>
        <stp>ContractData</stp>
        <stp>BP6</stp>
        <stp>LastPrice</stp>
        <stp/>
        <stp>T</stp>
        <tr r="F9" s="1"/>
        <tr r="AT10" s="1"/>
      </tp>
      <tp>
        <v>320</v>
        <stp/>
        <stp>ContractData</stp>
        <stp>EU6</stp>
        <stp>NetLastQuoteToday</stp>
        <stp/>
        <stp>D</stp>
        <tr r="M6" s="1"/>
      </tp>
      <tp>
        <v>0.69969999999999999</v>
        <stp/>
        <stp>StudyData</stp>
        <stp>NE6</stp>
        <stp>FG</stp>
        <stp/>
        <stp>Close</stp>
        <stp>10</stp>
        <stp/>
        <stp/>
        <stp/>
        <stp/>
        <stp/>
        <stp>T</stp>
        <tr r="AI11" s="1"/>
        <tr r="I23" s="1"/>
      </tp>
      <tp>
        <v>9.0469999999999995E-3</v>
        <stp/>
        <stp>StudyData</stp>
        <stp>JY6</stp>
        <stp>FG</stp>
        <stp/>
        <stp>Close</stp>
        <stp>10</stp>
        <stp>-2</stp>
        <stp/>
        <stp/>
        <stp/>
        <stp/>
        <stp>T</stp>
        <tr r="AK7" s="1"/>
      </tp>
      <tp>
        <v>0.69869999999999999</v>
        <stp/>
        <stp>StudyData</stp>
        <stp>NE6</stp>
        <stp>FG</stp>
        <stp/>
        <stp>Close</stp>
        <stp>10</stp>
        <stp>-2</stp>
        <stp/>
        <stp/>
        <stp/>
        <stp/>
        <stp>T</stp>
        <tr r="AK11" s="1"/>
      </tp>
      <tp>
        <v>0.79549999999999998</v>
        <stp/>
        <stp>StudyData</stp>
        <stp>CA6</stp>
        <stp>FG</stp>
        <stp/>
        <stp>Close</stp>
        <stp>10</stp>
        <stp>-2</stp>
        <stp/>
        <stp/>
        <stp/>
        <stp/>
        <stp>T</stp>
        <tr r="AK9" s="1"/>
      </tp>
      <tp>
        <v>1.3795999999999999</v>
        <stp/>
        <stp>StudyData</stp>
        <stp>BP6</stp>
        <stp>FG</stp>
        <stp/>
        <stp>Close</stp>
        <stp>10</stp>
        <stp>-2</stp>
        <stp/>
        <stp/>
        <stp/>
        <stp/>
        <stp>T</stp>
        <tr r="AK5" s="1"/>
      </tp>
      <tp>
        <v>1.1758999999999999</v>
        <stp/>
        <stp>StudyData</stp>
        <stp>EU6</stp>
        <stp>FG</stp>
        <stp/>
        <stp>Close</stp>
        <stp>10</stp>
        <stp>-2</stp>
        <stp/>
        <stp/>
        <stp/>
        <stp/>
        <stp>T</stp>
        <tr r="AK6" s="1"/>
      </tp>
      <tp>
        <v>0.76144999999999996</v>
        <stp/>
        <stp>StudyData</stp>
        <stp>DA6</stp>
        <stp>FG</stp>
        <stp/>
        <stp>Close</stp>
        <stp>10</stp>
        <stp>-2</stp>
        <stp/>
        <stp/>
        <stp/>
        <stp/>
        <stp>T</stp>
        <tr r="AK8" s="1"/>
      </tp>
      <tp>
        <v>1.0636000000000001</v>
        <stp/>
        <stp>StudyData</stp>
        <stp>SF6</stp>
        <stp>FG</stp>
        <stp/>
        <stp>Close</stp>
        <stp>10</stp>
        <stp>-2</stp>
        <stp/>
        <stp/>
        <stp/>
        <stp/>
        <stp>T</stp>
        <tr r="AK10" s="1"/>
      </tp>
      <tp>
        <v>2.9000000000000137E-3</v>
        <stp/>
        <stp>ContractData</stp>
        <stp>DA6</stp>
        <stp>NetChange</stp>
        <stp/>
        <stp>T</stp>
        <tr r="AO49" s="1"/>
      </tp>
      <tp>
        <v>4.049999999999998E-3</v>
        <stp/>
        <stp>ContractData</stp>
        <stp>CA6</stp>
        <stp>NetChange</stp>
        <stp/>
        <stp>T</stp>
        <tr r="BN10" s="1"/>
        <tr r="BB10" s="1"/>
      </tp>
      <tp>
        <v>1.1768000000000001</v>
        <stp/>
        <stp>ContractData</stp>
        <stp>EU6</stp>
        <stp>LastPrice</stp>
        <stp/>
        <stp>T</stp>
        <tr r="F22" s="1"/>
        <tr r="AT23" s="1"/>
      </tp>
      <tp>
        <v>86</v>
        <stp/>
        <stp>ContractData</stp>
        <stp>BP6</stp>
        <stp>NetLastQuoteToday</stp>
        <stp/>
        <stp>D</stp>
        <tr r="M5" s="1"/>
      </tp>
      <tp t="s">
        <v>SF6M21</v>
        <stp/>
        <stp>ContractData</stp>
        <stp>SF6</stp>
        <stp>Symbol</stp>
        <tr r="AI54" s="1"/>
        <tr r="AH39" s="1"/>
      </tp>
      <tp t="s">
        <v>SA6M21</v>
        <stp/>
        <stp>ContractData</stp>
        <stp>SA6</stp>
        <stp>Symbol</stp>
        <tr r="AI60" s="1"/>
      </tp>
      <tp t="s">
        <v>BP6M21</v>
        <stp/>
        <stp>ContractData</stp>
        <stp>BP6</stp>
        <stp>Symbol</stp>
        <tr r="AI49" s="1"/>
        <tr r="AH34" s="1"/>
      </tp>
      <tp t="s">
        <v>CA6M21</v>
        <stp/>
        <stp>ContractData</stp>
        <stp>CA6</stp>
        <stp>Symbol</stp>
        <tr r="AH38" s="1"/>
        <tr r="AI57" s="1"/>
        <tr r="AI53" s="1"/>
      </tp>
      <tp t="s">
        <v>DA6M21</v>
        <stp/>
        <stp>ContractData</stp>
        <stp>DA6</stp>
        <stp>Symbol</stp>
        <tr r="AH37" s="1"/>
        <tr r="AI52" s="1"/>
      </tp>
      <tp t="s">
        <v>EU6M21</v>
        <stp/>
        <stp>ContractData</stp>
        <stp>EU6</stp>
        <stp>Symbol</stp>
        <tr r="AH35" s="1"/>
        <tr r="AI50" s="1"/>
      </tp>
      <tp t="s">
        <v>JY6M21</v>
        <stp/>
        <stp>ContractData</stp>
        <stp>JY6</stp>
        <stp>Symbol</stp>
        <tr r="AH36" s="1"/>
        <tr r="AI51" s="1"/>
      </tp>
      <tp t="s">
        <v>MX6M21</v>
        <stp/>
        <stp>ContractData</stp>
        <stp>MX6</stp>
        <stp>Symbol</stp>
        <tr r="AH42" s="1"/>
        <tr r="AI59" s="1"/>
      </tp>
      <tp t="s">
        <v>NE6M21</v>
        <stp/>
        <stp>ContractData</stp>
        <stp>NE6</stp>
        <stp>Symbol</stp>
        <tr r="AI55" s="1"/>
        <tr r="AH40" s="1"/>
      </tp>
      <tp t="s">
        <v>NK6M21</v>
        <stp/>
        <stp>ContractData</stp>
        <stp>NK6</stp>
        <stp>Symbol</stp>
        <tr r="AH41" s="1"/>
        <tr r="AI56" s="1"/>
      </tp>
      <tp>
        <v>9.0500000000000008E-3</v>
        <stp/>
        <stp>StudyData</stp>
        <stp>JY6</stp>
        <stp>FG</stp>
        <stp/>
        <stp>Close</stp>
        <stp>10</stp>
        <stp>-1</stp>
        <stp/>
        <stp/>
        <stp/>
        <stp/>
        <stp>T</stp>
        <tr r="I19" s="1"/>
        <tr r="I19" s="1"/>
        <tr r="AJ7" s="1"/>
      </tp>
      <tp>
        <v>0.6996</v>
        <stp/>
        <stp>StudyData</stp>
        <stp>NE6</stp>
        <stp>FG</stp>
        <stp/>
        <stp>Close</stp>
        <stp>10</stp>
        <stp>-1</stp>
        <stp/>
        <stp/>
        <stp/>
        <stp/>
        <stp>T</stp>
        <tr r="I23" s="1"/>
        <tr r="I23" s="1"/>
        <tr r="AJ11" s="1"/>
      </tp>
      <tp>
        <v>0.79574999999999996</v>
        <stp/>
        <stp>StudyData</stp>
        <stp>CA6</stp>
        <stp>FG</stp>
        <stp/>
        <stp>Close</stp>
        <stp>10</stp>
        <stp>-1</stp>
        <stp/>
        <stp/>
        <stp/>
        <stp/>
        <stp>T</stp>
        <tr r="I21" s="1"/>
        <tr r="I21" s="1"/>
        <tr r="AJ9" s="1"/>
      </tp>
      <tp>
        <v>1.3813</v>
        <stp/>
        <stp>StudyData</stp>
        <stp>BP6</stp>
        <stp>FG</stp>
        <stp/>
        <stp>Close</stp>
        <stp>10</stp>
        <stp>-1</stp>
        <stp/>
        <stp/>
        <stp/>
        <stp/>
        <stp>T</stp>
        <tr r="I17" s="1"/>
        <tr r="I17" s="1"/>
        <tr r="AJ5" s="1"/>
      </tp>
      <tp>
        <v>1.1769499999999999</v>
        <stp/>
        <stp>StudyData</stp>
        <stp>EU6</stp>
        <stp>FG</stp>
        <stp/>
        <stp>Close</stp>
        <stp>10</stp>
        <stp>-1</stp>
        <stp/>
        <stp/>
        <stp/>
        <stp/>
        <stp>T</stp>
        <tr r="I18" s="1"/>
        <tr r="I18" s="1"/>
        <tr r="AJ6" s="1"/>
      </tp>
      <tp>
        <v>0.76214999999999999</v>
        <stp/>
        <stp>StudyData</stp>
        <stp>DA6</stp>
        <stp>FG</stp>
        <stp/>
        <stp>Close</stp>
        <stp>10</stp>
        <stp>-1</stp>
        <stp/>
        <stp/>
        <stp/>
        <stp/>
        <stp>T</stp>
        <tr r="I20" s="1"/>
        <tr r="I20" s="1"/>
        <tr r="AJ8" s="1"/>
      </tp>
      <tp>
        <v>1.0647</v>
        <stp/>
        <stp>StudyData</stp>
        <stp>SF6</stp>
        <stp>FG</stp>
        <stp/>
        <stp>Close</stp>
        <stp>10</stp>
        <stp>-1</stp>
        <stp/>
        <stp/>
        <stp/>
        <stp/>
        <stp>T</stp>
        <tr r="I22" s="1"/>
        <tr r="I22" s="1"/>
        <tr r="AJ10" s="1"/>
      </tp>
      <tp>
        <v>9.0500000000000008E-3</v>
        <stp/>
        <stp>StudyData</stp>
        <stp>JY6</stp>
        <stp>FG</stp>
        <stp/>
        <stp>Close</stp>
        <stp>10</stp>
        <stp/>
        <stp/>
        <stp/>
        <stp/>
        <stp/>
        <stp>T</stp>
        <tr r="I19" s="1"/>
        <tr r="AI7" s="1"/>
      </tp>
      <tp t="s">
        <v>EBM21</v>
        <stp/>
        <stp>ContractData</stp>
        <stp>EB</stp>
        <stp>Symbol</stp>
        <tr r="AH43" s="1"/>
        <tr r="AI58" s="1"/>
      </tp>
      <tp>
        <v>1.1768000000000001</v>
        <stp/>
        <stp>StudyData</stp>
        <stp>EU6</stp>
        <stp>FG</stp>
        <stp/>
        <stp>Close</stp>
        <stp>10</stp>
        <stp/>
        <stp/>
        <stp/>
        <stp/>
        <stp/>
        <stp>T</stp>
        <tr r="I18" s="1"/>
        <tr r="AI6" s="1"/>
      </tp>
      <tp>
        <v>0.76219999999999999</v>
        <stp/>
        <stp>StudyData</stp>
        <stp>DA6</stp>
        <stp>FG</stp>
        <stp/>
        <stp>Close</stp>
        <stp>10</stp>
        <stp/>
        <stp/>
        <stp/>
        <stp/>
        <stp/>
        <stp>T</stp>
        <tr r="I20" s="1"/>
        <tr r="AI8" s="1"/>
      </tp>
      <tp>
        <v>9.0495000000000003E-3</v>
        <stp/>
        <stp>ContractData</stp>
        <stp>JY6</stp>
        <stp>LastPrice</stp>
        <stp/>
        <stp>T</stp>
        <tr r="F35" s="1"/>
        <tr r="AT36" s="1"/>
      </tp>
      <tp>
        <v>1710.6</v>
        <stp/>
        <stp>StudyData</stp>
        <stp>GCE</stp>
        <stp>FG</stp>
        <stp/>
        <stp>Close</stp>
        <stp>10</stp>
        <stp/>
        <stp/>
        <stp/>
        <stp/>
        <stp/>
        <stp>T</stp>
        <tr r="I25" s="1"/>
        <tr r="AI13" s="1"/>
      </tp>
      <tp>
        <v>6.7250000000000004E-2</v>
        <stp/>
        <stp>ContractData</stp>
        <stp>SA6M21</stp>
        <stp>LastTrade</stp>
        <stp/>
        <stp>T</stp>
        <tr r="AK60" s="1"/>
      </tp>
      <tp>
        <v>1.0646</v>
        <stp/>
        <stp>ContractData</stp>
        <stp>SF6M21</stp>
        <stp>LastTrade</stp>
        <stp/>
        <stp>T</stp>
        <tr r="AK54" s="1"/>
      </tp>
      <tp>
        <v>0.79574999999999996</v>
        <stp/>
        <stp>StudyData</stp>
        <stp>CA6</stp>
        <stp>FG</stp>
        <stp/>
        <stp>Close</stp>
        <stp>10</stp>
        <stp/>
        <stp/>
        <stp/>
        <stp/>
        <stp/>
        <stp>T</stp>
        <tr r="AI9" s="1"/>
        <tr r="I21" s="1"/>
      </tp>
      <tp>
        <v>3.4000000000000696E-4</v>
        <stp/>
        <stp>ContractData</stp>
        <stp>NK6</stp>
        <stp>NetChange</stp>
        <stp/>
        <stp>T</stp>
        <tr r="BN49" s="1"/>
      </tp>
      <tp>
        <v>-190</v>
        <stp/>
        <stp>ContractData</stp>
        <stp>JY6</stp>
        <stp>NetLastQuoteToday</stp>
        <stp/>
        <stp>D</stp>
        <tr r="M7" s="1"/>
      </tp>
      <tp>
        <v>1.3812</v>
        <stp/>
        <stp>StudyData</stp>
        <stp>BP6</stp>
        <stp>FG</stp>
        <stp/>
        <stp>Close</stp>
        <stp>10</stp>
        <stp/>
        <stp/>
        <stp/>
        <stp/>
        <stp/>
        <stp>T</stp>
        <tr r="I17" s="1"/>
        <tr r="AI5" s="1"/>
      </tp>
      <tp>
        <v>0.92222222222222228</v>
        <stp/>
        <stp>ContractData</stp>
        <stp>JY6</stp>
        <stp>LowTime</stp>
        <stp/>
        <stp>T</stp>
        <tr r="E35" s="1"/>
      </tp>
      <tp>
        <v>0.05</v>
        <stp/>
        <stp>ContractData</stp>
        <stp>NE6</stp>
        <stp>LowTime</stp>
        <stp/>
        <stp>T</stp>
        <tr r="AD35" s="1"/>
      </tp>
      <tp>
        <v>6.1111111111111109E-2</v>
        <stp/>
        <stp>ContractData</stp>
        <stp>NK6</stp>
        <stp>LowTime</stp>
        <stp/>
        <stp>T</stp>
        <tr r="AD48" s="1"/>
      </tp>
      <tp>
        <v>4.8611111111111112E-2</v>
        <stp/>
        <stp>ContractData</stp>
        <stp>BP6</stp>
        <stp>LowTime</stp>
        <stp/>
        <stp>T</stp>
        <tr r="E9" s="1"/>
      </tp>
      <tp>
        <v>0.75</v>
        <stp/>
        <stp>ContractData</stp>
        <stp>CA6</stp>
        <stp>LowTime</stp>
        <stp/>
        <stp>T</stp>
        <tr r="AD9" s="1"/>
      </tp>
      <tp>
        <v>4.7222222222222221E-2</v>
        <stp/>
        <stp>ContractData</stp>
        <stp>DA6</stp>
        <stp>LowTime</stp>
        <stp/>
        <stp>T</stp>
        <tr r="E48" s="1"/>
      </tp>
      <tp>
        <v>0.97291666666666665</v>
        <stp/>
        <stp>ContractData</stp>
        <stp>EU6</stp>
        <stp>LowTime</stp>
        <stp/>
        <stp>T</stp>
        <tr r="E22" s="1"/>
      </tp>
      <tp>
        <v>4.7222222222222221E-2</v>
        <stp/>
        <stp>ContractData</stp>
        <stp>SF6</stp>
        <stp>LowTime</stp>
        <stp/>
        <stp>T</stp>
        <tr r="AD22" s="1"/>
      </tp>
      <tp>
        <v>4.8559999999999999E-2</v>
        <stp/>
        <stp>ContractData</stp>
        <stp>MX6M21</stp>
        <stp>LAstTrade</stp>
        <stp/>
        <stp>T</stp>
        <tr r="AJ59" s="1"/>
      </tp>
      <tp>
        <v>0.69969999999999999</v>
        <stp/>
        <stp>ContractData</stp>
        <stp>NE6M21</stp>
        <stp>LAstTrade</stp>
        <stp/>
        <stp>T</stp>
        <tr r="AJ55" s="1"/>
      </tp>
      <tp>
        <v>0.39930555555555558</v>
        <stp/>
        <stp>ContractData</stp>
        <stp>SF6</stp>
        <stp>HIghTime</stp>
        <stp/>
        <stp>T</stp>
        <tr r="AC22" s="1"/>
      </tp>
      <tp>
        <v>0.11736000000000001</v>
        <stp/>
        <stp>ContractData</stp>
        <stp>NK6M21</stp>
        <stp>LAstTrade</stp>
        <stp/>
        <stp>T</stp>
        <tr r="AJ56" s="1"/>
      </tp>
      <tp>
        <v>0.85209999999999997</v>
        <stp/>
        <stp>StudyData</stp>
        <stp>EB</stp>
        <stp>FG</stp>
        <stp/>
        <stp>Close</stp>
        <stp>10</stp>
        <stp>-1</stp>
        <stp/>
        <stp/>
        <stp/>
        <stp/>
        <stp>T</stp>
        <tr r="I24" s="1"/>
        <tr r="I24" s="1"/>
        <tr r="AJ12" s="1"/>
      </tp>
      <tp>
        <v>0.94</v>
        <stp/>
        <stp>StudyData</stp>
        <stp>SIR</stp>
        <stp>ATR</stp>
        <stp>MAType=Simple,Period=1</stp>
        <stp>ATR</stp>
        <stp>ADC</stp>
        <stp>0</stp>
        <stp>ALL</stp>
        <stp/>
        <stp/>
        <stp/>
        <stp>T</stp>
        <tr r="P50" s="1"/>
      </tp>
      <tp>
        <v>0.91600000000000004</v>
        <stp/>
        <stp>StudyData</stp>
        <stp>SIR</stp>
        <stp>ATR</stp>
        <stp>MAType=Simple,Period=5</stp>
        <stp>ATR</stp>
        <stp>ADC</stp>
        <stp>0</stp>
        <stp>ALL</stp>
        <stp/>
        <stp/>
        <stp/>
        <stp>T</stp>
        <tr r="Q50" s="1"/>
      </tp>
      <tp>
        <v>0.85209999999999997</v>
        <stp/>
        <stp>StudyData</stp>
        <stp>EB</stp>
        <stp>FG</stp>
        <stp/>
        <stp>Close</stp>
        <stp>10</stp>
        <stp>-2</stp>
        <stp/>
        <stp/>
        <stp/>
        <stp/>
        <stp>T</stp>
        <tr r="AK12" s="1"/>
      </tp>
      <tp>
        <v>9.049999999999999E-3</v>
        <stp/>
        <stp>ContractData</stp>
        <stp>JY6M21</stp>
        <stp>LAstTrade</stp>
        <stp/>
        <stp>T</stp>
        <tr r="AJ51" s="1"/>
      </tp>
      <tp>
        <v>1.0634999999999999</v>
        <stp/>
        <stp>StudyData</stp>
        <stp>SF6</stp>
        <stp>Bar</stp>
        <stp/>
        <stp>Close</stp>
        <stp>D</stp>
        <stp>-1</stp>
        <stp>primaryOnly</stp>
        <tr r="H7" s="2"/>
      </tp>
      <tp>
        <v>12</v>
        <stp/>
        <stp>ContractData</stp>
        <stp>BP6</stp>
        <stp>VolumeLastBid</stp>
        <tr r="B6" s="1"/>
      </tp>
      <tp>
        <v>13</v>
        <stp/>
        <stp>ContractData</stp>
        <stp>CA6</stp>
        <stp>VolumeLastBid</stp>
        <tr r="AA6" s="1"/>
      </tp>
      <tp>
        <v>9</v>
        <stp/>
        <stp>ContractData</stp>
        <stp>DA6</stp>
        <stp>VolumeLastBid</stp>
        <tr r="B45" s="1"/>
      </tp>
      <tp>
        <v>9</v>
        <stp/>
        <stp>ContractData</stp>
        <stp>EU6</stp>
        <stp>VolumeLastBid</stp>
        <tr r="B19" s="1"/>
      </tp>
      <tp>
        <v>65</v>
        <stp/>
        <stp>ContractData</stp>
        <stp>JY6</stp>
        <stp>VolumeLastBid</stp>
        <tr r="B32" s="1"/>
      </tp>
      <tp>
        <v>2</v>
        <stp/>
        <stp>ContractData</stp>
        <stp>NK6</stp>
        <stp>VolumeLastBid</stp>
        <tr r="AA45" s="1"/>
      </tp>
      <tp>
        <v>4</v>
        <stp/>
        <stp>ContractData</stp>
        <stp>NE6</stp>
        <stp>VolumeLastBid</stp>
        <tr r="AA32" s="1"/>
      </tp>
      <tp>
        <v>6</v>
        <stp/>
        <stp>ContractData</stp>
        <stp>SF6</stp>
        <stp>VolumeLastBid</stp>
        <tr r="AA19" s="1"/>
      </tp>
      <tp>
        <v>1.1768000000000001</v>
        <stp/>
        <stp>ContractData</stp>
        <stp>EU6M21</stp>
        <stp>LAstTrade</stp>
        <stp/>
        <stp>T</stp>
        <tr r="AJ50" s="1"/>
      </tp>
      <tp>
        <v>0.7622000000000001</v>
        <stp/>
        <stp>ContractData</stp>
        <stp>DA6M21</stp>
        <stp>LAstTrade</stp>
        <stp/>
        <stp>T</stp>
        <tr r="AJ52" s="1"/>
      </tp>
      <tp>
        <v>-35.825560231700003</v>
        <stp/>
        <stp>StudyData</stp>
        <stp>Correlation(EB,SF6,Period:=10,InputChoice1:=Close,InputChoice2:=Close)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W12" s="1"/>
      </tp>
      <tp>
        <v>11</v>
        <stp/>
        <stp>ContractData</stp>
        <stp>NK6</stp>
        <stp>VolumeLastAsk</stp>
        <tr r="AF45" s="1"/>
      </tp>
      <tp>
        <v>13</v>
        <stp/>
        <stp>ContractData</stp>
        <stp>NE6</stp>
        <stp>VolumeLastAsk</stp>
        <tr r="AF32" s="1"/>
      </tp>
      <tp>
        <v>55</v>
        <stp/>
        <stp>ContractData</stp>
        <stp>JY6</stp>
        <stp>VolumeLastAsk</stp>
        <tr r="G32" s="1"/>
      </tp>
      <tp>
        <v>19</v>
        <stp/>
        <stp>ContractData</stp>
        <stp>EU6</stp>
        <stp>VolumeLastAsk</stp>
        <tr r="G19" s="1"/>
      </tp>
      <tp>
        <v>12</v>
        <stp/>
        <stp>ContractData</stp>
        <stp>DA6</stp>
        <stp>VolumeLastAsk</stp>
        <tr r="G45" s="1"/>
      </tp>
      <tp>
        <v>16</v>
        <stp/>
        <stp>ContractData</stp>
        <stp>CA6</stp>
        <stp>VolumeLastAsk</stp>
        <tr r="AF6" s="1"/>
      </tp>
      <tp>
        <v>26</v>
        <stp/>
        <stp>ContractData</stp>
        <stp>BP6</stp>
        <stp>VolumeLastAsk</stp>
        <tr r="G6" s="1"/>
      </tp>
      <tp>
        <v>7</v>
        <stp/>
        <stp>ContractData</stp>
        <stp>SF6</stp>
        <stp>VolumeLastAsk</stp>
        <tr r="AF19" s="1"/>
      </tp>
      <tp>
        <v>87.9498899771</v>
        <stp/>
        <stp>StudyData</stp>
        <stp>Correlation(SF6,BP6,Period:=10,InputChoice1:=Close,InputChoice2:=Close)</stp>
        <stp>FG</stp>
        <stp/>
        <stp>Close</stp>
        <stp>10</stp>
        <stp>-1</stp>
        <stp>all</stp>
        <stp/>
        <stp/>
        <stp>True</stp>
        <stp>T</stp>
        <stp>EndofBar</stp>
        <tr r="R10" s="1"/>
      </tp>
      <tp>
        <v>53.121826394800003</v>
        <stp/>
        <stp>StudyData</stp>
        <stp>Correlation(NE6,BP6,Period:=10,InputChoice1:=Close,InputChoice2:=Close)</stp>
        <stp>FG</stp>
        <stp/>
        <stp>Close</stp>
        <stp>10</stp>
        <stp>-1</stp>
        <stp>all</stp>
        <stp/>
        <stp/>
        <stp>True</stp>
        <stp>T</stp>
        <stp>EndofBar</stp>
        <tr r="R11" s="1"/>
      </tp>
      <tp>
        <v>-16.370167999300001</v>
        <stp/>
        <stp>StudyData</stp>
        <stp>Correlation(JY6,BP6,Period:=10,InputChoice1:=Close,InputChoice2:=Close)</stp>
        <stp>FG</stp>
        <stp/>
        <stp>Close</stp>
        <stp>10</stp>
        <stp>-1</stp>
        <stp>all</stp>
        <stp/>
        <stp/>
        <stp>True</stp>
        <stp>T</stp>
        <stp>EndofBar</stp>
        <tr r="R7" s="1"/>
      </tp>
      <tp>
        <v>87.310587544399993</v>
        <stp/>
        <stp>StudyData</stp>
        <stp>Correlation(EU6,BP6,Period:=10,InputChoice1:=Close,InputChoice2:=Close)</stp>
        <stp>FG</stp>
        <stp/>
        <stp>Close</stp>
        <stp>10</stp>
        <stp>-1</stp>
        <stp>all</stp>
        <stp/>
        <stp/>
        <stp>True</stp>
        <stp>T</stp>
        <stp>EndofBar</stp>
        <tr r="R6" s="1"/>
      </tp>
      <tp>
        <v>69.423066526699998</v>
        <stp/>
        <stp>StudyData</stp>
        <stp>Correlation(DA6,BP6,Period:=10,InputChoice1:=Close,InputChoice2:=Close)</stp>
        <stp>FG</stp>
        <stp/>
        <stp>Close</stp>
        <stp>10</stp>
        <stp>-1</stp>
        <stp>all</stp>
        <stp/>
        <stp/>
        <stp>True</stp>
        <stp>T</stp>
        <stp>EndofBar</stp>
        <tr r="R8" s="1"/>
      </tp>
      <tp>
        <v>70.245359033900002</v>
        <stp/>
        <stp>StudyData</stp>
        <stp>Correlation(CA6,BP6,Period:=10,InputChoice1:=Close,InputChoice2:=Close)</stp>
        <stp>FG</stp>
        <stp/>
        <stp>Close</stp>
        <stp>10</stp>
        <stp>-1</stp>
        <stp>all</stp>
        <stp/>
        <stp/>
        <stp>True</stp>
        <stp>T</stp>
        <stp>EndofBar</stp>
        <tr r="R9" s="1"/>
      </tp>
      <tp t="s">
        <v>Swiss Franc (Globex), Jun 21</v>
        <stp/>
        <stp>ContractData</stp>
        <stp>SF6</stp>
        <stp>LongDescription</stp>
        <tr r="I10" s="1"/>
        <tr r="AA14" s="1"/>
      </tp>
      <tp>
        <v>0</v>
        <stp/>
        <stp>StudyData</stp>
        <stp>CJY</stp>
        <stp>ATR</stp>
        <stp>MAType=Simple,Period=1</stp>
        <stp>ATR</stp>
        <stp>ADC</stp>
        <stp>0</stp>
        <stp>ALL</stp>
        <stp/>
        <stp/>
        <stp/>
        <stp>T</stp>
        <tr r="S46" s="1"/>
      </tp>
      <tp>
        <v>0.17</v>
        <stp/>
        <stp>StudyData</stp>
        <stp>CJY</stp>
        <stp>ATR</stp>
        <stp>MAType=Simple,Period=5</stp>
        <stp>ATR</stp>
        <stp>ADC</stp>
        <stp>0</stp>
        <stp>ALL</stp>
        <stp/>
        <stp/>
        <stp/>
        <stp>T</stp>
        <tr r="T46" s="1"/>
      </tp>
      <tp>
        <v>1.31</v>
        <stp/>
        <stp>StudyData</stp>
        <stp>PJY</stp>
        <stp>ATR</stp>
        <stp>MAType=Simple,Period=1</stp>
        <stp>ATR</stp>
        <stp>ADC</stp>
        <stp>0</stp>
        <stp>ALL</stp>
        <stp/>
        <stp/>
        <stp/>
        <stp>T</stp>
        <tr r="S38" s="1"/>
      </tp>
      <tp>
        <v>1.1120000000000001</v>
        <stp/>
        <stp>StudyData</stp>
        <stp>PJY</stp>
        <stp>ATR</stp>
        <stp>MAType=Simple,Period=5</stp>
        <stp>ATR</stp>
        <stp>ADC</stp>
        <stp>0</stp>
        <stp>ALL</stp>
        <stp/>
        <stp/>
        <stp/>
        <stp>T</stp>
        <tr r="T38" s="1"/>
      </tp>
      <tp>
        <v>0.59</v>
        <stp/>
        <stp>StudyData</stp>
        <stp>SJY</stp>
        <stp>ATR</stp>
        <stp>MAType=Simple,Period=1</stp>
        <stp>ATR</stp>
        <stp>ADC</stp>
        <stp>0</stp>
        <stp>ALL</stp>
        <stp/>
        <stp/>
        <stp/>
        <stp>T</stp>
        <tr r="S50" s="1"/>
      </tp>
      <tp>
        <v>0.33700000000000002</v>
        <stp/>
        <stp>StudyData</stp>
        <stp>SJY</stp>
        <stp>ATR</stp>
        <stp>MAType=Simple,Period=5</stp>
        <stp>ATR</stp>
        <stp>ADC</stp>
        <stp>0</stp>
        <stp>ALL</stp>
        <stp/>
        <stp/>
        <stp/>
        <stp>T</stp>
        <tr r="T50" s="1"/>
      </tp>
      <tp>
        <v>0.79575000000000007</v>
        <stp/>
        <stp>ContractData</stp>
        <stp>CA6M21</stp>
        <stp>LAstTrade</stp>
        <stp/>
        <stp>T</stp>
        <tr r="AJ57" s="1"/>
        <tr r="AJ53" s="1"/>
      </tp>
      <tp>
        <v>1.3812</v>
        <stp/>
        <stp>ContractData</stp>
        <stp>BP6M21</stp>
        <stp>LAstTrade</stp>
        <stp/>
        <stp>T</stp>
        <tr r="AJ49" s="1"/>
      </tp>
      <tp>
        <v>0.75924999999999998</v>
        <stp/>
        <stp>StudyData</stp>
        <stp>DA6</stp>
        <stp>Bar</stp>
        <stp/>
        <stp>Close</stp>
        <stp>D</stp>
        <stp>-1</stp>
        <stp>primaryOnly</stp>
        <tr r="H5" s="2"/>
      </tp>
      <tp>
        <v>67.036343873600003</v>
        <stp/>
        <stp>StudyData</stp>
        <stp>Correlation(EB,JY6,Period:=10,InputChoice1:=Close,InputChoice2:=Close)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T12" s="1"/>
      </tp>
      <tp t="s">
        <v>Norweigan Krone (Globex), Jun 21</v>
        <stp/>
        <stp>ContractData</stp>
        <stp>NK6</stp>
        <stp>LongDescription</stp>
        <tr r="AA40" s="1"/>
      </tp>
      <tp t="s">
        <v>New Zealand Dollar (Globex), Jun 21</v>
        <stp/>
        <stp>ContractData</stp>
        <stp>NE6</stp>
        <stp>LongDescription</stp>
        <tr r="I11" s="1"/>
        <tr r="AA27" s="1"/>
      </tp>
      <tp>
        <v>5.5999999999999999E-3</v>
        <stp/>
        <stp>StudyData</stp>
        <stp>PSF</stp>
        <stp>ATR</stp>
        <stp>MAType=Simple,Period=1</stp>
        <stp>ATR</stp>
        <stp>ADC</stp>
        <stp>0</stp>
        <stp>ALL</stp>
        <stp/>
        <stp/>
        <stp/>
        <stp>T</stp>
        <tr r="S48" s="1"/>
      </tp>
      <tp>
        <v>6.5799999999999999E-3</v>
        <stp/>
        <stp>StudyData</stp>
        <stp>PSF</stp>
        <stp>ATR</stp>
        <stp>MAType=Simple,Period=5</stp>
        <stp>ATR</stp>
        <stp>ADC</stp>
        <stp>0</stp>
        <stp>ALL</stp>
        <stp/>
        <stp/>
        <stp/>
        <stp>T</stp>
        <tr r="T48" s="1"/>
      </tp>
      <tp>
        <v>1.1736</v>
        <stp/>
        <stp>StudyData</stp>
        <stp>EU6</stp>
        <stp>Bar</stp>
        <stp/>
        <stp>Close</stp>
        <stp>D</stp>
        <stp>-1</stp>
        <stp>primaryOnly</stp>
        <tr r="H3" s="2"/>
      </tp>
      <tp>
        <v>1.7600000000000001E-3</v>
        <stp/>
        <stp>StudyData</stp>
        <stp>ANE</stp>
        <stp>ATR</stp>
        <stp>MAType=Simple,Period=5</stp>
        <stp>ATR</stp>
        <stp>ADC</stp>
        <stp>0</stp>
        <stp>ALL</stp>
        <stp/>
        <stp/>
        <stp/>
        <stp>T</stp>
        <tr r="T44" s="1"/>
      </tp>
      <tp>
        <v>4.0000000000000002E-4</v>
        <stp/>
        <stp>StudyData</stp>
        <stp>ANE</stp>
        <stp>ATR</stp>
        <stp>MAType=Simple,Period=1</stp>
        <stp>ATR</stp>
        <stp>ADC</stp>
        <stp>0</stp>
        <stp>ALL</stp>
        <stp/>
        <stp/>
        <stp/>
        <stp>T</stp>
        <tr r="S44" s="1"/>
      </tp>
      <tp t="s">
        <v/>
        <stp/>
        <stp>StudyData</stp>
        <stp>RME</stp>
        <stp>ATR</stp>
        <stp>MAType=Simple,Period=5</stp>
        <stp>ATR</stp>
        <stp>ADC</stp>
        <stp>0</stp>
        <stp>ALL</stp>
        <stp/>
        <stp/>
        <stp/>
        <stp>T</stp>
        <tr r="Q52" s="1"/>
      </tp>
      <tp>
        <v>0</v>
        <stp/>
        <stp>StudyData</stp>
        <stp>RME</stp>
        <stp>ATR</stp>
        <stp>MAType=Simple,Period=1</stp>
        <stp>ATR</stp>
        <stp>ADC</stp>
        <stp>0</stp>
        <stp>ALL</stp>
        <stp/>
        <stp/>
        <stp/>
        <stp>T</stp>
        <tr r="P52" s="1"/>
      </tp>
      <tp>
        <v>0.46319444444444446</v>
        <stp/>
        <stp>ContractData</stp>
        <stp>BP6</stp>
        <stp>HIghTime</stp>
        <stp/>
        <stp>T</stp>
        <tr r="D9" s="1"/>
      </tp>
      <tp t="s">
        <v/>
        <stp/>
        <stp>StudyData</stp>
        <stp>Close(BP6) when (LocalMonth(BP6)=3 And LocalDay(BP6)=31 And LocalHour(BP6)=15 And LocalMinute(BP6)=0)</stp>
        <stp>Bar</stp>
        <stp/>
        <stp>Close</stp>
        <stp>A5C</stp>
        <stp>0</stp>
        <stp>all</stp>
        <stp/>
        <stp/>
        <stp>True</stp>
        <stp/>
        <stp/>
        <tr r="J97" s="2"/>
      </tp>
      <tp t="s">
        <v/>
        <stp/>
        <stp>StudyData</stp>
        <stp>Close(BP6) when (LocalMonth(BP6)=3 And LocalDay(BP6)=31 And LocalHour(BP6)=15 And LocalMinute(BP6)=5)</stp>
        <stp>Bar</stp>
        <stp/>
        <stp>Close</stp>
        <stp>A5C</stp>
        <stp>0</stp>
        <stp>all</stp>
        <stp/>
        <stp/>
        <stp>True</stp>
        <stp/>
        <stp/>
        <tr r="J98" s="2"/>
      </tp>
      <tp t="s">
        <v/>
        <stp/>
        <stp>StudyData</stp>
        <stp>Close(CA6) when (LocalMonth(CA6)=3 And LocalDay(CA6)=31 And LocalHour(CA6)=15 And LocalMinute(CA6)=0)</stp>
        <stp>Bar</stp>
        <stp/>
        <stp>Close</stp>
        <stp>A5C</stp>
        <stp>0</stp>
        <stp>all</stp>
        <stp/>
        <stp/>
        <stp>True</stp>
        <stp/>
        <stp/>
        <tr r="X97" s="2"/>
      </tp>
      <tp t="s">
        <v/>
        <stp/>
        <stp>StudyData</stp>
        <stp>Close(CA6) when (LocalMonth(CA6)=3 And LocalDay(CA6)=31 And LocalHour(CA6)=15 And LocalMinute(CA6)=5)</stp>
        <stp>Bar</stp>
        <stp/>
        <stp>Close</stp>
        <stp>A5C</stp>
        <stp>0</stp>
        <stp>all</stp>
        <stp/>
        <stp/>
        <stp>True</stp>
        <stp/>
        <stp/>
        <tr r="X98" s="2"/>
      </tp>
      <tp t="s">
        <v/>
        <stp/>
        <stp>StudyData</stp>
        <stp>Close(DA6) when (LocalMonth(DA6)=3 And LocalDay(DA6)=31 And LocalHour(DA6)=15 And LocalMinute(DA6)=0)</stp>
        <stp>Bar</stp>
        <stp/>
        <stp>Close</stp>
        <stp>A5C</stp>
        <stp>0</stp>
        <stp>all</stp>
        <stp/>
        <stp/>
        <stp>True</stp>
        <stp/>
        <stp/>
        <tr r="U97" s="2"/>
      </tp>
      <tp t="s">
        <v/>
        <stp/>
        <stp>StudyData</stp>
        <stp>Close(DA6) when (LocalMonth(DA6)=3 And LocalDay(DA6)=31 And LocalHour(DA6)=15 And LocalMinute(DA6)=5)</stp>
        <stp>Bar</stp>
        <stp/>
        <stp>Close</stp>
        <stp>A5C</stp>
        <stp>0</stp>
        <stp>all</stp>
        <stp/>
        <stp/>
        <stp>True</stp>
        <stp/>
        <stp/>
        <tr r="U98" s="2"/>
      </tp>
      <tp t="s">
        <v/>
        <stp/>
        <stp>StudyData</stp>
        <stp>Close(EU6) when (LocalMonth(EU6)=3 And LocalDay(EU6)=31 And LocalHour(EU6)=15 And LocalMinute(EU6)=5)</stp>
        <stp>Bar</stp>
        <stp/>
        <stp>Close</stp>
        <stp>A5C</stp>
        <stp>0</stp>
        <stp>all</stp>
        <stp/>
        <stp/>
        <stp>True</stp>
        <stp/>
        <stp/>
        <tr r="O98" s="2"/>
      </tp>
      <tp t="s">
        <v/>
        <stp/>
        <stp>StudyData</stp>
        <stp>Close(EU6) when (LocalMonth(EU6)=3 And LocalDay(EU6)=31 And LocalHour(EU6)=15 And LocalMinute(EU6)=0)</stp>
        <stp>Bar</stp>
        <stp/>
        <stp>Close</stp>
        <stp>A5C</stp>
        <stp>0</stp>
        <stp>all</stp>
        <stp/>
        <stp/>
        <stp>True</stp>
        <stp/>
        <stp/>
        <tr r="O97" s="2"/>
      </tp>
      <tp t="s">
        <v/>
        <stp/>
        <stp>StudyData</stp>
        <stp>Close(JY6) when (LocalMonth(JY6)=3 And LocalDay(JY6)=31 And LocalHour(JY6)=15 And LocalMinute(JY6)=0)</stp>
        <stp>Bar</stp>
        <stp/>
        <stp>Close</stp>
        <stp>A5C</stp>
        <stp>0</stp>
        <stp>all</stp>
        <stp/>
        <stp/>
        <stp>True</stp>
        <stp/>
        <stp/>
        <tr r="R97" s="2"/>
      </tp>
      <tp t="s">
        <v/>
        <stp/>
        <stp>StudyData</stp>
        <stp>Close(JY6) when (LocalMonth(JY6)=3 And LocalDay(JY6)=31 And LocalHour(JY6)=15 And LocalMinute(JY6)=5)</stp>
        <stp>Bar</stp>
        <stp/>
        <stp>Close</stp>
        <stp>A5C</stp>
        <stp>0</stp>
        <stp>all</stp>
        <stp/>
        <stp/>
        <stp>True</stp>
        <stp/>
        <stp/>
        <tr r="R98" s="2"/>
      </tp>
      <tp t="s">
        <v/>
        <stp/>
        <stp>StudyData</stp>
        <stp>Close(NE6) when (LocalMonth(NE6)=3 And LocalDay(NE6)=31 And LocalHour(NE6)=15 And LocalMinute(NE6)=5)</stp>
        <stp>Bar</stp>
        <stp/>
        <stp>Close</stp>
        <stp>A5C</stp>
        <stp>0</stp>
        <stp>all</stp>
        <stp/>
        <stp/>
        <stp>True</stp>
        <stp/>
        <stp/>
        <tr r="AD98" s="2"/>
      </tp>
      <tp t="s">
        <v/>
        <stp/>
        <stp>StudyData</stp>
        <stp>Close(NE6) when (LocalMonth(NE6)=3 And LocalDay(NE6)=31 And LocalHour(NE6)=15 And LocalMinute(NE6)=0)</stp>
        <stp>Bar</stp>
        <stp/>
        <stp>Close</stp>
        <stp>A5C</stp>
        <stp>0</stp>
        <stp>all</stp>
        <stp/>
        <stp/>
        <stp>True</stp>
        <stp/>
        <stp/>
        <tr r="AD97" s="2"/>
      </tp>
      <tp t="s">
        <v/>
        <stp/>
        <stp>StudyData</stp>
        <stp>Close(SF6) when (LocalMonth(SF6)=3 And LocalDay(SF6)=31 And LocalHour(SF6)=15 And LocalMinute(SF6)=5)</stp>
        <stp>Bar</stp>
        <stp/>
        <stp>Close</stp>
        <stp>A5C</stp>
        <stp>0</stp>
        <stp>all</stp>
        <stp/>
        <stp/>
        <stp>True</stp>
        <stp/>
        <stp/>
        <tr r="AA98" s="2"/>
      </tp>
      <tp t="s">
        <v/>
        <stp/>
        <stp>StudyData</stp>
        <stp>Close(SF6) when (LocalMonth(SF6)=3 And LocalDay(SF6)=31 And LocalHour(SF6)=15 And LocalMinute(SF6)=0)</stp>
        <stp>Bar</stp>
        <stp/>
        <stp>Close</stp>
        <stp>A5C</stp>
        <stp>0</stp>
        <stp>all</stp>
        <stp/>
        <stp/>
        <stp>True</stp>
        <stp/>
        <stp/>
        <tr r="AA97" s="2"/>
      </tp>
      <tp>
        <v>5.5999999999999999E-3</v>
        <stp/>
        <stp>StudyData</stp>
        <stp>EAD</stp>
        <stp>ATR</stp>
        <stp>MAType=Simple,Period=1</stp>
        <stp>ATR</stp>
        <stp>ADC</stp>
        <stp>0</stp>
        <stp>ALL</stp>
        <stp/>
        <stp/>
        <stp/>
        <stp>T</stp>
        <tr r="S36" s="1"/>
      </tp>
      <tp>
        <v>7.0000000000000001E-3</v>
        <stp/>
        <stp>StudyData</stp>
        <stp>ECD</stp>
        <stp>ATR</stp>
        <stp>MAType=Simple,Period=1</stp>
        <stp>ATR</stp>
        <stp>ADC</stp>
        <stp>0</stp>
        <stp>ALL</stp>
        <stp/>
        <stp/>
        <stp/>
        <stp>T</stp>
        <tr r="S40" s="1"/>
      </tp>
      <tp>
        <v>7.1000000000000004E-3</v>
        <stp/>
        <stp>StudyData</stp>
        <stp>EAD</stp>
        <stp>ATR</stp>
        <stp>MAType=Simple,Period=5</stp>
        <stp>ATR</stp>
        <stp>ADC</stp>
        <stp>0</stp>
        <stp>ALL</stp>
        <stp/>
        <stp/>
        <stp/>
        <stp>T</stp>
        <tr r="T36" s="1"/>
      </tp>
      <tp>
        <v>5.3600000000000002E-3</v>
        <stp/>
        <stp>StudyData</stp>
        <stp>ECD</stp>
        <stp>ATR</stp>
        <stp>MAType=Simple,Period=5</stp>
        <stp>ATR</stp>
        <stp>ADC</stp>
        <stp>0</stp>
        <stp>ALL</stp>
        <stp/>
        <stp/>
        <stp/>
        <stp>T</stp>
        <tr r="T40" s="1"/>
      </tp>
      <tp>
        <v>0</v>
        <stp/>
        <stp>StudyData</stp>
        <stp>ACD</stp>
        <stp>ATR</stp>
        <stp>MAType=Simple,Period=1</stp>
        <stp>ATR</stp>
        <stp>ADC</stp>
        <stp>0</stp>
        <stp>ALL</stp>
        <stp/>
        <stp/>
        <stp/>
        <stp>T</stp>
        <tr r="S42" s="1"/>
      </tp>
      <tp>
        <v>1.72E-3</v>
        <stp/>
        <stp>StudyData</stp>
        <stp>ACD</stp>
        <stp>ATR</stp>
        <stp>MAType=Simple,Period=5</stp>
        <stp>ATR</stp>
        <stp>ADC</stp>
        <stp>0</stp>
        <stp>ALL</stp>
        <stp/>
        <stp/>
        <stp/>
        <stp>T</stp>
        <tr r="T42" s="1"/>
      </tp>
      <tp>
        <v>0.38611111111111113</v>
        <stp/>
        <stp>ContractData</stp>
        <stp>CA6</stp>
        <stp>HIghTime</stp>
        <stp/>
        <stp>T</stp>
        <tr r="AC9" s="1"/>
      </tp>
      <tp>
        <v>1686</v>
        <stp/>
        <stp>StudyData</stp>
        <stp>GCE</stp>
        <stp>Bar</stp>
        <stp/>
        <stp>Close</stp>
        <stp>D</stp>
        <stp>-1</stp>
        <stp>primaryOnly</stp>
        <tr r="H10" s="2"/>
      </tp>
      <tp t="s">
        <v/>
        <stp/>
        <stp>StudyData</stp>
        <stp>Close(BP6) when (LocalMonth(BP6)=3 And LocalDay(BP6)=31 And LocalHour(BP6)=14 And LocalMinute(BP6)=0)</stp>
        <stp>Bar</stp>
        <stp/>
        <stp>Close</stp>
        <stp>A5C</stp>
        <stp>0</stp>
        <stp>all</stp>
        <stp/>
        <stp/>
        <stp>True</stp>
        <stp/>
        <stp/>
        <tr r="J85" s="2"/>
      </tp>
      <tp t="s">
        <v/>
        <stp/>
        <stp>StudyData</stp>
        <stp>Close(BP6) when (LocalMonth(BP6)=3 And LocalDay(BP6)=31 And LocalHour(BP6)=14 And LocalMinute(BP6)=5)</stp>
        <stp>Bar</stp>
        <stp/>
        <stp>Close</stp>
        <stp>A5C</stp>
        <stp>0</stp>
        <stp>all</stp>
        <stp/>
        <stp/>
        <stp>True</stp>
        <stp/>
        <stp/>
        <tr r="J86" s="2"/>
      </tp>
      <tp t="s">
        <v/>
        <stp/>
        <stp>StudyData</stp>
        <stp>Close(CA6) when (LocalMonth(CA6)=3 And LocalDay(CA6)=31 And LocalHour(CA6)=14 And LocalMinute(CA6)=0)</stp>
        <stp>Bar</stp>
        <stp/>
        <stp>Close</stp>
        <stp>A5C</stp>
        <stp>0</stp>
        <stp>all</stp>
        <stp/>
        <stp/>
        <stp>True</stp>
        <stp/>
        <stp/>
        <tr r="X85" s="2"/>
      </tp>
      <tp t="s">
        <v/>
        <stp/>
        <stp>StudyData</stp>
        <stp>Close(CA6) when (LocalMonth(CA6)=3 And LocalDay(CA6)=31 And LocalHour(CA6)=14 And LocalMinute(CA6)=5)</stp>
        <stp>Bar</stp>
        <stp/>
        <stp>Close</stp>
        <stp>A5C</stp>
        <stp>0</stp>
        <stp>all</stp>
        <stp/>
        <stp/>
        <stp>True</stp>
        <stp/>
        <stp/>
        <tr r="X86" s="2"/>
      </tp>
      <tp t="s">
        <v/>
        <stp/>
        <stp>StudyData</stp>
        <stp>Close(DA6) when (LocalMonth(DA6)=3 And LocalDay(DA6)=31 And LocalHour(DA6)=14 And LocalMinute(DA6)=0)</stp>
        <stp>Bar</stp>
        <stp/>
        <stp>Close</stp>
        <stp>A5C</stp>
        <stp>0</stp>
        <stp>all</stp>
        <stp/>
        <stp/>
        <stp>True</stp>
        <stp/>
        <stp/>
        <tr r="U85" s="2"/>
      </tp>
      <tp t="s">
        <v/>
        <stp/>
        <stp>StudyData</stp>
        <stp>Close(DA6) when (LocalMonth(DA6)=3 And LocalDay(DA6)=31 And LocalHour(DA6)=14 And LocalMinute(DA6)=5)</stp>
        <stp>Bar</stp>
        <stp/>
        <stp>Close</stp>
        <stp>A5C</stp>
        <stp>0</stp>
        <stp>all</stp>
        <stp/>
        <stp/>
        <stp>True</stp>
        <stp/>
        <stp/>
        <tr r="U86" s="2"/>
      </tp>
      <tp t="s">
        <v/>
        <stp/>
        <stp>StudyData</stp>
        <stp>Close(EU6) when (LocalMonth(EU6)=3 And LocalDay(EU6)=31 And LocalHour(EU6)=14 And LocalMinute(EU6)=5)</stp>
        <stp>Bar</stp>
        <stp/>
        <stp>Close</stp>
        <stp>A5C</stp>
        <stp>0</stp>
        <stp>all</stp>
        <stp/>
        <stp/>
        <stp>True</stp>
        <stp/>
        <stp/>
        <tr r="O86" s="2"/>
      </tp>
      <tp t="s">
        <v/>
        <stp/>
        <stp>StudyData</stp>
        <stp>Close(EU6) when (LocalMonth(EU6)=3 And LocalDay(EU6)=31 And LocalHour(EU6)=14 And LocalMinute(EU6)=0)</stp>
        <stp>Bar</stp>
        <stp/>
        <stp>Close</stp>
        <stp>A5C</stp>
        <stp>0</stp>
        <stp>all</stp>
        <stp/>
        <stp/>
        <stp>True</stp>
        <stp/>
        <stp/>
        <tr r="O85" s="2"/>
      </tp>
      <tp t="s">
        <v/>
        <stp/>
        <stp>StudyData</stp>
        <stp>Close(JY6) when (LocalMonth(JY6)=3 And LocalDay(JY6)=31 And LocalHour(JY6)=14 And LocalMinute(JY6)=0)</stp>
        <stp>Bar</stp>
        <stp/>
        <stp>Close</stp>
        <stp>A5C</stp>
        <stp>0</stp>
        <stp>all</stp>
        <stp/>
        <stp/>
        <stp>True</stp>
        <stp/>
        <stp/>
        <tr r="R85" s="2"/>
      </tp>
      <tp t="s">
        <v/>
        <stp/>
        <stp>StudyData</stp>
        <stp>Close(JY6) when (LocalMonth(JY6)=3 And LocalDay(JY6)=31 And LocalHour(JY6)=14 And LocalMinute(JY6)=5)</stp>
        <stp>Bar</stp>
        <stp/>
        <stp>Close</stp>
        <stp>A5C</stp>
        <stp>0</stp>
        <stp>all</stp>
        <stp/>
        <stp/>
        <stp>True</stp>
        <stp/>
        <stp/>
        <tr r="R86" s="2"/>
      </tp>
      <tp t="s">
        <v/>
        <stp/>
        <stp>StudyData</stp>
        <stp>Close(NE6) when (LocalMonth(NE6)=3 And LocalDay(NE6)=31 And LocalHour(NE6)=14 And LocalMinute(NE6)=5)</stp>
        <stp>Bar</stp>
        <stp/>
        <stp>Close</stp>
        <stp>A5C</stp>
        <stp>0</stp>
        <stp>all</stp>
        <stp/>
        <stp/>
        <stp>True</stp>
        <stp/>
        <stp/>
        <tr r="AD86" s="2"/>
      </tp>
      <tp t="s">
        <v/>
        <stp/>
        <stp>StudyData</stp>
        <stp>Close(NE6) when (LocalMonth(NE6)=3 And LocalDay(NE6)=31 And LocalHour(NE6)=14 And LocalMinute(NE6)=0)</stp>
        <stp>Bar</stp>
        <stp/>
        <stp>Close</stp>
        <stp>A5C</stp>
        <stp>0</stp>
        <stp>all</stp>
        <stp/>
        <stp/>
        <stp>True</stp>
        <stp/>
        <stp/>
        <tr r="AD85" s="2"/>
      </tp>
      <tp t="s">
        <v/>
        <stp/>
        <stp>StudyData</stp>
        <stp>Close(SF6) when (LocalMonth(SF6)=3 And LocalDay(SF6)=31 And LocalHour(SF6)=14 And LocalMinute(SF6)=5)</stp>
        <stp>Bar</stp>
        <stp/>
        <stp>Close</stp>
        <stp>A5C</stp>
        <stp>0</stp>
        <stp>all</stp>
        <stp/>
        <stp/>
        <stp>True</stp>
        <stp/>
        <stp/>
        <tr r="AA86" s="2"/>
      </tp>
      <tp t="s">
        <v/>
        <stp/>
        <stp>StudyData</stp>
        <stp>Close(SF6) when (LocalMonth(SF6)=3 And LocalDay(SF6)=31 And LocalHour(SF6)=14 And LocalMinute(SF6)=0)</stp>
        <stp>Bar</stp>
        <stp/>
        <stp>Close</stp>
        <stp>A5C</stp>
        <stp>0</stp>
        <stp>all</stp>
        <stp/>
        <stp/>
        <stp>True</stp>
        <stp/>
        <stp/>
        <tr r="AA85" s="2"/>
      </tp>
      <tp>
        <v>1.0615000000000001</v>
        <stp/>
        <stp>StudyData</stp>
        <stp>Close(SF6) when (LocalMonth(SF6)=3 And LocalDay(SF6)=31 And LocalHour(SF6)=7 And LocalMinute(SF6)=50)</stp>
        <stp>Bar</stp>
        <stp/>
        <stp>Close</stp>
        <stp>A5C</stp>
        <stp>0</stp>
        <stp>all</stp>
        <stp/>
        <stp/>
        <stp>True</stp>
        <stp/>
        <stp/>
        <tr r="AA11" s="2"/>
      </tp>
      <tp>
        <v>1.0613999999999999</v>
        <stp/>
        <stp>StudyData</stp>
        <stp>Close(SF6) when (LocalMonth(SF6)=3 And LocalDay(SF6)=31 And LocalHour(SF6)=7 And LocalMinute(SF6)=55)</stp>
        <stp>Bar</stp>
        <stp/>
        <stp>Close</stp>
        <stp>A5C</stp>
        <stp>0</stp>
        <stp>all</stp>
        <stp/>
        <stp/>
        <stp>True</stp>
        <stp/>
        <stp/>
        <tr r="AA12" s="2"/>
      </tp>
      <tp>
        <v>1.0647</v>
        <stp/>
        <stp>StudyData</stp>
        <stp>Close(SF6) when (LocalMonth(SF6)=3 And LocalDay(SF6)=31 And LocalHour(SF6)=9 And LocalMinute(SF6)=55)</stp>
        <stp>Bar</stp>
        <stp/>
        <stp>Close</stp>
        <stp>A5C</stp>
        <stp>0</stp>
        <stp>all</stp>
        <stp/>
        <stp/>
        <stp>True</stp>
        <stp/>
        <stp/>
        <tr r="AA36" s="2"/>
      </tp>
      <tp>
        <v>1.0641</v>
        <stp/>
        <stp>StudyData</stp>
        <stp>Close(SF6) when (LocalMonth(SF6)=3 And LocalDay(SF6)=31 And LocalHour(SF6)=8 And LocalMinute(SF6)=55)</stp>
        <stp>Bar</stp>
        <stp/>
        <stp>Close</stp>
        <stp>A5C</stp>
        <stp>0</stp>
        <stp>all</stp>
        <stp/>
        <stp/>
        <stp>True</stp>
        <stp/>
        <stp/>
        <tr r="AA24" s="2"/>
      </tp>
      <tp>
        <v>1.0634999999999999</v>
        <stp/>
        <stp>StudyData</stp>
        <stp>Close(SF6) when (LocalMonth(SF6)=3 And LocalDay(SF6)=31 And LocalHour(SF6)=8 And LocalMinute(SF6)=50)</stp>
        <stp>Bar</stp>
        <stp/>
        <stp>Close</stp>
        <stp>A5C</stp>
        <stp>0</stp>
        <stp>all</stp>
        <stp/>
        <stp/>
        <stp>True</stp>
        <stp/>
        <stp/>
        <tr r="AA23" s="2"/>
      </tp>
      <tp>
        <v>1.0642</v>
        <stp/>
        <stp>StudyData</stp>
        <stp>Close(SF6) when (LocalMonth(SF6)=3 And LocalDay(SF6)=31 And LocalHour(SF6)=9 And LocalMinute(SF6)=50)</stp>
        <stp>Bar</stp>
        <stp/>
        <stp>Close</stp>
        <stp>A5C</stp>
        <stp>0</stp>
        <stp>all</stp>
        <stp/>
        <stp/>
        <stp>True</stp>
        <stp/>
        <stp/>
        <tr r="AA35" s="2"/>
      </tp>
      <tp>
        <v>1.0620000000000001</v>
        <stp/>
        <stp>StudyData</stp>
        <stp>Close(SF6) when (LocalMonth(SF6)=3 And LocalDay(SF6)=31 And LocalHour(SF6)=7 And LocalMinute(SF6)=40)</stp>
        <stp>Bar</stp>
        <stp/>
        <stp>Close</stp>
        <stp>A5C</stp>
        <stp>0</stp>
        <stp>all</stp>
        <stp/>
        <stp/>
        <stp>True</stp>
        <stp/>
        <stp/>
        <tr r="AA9" s="2"/>
      </tp>
      <tp>
        <v>1.0615000000000001</v>
        <stp/>
        <stp>StudyData</stp>
        <stp>Close(SF6) when (LocalMonth(SF6)=3 And LocalDay(SF6)=31 And LocalHour(SF6)=7 And LocalMinute(SF6)=45)</stp>
        <stp>Bar</stp>
        <stp/>
        <stp>Close</stp>
        <stp>A5C</stp>
        <stp>0</stp>
        <stp>all</stp>
        <stp/>
        <stp/>
        <stp>True</stp>
        <stp/>
        <stp/>
        <tr r="AA10" s="2"/>
      </tp>
      <tp>
        <v>1.0646</v>
        <stp/>
        <stp>StudyData</stp>
        <stp>Close(SF6) when (LocalMonth(SF6)=3 And LocalDay(SF6)=31 And LocalHour(SF6)=9 And LocalMinute(SF6)=45)</stp>
        <stp>Bar</stp>
        <stp/>
        <stp>Close</stp>
        <stp>A5C</stp>
        <stp>0</stp>
        <stp>all</stp>
        <stp/>
        <stp/>
        <stp>True</stp>
        <stp/>
        <stp/>
        <tr r="AA34" s="2"/>
      </tp>
      <tp>
        <v>1.0630999999999999</v>
        <stp/>
        <stp>StudyData</stp>
        <stp>Close(SF6) when (LocalMonth(SF6)=3 And LocalDay(SF6)=31 And LocalHour(SF6)=8 And LocalMinute(SF6)=45)</stp>
        <stp>Bar</stp>
        <stp/>
        <stp>Close</stp>
        <stp>A5C</stp>
        <stp>0</stp>
        <stp>all</stp>
        <stp/>
        <stp/>
        <stp>True</stp>
        <stp/>
        <stp/>
        <tr r="AA22" s="2"/>
      </tp>
      <tp>
        <v>1.0633999999999999</v>
        <stp/>
        <stp>StudyData</stp>
        <stp>Close(SF6) when (LocalMonth(SF6)=3 And LocalDay(SF6)=31 And LocalHour(SF6)=8 And LocalMinute(SF6)=40)</stp>
        <stp>Bar</stp>
        <stp/>
        <stp>Close</stp>
        <stp>A5C</stp>
        <stp>0</stp>
        <stp>all</stp>
        <stp/>
        <stp/>
        <stp>True</stp>
        <stp/>
        <stp/>
        <tr r="AA21" s="2"/>
      </tp>
      <tp>
        <v>1.0645</v>
        <stp/>
        <stp>StudyData</stp>
        <stp>Close(SF6) when (LocalMonth(SF6)=3 And LocalDay(SF6)=31 And LocalHour(SF6)=9 And LocalMinute(SF6)=40)</stp>
        <stp>Bar</stp>
        <stp/>
        <stp>Close</stp>
        <stp>A5C</stp>
        <stp>0</stp>
        <stp>all</stp>
        <stp/>
        <stp/>
        <stp>True</stp>
        <stp/>
        <stp/>
        <tr r="AA33" s="2"/>
      </tp>
      <tp>
        <v>1.0620000000000001</v>
        <stp/>
        <stp>StudyData</stp>
        <stp>Close(SF6) when (LocalMonth(SF6)=3 And LocalDay(SF6)=31 And LocalHour(SF6)=7 And LocalMinute(SF6)=30)</stp>
        <stp>Bar</stp>
        <stp/>
        <stp>Close</stp>
        <stp>A5C</stp>
        <stp>0</stp>
        <stp>all</stp>
        <stp/>
        <stp/>
        <stp>True</stp>
        <stp/>
        <stp/>
        <tr r="AA7" s="2"/>
      </tp>
      <tp>
        <v>1.0616000000000001</v>
        <stp/>
        <stp>StudyData</stp>
        <stp>Close(SF6) when (LocalMonth(SF6)=3 And LocalDay(SF6)=31 And LocalHour(SF6)=7 And LocalMinute(SF6)=35)</stp>
        <stp>Bar</stp>
        <stp/>
        <stp>Close</stp>
        <stp>A5C</stp>
        <stp>0</stp>
        <stp>all</stp>
        <stp/>
        <stp/>
        <stp>True</stp>
        <stp/>
        <stp/>
        <tr r="AA8" s="2"/>
      </tp>
      <tp>
        <v>1.0649</v>
        <stp/>
        <stp>StudyData</stp>
        <stp>Close(SF6) when (LocalMonth(SF6)=3 And LocalDay(SF6)=31 And LocalHour(SF6)=9 And LocalMinute(SF6)=35)</stp>
        <stp>Bar</stp>
        <stp/>
        <stp>Close</stp>
        <stp>A5C</stp>
        <stp>0</stp>
        <stp>all</stp>
        <stp/>
        <stp/>
        <stp>True</stp>
        <stp/>
        <stp/>
        <tr r="AA32" s="2"/>
      </tp>
      <tp>
        <v>1.0630999999999999</v>
        <stp/>
        <stp>StudyData</stp>
        <stp>Close(SF6) when (LocalMonth(SF6)=3 And LocalDay(SF6)=31 And LocalHour(SF6)=8 And LocalMinute(SF6)=35)</stp>
        <stp>Bar</stp>
        <stp/>
        <stp>Close</stp>
        <stp>A5C</stp>
        <stp>0</stp>
        <stp>all</stp>
        <stp/>
        <stp/>
        <stp>True</stp>
        <stp/>
        <stp/>
        <tr r="AA20" s="2"/>
      </tp>
      <tp>
        <v>1.0629</v>
        <stp/>
        <stp>StudyData</stp>
        <stp>Close(SF6) when (LocalMonth(SF6)=3 And LocalDay(SF6)=31 And LocalHour(SF6)=8 And LocalMinute(SF6)=30)</stp>
        <stp>Bar</stp>
        <stp/>
        <stp>Close</stp>
        <stp>A5C</stp>
        <stp>0</stp>
        <stp>all</stp>
        <stp/>
        <stp/>
        <stp>True</stp>
        <stp/>
        <stp/>
        <tr r="AA19" s="2"/>
      </tp>
      <tp>
        <v>1.0652999999999999</v>
        <stp/>
        <stp>StudyData</stp>
        <stp>Close(SF6) when (LocalMonth(SF6)=3 And LocalDay(SF6)=31 And LocalHour(SF6)=9 And LocalMinute(SF6)=30)</stp>
        <stp>Bar</stp>
        <stp/>
        <stp>Close</stp>
        <stp>A5C</stp>
        <stp>0</stp>
        <stp>all</stp>
        <stp/>
        <stp/>
        <stp>True</stp>
        <stp/>
        <stp/>
        <tr r="AA31" s="2"/>
      </tp>
      <tp>
        <v>1.0619000000000001</v>
        <stp/>
        <stp>StudyData</stp>
        <stp>Close(SF6) when (LocalMonth(SF6)=3 And LocalDay(SF6)=31 And LocalHour(SF6)=7 And LocalMinute(SF6)=20)</stp>
        <stp>Bar</stp>
        <stp/>
        <stp>Close</stp>
        <stp>A5C</stp>
        <stp>0</stp>
        <stp>all</stp>
        <stp/>
        <stp/>
        <stp>True</stp>
        <stp/>
        <stp/>
        <tr r="AA5" s="2"/>
      </tp>
      <tp>
        <v>1.0618000000000001</v>
        <stp/>
        <stp>StudyData</stp>
        <stp>Close(SF6) when (LocalMonth(SF6)=3 And LocalDay(SF6)=31 And LocalHour(SF6)=7 And LocalMinute(SF6)=25)</stp>
        <stp>Bar</stp>
        <stp/>
        <stp>Close</stp>
        <stp>A5C</stp>
        <stp>0</stp>
        <stp>all</stp>
        <stp/>
        <stp/>
        <stp>True</stp>
        <stp/>
        <stp/>
        <tr r="AA6" s="2"/>
      </tp>
      <tp>
        <v>1.0644</v>
        <stp/>
        <stp>StudyData</stp>
        <stp>Close(SF6) when (LocalMonth(SF6)=3 And LocalDay(SF6)=31 And LocalHour(SF6)=9 And LocalMinute(SF6)=25)</stp>
        <stp>Bar</stp>
        <stp/>
        <stp>Close</stp>
        <stp>A5C</stp>
        <stp>0</stp>
        <stp>all</stp>
        <stp/>
        <stp/>
        <stp>True</stp>
        <stp/>
        <stp/>
        <tr r="AA30" s="2"/>
      </tp>
      <tp>
        <v>1.0623</v>
        <stp/>
        <stp>StudyData</stp>
        <stp>Close(SF6) when (LocalMonth(SF6)=3 And LocalDay(SF6)=31 And LocalHour(SF6)=8 And LocalMinute(SF6)=25)</stp>
        <stp>Bar</stp>
        <stp/>
        <stp>Close</stp>
        <stp>A5C</stp>
        <stp>0</stp>
        <stp>all</stp>
        <stp/>
        <stp/>
        <stp>True</stp>
        <stp/>
        <stp/>
        <tr r="AA18" s="2"/>
      </tp>
      <tp>
        <v>1.0620000000000001</v>
        <stp/>
        <stp>StudyData</stp>
        <stp>Close(SF6) when (LocalMonth(SF6)=3 And LocalDay(SF6)=31 And LocalHour(SF6)=8 And LocalMinute(SF6)=20)</stp>
        <stp>Bar</stp>
        <stp/>
        <stp>Close</stp>
        <stp>A5C</stp>
        <stp>0</stp>
        <stp>all</stp>
        <stp/>
        <stp/>
        <stp>True</stp>
        <stp/>
        <stp/>
        <tr r="AA17" s="2"/>
      </tp>
      <tp>
        <v>1.0648</v>
        <stp/>
        <stp>StudyData</stp>
        <stp>Close(SF6) when (LocalMonth(SF6)=3 And LocalDay(SF6)=31 And LocalHour(SF6)=9 And LocalMinute(SF6)=20)</stp>
        <stp>Bar</stp>
        <stp/>
        <stp>Close</stp>
        <stp>A5C</stp>
        <stp>0</stp>
        <stp>all</stp>
        <stp/>
        <stp/>
        <stp>True</stp>
        <stp/>
        <stp/>
        <tr r="AA29" s="2"/>
      </tp>
      <tp>
        <v>1.0611999999999999</v>
        <stp/>
        <stp>StudyData</stp>
        <stp>Close(SF6) when (LocalMonth(SF6)=3 And LocalDay(SF6)=31 And LocalHour(SF6)=7 And LocalMinute(SF6)=10)</stp>
        <stp>Bar</stp>
        <stp/>
        <stp>Close</stp>
        <stp>A5C</stp>
        <stp>0</stp>
        <stp>all</stp>
        <stp/>
        <stp/>
        <stp>True</stp>
        <stp/>
        <stp/>
        <tr r="AA3" s="2"/>
      </tp>
      <tp>
        <v>1.0617000000000001</v>
        <stp/>
        <stp>StudyData</stp>
        <stp>Close(SF6) when (LocalMonth(SF6)=3 And LocalDay(SF6)=31 And LocalHour(SF6)=7 And LocalMinute(SF6)=15)</stp>
        <stp>Bar</stp>
        <stp/>
        <stp>Close</stp>
        <stp>A5C</stp>
        <stp>0</stp>
        <stp>all</stp>
        <stp/>
        <stp/>
        <stp>True</stp>
        <stp/>
        <stp/>
        <tr r="AA4" s="2"/>
      </tp>
      <tp>
        <v>1.0650999999999999</v>
        <stp/>
        <stp>StudyData</stp>
        <stp>Close(SF6) when (LocalMonth(SF6)=3 And LocalDay(SF6)=31 And LocalHour(SF6)=9 And LocalMinute(SF6)=15)</stp>
        <stp>Bar</stp>
        <stp/>
        <stp>Close</stp>
        <stp>A5C</stp>
        <stp>0</stp>
        <stp>all</stp>
        <stp/>
        <stp/>
        <stp>True</stp>
        <stp/>
        <stp/>
        <tr r="AA28" s="2"/>
      </tp>
      <tp>
        <v>1.0622</v>
        <stp/>
        <stp>StudyData</stp>
        <stp>Close(SF6) when (LocalMonth(SF6)=3 And LocalDay(SF6)=31 And LocalHour(SF6)=8 And LocalMinute(SF6)=15)</stp>
        <stp>Bar</stp>
        <stp/>
        <stp>Close</stp>
        <stp>A5C</stp>
        <stp>0</stp>
        <stp>all</stp>
        <stp/>
        <stp/>
        <stp>True</stp>
        <stp/>
        <stp/>
        <tr r="AA16" s="2"/>
      </tp>
      <tp>
        <v>1.0616000000000001</v>
        <stp/>
        <stp>StudyData</stp>
        <stp>Close(SF6) when (LocalMonth(SF6)=3 And LocalDay(SF6)=31 And LocalHour(SF6)=8 And LocalMinute(SF6)=10)</stp>
        <stp>Bar</stp>
        <stp/>
        <stp>Close</stp>
        <stp>A5C</stp>
        <stp>0</stp>
        <stp>all</stp>
        <stp/>
        <stp/>
        <stp>True</stp>
        <stp/>
        <stp/>
        <tr r="AA15" s="2"/>
      </tp>
      <tp>
        <v>1.0648</v>
        <stp/>
        <stp>StudyData</stp>
        <stp>Close(SF6) when (LocalMonth(SF6)=3 And LocalDay(SF6)=31 And LocalHour(SF6)=9 And LocalMinute(SF6)=10)</stp>
        <stp>Bar</stp>
        <stp/>
        <stp>Close</stp>
        <stp>A5C</stp>
        <stp>0</stp>
        <stp>all</stp>
        <stp/>
        <stp/>
        <stp>True</stp>
        <stp/>
        <stp/>
        <tr r="AA27" s="2"/>
      </tp>
      <tp>
        <v>0.38819444444444445</v>
        <stp/>
        <stp>ContractData</stp>
        <stp>DA6</stp>
        <stp>HIghTime</stp>
        <stp/>
        <stp>T</stp>
        <tr r="D48" s="1"/>
      </tp>
      <tp>
        <v>1683.1</v>
        <stp/>
        <stp>StudyData</stp>
        <stp>Close(GCE) when (LocalMonth(GCE)=3 And LocalDay(GCE)=31 And LocalHour(GCE)=7 And LocalMinute(GCE)=20)</stp>
        <stp>Bar</stp>
        <stp/>
        <stp>Close</stp>
        <stp>A5C</stp>
        <stp>0</stp>
        <stp>all</stp>
        <stp/>
        <stp/>
        <stp>True</stp>
        <stp/>
        <stp/>
        <tr r="AJ5" s="2"/>
      </tp>
      <tp>
        <v>1684.5</v>
        <stp/>
        <stp>StudyData</stp>
        <stp>Close(GCE) when (LocalMonth(GCE)=3 And LocalDay(GCE)=31 And LocalHour(GCE)=7 And LocalMinute(GCE)=25)</stp>
        <stp>Bar</stp>
        <stp/>
        <stp>Close</stp>
        <stp>A5C</stp>
        <stp>0</stp>
        <stp>all</stp>
        <stp/>
        <stp/>
        <stp>True</stp>
        <stp/>
        <stp/>
        <tr r="AJ6" s="2"/>
      </tp>
      <tp>
        <v>1687.6</v>
        <stp/>
        <stp>StudyData</stp>
        <stp>Close(GCE) when (LocalMonth(GCE)=3 And LocalDay(GCE)=31 And LocalHour(GCE)=8 And LocalMinute(GCE)=25)</stp>
        <stp>Bar</stp>
        <stp/>
        <stp>Close</stp>
        <stp>A5C</stp>
        <stp>0</stp>
        <stp>all</stp>
        <stp/>
        <stp/>
        <stp>True</stp>
        <stp/>
        <stp/>
        <tr r="AJ18" s="2"/>
      </tp>
      <tp>
        <v>1697.3</v>
        <stp/>
        <stp>StudyData</stp>
        <stp>Close(GCE) when (LocalMonth(GCE)=3 And LocalDay(GCE)=31 And LocalHour(GCE)=9 And LocalMinute(GCE)=25)</stp>
        <stp>Bar</stp>
        <stp/>
        <stp>Close</stp>
        <stp>A5C</stp>
        <stp>0</stp>
        <stp>all</stp>
        <stp/>
        <stp/>
        <stp>True</stp>
        <stp/>
        <stp/>
        <tr r="AJ30" s="2"/>
      </tp>
      <tp>
        <v>1697.3</v>
        <stp/>
        <stp>StudyData</stp>
        <stp>Close(GCE) when (LocalMonth(GCE)=3 And LocalDay(GCE)=31 And LocalHour(GCE)=9 And LocalMinute(GCE)=20)</stp>
        <stp>Bar</stp>
        <stp/>
        <stp>Close</stp>
        <stp>A5C</stp>
        <stp>0</stp>
        <stp>all</stp>
        <stp/>
        <stp/>
        <stp>True</stp>
        <stp/>
        <stp/>
        <tr r="AJ29" s="2"/>
      </tp>
      <tp>
        <v>1687.8</v>
        <stp/>
        <stp>StudyData</stp>
        <stp>Close(GCE) when (LocalMonth(GCE)=3 And LocalDay(GCE)=31 And LocalHour(GCE)=8 And LocalMinute(GCE)=20)</stp>
        <stp>Bar</stp>
        <stp/>
        <stp>Close</stp>
        <stp>A5C</stp>
        <stp>0</stp>
        <stp>all</stp>
        <stp/>
        <stp/>
        <stp>True</stp>
        <stp/>
        <stp/>
        <tr r="AJ17" s="2"/>
      </tp>
      <tp>
        <v>1686</v>
        <stp/>
        <stp>StudyData</stp>
        <stp>Close(GCE) when (LocalMonth(GCE)=3 And LocalDay(GCE)=31 And LocalHour(GCE)=7 And LocalMinute(GCE)=30)</stp>
        <stp>Bar</stp>
        <stp/>
        <stp>Close</stp>
        <stp>A5C</stp>
        <stp>0</stp>
        <stp>all</stp>
        <stp/>
        <stp/>
        <stp>True</stp>
        <stp/>
        <stp/>
        <tr r="AJ7" s="2"/>
      </tp>
      <tp>
        <v>1687.9</v>
        <stp/>
        <stp>StudyData</stp>
        <stp>Close(GCE) when (LocalMonth(GCE)=3 And LocalDay(GCE)=31 And LocalHour(GCE)=7 And LocalMinute(GCE)=35)</stp>
        <stp>Bar</stp>
        <stp/>
        <stp>Close</stp>
        <stp>A5C</stp>
        <stp>0</stp>
        <stp>all</stp>
        <stp/>
        <stp/>
        <stp>True</stp>
        <stp/>
        <stp/>
        <tr r="AJ8" s="2"/>
      </tp>
      <tp>
        <v>1691.7</v>
        <stp/>
        <stp>StudyData</stp>
        <stp>Close(GCE) when (LocalMonth(GCE)=3 And LocalDay(GCE)=31 And LocalHour(GCE)=8 And LocalMinute(GCE)=35)</stp>
        <stp>Bar</stp>
        <stp/>
        <stp>Close</stp>
        <stp>A5C</stp>
        <stp>0</stp>
        <stp>all</stp>
        <stp/>
        <stp/>
        <stp>True</stp>
        <stp/>
        <stp/>
        <tr r="AJ20" s="2"/>
      </tp>
      <tp>
        <v>1699.1</v>
        <stp/>
        <stp>StudyData</stp>
        <stp>Close(GCE) when (LocalMonth(GCE)=3 And LocalDay(GCE)=31 And LocalHour(GCE)=9 And LocalMinute(GCE)=35)</stp>
        <stp>Bar</stp>
        <stp/>
        <stp>Close</stp>
        <stp>A5C</stp>
        <stp>0</stp>
        <stp>all</stp>
        <stp/>
        <stp/>
        <stp>True</stp>
        <stp/>
        <stp/>
        <tr r="AJ32" s="2"/>
      </tp>
      <tp>
        <v>1696.8</v>
        <stp/>
        <stp>StudyData</stp>
        <stp>Close(GCE) when (LocalMonth(GCE)=3 And LocalDay(GCE)=31 And LocalHour(GCE)=9 And LocalMinute(GCE)=30)</stp>
        <stp>Bar</stp>
        <stp/>
        <stp>Close</stp>
        <stp>A5C</stp>
        <stp>0</stp>
        <stp>all</stp>
        <stp/>
        <stp/>
        <stp>True</stp>
        <stp/>
        <stp/>
        <tr r="AJ31" s="2"/>
      </tp>
      <tp>
        <v>1691.2</v>
        <stp/>
        <stp>StudyData</stp>
        <stp>Close(GCE) when (LocalMonth(GCE)=3 And LocalDay(GCE)=31 And LocalHour(GCE)=8 And LocalMinute(GCE)=30)</stp>
        <stp>Bar</stp>
        <stp/>
        <stp>Close</stp>
        <stp>A5C</stp>
        <stp>0</stp>
        <stp>all</stp>
        <stp/>
        <stp/>
        <stp>True</stp>
        <stp/>
        <stp/>
        <tr r="AJ19" s="2"/>
      </tp>
      <tp>
        <v>1684.5</v>
        <stp/>
        <stp>StudyData</stp>
        <stp>Close(GCE) when (LocalMonth(GCE)=3 And LocalDay(GCE)=31 And LocalHour(GCE)=7 And LocalMinute(GCE)=10)</stp>
        <stp>Bar</stp>
        <stp/>
        <stp>Close</stp>
        <stp>A5C</stp>
        <stp>0</stp>
        <stp>all</stp>
        <stp/>
        <stp/>
        <stp>True</stp>
        <stp/>
        <stp/>
        <tr r="AJ3" s="2"/>
      </tp>
      <tp>
        <v>1686.1</v>
        <stp/>
        <stp>StudyData</stp>
        <stp>Close(GCE) when (LocalMonth(GCE)=3 And LocalDay(GCE)=31 And LocalHour(GCE)=7 And LocalMinute(GCE)=15)</stp>
        <stp>Bar</stp>
        <stp/>
        <stp>Close</stp>
        <stp>A5C</stp>
        <stp>0</stp>
        <stp>all</stp>
        <stp/>
        <stp/>
        <stp>True</stp>
        <stp/>
        <stp/>
        <tr r="AJ4" s="2"/>
      </tp>
      <tp>
        <v>1687.9</v>
        <stp/>
        <stp>StudyData</stp>
        <stp>Close(GCE) when (LocalMonth(GCE)=3 And LocalDay(GCE)=31 And LocalHour(GCE)=8 And LocalMinute(GCE)=15)</stp>
        <stp>Bar</stp>
        <stp/>
        <stp>Close</stp>
        <stp>A5C</stp>
        <stp>0</stp>
        <stp>all</stp>
        <stp/>
        <stp/>
        <stp>True</stp>
        <stp/>
        <stp/>
        <tr r="AJ16" s="2"/>
      </tp>
      <tp>
        <v>1699.3</v>
        <stp/>
        <stp>StudyData</stp>
        <stp>Close(GCE) when (LocalMonth(GCE)=3 And LocalDay(GCE)=31 And LocalHour(GCE)=9 And LocalMinute(GCE)=15)</stp>
        <stp>Bar</stp>
        <stp/>
        <stp>Close</stp>
        <stp>A5C</stp>
        <stp>0</stp>
        <stp>all</stp>
        <stp/>
        <stp/>
        <stp>True</stp>
        <stp/>
        <stp/>
        <tr r="AJ28" s="2"/>
      </tp>
      <tp>
        <v>1698.1</v>
        <stp/>
        <stp>StudyData</stp>
        <stp>Close(GCE) when (LocalMonth(GCE)=3 And LocalDay(GCE)=31 And LocalHour(GCE)=9 And LocalMinute(GCE)=10)</stp>
        <stp>Bar</stp>
        <stp/>
        <stp>Close</stp>
        <stp>A5C</stp>
        <stp>0</stp>
        <stp>all</stp>
        <stp/>
        <stp/>
        <stp>True</stp>
        <stp/>
        <stp/>
        <tr r="AJ27" s="2"/>
      </tp>
      <tp>
        <v>1687.3</v>
        <stp/>
        <stp>StudyData</stp>
        <stp>Close(GCE) when (LocalMonth(GCE)=3 And LocalDay(GCE)=31 And LocalHour(GCE)=8 And LocalMinute(GCE)=10)</stp>
        <stp>Bar</stp>
        <stp/>
        <stp>Close</stp>
        <stp>A5C</stp>
        <stp>0</stp>
        <stp>all</stp>
        <stp/>
        <stp/>
        <stp>True</stp>
        <stp/>
        <stp/>
        <tr r="AJ15" s="2"/>
      </tp>
      <tp>
        <v>1688.9</v>
        <stp/>
        <stp>StudyData</stp>
        <stp>Close(GCE) when (LocalMonth(GCE)=3 And LocalDay(GCE)=31 And LocalHour(GCE)=7 And LocalMinute(GCE)=40)</stp>
        <stp>Bar</stp>
        <stp/>
        <stp>Close</stp>
        <stp>A5C</stp>
        <stp>0</stp>
        <stp>all</stp>
        <stp/>
        <stp/>
        <stp>True</stp>
        <stp/>
        <stp/>
        <tr r="AJ9" s="2"/>
      </tp>
      <tp>
        <v>1686.9</v>
        <stp/>
        <stp>StudyData</stp>
        <stp>Close(GCE) when (LocalMonth(GCE)=3 And LocalDay(GCE)=31 And LocalHour(GCE)=7 And LocalMinute(GCE)=45)</stp>
        <stp>Bar</stp>
        <stp/>
        <stp>Close</stp>
        <stp>A5C</stp>
        <stp>0</stp>
        <stp>all</stp>
        <stp/>
        <stp/>
        <stp>True</stp>
        <stp/>
        <stp/>
        <tr r="AJ10" s="2"/>
      </tp>
      <tp>
        <v>1692.2</v>
        <stp/>
        <stp>StudyData</stp>
        <stp>Close(GCE) when (LocalMonth(GCE)=3 And LocalDay(GCE)=31 And LocalHour(GCE)=8 And LocalMinute(GCE)=45)</stp>
        <stp>Bar</stp>
        <stp/>
        <stp>Close</stp>
        <stp>A5C</stp>
        <stp>0</stp>
        <stp>all</stp>
        <stp/>
        <stp/>
        <stp>True</stp>
        <stp/>
        <stp/>
        <tr r="AJ22" s="2"/>
      </tp>
      <tp>
        <v>1702.9</v>
        <stp/>
        <stp>StudyData</stp>
        <stp>Close(GCE) when (LocalMonth(GCE)=3 And LocalDay(GCE)=31 And LocalHour(GCE)=9 And LocalMinute(GCE)=45)</stp>
        <stp>Bar</stp>
        <stp/>
        <stp>Close</stp>
        <stp>A5C</stp>
        <stp>0</stp>
        <stp>all</stp>
        <stp/>
        <stp/>
        <stp>True</stp>
        <stp/>
        <stp/>
        <tr r="AJ34" s="2"/>
      </tp>
      <tp>
        <v>1699.1</v>
        <stp/>
        <stp>StudyData</stp>
        <stp>Close(GCE) when (LocalMonth(GCE)=3 And LocalDay(GCE)=31 And LocalHour(GCE)=9 And LocalMinute(GCE)=40)</stp>
        <stp>Bar</stp>
        <stp/>
        <stp>Close</stp>
        <stp>A5C</stp>
        <stp>0</stp>
        <stp>all</stp>
        <stp/>
        <stp/>
        <stp>True</stp>
        <stp/>
        <stp/>
        <tr r="AJ33" s="2"/>
      </tp>
      <tp>
        <v>1690.4</v>
        <stp/>
        <stp>StudyData</stp>
        <stp>Close(GCE) when (LocalMonth(GCE)=3 And LocalDay(GCE)=31 And LocalHour(GCE)=8 And LocalMinute(GCE)=40)</stp>
        <stp>Bar</stp>
        <stp/>
        <stp>Close</stp>
        <stp>A5C</stp>
        <stp>0</stp>
        <stp>all</stp>
        <stp/>
        <stp/>
        <stp>True</stp>
        <stp/>
        <stp/>
        <tr r="AJ21" s="2"/>
      </tp>
      <tp>
        <v>1687.3</v>
        <stp/>
        <stp>StudyData</stp>
        <stp>Close(GCE) when (LocalMonth(GCE)=3 And LocalDay(GCE)=31 And LocalHour(GCE)=7 And LocalMinute(GCE)=50)</stp>
        <stp>Bar</stp>
        <stp/>
        <stp>Close</stp>
        <stp>A5C</stp>
        <stp>0</stp>
        <stp>all</stp>
        <stp/>
        <stp/>
        <stp>True</stp>
        <stp/>
        <stp/>
        <tr r="AJ11" s="2"/>
      </tp>
      <tp>
        <v>1687.4</v>
        <stp/>
        <stp>StudyData</stp>
        <stp>Close(GCE) when (LocalMonth(GCE)=3 And LocalDay(GCE)=31 And LocalHour(GCE)=7 And LocalMinute(GCE)=55)</stp>
        <stp>Bar</stp>
        <stp/>
        <stp>Close</stp>
        <stp>A5C</stp>
        <stp>0</stp>
        <stp>all</stp>
        <stp/>
        <stp/>
        <stp>True</stp>
        <stp/>
        <stp/>
        <tr r="AJ12" s="2"/>
      </tp>
      <tp>
        <v>1697.6</v>
        <stp/>
        <stp>StudyData</stp>
        <stp>Close(GCE) when (LocalMonth(GCE)=3 And LocalDay(GCE)=31 And LocalHour(GCE)=8 And LocalMinute(GCE)=55)</stp>
        <stp>Bar</stp>
        <stp/>
        <stp>Close</stp>
        <stp>A5C</stp>
        <stp>0</stp>
        <stp>all</stp>
        <stp/>
        <stp/>
        <stp>True</stp>
        <stp/>
        <stp/>
        <tr r="AJ24" s="2"/>
      </tp>
      <tp>
        <v>1704.5</v>
        <stp/>
        <stp>StudyData</stp>
        <stp>Close(GCE) when (LocalMonth(GCE)=3 And LocalDay(GCE)=31 And LocalHour(GCE)=9 And LocalMinute(GCE)=55)</stp>
        <stp>Bar</stp>
        <stp/>
        <stp>Close</stp>
        <stp>A5C</stp>
        <stp>0</stp>
        <stp>all</stp>
        <stp/>
        <stp/>
        <stp>True</stp>
        <stp/>
        <stp/>
        <tr r="AJ36" s="2"/>
      </tp>
      <tp>
        <v>1704.7</v>
        <stp/>
        <stp>StudyData</stp>
        <stp>Close(GCE) when (LocalMonth(GCE)=3 And LocalDay(GCE)=31 And LocalHour(GCE)=9 And LocalMinute(GCE)=50)</stp>
        <stp>Bar</stp>
        <stp/>
        <stp>Close</stp>
        <stp>A5C</stp>
        <stp>0</stp>
        <stp>all</stp>
        <stp/>
        <stp/>
        <stp>True</stp>
        <stp/>
        <stp/>
        <tr r="AJ35" s="2"/>
      </tp>
      <tp>
        <v>1696.5</v>
        <stp/>
        <stp>StudyData</stp>
        <stp>Close(GCE) when (LocalMonth(GCE)=3 And LocalDay(GCE)=31 And LocalHour(GCE)=8 And LocalMinute(GCE)=50)</stp>
        <stp>Bar</stp>
        <stp/>
        <stp>Close</stp>
        <stp>A5C</stp>
        <stp>0</stp>
        <stp>all</stp>
        <stp/>
        <stp/>
        <stp>True</stp>
        <stp/>
        <stp/>
        <tr r="AJ23" s="2"/>
      </tp>
      <tp>
        <v>0.76095000000000002</v>
        <stp/>
        <stp>StudyData</stp>
        <stp>Close(DA6) when (LocalMonth(DA6)=3 And LocalDay(DA6)=31 And LocalHour(DA6)=7 And LocalMinute(DA6)=10)</stp>
        <stp>Bar</stp>
        <stp/>
        <stp>Close</stp>
        <stp>A5C</stp>
        <stp>0</stp>
        <stp>all</stp>
        <stp/>
        <stp/>
        <stp>True</stp>
        <stp/>
        <stp/>
        <tr r="U3" s="2"/>
      </tp>
      <tp>
        <v>0.76139999999999997</v>
        <stp/>
        <stp>StudyData</stp>
        <stp>Close(DA6) when (LocalMonth(DA6)=3 And LocalDay(DA6)=31 And LocalHour(DA6)=7 And LocalMinute(DA6)=15)</stp>
        <stp>Bar</stp>
        <stp/>
        <stp>Close</stp>
        <stp>A5C</stp>
        <stp>0</stp>
        <stp>all</stp>
        <stp/>
        <stp/>
        <stp>True</stp>
        <stp/>
        <stp/>
        <tr r="U4" s="2"/>
      </tp>
      <tp>
        <v>0.76380000000000003</v>
        <stp/>
        <stp>StudyData</stp>
        <stp>Close(DA6) when (LocalMonth(DA6)=3 And LocalDay(DA6)=31 And LocalHour(DA6)=9 And LocalMinute(DA6)=15)</stp>
        <stp>Bar</stp>
        <stp/>
        <stp>Close</stp>
        <stp>A5C</stp>
        <stp>0</stp>
        <stp>all</stp>
        <stp/>
        <stp/>
        <stp>True</stp>
        <stp/>
        <stp/>
        <tr r="U28" s="2"/>
      </tp>
      <tp>
        <v>0.76085000000000003</v>
        <stp/>
        <stp>StudyData</stp>
        <stp>Close(DA6) when (LocalMonth(DA6)=3 And LocalDay(DA6)=31 And LocalHour(DA6)=8 And LocalMinute(DA6)=15)</stp>
        <stp>Bar</stp>
        <stp/>
        <stp>Close</stp>
        <stp>A5C</stp>
        <stp>0</stp>
        <stp>all</stp>
        <stp/>
        <stp/>
        <stp>True</stp>
        <stp/>
        <stp/>
        <tr r="U16" s="2"/>
      </tp>
      <tp>
        <v>0.76070000000000004</v>
        <stp/>
        <stp>StudyData</stp>
        <stp>Close(DA6) when (LocalMonth(DA6)=3 And LocalDay(DA6)=31 And LocalHour(DA6)=8 And LocalMinute(DA6)=10)</stp>
        <stp>Bar</stp>
        <stp/>
        <stp>Close</stp>
        <stp>A5C</stp>
        <stp>0</stp>
        <stp>all</stp>
        <stp/>
        <stp/>
        <stp>True</stp>
        <stp/>
        <stp/>
        <tr r="U15" s="2"/>
      </tp>
      <tp>
        <v>0.76329999999999998</v>
        <stp/>
        <stp>StudyData</stp>
        <stp>Close(DA6) when (LocalMonth(DA6)=3 And LocalDay(DA6)=31 And LocalHour(DA6)=9 And LocalMinute(DA6)=10)</stp>
        <stp>Bar</stp>
        <stp/>
        <stp>Close</stp>
        <stp>A5C</stp>
        <stp>0</stp>
        <stp>all</stp>
        <stp/>
        <stp/>
        <stp>True</stp>
        <stp/>
        <stp/>
        <tr r="U27" s="2"/>
      </tp>
      <tp>
        <v>0.7611</v>
        <stp/>
        <stp>StudyData</stp>
        <stp>Close(DA6) when (LocalMonth(DA6)=3 And LocalDay(DA6)=31 And LocalHour(DA6)=7 And LocalMinute(DA6)=20)</stp>
        <stp>Bar</stp>
        <stp/>
        <stp>Close</stp>
        <stp>A5C</stp>
        <stp>0</stp>
        <stp>all</stp>
        <stp/>
        <stp/>
        <stp>True</stp>
        <stp/>
        <stp/>
        <tr r="U5" s="2"/>
      </tp>
      <tp>
        <v>0.76105</v>
        <stp/>
        <stp>StudyData</stp>
        <stp>Close(DA6) when (LocalMonth(DA6)=3 And LocalDay(DA6)=31 And LocalHour(DA6)=7 And LocalMinute(DA6)=25)</stp>
        <stp>Bar</stp>
        <stp/>
        <stp>Close</stp>
        <stp>A5C</stp>
        <stp>0</stp>
        <stp>all</stp>
        <stp/>
        <stp/>
        <stp>True</stp>
        <stp/>
        <stp/>
        <tr r="U6" s="2"/>
      </tp>
      <tp>
        <v>0.76349999999999996</v>
        <stp/>
        <stp>StudyData</stp>
        <stp>Close(DA6) when (LocalMonth(DA6)=3 And LocalDay(DA6)=31 And LocalHour(DA6)=9 And LocalMinute(DA6)=25)</stp>
        <stp>Bar</stp>
        <stp/>
        <stp>Close</stp>
        <stp>A5C</stp>
        <stp>0</stp>
        <stp>all</stp>
        <stp/>
        <stp/>
        <stp>True</stp>
        <stp/>
        <stp/>
        <tr r="U30" s="2"/>
      </tp>
      <tp>
        <v>0.76105</v>
        <stp/>
        <stp>StudyData</stp>
        <stp>Close(DA6) when (LocalMonth(DA6)=3 And LocalDay(DA6)=31 And LocalHour(DA6)=8 And LocalMinute(DA6)=25)</stp>
        <stp>Bar</stp>
        <stp/>
        <stp>Close</stp>
        <stp>A5C</stp>
        <stp>0</stp>
        <stp>all</stp>
        <stp/>
        <stp/>
        <stp>True</stp>
        <stp/>
        <stp/>
        <tr r="U18" s="2"/>
      </tp>
      <tp>
        <v>0.76105</v>
        <stp/>
        <stp>StudyData</stp>
        <stp>Close(DA6) when (LocalMonth(DA6)=3 And LocalDay(DA6)=31 And LocalHour(DA6)=8 And LocalMinute(DA6)=20)</stp>
        <stp>Bar</stp>
        <stp/>
        <stp>Close</stp>
        <stp>A5C</stp>
        <stp>0</stp>
        <stp>all</stp>
        <stp/>
        <stp/>
        <stp>True</stp>
        <stp/>
        <stp/>
        <tr r="U17" s="2"/>
      </tp>
      <tp>
        <v>0.76354999999999995</v>
        <stp/>
        <stp>StudyData</stp>
        <stp>Close(DA6) when (LocalMonth(DA6)=3 And LocalDay(DA6)=31 And LocalHour(DA6)=9 And LocalMinute(DA6)=20)</stp>
        <stp>Bar</stp>
        <stp/>
        <stp>Close</stp>
        <stp>A5C</stp>
        <stp>0</stp>
        <stp>all</stp>
        <stp/>
        <stp/>
        <stp>True</stp>
        <stp/>
        <stp/>
        <tr r="U29" s="2"/>
      </tp>
      <tp>
        <v>0.76124999999999998</v>
        <stp/>
        <stp>StudyData</stp>
        <stp>Close(DA6) when (LocalMonth(DA6)=3 And LocalDay(DA6)=31 And LocalHour(DA6)=7 And LocalMinute(DA6)=30)</stp>
        <stp>Bar</stp>
        <stp/>
        <stp>Close</stp>
        <stp>A5C</stp>
        <stp>0</stp>
        <stp>all</stp>
        <stp/>
        <stp/>
        <stp>True</stp>
        <stp/>
        <stp/>
        <tr r="U7" s="2"/>
      </tp>
      <tp>
        <v>0.76139999999999997</v>
        <stp/>
        <stp>StudyData</stp>
        <stp>Close(DA6) when (LocalMonth(DA6)=3 And LocalDay(DA6)=31 And LocalHour(DA6)=7 And LocalMinute(DA6)=35)</stp>
        <stp>Bar</stp>
        <stp/>
        <stp>Close</stp>
        <stp>A5C</stp>
        <stp>0</stp>
        <stp>all</stp>
        <stp/>
        <stp/>
        <stp>True</stp>
        <stp/>
        <stp/>
        <tr r="U8" s="2"/>
      </tp>
      <tp>
        <v>0.76280000000000003</v>
        <stp/>
        <stp>StudyData</stp>
        <stp>Close(DA6) when (LocalMonth(DA6)=3 And LocalDay(DA6)=31 And LocalHour(DA6)=9 And LocalMinute(DA6)=35)</stp>
        <stp>Bar</stp>
        <stp/>
        <stp>Close</stp>
        <stp>A5C</stp>
        <stp>0</stp>
        <stp>all</stp>
        <stp/>
        <stp/>
        <stp>True</stp>
        <stp/>
        <stp/>
        <tr r="U32" s="2"/>
      </tp>
      <tp>
        <v>0.76154999999999995</v>
        <stp/>
        <stp>StudyData</stp>
        <stp>Close(DA6) when (LocalMonth(DA6)=3 And LocalDay(DA6)=31 And LocalHour(DA6)=8 And LocalMinute(DA6)=35)</stp>
        <stp>Bar</stp>
        <stp/>
        <stp>Close</stp>
        <stp>A5C</stp>
        <stp>0</stp>
        <stp>all</stp>
        <stp/>
        <stp/>
        <stp>True</stp>
        <stp/>
        <stp/>
        <tr r="U20" s="2"/>
      </tp>
      <tp>
        <v>0.76144999999999996</v>
        <stp/>
        <stp>StudyData</stp>
        <stp>Close(DA6) when (LocalMonth(DA6)=3 And LocalDay(DA6)=31 And LocalHour(DA6)=8 And LocalMinute(DA6)=30)</stp>
        <stp>Bar</stp>
        <stp/>
        <stp>Close</stp>
        <stp>A5C</stp>
        <stp>0</stp>
        <stp>all</stp>
        <stp/>
        <stp/>
        <stp>True</stp>
        <stp/>
        <stp/>
        <tr r="U19" s="2"/>
      </tp>
      <tp>
        <v>0.76315</v>
        <stp/>
        <stp>StudyData</stp>
        <stp>Close(DA6) when (LocalMonth(DA6)=3 And LocalDay(DA6)=31 And LocalHour(DA6)=9 And LocalMinute(DA6)=30)</stp>
        <stp>Bar</stp>
        <stp/>
        <stp>Close</stp>
        <stp>A5C</stp>
        <stp>0</stp>
        <stp>all</stp>
        <stp/>
        <stp/>
        <stp>True</stp>
        <stp/>
        <stp/>
        <tr r="U31" s="2"/>
      </tp>
      <tp>
        <v>0.76175000000000004</v>
        <stp/>
        <stp>StudyData</stp>
        <stp>Close(DA6) when (LocalMonth(DA6)=3 And LocalDay(DA6)=31 And LocalHour(DA6)=7 And LocalMinute(DA6)=40)</stp>
        <stp>Bar</stp>
        <stp/>
        <stp>Close</stp>
        <stp>A5C</stp>
        <stp>0</stp>
        <stp>all</stp>
        <stp/>
        <stp/>
        <stp>True</stp>
        <stp/>
        <stp/>
        <tr r="U9" s="2"/>
      </tp>
      <tp>
        <v>0.7611</v>
        <stp/>
        <stp>StudyData</stp>
        <stp>Close(DA6) when (LocalMonth(DA6)=3 And LocalDay(DA6)=31 And LocalHour(DA6)=7 And LocalMinute(DA6)=45)</stp>
        <stp>Bar</stp>
        <stp/>
        <stp>Close</stp>
        <stp>A5C</stp>
        <stp>0</stp>
        <stp>all</stp>
        <stp/>
        <stp/>
        <stp>True</stp>
        <stp/>
        <stp/>
        <tr r="U10" s="2"/>
      </tp>
      <tp>
        <v>0.76265000000000005</v>
        <stp/>
        <stp>StudyData</stp>
        <stp>Close(DA6) when (LocalMonth(DA6)=3 And LocalDay(DA6)=31 And LocalHour(DA6)=9 And LocalMinute(DA6)=45)</stp>
        <stp>Bar</stp>
        <stp/>
        <stp>Close</stp>
        <stp>A5C</stp>
        <stp>0</stp>
        <stp>all</stp>
        <stp/>
        <stp/>
        <stp>True</stp>
        <stp/>
        <stp/>
        <tr r="U34" s="2"/>
      </tp>
      <tp>
        <v>0.76129999999999998</v>
        <stp/>
        <stp>StudyData</stp>
        <stp>Close(DA6) when (LocalMonth(DA6)=3 And LocalDay(DA6)=31 And LocalHour(DA6)=8 And LocalMinute(DA6)=45)</stp>
        <stp>Bar</stp>
        <stp/>
        <stp>Close</stp>
        <stp>A5C</stp>
        <stp>0</stp>
        <stp>all</stp>
        <stp/>
        <stp/>
        <stp>True</stp>
        <stp/>
        <stp/>
        <tr r="U22" s="2"/>
      </tp>
      <tp>
        <v>0.76144999999999996</v>
        <stp/>
        <stp>StudyData</stp>
        <stp>Close(DA6) when (LocalMonth(DA6)=3 And LocalDay(DA6)=31 And LocalHour(DA6)=8 And LocalMinute(DA6)=40)</stp>
        <stp>Bar</stp>
        <stp/>
        <stp>Close</stp>
        <stp>A5C</stp>
        <stp>0</stp>
        <stp>all</stp>
        <stp/>
        <stp/>
        <stp>True</stp>
        <stp/>
        <stp/>
        <tr r="U21" s="2"/>
      </tp>
      <tp>
        <v>0.76239999999999997</v>
        <stp/>
        <stp>StudyData</stp>
        <stp>Close(DA6) when (LocalMonth(DA6)=3 And LocalDay(DA6)=31 And LocalHour(DA6)=9 And LocalMinute(DA6)=40)</stp>
        <stp>Bar</stp>
        <stp/>
        <stp>Close</stp>
        <stp>A5C</stp>
        <stp>0</stp>
        <stp>all</stp>
        <stp/>
        <stp/>
        <stp>True</stp>
        <stp/>
        <stp/>
        <tr r="U33" s="2"/>
      </tp>
      <tp>
        <v>0.76114999999999999</v>
        <stp/>
        <stp>StudyData</stp>
        <stp>Close(DA6) when (LocalMonth(DA6)=3 And LocalDay(DA6)=31 And LocalHour(DA6)=7 And LocalMinute(DA6)=50)</stp>
        <stp>Bar</stp>
        <stp/>
        <stp>Close</stp>
        <stp>A5C</stp>
        <stp>0</stp>
        <stp>all</stp>
        <stp/>
        <stp/>
        <stp>True</stp>
        <stp/>
        <stp/>
        <tr r="U11" s="2"/>
      </tp>
      <tp>
        <v>0.76105</v>
        <stp/>
        <stp>StudyData</stp>
        <stp>Close(DA6) when (LocalMonth(DA6)=3 And LocalDay(DA6)=31 And LocalHour(DA6)=7 And LocalMinute(DA6)=55)</stp>
        <stp>Bar</stp>
        <stp/>
        <stp>Close</stp>
        <stp>A5C</stp>
        <stp>0</stp>
        <stp>all</stp>
        <stp/>
        <stp/>
        <stp>True</stp>
        <stp/>
        <stp/>
        <tr r="U12" s="2"/>
      </tp>
      <tp>
        <v>0.76180000000000003</v>
        <stp/>
        <stp>StudyData</stp>
        <stp>Close(DA6) when (LocalMonth(DA6)=3 And LocalDay(DA6)=31 And LocalHour(DA6)=9 And LocalMinute(DA6)=55)</stp>
        <stp>Bar</stp>
        <stp/>
        <stp>Close</stp>
        <stp>A5C</stp>
        <stp>0</stp>
        <stp>all</stp>
        <stp/>
        <stp/>
        <stp>True</stp>
        <stp/>
        <stp/>
        <tr r="U36" s="2"/>
      </tp>
      <tp>
        <v>0.76219999999999999</v>
        <stp/>
        <stp>StudyData</stp>
        <stp>Close(DA6) when (LocalMonth(DA6)=3 And LocalDay(DA6)=31 And LocalHour(DA6)=8 And LocalMinute(DA6)=55)</stp>
        <stp>Bar</stp>
        <stp/>
        <stp>Close</stp>
        <stp>A5C</stp>
        <stp>0</stp>
        <stp>all</stp>
        <stp/>
        <stp/>
        <stp>True</stp>
        <stp/>
        <stp/>
        <tr r="U24" s="2"/>
      </tp>
      <tp>
        <v>0.76154999999999995</v>
        <stp/>
        <stp>StudyData</stp>
        <stp>Close(DA6) when (LocalMonth(DA6)=3 And LocalDay(DA6)=31 And LocalHour(DA6)=8 And LocalMinute(DA6)=50)</stp>
        <stp>Bar</stp>
        <stp/>
        <stp>Close</stp>
        <stp>A5C</stp>
        <stp>0</stp>
        <stp>all</stp>
        <stp/>
        <stp/>
        <stp>True</stp>
        <stp/>
        <stp/>
        <tr r="U23" s="2"/>
      </tp>
      <tp>
        <v>0.76200000000000001</v>
        <stp/>
        <stp>StudyData</stp>
        <stp>Close(DA6) when (LocalMonth(DA6)=3 And LocalDay(DA6)=31 And LocalHour(DA6)=9 And LocalMinute(DA6)=50)</stp>
        <stp>Bar</stp>
        <stp/>
        <stp>Close</stp>
        <stp>A5C</stp>
        <stp>0</stp>
        <stp>all</stp>
        <stp/>
        <stp/>
        <stp>True</stp>
        <stp/>
        <stp/>
        <tr r="U35" s="2"/>
      </tp>
      <tp>
        <v>1.1748000000000001</v>
        <stp/>
        <stp>StudyData</stp>
        <stp>Close(EU6) when (LocalMonth(EU6)=3 And LocalDay(EU6)=31 And LocalHour(EU6)=7 And LocalMinute(EU6)=40)</stp>
        <stp>Bar</stp>
        <stp/>
        <stp>Close</stp>
        <stp>A5C</stp>
        <stp>0</stp>
        <stp>all</stp>
        <stp/>
        <stp/>
        <stp>True</stp>
        <stp/>
        <stp/>
        <tr r="O9" s="2"/>
      </tp>
      <tp>
        <v>1.1742999999999999</v>
        <stp/>
        <stp>StudyData</stp>
        <stp>Close(EU6) when (LocalMonth(EU6)=3 And LocalDay(EU6)=31 And LocalHour(EU6)=7 And LocalMinute(EU6)=45)</stp>
        <stp>Bar</stp>
        <stp/>
        <stp>Close</stp>
        <stp>A5C</stp>
        <stp>0</stp>
        <stp>all</stp>
        <stp/>
        <stp/>
        <stp>True</stp>
        <stp/>
        <stp/>
        <tr r="O10" s="2"/>
      </tp>
      <tp>
        <v>1.1759999999999999</v>
        <stp/>
        <stp>StudyData</stp>
        <stp>Close(EU6) when (LocalMonth(EU6)=3 And LocalDay(EU6)=31 And LocalHour(EU6)=9 And LocalMinute(EU6)=45)</stp>
        <stp>Bar</stp>
        <stp/>
        <stp>Close</stp>
        <stp>A5C</stp>
        <stp>0</stp>
        <stp>all</stp>
        <stp/>
        <stp/>
        <stp>True</stp>
        <stp/>
        <stp/>
        <tr r="O34" s="2"/>
      </tp>
      <tp>
        <v>1.1749000000000001</v>
        <stp/>
        <stp>StudyData</stp>
        <stp>Close(EU6) when (LocalMonth(EU6)=3 And LocalDay(EU6)=31 And LocalHour(EU6)=8 And LocalMinute(EU6)=45)</stp>
        <stp>Bar</stp>
        <stp/>
        <stp>Close</stp>
        <stp>A5C</stp>
        <stp>0</stp>
        <stp>all</stp>
        <stp/>
        <stp/>
        <stp>True</stp>
        <stp/>
        <stp/>
        <tr r="O22" s="2"/>
      </tp>
      <tp>
        <v>1.1748499999999999</v>
        <stp/>
        <stp>StudyData</stp>
        <stp>Close(EU6) when (LocalMonth(EU6)=3 And LocalDay(EU6)=31 And LocalHour(EU6)=8 And LocalMinute(EU6)=40)</stp>
        <stp>Bar</stp>
        <stp/>
        <stp>Close</stp>
        <stp>A5C</stp>
        <stp>0</stp>
        <stp>all</stp>
        <stp/>
        <stp/>
        <stp>True</stp>
        <stp/>
        <stp/>
        <tr r="O21" s="2"/>
      </tp>
      <tp>
        <v>1.1758</v>
        <stp/>
        <stp>StudyData</stp>
        <stp>Close(EU6) when (LocalMonth(EU6)=3 And LocalDay(EU6)=31 And LocalHour(EU6)=9 And LocalMinute(EU6)=40)</stp>
        <stp>Bar</stp>
        <stp/>
        <stp>Close</stp>
        <stp>A5C</stp>
        <stp>0</stp>
        <stp>all</stp>
        <stp/>
        <stp/>
        <stp>True</stp>
        <stp/>
        <stp/>
        <tr r="O33" s="2"/>
      </tp>
      <tp>
        <v>1.1742999999999999</v>
        <stp/>
        <stp>StudyData</stp>
        <stp>Close(EU6) when (LocalMonth(EU6)=3 And LocalDay(EU6)=31 And LocalHour(EU6)=7 And LocalMinute(EU6)=50)</stp>
        <stp>Bar</stp>
        <stp/>
        <stp>Close</stp>
        <stp>A5C</stp>
        <stp>0</stp>
        <stp>all</stp>
        <stp/>
        <stp/>
        <stp>True</stp>
        <stp/>
        <stp/>
        <tr r="O11" s="2"/>
      </tp>
      <tp>
        <v>1.1742999999999999</v>
        <stp/>
        <stp>StudyData</stp>
        <stp>Close(EU6) when (LocalMonth(EU6)=3 And LocalDay(EU6)=31 And LocalHour(EU6)=7 And LocalMinute(EU6)=55)</stp>
        <stp>Bar</stp>
        <stp/>
        <stp>Close</stp>
        <stp>A5C</stp>
        <stp>0</stp>
        <stp>all</stp>
        <stp/>
        <stp/>
        <stp>True</stp>
        <stp/>
        <stp/>
        <tr r="O12" s="2"/>
      </tp>
      <tp>
        <v>1.1769000000000001</v>
        <stp/>
        <stp>StudyData</stp>
        <stp>Close(EU6) when (LocalMonth(EU6)=3 And LocalDay(EU6)=31 And LocalHour(EU6)=9 And LocalMinute(EU6)=55)</stp>
        <stp>Bar</stp>
        <stp/>
        <stp>Close</stp>
        <stp>A5C</stp>
        <stp>0</stp>
        <stp>all</stp>
        <stp/>
        <stp/>
        <stp>True</stp>
        <stp/>
        <stp/>
        <tr r="O36" s="2"/>
      </tp>
      <tp>
        <v>1.1752499999999999</v>
        <stp/>
        <stp>StudyData</stp>
        <stp>Close(EU6) when (LocalMonth(EU6)=3 And LocalDay(EU6)=31 And LocalHour(EU6)=8 And LocalMinute(EU6)=55)</stp>
        <stp>Bar</stp>
        <stp/>
        <stp>Close</stp>
        <stp>A5C</stp>
        <stp>0</stp>
        <stp>all</stp>
        <stp/>
        <stp/>
        <stp>True</stp>
        <stp/>
        <stp/>
        <tr r="O24" s="2"/>
      </tp>
      <tp>
        <v>1.1748499999999999</v>
        <stp/>
        <stp>StudyData</stp>
        <stp>Close(EU6) when (LocalMonth(EU6)=3 And LocalDay(EU6)=31 And LocalHour(EU6)=8 And LocalMinute(EU6)=50)</stp>
        <stp>Bar</stp>
        <stp/>
        <stp>Close</stp>
        <stp>A5C</stp>
        <stp>0</stp>
        <stp>all</stp>
        <stp/>
        <stp/>
        <stp>True</stp>
        <stp/>
        <stp/>
        <tr r="O23" s="2"/>
      </tp>
      <tp>
        <v>1.17605</v>
        <stp/>
        <stp>StudyData</stp>
        <stp>Close(EU6) when (LocalMonth(EU6)=3 And LocalDay(EU6)=31 And LocalHour(EU6)=9 And LocalMinute(EU6)=50)</stp>
        <stp>Bar</stp>
        <stp/>
        <stp>Close</stp>
        <stp>A5C</stp>
        <stp>0</stp>
        <stp>all</stp>
        <stp/>
        <stp/>
        <stp>True</stp>
        <stp/>
        <stp/>
        <tr r="O35" s="2"/>
      </tp>
      <tp>
        <v>1.1741999999999999</v>
        <stp/>
        <stp>StudyData</stp>
        <stp>Close(EU6) when (LocalMonth(EU6)=3 And LocalDay(EU6)=31 And LocalHour(EU6)=7 And LocalMinute(EU6)=10)</stp>
        <stp>Bar</stp>
        <stp/>
        <stp>Close</stp>
        <stp>A5C</stp>
        <stp>0</stp>
        <stp>all</stp>
        <stp/>
        <stp/>
        <stp>True</stp>
        <stp/>
        <stp/>
        <tr r="O3" s="2"/>
      </tp>
      <tp>
        <v>1.17465</v>
        <stp/>
        <stp>StudyData</stp>
        <stp>Close(EU6) when (LocalMonth(EU6)=3 And LocalDay(EU6)=31 And LocalHour(EU6)=7 And LocalMinute(EU6)=15)</stp>
        <stp>Bar</stp>
        <stp/>
        <stp>Close</stp>
        <stp>A5C</stp>
        <stp>0</stp>
        <stp>all</stp>
        <stp/>
        <stp/>
        <stp>True</stp>
        <stp/>
        <stp/>
        <tr r="O4" s="2"/>
      </tp>
      <tp>
        <v>1.17635</v>
        <stp/>
        <stp>StudyData</stp>
        <stp>Close(EU6) when (LocalMonth(EU6)=3 And LocalDay(EU6)=31 And LocalHour(EU6)=9 And LocalMinute(EU6)=15)</stp>
        <stp>Bar</stp>
        <stp/>
        <stp>Close</stp>
        <stp>A5C</stp>
        <stp>0</stp>
        <stp>all</stp>
        <stp/>
        <stp/>
        <stp>True</stp>
        <stp/>
        <stp/>
        <tr r="O28" s="2"/>
      </tp>
      <tp>
        <v>1.1740999999999999</v>
        <stp/>
        <stp>StudyData</stp>
        <stp>Close(EU6) when (LocalMonth(EU6)=3 And LocalDay(EU6)=31 And LocalHour(EU6)=8 And LocalMinute(EU6)=15)</stp>
        <stp>Bar</stp>
        <stp/>
        <stp>Close</stp>
        <stp>A5C</stp>
        <stp>0</stp>
        <stp>all</stp>
        <stp/>
        <stp/>
        <stp>True</stp>
        <stp/>
        <stp/>
        <tr r="O16" s="2"/>
      </tp>
      <tp>
        <v>1.1740999999999999</v>
        <stp/>
        <stp>StudyData</stp>
        <stp>Close(EU6) when (LocalMonth(EU6)=3 And LocalDay(EU6)=31 And LocalHour(EU6)=8 And LocalMinute(EU6)=10)</stp>
        <stp>Bar</stp>
        <stp/>
        <stp>Close</stp>
        <stp>A5C</stp>
        <stp>0</stp>
        <stp>all</stp>
        <stp/>
        <stp/>
        <stp>True</stp>
        <stp/>
        <stp/>
        <tr r="O15" s="2"/>
      </tp>
      <tp>
        <v>1.17615</v>
        <stp/>
        <stp>StudyData</stp>
        <stp>Close(EU6) when (LocalMonth(EU6)=3 And LocalDay(EU6)=31 And LocalHour(EU6)=9 And LocalMinute(EU6)=10)</stp>
        <stp>Bar</stp>
        <stp/>
        <stp>Close</stp>
        <stp>A5C</stp>
        <stp>0</stp>
        <stp>all</stp>
        <stp/>
        <stp/>
        <stp>True</stp>
        <stp/>
        <stp/>
        <tr r="O27" s="2"/>
      </tp>
      <tp>
        <v>1.17455</v>
        <stp/>
        <stp>StudyData</stp>
        <stp>Close(EU6) when (LocalMonth(EU6)=3 And LocalDay(EU6)=31 And LocalHour(EU6)=7 And LocalMinute(EU6)=20)</stp>
        <stp>Bar</stp>
        <stp/>
        <stp>Close</stp>
        <stp>A5C</stp>
        <stp>0</stp>
        <stp>all</stp>
        <stp/>
        <stp/>
        <stp>True</stp>
        <stp/>
        <stp/>
        <tr r="O5" s="2"/>
      </tp>
      <tp>
        <v>1.1745000000000001</v>
        <stp/>
        <stp>StudyData</stp>
        <stp>Close(EU6) when (LocalMonth(EU6)=3 And LocalDay(EU6)=31 And LocalHour(EU6)=7 And LocalMinute(EU6)=25)</stp>
        <stp>Bar</stp>
        <stp/>
        <stp>Close</stp>
        <stp>A5C</stp>
        <stp>0</stp>
        <stp>all</stp>
        <stp/>
        <stp/>
        <stp>True</stp>
        <stp/>
        <stp/>
        <tr r="O6" s="2"/>
      </tp>
      <tp>
        <v>1.17615</v>
        <stp/>
        <stp>StudyData</stp>
        <stp>Close(EU6) when (LocalMonth(EU6)=3 And LocalDay(EU6)=31 And LocalHour(EU6)=9 And LocalMinute(EU6)=25)</stp>
        <stp>Bar</stp>
        <stp/>
        <stp>Close</stp>
        <stp>A5C</stp>
        <stp>0</stp>
        <stp>all</stp>
        <stp/>
        <stp/>
        <stp>True</stp>
        <stp/>
        <stp/>
        <tr r="O30" s="2"/>
      </tp>
      <tp>
        <v>1.1745000000000001</v>
        <stp/>
        <stp>StudyData</stp>
        <stp>Close(EU6) when (LocalMonth(EU6)=3 And LocalDay(EU6)=31 And LocalHour(EU6)=8 And LocalMinute(EU6)=25)</stp>
        <stp>Bar</stp>
        <stp/>
        <stp>Close</stp>
        <stp>A5C</stp>
        <stp>0</stp>
        <stp>all</stp>
        <stp/>
        <stp/>
        <stp>True</stp>
        <stp/>
        <stp/>
        <tr r="O18" s="2"/>
      </tp>
      <tp>
        <v>1.17425</v>
        <stp/>
        <stp>StudyData</stp>
        <stp>Close(EU6) when (LocalMonth(EU6)=3 And LocalDay(EU6)=31 And LocalHour(EU6)=8 And LocalMinute(EU6)=20)</stp>
        <stp>Bar</stp>
        <stp/>
        <stp>Close</stp>
        <stp>A5C</stp>
        <stp>0</stp>
        <stp>all</stp>
        <stp/>
        <stp/>
        <stp>True</stp>
        <stp/>
        <stp/>
        <tr r="O17" s="2"/>
      </tp>
      <tp>
        <v>1.1759999999999999</v>
        <stp/>
        <stp>StudyData</stp>
        <stp>Close(EU6) when (LocalMonth(EU6)=3 And LocalDay(EU6)=31 And LocalHour(EU6)=9 And LocalMinute(EU6)=20)</stp>
        <stp>Bar</stp>
        <stp/>
        <stp>Close</stp>
        <stp>A5C</stp>
        <stp>0</stp>
        <stp>all</stp>
        <stp/>
        <stp/>
        <stp>True</stp>
        <stp/>
        <stp/>
        <tr r="O29" s="2"/>
      </tp>
      <tp>
        <v>1.17465</v>
        <stp/>
        <stp>StudyData</stp>
        <stp>Close(EU6) when (LocalMonth(EU6)=3 And LocalDay(EU6)=31 And LocalHour(EU6)=7 And LocalMinute(EU6)=30)</stp>
        <stp>Bar</stp>
        <stp/>
        <stp>Close</stp>
        <stp>A5C</stp>
        <stp>0</stp>
        <stp>all</stp>
        <stp/>
        <stp/>
        <stp>True</stp>
        <stp/>
        <stp/>
        <tr r="O7" s="2"/>
      </tp>
      <tp>
        <v>1.1744000000000001</v>
        <stp/>
        <stp>StudyData</stp>
        <stp>Close(EU6) when (LocalMonth(EU6)=3 And LocalDay(EU6)=31 And LocalHour(EU6)=7 And LocalMinute(EU6)=35)</stp>
        <stp>Bar</stp>
        <stp/>
        <stp>Close</stp>
        <stp>A5C</stp>
        <stp>0</stp>
        <stp>all</stp>
        <stp/>
        <stp/>
        <stp>True</stp>
        <stp/>
        <stp/>
        <tr r="O8" s="2"/>
      </tp>
      <tp>
        <v>1.1759999999999999</v>
        <stp/>
        <stp>StudyData</stp>
        <stp>Close(EU6) when (LocalMonth(EU6)=3 And LocalDay(EU6)=31 And LocalHour(EU6)=9 And LocalMinute(EU6)=35)</stp>
        <stp>Bar</stp>
        <stp/>
        <stp>Close</stp>
        <stp>A5C</stp>
        <stp>0</stp>
        <stp>all</stp>
        <stp/>
        <stp/>
        <stp>True</stp>
        <stp/>
        <stp/>
        <tr r="O32" s="2"/>
      </tp>
      <tp>
        <v>1.1749000000000001</v>
        <stp/>
        <stp>StudyData</stp>
        <stp>Close(EU6) when (LocalMonth(EU6)=3 And LocalDay(EU6)=31 And LocalHour(EU6)=8 And LocalMinute(EU6)=35)</stp>
        <stp>Bar</stp>
        <stp/>
        <stp>Close</stp>
        <stp>A5C</stp>
        <stp>0</stp>
        <stp>all</stp>
        <stp/>
        <stp/>
        <stp>True</stp>
        <stp/>
        <stp/>
        <tr r="O20" s="2"/>
      </tp>
      <tp>
        <v>1.1748499999999999</v>
        <stp/>
        <stp>StudyData</stp>
        <stp>Close(EU6) when (LocalMonth(EU6)=3 And LocalDay(EU6)=31 And LocalHour(EU6)=8 And LocalMinute(EU6)=30)</stp>
        <stp>Bar</stp>
        <stp/>
        <stp>Close</stp>
        <stp>A5C</stp>
        <stp>0</stp>
        <stp>all</stp>
        <stp/>
        <stp/>
        <stp>True</stp>
        <stp/>
        <stp/>
        <tr r="O19" s="2"/>
      </tp>
      <tp>
        <v>1.17635</v>
        <stp/>
        <stp>StudyData</stp>
        <stp>Close(EU6) when (LocalMonth(EU6)=3 And LocalDay(EU6)=31 And LocalHour(EU6)=9 And LocalMinute(EU6)=30)</stp>
        <stp>Bar</stp>
        <stp/>
        <stp>Close</stp>
        <stp>A5C</stp>
        <stp>0</stp>
        <stp>all</stp>
        <stp/>
        <stp/>
        <stp>True</stp>
        <stp/>
        <stp/>
        <tr r="O31" s="2"/>
      </tp>
      <tp>
        <v>1.3763000000000001</v>
        <stp/>
        <stp>StudyData</stp>
        <stp>Close(BP6) when (LocalMonth(BP6)=3 And LocalDay(BP6)=31 And LocalHour(BP6)=7 And LocalMinute(BP6)=10)</stp>
        <stp>Bar</stp>
        <stp/>
        <stp>Close</stp>
        <stp>A5C</stp>
        <stp>0</stp>
        <stp>all</stp>
        <stp/>
        <stp/>
        <stp>True</stp>
        <stp/>
        <stp/>
        <tr r="J3" s="2"/>
      </tp>
      <tp>
        <v>1.3767</v>
        <stp/>
        <stp>StudyData</stp>
        <stp>Close(BP6) when (LocalMonth(BP6)=3 And LocalDay(BP6)=31 And LocalHour(BP6)=7 And LocalMinute(BP6)=15)</stp>
        <stp>Bar</stp>
        <stp/>
        <stp>Close</stp>
        <stp>A5C</stp>
        <stp>0</stp>
        <stp>all</stp>
        <stp/>
        <stp/>
        <stp>True</stp>
        <stp/>
        <stp/>
        <tr r="J4" s="2"/>
      </tp>
      <tp>
        <v>1.3809</v>
        <stp/>
        <stp>StudyData</stp>
        <stp>Close(BP6) when (LocalMonth(BP6)=3 And LocalDay(BP6)=31 And LocalHour(BP6)=9 And LocalMinute(BP6)=15)</stp>
        <stp>Bar</stp>
        <stp/>
        <stp>Close</stp>
        <stp>A5C</stp>
        <stp>0</stp>
        <stp>all</stp>
        <stp/>
        <stp/>
        <stp>True</stp>
        <stp/>
        <stp/>
        <tr r="J28" s="2"/>
      </tp>
      <tp>
        <v>1.3766</v>
        <stp/>
        <stp>StudyData</stp>
        <stp>Close(BP6) when (LocalMonth(BP6)=3 And LocalDay(BP6)=31 And LocalHour(BP6)=8 And LocalMinute(BP6)=15)</stp>
        <stp>Bar</stp>
        <stp/>
        <stp>Close</stp>
        <stp>A5C</stp>
        <stp>0</stp>
        <stp>all</stp>
        <stp/>
        <stp/>
        <stp>True</stp>
        <stp/>
        <stp/>
        <tr r="J16" s="2"/>
      </tp>
      <tp>
        <v>1.3767</v>
        <stp/>
        <stp>StudyData</stp>
        <stp>Close(BP6) when (LocalMonth(BP6)=3 And LocalDay(BP6)=31 And LocalHour(BP6)=8 And LocalMinute(BP6)=10)</stp>
        <stp>Bar</stp>
        <stp/>
        <stp>Close</stp>
        <stp>A5C</stp>
        <stp>0</stp>
        <stp>all</stp>
        <stp/>
        <stp/>
        <stp>True</stp>
        <stp/>
        <stp/>
        <tr r="J15" s="2"/>
      </tp>
      <tp>
        <v>1.3802000000000001</v>
        <stp/>
        <stp>StudyData</stp>
        <stp>Close(BP6) when (LocalMonth(BP6)=3 And LocalDay(BP6)=31 And LocalHour(BP6)=9 And LocalMinute(BP6)=10)</stp>
        <stp>Bar</stp>
        <stp/>
        <stp>Close</stp>
        <stp>A5C</stp>
        <stp>0</stp>
        <stp>all</stp>
        <stp/>
        <stp/>
        <stp>True</stp>
        <stp/>
        <stp/>
        <tr r="J27" s="2"/>
      </tp>
      <tp>
        <v>1.3771</v>
        <stp/>
        <stp>StudyData</stp>
        <stp>Close(BP6) when (LocalMonth(BP6)=3 And LocalDay(BP6)=31 And LocalHour(BP6)=7 And LocalMinute(BP6)=30)</stp>
        <stp>Bar</stp>
        <stp/>
        <stp>Close</stp>
        <stp>A5C</stp>
        <stp>0</stp>
        <stp>all</stp>
        <stp/>
        <stp/>
        <stp>True</stp>
        <stp/>
        <stp/>
        <tr r="J7" s="2"/>
      </tp>
      <tp>
        <v>1.3773</v>
        <stp/>
        <stp>StudyData</stp>
        <stp>Close(BP6) when (LocalMonth(BP6)=3 And LocalDay(BP6)=31 And LocalHour(BP6)=7 And LocalMinute(BP6)=35)</stp>
        <stp>Bar</stp>
        <stp/>
        <stp>Close</stp>
        <stp>A5C</stp>
        <stp>0</stp>
        <stp>all</stp>
        <stp/>
        <stp/>
        <stp>True</stp>
        <stp/>
        <stp/>
        <tr r="J8" s="2"/>
      </tp>
      <tp>
        <v>1.3796999999999999</v>
        <stp/>
        <stp>StudyData</stp>
        <stp>Close(BP6) when (LocalMonth(BP6)=3 And LocalDay(BP6)=31 And LocalHour(BP6)=9 And LocalMinute(BP6)=35)</stp>
        <stp>Bar</stp>
        <stp/>
        <stp>Close</stp>
        <stp>A5C</stp>
        <stp>0</stp>
        <stp>all</stp>
        <stp/>
        <stp/>
        <stp>True</stp>
        <stp/>
        <stp/>
        <tr r="J32" s="2"/>
      </tp>
      <tp>
        <v>1.3777999999999999</v>
        <stp/>
        <stp>StudyData</stp>
        <stp>Close(BP6) when (LocalMonth(BP6)=3 And LocalDay(BP6)=31 And LocalHour(BP6)=8 And LocalMinute(BP6)=35)</stp>
        <stp>Bar</stp>
        <stp/>
        <stp>Close</stp>
        <stp>A5C</stp>
        <stp>0</stp>
        <stp>all</stp>
        <stp/>
        <stp/>
        <stp>True</stp>
        <stp/>
        <stp/>
        <tr r="J20" s="2"/>
      </tp>
      <tp>
        <v>1.3775999999999999</v>
        <stp/>
        <stp>StudyData</stp>
        <stp>Close(BP6) when (LocalMonth(BP6)=3 And LocalDay(BP6)=31 And LocalHour(BP6)=8 And LocalMinute(BP6)=30)</stp>
        <stp>Bar</stp>
        <stp/>
        <stp>Close</stp>
        <stp>A5C</stp>
        <stp>0</stp>
        <stp>all</stp>
        <stp/>
        <stp/>
        <stp>True</stp>
        <stp/>
        <stp/>
        <tr r="J19" s="2"/>
      </tp>
      <tp>
        <v>1.3807</v>
        <stp/>
        <stp>StudyData</stp>
        <stp>Close(BP6) when (LocalMonth(BP6)=3 And LocalDay(BP6)=31 And LocalHour(BP6)=9 And LocalMinute(BP6)=30)</stp>
        <stp>Bar</stp>
        <stp/>
        <stp>Close</stp>
        <stp>A5C</stp>
        <stp>0</stp>
        <stp>all</stp>
        <stp/>
        <stp/>
        <stp>True</stp>
        <stp/>
        <stp/>
        <tr r="J31" s="2"/>
      </tp>
      <tp>
        <v>1.3768</v>
        <stp/>
        <stp>StudyData</stp>
        <stp>Close(BP6) when (LocalMonth(BP6)=3 And LocalDay(BP6)=31 And LocalHour(BP6)=7 And LocalMinute(BP6)=20)</stp>
        <stp>Bar</stp>
        <stp/>
        <stp>Close</stp>
        <stp>A5C</stp>
        <stp>0</stp>
        <stp>all</stp>
        <stp/>
        <stp/>
        <stp>True</stp>
        <stp/>
        <stp/>
        <tr r="J5" s="2"/>
      </tp>
      <tp>
        <v>1.3769</v>
        <stp/>
        <stp>StudyData</stp>
        <stp>Close(BP6) when (LocalMonth(BP6)=3 And LocalDay(BP6)=31 And LocalHour(BP6)=7 And LocalMinute(BP6)=25)</stp>
        <stp>Bar</stp>
        <stp/>
        <stp>Close</stp>
        <stp>A5C</stp>
        <stp>0</stp>
        <stp>all</stp>
        <stp/>
        <stp/>
        <stp>True</stp>
        <stp/>
        <stp/>
        <tr r="J6" s="2"/>
      </tp>
      <tp>
        <v>1.3807</v>
        <stp/>
        <stp>StudyData</stp>
        <stp>Close(BP6) when (LocalMonth(BP6)=3 And LocalDay(BP6)=31 And LocalHour(BP6)=9 And LocalMinute(BP6)=25)</stp>
        <stp>Bar</stp>
        <stp/>
        <stp>Close</stp>
        <stp>A5C</stp>
        <stp>0</stp>
        <stp>all</stp>
        <stp/>
        <stp/>
        <stp>True</stp>
        <stp/>
        <stp/>
        <tr r="J30" s="2"/>
      </tp>
      <tp>
        <v>1.3771</v>
        <stp/>
        <stp>StudyData</stp>
        <stp>Close(BP6) when (LocalMonth(BP6)=3 And LocalDay(BP6)=31 And LocalHour(BP6)=8 And LocalMinute(BP6)=25)</stp>
        <stp>Bar</stp>
        <stp/>
        <stp>Close</stp>
        <stp>A5C</stp>
        <stp>0</stp>
        <stp>all</stp>
        <stp/>
        <stp/>
        <stp>True</stp>
        <stp/>
        <stp/>
        <tr r="J18" s="2"/>
      </tp>
      <tp>
        <v>1.3771</v>
        <stp/>
        <stp>StudyData</stp>
        <stp>Close(BP6) when (LocalMonth(BP6)=3 And LocalDay(BP6)=31 And LocalHour(BP6)=8 And LocalMinute(BP6)=20)</stp>
        <stp>Bar</stp>
        <stp/>
        <stp>Close</stp>
        <stp>A5C</stp>
        <stp>0</stp>
        <stp>all</stp>
        <stp/>
        <stp/>
        <stp>True</stp>
        <stp/>
        <stp/>
        <tr r="J17" s="2"/>
      </tp>
      <tp>
        <v>1.3801000000000001</v>
        <stp/>
        <stp>StudyData</stp>
        <stp>Close(BP6) when (LocalMonth(BP6)=3 And LocalDay(BP6)=31 And LocalHour(BP6)=9 And LocalMinute(BP6)=20)</stp>
        <stp>Bar</stp>
        <stp/>
        <stp>Close</stp>
        <stp>A5C</stp>
        <stp>0</stp>
        <stp>all</stp>
        <stp/>
        <stp/>
        <stp>True</stp>
        <stp/>
        <stp/>
        <tr r="J29" s="2"/>
      </tp>
      <tp>
        <v>1.377</v>
        <stp/>
        <stp>StudyData</stp>
        <stp>Close(BP6) when (LocalMonth(BP6)=3 And LocalDay(BP6)=31 And LocalHour(BP6)=7 And LocalMinute(BP6)=50)</stp>
        <stp>Bar</stp>
        <stp/>
        <stp>Close</stp>
        <stp>A5C</stp>
        <stp>0</stp>
        <stp>all</stp>
        <stp/>
        <stp/>
        <stp>True</stp>
        <stp/>
        <stp/>
        <tr r="J11" s="2"/>
      </tp>
      <tp>
        <v>1.377</v>
        <stp/>
        <stp>StudyData</stp>
        <stp>Close(BP6) when (LocalMonth(BP6)=3 And LocalDay(BP6)=31 And LocalHour(BP6)=7 And LocalMinute(BP6)=55)</stp>
        <stp>Bar</stp>
        <stp/>
        <stp>Close</stp>
        <stp>A5C</stp>
        <stp>0</stp>
        <stp>all</stp>
        <stp/>
        <stp/>
        <stp>True</stp>
        <stp/>
        <stp/>
        <tr r="J12" s="2"/>
      </tp>
      <tp>
        <v>1.3798999999999999</v>
        <stp/>
        <stp>StudyData</stp>
        <stp>Close(BP6) when (LocalMonth(BP6)=3 And LocalDay(BP6)=31 And LocalHour(BP6)=9 And LocalMinute(BP6)=55)</stp>
        <stp>Bar</stp>
        <stp/>
        <stp>Close</stp>
        <stp>A5C</stp>
        <stp>0</stp>
        <stp>all</stp>
        <stp/>
        <stp/>
        <stp>True</stp>
        <stp/>
        <stp/>
        <tr r="J36" s="2"/>
      </tp>
      <tp>
        <v>1.3786</v>
        <stp/>
        <stp>StudyData</stp>
        <stp>Close(BP6) when (LocalMonth(BP6)=3 And LocalDay(BP6)=31 And LocalHour(BP6)=8 And LocalMinute(BP6)=55)</stp>
        <stp>Bar</stp>
        <stp/>
        <stp>Close</stp>
        <stp>A5C</stp>
        <stp>0</stp>
        <stp>all</stp>
        <stp/>
        <stp/>
        <stp>True</stp>
        <stp/>
        <stp/>
        <tr r="J24" s="2"/>
      </tp>
      <tp>
        <v>1.3782000000000001</v>
        <stp/>
        <stp>StudyData</stp>
        <stp>Close(BP6) when (LocalMonth(BP6)=3 And LocalDay(BP6)=31 And LocalHour(BP6)=8 And LocalMinute(BP6)=50)</stp>
        <stp>Bar</stp>
        <stp/>
        <stp>Close</stp>
        <stp>A5C</stp>
        <stp>0</stp>
        <stp>all</stp>
        <stp/>
        <stp/>
        <stp>True</stp>
        <stp/>
        <stp/>
        <tr r="J23" s="2"/>
      </tp>
      <tp>
        <v>1.3798999999999999</v>
        <stp/>
        <stp>StudyData</stp>
        <stp>Close(BP6) when (LocalMonth(BP6)=3 And LocalDay(BP6)=31 And LocalHour(BP6)=9 And LocalMinute(BP6)=50)</stp>
        <stp>Bar</stp>
        <stp/>
        <stp>Close</stp>
        <stp>A5C</stp>
        <stp>0</stp>
        <stp>all</stp>
        <stp/>
        <stp/>
        <stp>True</stp>
        <stp/>
        <stp/>
        <tr r="J35" s="2"/>
      </tp>
      <tp>
        <v>1.3776999999999999</v>
        <stp/>
        <stp>StudyData</stp>
        <stp>Close(BP6) when (LocalMonth(BP6)=3 And LocalDay(BP6)=31 And LocalHour(BP6)=7 And LocalMinute(BP6)=40)</stp>
        <stp>Bar</stp>
        <stp/>
        <stp>Close</stp>
        <stp>A5C</stp>
        <stp>0</stp>
        <stp>all</stp>
        <stp/>
        <stp/>
        <stp>True</stp>
        <stp/>
        <stp/>
        <tr r="J9" s="2"/>
      </tp>
      <tp>
        <v>1.3773</v>
        <stp/>
        <stp>StudyData</stp>
        <stp>Close(BP6) when (LocalMonth(BP6)=3 And LocalDay(BP6)=31 And LocalHour(BP6)=7 And LocalMinute(BP6)=45)</stp>
        <stp>Bar</stp>
        <stp/>
        <stp>Close</stp>
        <stp>A5C</stp>
        <stp>0</stp>
        <stp>all</stp>
        <stp/>
        <stp/>
        <stp>True</stp>
        <stp/>
        <stp/>
        <tr r="J10" s="2"/>
      </tp>
      <tp>
        <v>1.38</v>
        <stp/>
        <stp>StudyData</stp>
        <stp>Close(BP6) when (LocalMonth(BP6)=3 And LocalDay(BP6)=31 And LocalHour(BP6)=9 And LocalMinute(BP6)=45)</stp>
        <stp>Bar</stp>
        <stp/>
        <stp>Close</stp>
        <stp>A5C</stp>
        <stp>0</stp>
        <stp>all</stp>
        <stp/>
        <stp/>
        <stp>True</stp>
        <stp/>
        <stp/>
        <tr r="J34" s="2"/>
      </tp>
      <tp>
        <v>1.3777999999999999</v>
        <stp/>
        <stp>StudyData</stp>
        <stp>Close(BP6) when (LocalMonth(BP6)=3 And LocalDay(BP6)=31 And LocalHour(BP6)=8 And LocalMinute(BP6)=45)</stp>
        <stp>Bar</stp>
        <stp/>
        <stp>Close</stp>
        <stp>A5C</stp>
        <stp>0</stp>
        <stp>all</stp>
        <stp/>
        <stp/>
        <stp>True</stp>
        <stp/>
        <stp/>
        <tr r="J22" s="2"/>
      </tp>
      <tp>
        <v>1.3776999999999999</v>
        <stp/>
        <stp>StudyData</stp>
        <stp>Close(BP6) when (LocalMonth(BP6)=3 And LocalDay(BP6)=31 And LocalHour(BP6)=8 And LocalMinute(BP6)=40)</stp>
        <stp>Bar</stp>
        <stp/>
        <stp>Close</stp>
        <stp>A5C</stp>
        <stp>0</stp>
        <stp>all</stp>
        <stp/>
        <stp/>
        <stp>True</stp>
        <stp/>
        <stp/>
        <tr r="J21" s="2"/>
      </tp>
      <tp>
        <v>1.3792</v>
        <stp/>
        <stp>StudyData</stp>
        <stp>Close(BP6) when (LocalMonth(BP6)=3 And LocalDay(BP6)=31 And LocalHour(BP6)=9 And LocalMinute(BP6)=40)</stp>
        <stp>Bar</stp>
        <stp/>
        <stp>Close</stp>
        <stp>A5C</stp>
        <stp>0</stp>
        <stp>all</stp>
        <stp/>
        <stp/>
        <stp>True</stp>
        <stp/>
        <stp/>
        <tr r="J33" s="2"/>
      </tp>
      <tp>
        <v>0.79315000000000002</v>
        <stp/>
        <stp>StudyData</stp>
        <stp>Close(CA6) when (LocalMonth(CA6)=3 And LocalDay(CA6)=31 And LocalHour(CA6)=7 And LocalMinute(CA6)=10)</stp>
        <stp>Bar</stp>
        <stp/>
        <stp>Close</stp>
        <stp>A5C</stp>
        <stp>0</stp>
        <stp>all</stp>
        <stp/>
        <stp/>
        <stp>True</stp>
        <stp/>
        <stp/>
        <tr r="X3" s="2"/>
      </tp>
      <tp>
        <v>0.79335</v>
        <stp/>
        <stp>StudyData</stp>
        <stp>Close(CA6) when (LocalMonth(CA6)=3 And LocalDay(CA6)=31 And LocalHour(CA6)=7 And LocalMinute(CA6)=15)</stp>
        <stp>Bar</stp>
        <stp/>
        <stp>Close</stp>
        <stp>A5C</stp>
        <stp>0</stp>
        <stp>all</stp>
        <stp/>
        <stp/>
        <stp>True</stp>
        <stp/>
        <stp/>
        <tr r="X4" s="2"/>
      </tp>
      <tp>
        <v>0.7974</v>
        <stp/>
        <stp>StudyData</stp>
        <stp>Close(CA6) when (LocalMonth(CA6)=3 And LocalDay(CA6)=31 And LocalHour(CA6)=9 And LocalMinute(CA6)=15)</stp>
        <stp>Bar</stp>
        <stp/>
        <stp>Close</stp>
        <stp>A5C</stp>
        <stp>0</stp>
        <stp>all</stp>
        <stp/>
        <stp/>
        <stp>True</stp>
        <stp/>
        <stp/>
        <tr r="X28" s="2"/>
      </tp>
      <tp>
        <v>0.79369999999999996</v>
        <stp/>
        <stp>StudyData</stp>
        <stp>Close(CA6) when (LocalMonth(CA6)=3 And LocalDay(CA6)=31 And LocalHour(CA6)=8 And LocalMinute(CA6)=15)</stp>
        <stp>Bar</stp>
        <stp/>
        <stp>Close</stp>
        <stp>A5C</stp>
        <stp>0</stp>
        <stp>all</stp>
        <stp/>
        <stp/>
        <stp>True</stp>
        <stp/>
        <stp/>
        <tr r="X16" s="2"/>
      </tp>
      <tp>
        <v>0.79384999999999994</v>
        <stp/>
        <stp>StudyData</stp>
        <stp>Close(CA6) when (LocalMonth(CA6)=3 And LocalDay(CA6)=31 And LocalHour(CA6)=8 And LocalMinute(CA6)=10)</stp>
        <stp>Bar</stp>
        <stp/>
        <stp>Close</stp>
        <stp>A5C</stp>
        <stp>0</stp>
        <stp>all</stp>
        <stp/>
        <stp/>
        <stp>True</stp>
        <stp/>
        <stp/>
        <tr r="X15" s="2"/>
      </tp>
      <tp>
        <v>0.79715000000000003</v>
        <stp/>
        <stp>StudyData</stp>
        <stp>Close(CA6) when (LocalMonth(CA6)=3 And LocalDay(CA6)=31 And LocalHour(CA6)=9 And LocalMinute(CA6)=10)</stp>
        <stp>Bar</stp>
        <stp/>
        <stp>Close</stp>
        <stp>A5C</stp>
        <stp>0</stp>
        <stp>all</stp>
        <stp/>
        <stp/>
        <stp>True</stp>
        <stp/>
        <stp/>
        <tr r="X27" s="2"/>
      </tp>
      <tp>
        <v>0.79344999999999999</v>
        <stp/>
        <stp>StudyData</stp>
        <stp>Close(CA6) when (LocalMonth(CA6)=3 And LocalDay(CA6)=31 And LocalHour(CA6)=7 And LocalMinute(CA6)=20)</stp>
        <stp>Bar</stp>
        <stp/>
        <stp>Close</stp>
        <stp>A5C</stp>
        <stp>0</stp>
        <stp>all</stp>
        <stp/>
        <stp/>
        <stp>True</stp>
        <stp/>
        <stp/>
        <tr r="X5" s="2"/>
      </tp>
      <tp>
        <v>0.79325000000000001</v>
        <stp/>
        <stp>StudyData</stp>
        <stp>Close(CA6) when (LocalMonth(CA6)=3 And LocalDay(CA6)=31 And LocalHour(CA6)=7 And LocalMinute(CA6)=25)</stp>
        <stp>Bar</stp>
        <stp/>
        <stp>Close</stp>
        <stp>A5C</stp>
        <stp>0</stp>
        <stp>all</stp>
        <stp/>
        <stp/>
        <stp>True</stp>
        <stp/>
        <stp/>
        <tr r="X6" s="2"/>
      </tp>
      <tp>
        <v>0.79700000000000004</v>
        <stp/>
        <stp>StudyData</stp>
        <stp>Close(CA6) when (LocalMonth(CA6)=3 And LocalDay(CA6)=31 And LocalHour(CA6)=9 And LocalMinute(CA6)=25)</stp>
        <stp>Bar</stp>
        <stp/>
        <stp>Close</stp>
        <stp>A5C</stp>
        <stp>0</stp>
        <stp>all</stp>
        <stp/>
        <stp/>
        <stp>True</stp>
        <stp/>
        <stp/>
        <tr r="X30" s="2"/>
      </tp>
      <tp>
        <v>0.79405000000000003</v>
        <stp/>
        <stp>StudyData</stp>
        <stp>Close(CA6) when (LocalMonth(CA6)=3 And LocalDay(CA6)=31 And LocalHour(CA6)=8 And LocalMinute(CA6)=25)</stp>
        <stp>Bar</stp>
        <stp/>
        <stp>Close</stp>
        <stp>A5C</stp>
        <stp>0</stp>
        <stp>all</stp>
        <stp/>
        <stp/>
        <stp>True</stp>
        <stp/>
        <stp/>
        <tr r="X18" s="2"/>
      </tp>
      <tp>
        <v>0.79400000000000004</v>
        <stp/>
        <stp>StudyData</stp>
        <stp>Close(CA6) when (LocalMonth(CA6)=3 And LocalDay(CA6)=31 And LocalHour(CA6)=8 And LocalMinute(CA6)=20)</stp>
        <stp>Bar</stp>
        <stp/>
        <stp>Close</stp>
        <stp>A5C</stp>
        <stp>0</stp>
        <stp>all</stp>
        <stp/>
        <stp/>
        <stp>True</stp>
        <stp/>
        <stp/>
        <tr r="X17" s="2"/>
      </tp>
      <tp>
        <v>0.79679999999999995</v>
        <stp/>
        <stp>StudyData</stp>
        <stp>Close(CA6) when (LocalMonth(CA6)=3 And LocalDay(CA6)=31 And LocalHour(CA6)=9 And LocalMinute(CA6)=20)</stp>
        <stp>Bar</stp>
        <stp/>
        <stp>Close</stp>
        <stp>A5C</stp>
        <stp>0</stp>
        <stp>all</stp>
        <stp/>
        <stp/>
        <stp>True</stp>
        <stp/>
        <stp/>
        <tr r="X29" s="2"/>
      </tp>
      <tp>
        <v>0.79379999999999995</v>
        <stp/>
        <stp>StudyData</stp>
        <stp>Close(CA6) when (LocalMonth(CA6)=3 And LocalDay(CA6)=31 And LocalHour(CA6)=7 And LocalMinute(CA6)=30)</stp>
        <stp>Bar</stp>
        <stp/>
        <stp>Close</stp>
        <stp>A5C</stp>
        <stp>0</stp>
        <stp>all</stp>
        <stp/>
        <stp/>
        <stp>True</stp>
        <stp/>
        <stp/>
        <tr r="X7" s="2"/>
      </tp>
      <tp>
        <v>0.79405000000000003</v>
        <stp/>
        <stp>StudyData</stp>
        <stp>Close(CA6) when (LocalMonth(CA6)=3 And LocalDay(CA6)=31 And LocalHour(CA6)=7 And LocalMinute(CA6)=35)</stp>
        <stp>Bar</stp>
        <stp/>
        <stp>Close</stp>
        <stp>A5C</stp>
        <stp>0</stp>
        <stp>all</stp>
        <stp/>
        <stp/>
        <stp>True</stp>
        <stp/>
        <stp/>
        <tr r="X8" s="2"/>
      </tp>
      <tp>
        <v>0.79635</v>
        <stp/>
        <stp>StudyData</stp>
        <stp>Close(CA6) when (LocalMonth(CA6)=3 And LocalDay(CA6)=31 And LocalHour(CA6)=9 And LocalMinute(CA6)=35)</stp>
        <stp>Bar</stp>
        <stp/>
        <stp>Close</stp>
        <stp>A5C</stp>
        <stp>0</stp>
        <stp>all</stp>
        <stp/>
        <stp/>
        <stp>True</stp>
        <stp/>
        <stp/>
        <tr r="X32" s="2"/>
      </tp>
      <tp>
        <v>0.79459999999999997</v>
        <stp/>
        <stp>StudyData</stp>
        <stp>Close(CA6) when (LocalMonth(CA6)=3 And LocalDay(CA6)=31 And LocalHour(CA6)=8 And LocalMinute(CA6)=35)</stp>
        <stp>Bar</stp>
        <stp/>
        <stp>Close</stp>
        <stp>A5C</stp>
        <stp>0</stp>
        <stp>all</stp>
        <stp/>
        <stp/>
        <stp>True</stp>
        <stp/>
        <stp/>
        <tr r="X20" s="2"/>
      </tp>
      <tp>
        <v>0.7944</v>
        <stp/>
        <stp>StudyData</stp>
        <stp>Close(CA6) when (LocalMonth(CA6)=3 And LocalDay(CA6)=31 And LocalHour(CA6)=8 And LocalMinute(CA6)=30)</stp>
        <stp>Bar</stp>
        <stp/>
        <stp>Close</stp>
        <stp>A5C</stp>
        <stp>0</stp>
        <stp>all</stp>
        <stp/>
        <stp/>
        <stp>True</stp>
        <stp/>
        <stp/>
        <tr r="X19" s="2"/>
      </tp>
      <tp>
        <v>0.79684999999999995</v>
        <stp/>
        <stp>StudyData</stp>
        <stp>Close(CA6) when (LocalMonth(CA6)=3 And LocalDay(CA6)=31 And LocalHour(CA6)=9 And LocalMinute(CA6)=30)</stp>
        <stp>Bar</stp>
        <stp/>
        <stp>Close</stp>
        <stp>A5C</stp>
        <stp>0</stp>
        <stp>all</stp>
        <stp/>
        <stp/>
        <stp>True</stp>
        <stp/>
        <stp/>
        <tr r="X31" s="2"/>
      </tp>
      <tp>
        <v>0.79425000000000001</v>
        <stp/>
        <stp>StudyData</stp>
        <stp>Close(CA6) when (LocalMonth(CA6)=3 And LocalDay(CA6)=31 And LocalHour(CA6)=7 And LocalMinute(CA6)=40)</stp>
        <stp>Bar</stp>
        <stp/>
        <stp>Close</stp>
        <stp>A5C</stp>
        <stp>0</stp>
        <stp>all</stp>
        <stp/>
        <stp/>
        <stp>True</stp>
        <stp/>
        <stp/>
        <tr r="X9" s="2"/>
      </tp>
      <tp>
        <v>0.79379999999999995</v>
        <stp/>
        <stp>StudyData</stp>
        <stp>Close(CA6) when (LocalMonth(CA6)=3 And LocalDay(CA6)=31 And LocalHour(CA6)=7 And LocalMinute(CA6)=45)</stp>
        <stp>Bar</stp>
        <stp/>
        <stp>Close</stp>
        <stp>A5C</stp>
        <stp>0</stp>
        <stp>all</stp>
        <stp/>
        <stp/>
        <stp>True</stp>
        <stp/>
        <stp/>
        <tr r="X10" s="2"/>
      </tp>
      <tp>
        <v>0.7964</v>
        <stp/>
        <stp>StudyData</stp>
        <stp>Close(CA6) when (LocalMonth(CA6)=3 And LocalDay(CA6)=31 And LocalHour(CA6)=9 And LocalMinute(CA6)=45)</stp>
        <stp>Bar</stp>
        <stp/>
        <stp>Close</stp>
        <stp>A5C</stp>
        <stp>0</stp>
        <stp>all</stp>
        <stp/>
        <stp/>
        <stp>True</stp>
        <stp/>
        <stp/>
        <tr r="X34" s="2"/>
      </tp>
      <tp>
        <v>0.79535</v>
        <stp/>
        <stp>StudyData</stp>
        <stp>Close(CA6) when (LocalMonth(CA6)=3 And LocalDay(CA6)=31 And LocalHour(CA6)=8 And LocalMinute(CA6)=45)</stp>
        <stp>Bar</stp>
        <stp/>
        <stp>Close</stp>
        <stp>A5C</stp>
        <stp>0</stp>
        <stp>all</stp>
        <stp/>
        <stp/>
        <stp>True</stp>
        <stp/>
        <stp/>
        <tr r="X22" s="2"/>
      </tp>
      <tp>
        <v>0.79490000000000005</v>
        <stp/>
        <stp>StudyData</stp>
        <stp>Close(CA6) when (LocalMonth(CA6)=3 And LocalDay(CA6)=31 And LocalHour(CA6)=8 And LocalMinute(CA6)=40)</stp>
        <stp>Bar</stp>
        <stp/>
        <stp>Close</stp>
        <stp>A5C</stp>
        <stp>0</stp>
        <stp>all</stp>
        <stp/>
        <stp/>
        <stp>True</stp>
        <stp/>
        <stp/>
        <tr r="X21" s="2"/>
      </tp>
      <tp>
        <v>0.79620000000000002</v>
        <stp/>
        <stp>StudyData</stp>
        <stp>Close(CA6) when (LocalMonth(CA6)=3 And LocalDay(CA6)=31 And LocalHour(CA6)=9 And LocalMinute(CA6)=40)</stp>
        <stp>Bar</stp>
        <stp/>
        <stp>Close</stp>
        <stp>A5C</stp>
        <stp>0</stp>
        <stp>all</stp>
        <stp/>
        <stp/>
        <stp>True</stp>
        <stp/>
        <stp/>
        <tr r="X33" s="2"/>
      </tp>
      <tp>
        <v>0.79384999999999994</v>
        <stp/>
        <stp>StudyData</stp>
        <stp>Close(CA6) when (LocalMonth(CA6)=3 And LocalDay(CA6)=31 And LocalHour(CA6)=7 And LocalMinute(CA6)=50)</stp>
        <stp>Bar</stp>
        <stp/>
        <stp>Close</stp>
        <stp>A5C</stp>
        <stp>0</stp>
        <stp>all</stp>
        <stp/>
        <stp/>
        <stp>True</stp>
        <stp/>
        <stp/>
        <tr r="X11" s="2"/>
      </tp>
      <tp>
        <v>0.79400000000000004</v>
        <stp/>
        <stp>StudyData</stp>
        <stp>Close(CA6) when (LocalMonth(CA6)=3 And LocalDay(CA6)=31 And LocalHour(CA6)=7 And LocalMinute(CA6)=55)</stp>
        <stp>Bar</stp>
        <stp/>
        <stp>Close</stp>
        <stp>A5C</stp>
        <stp>0</stp>
        <stp>all</stp>
        <stp/>
        <stp/>
        <stp>True</stp>
        <stp/>
        <stp/>
        <tr r="X12" s="2"/>
      </tp>
      <tp>
        <v>0.79584999999999995</v>
        <stp/>
        <stp>StudyData</stp>
        <stp>Close(CA6) when (LocalMonth(CA6)=3 And LocalDay(CA6)=31 And LocalHour(CA6)=9 And LocalMinute(CA6)=55)</stp>
        <stp>Bar</stp>
        <stp/>
        <stp>Close</stp>
        <stp>A5C</stp>
        <stp>0</stp>
        <stp>all</stp>
        <stp/>
        <stp/>
        <stp>True</stp>
        <stp/>
        <stp/>
        <tr r="X36" s="2"/>
      </tp>
      <tp>
        <v>0.79535</v>
        <stp/>
        <stp>StudyData</stp>
        <stp>Close(CA6) when (LocalMonth(CA6)=3 And LocalDay(CA6)=31 And LocalHour(CA6)=8 And LocalMinute(CA6)=55)</stp>
        <stp>Bar</stp>
        <stp/>
        <stp>Close</stp>
        <stp>A5C</stp>
        <stp>0</stp>
        <stp>all</stp>
        <stp/>
        <stp/>
        <stp>True</stp>
        <stp/>
        <stp/>
        <tr r="X24" s="2"/>
      </tp>
      <tp>
        <v>0.79525000000000001</v>
        <stp/>
        <stp>StudyData</stp>
        <stp>Close(CA6) when (LocalMonth(CA6)=3 And LocalDay(CA6)=31 And LocalHour(CA6)=8 And LocalMinute(CA6)=50)</stp>
        <stp>Bar</stp>
        <stp/>
        <stp>Close</stp>
        <stp>A5C</stp>
        <stp>0</stp>
        <stp>all</stp>
        <stp/>
        <stp/>
        <stp>True</stp>
        <stp/>
        <stp/>
        <tr r="X23" s="2"/>
      </tp>
      <tp>
        <v>0.79554999999999998</v>
        <stp/>
        <stp>StudyData</stp>
        <stp>Close(CA6) when (LocalMonth(CA6)=3 And LocalDay(CA6)=31 And LocalHour(CA6)=9 And LocalMinute(CA6)=50)</stp>
        <stp>Bar</stp>
        <stp/>
        <stp>Close</stp>
        <stp>A5C</stp>
        <stp>0</stp>
        <stp>all</stp>
        <stp/>
        <stp/>
        <stp>True</stp>
        <stp/>
        <stp/>
        <tr r="X35" s="2"/>
      </tp>
      <tp>
        <v>0.70020000000000004</v>
        <stp/>
        <stp>StudyData</stp>
        <stp>Close(NE6) when (LocalMonth(NE6)=3 And LocalDay(NE6)=31 And LocalHour(NE6)=7 And LocalMinute(NE6)=40)</stp>
        <stp>Bar</stp>
        <stp/>
        <stp>Close</stp>
        <stp>A5C</stp>
        <stp>0</stp>
        <stp>all</stp>
        <stp/>
        <stp/>
        <stp>True</stp>
        <stp/>
        <stp/>
        <tr r="AD9" s="2"/>
      </tp>
      <tp>
        <v>0.69950000000000001</v>
        <stp/>
        <stp>StudyData</stp>
        <stp>Close(NE6) when (LocalMonth(NE6)=3 And LocalDay(NE6)=31 And LocalHour(NE6)=7 And LocalMinute(NE6)=45)</stp>
        <stp>Bar</stp>
        <stp/>
        <stp>Close</stp>
        <stp>A5C</stp>
        <stp>0</stp>
        <stp>all</stp>
        <stp/>
        <stp/>
        <stp>True</stp>
        <stp/>
        <stp/>
        <tr r="AD10" s="2"/>
      </tp>
      <tp>
        <v>0.70130000000000003</v>
        <stp/>
        <stp>StudyData</stp>
        <stp>Close(NE6) when (LocalMonth(NE6)=3 And LocalDay(NE6)=31 And LocalHour(NE6)=9 And LocalMinute(NE6)=45)</stp>
        <stp>Bar</stp>
        <stp/>
        <stp>Close</stp>
        <stp>A5C</stp>
        <stp>0</stp>
        <stp>all</stp>
        <stp/>
        <stp/>
        <stp>True</stp>
        <stp/>
        <stp/>
        <tr r="AD34" s="2"/>
      </tp>
      <tp>
        <v>0.69989999999999997</v>
        <stp/>
        <stp>StudyData</stp>
        <stp>Close(NE6) when (LocalMonth(NE6)=3 And LocalDay(NE6)=31 And LocalHour(NE6)=8 And LocalMinute(NE6)=45)</stp>
        <stp>Bar</stp>
        <stp/>
        <stp>Close</stp>
        <stp>A5C</stp>
        <stp>0</stp>
        <stp>all</stp>
        <stp/>
        <stp/>
        <stp>True</stp>
        <stp/>
        <stp/>
        <tr r="AD22" s="2"/>
      </tp>
      <tp>
        <v>0.70009999999999994</v>
        <stp/>
        <stp>StudyData</stp>
        <stp>Close(NE6) when (LocalMonth(NE6)=3 And LocalDay(NE6)=31 And LocalHour(NE6)=8 And LocalMinute(NE6)=40)</stp>
        <stp>Bar</stp>
        <stp/>
        <stp>Close</stp>
        <stp>A5C</stp>
        <stp>0</stp>
        <stp>all</stp>
        <stp/>
        <stp/>
        <stp>True</stp>
        <stp/>
        <stp/>
        <tr r="AD21" s="2"/>
      </tp>
      <tp>
        <v>0.70109999999999995</v>
        <stp/>
        <stp>StudyData</stp>
        <stp>Close(NE6) when (LocalMonth(NE6)=3 And LocalDay(NE6)=31 And LocalHour(NE6)=9 And LocalMinute(NE6)=40)</stp>
        <stp>Bar</stp>
        <stp/>
        <stp>Close</stp>
        <stp>A5C</stp>
        <stp>0</stp>
        <stp>all</stp>
        <stp/>
        <stp/>
        <stp>True</stp>
        <stp/>
        <stp/>
        <tr r="AD33" s="2"/>
      </tp>
      <tp>
        <v>0.69950000000000001</v>
        <stp/>
        <stp>StudyData</stp>
        <stp>Close(NE6) when (LocalMonth(NE6)=3 And LocalDay(NE6)=31 And LocalHour(NE6)=7 And LocalMinute(NE6)=50)</stp>
        <stp>Bar</stp>
        <stp/>
        <stp>Close</stp>
        <stp>A5C</stp>
        <stp>0</stp>
        <stp>all</stp>
        <stp/>
        <stp/>
        <stp>True</stp>
        <stp/>
        <stp/>
        <tr r="AD11" s="2"/>
      </tp>
      <tp>
        <v>0.6996</v>
        <stp/>
        <stp>StudyData</stp>
        <stp>Close(NE6) when (LocalMonth(NE6)=3 And LocalDay(NE6)=31 And LocalHour(NE6)=7 And LocalMinute(NE6)=55)</stp>
        <stp>Bar</stp>
        <stp/>
        <stp>Close</stp>
        <stp>A5C</stp>
        <stp>0</stp>
        <stp>all</stp>
        <stp/>
        <stp/>
        <stp>True</stp>
        <stp/>
        <stp/>
        <tr r="AD12" s="2"/>
      </tp>
      <tp>
        <v>0.70040000000000002</v>
        <stp/>
        <stp>StudyData</stp>
        <stp>Close(NE6) when (LocalMonth(NE6)=3 And LocalDay(NE6)=31 And LocalHour(NE6)=9 And LocalMinute(NE6)=55)</stp>
        <stp>Bar</stp>
        <stp/>
        <stp>Close</stp>
        <stp>A5C</stp>
        <stp>0</stp>
        <stp>all</stp>
        <stp/>
        <stp/>
        <stp>True</stp>
        <stp/>
        <stp/>
        <tr r="AD36" s="2"/>
      </tp>
      <tp>
        <v>0.7006</v>
        <stp/>
        <stp>StudyData</stp>
        <stp>Close(NE6) when (LocalMonth(NE6)=3 And LocalDay(NE6)=31 And LocalHour(NE6)=8 And LocalMinute(NE6)=55)</stp>
        <stp>Bar</stp>
        <stp/>
        <stp>Close</stp>
        <stp>A5C</stp>
        <stp>0</stp>
        <stp>all</stp>
        <stp/>
        <stp/>
        <stp>True</stp>
        <stp/>
        <stp/>
        <tr r="AD24" s="2"/>
      </tp>
      <tp>
        <v>0.70009999999999994</v>
        <stp/>
        <stp>StudyData</stp>
        <stp>Close(NE6) when (LocalMonth(NE6)=3 And LocalDay(NE6)=31 And LocalHour(NE6)=8 And LocalMinute(NE6)=50)</stp>
        <stp>Bar</stp>
        <stp/>
        <stp>Close</stp>
        <stp>A5C</stp>
        <stp>0</stp>
        <stp>all</stp>
        <stp/>
        <stp/>
        <stp>True</stp>
        <stp/>
        <stp/>
        <tr r="AD23" s="2"/>
      </tp>
      <tp>
        <v>0.70069999999999999</v>
        <stp/>
        <stp>StudyData</stp>
        <stp>Close(NE6) when (LocalMonth(NE6)=3 And LocalDay(NE6)=31 And LocalHour(NE6)=9 And LocalMinute(NE6)=50)</stp>
        <stp>Bar</stp>
        <stp/>
        <stp>Close</stp>
        <stp>A5C</stp>
        <stp>0</stp>
        <stp>all</stp>
        <stp/>
        <stp/>
        <stp>True</stp>
        <stp/>
        <stp/>
        <tr r="AD35" s="2"/>
      </tp>
      <tp>
        <v>0.69910000000000005</v>
        <stp/>
        <stp>StudyData</stp>
        <stp>Close(NE6) when (LocalMonth(NE6)=3 And LocalDay(NE6)=31 And LocalHour(NE6)=7 And LocalMinute(NE6)=10)</stp>
        <stp>Bar</stp>
        <stp/>
        <stp>Close</stp>
        <stp>A5C</stp>
        <stp>0</stp>
        <stp>all</stp>
        <stp/>
        <stp/>
        <stp>True</stp>
        <stp/>
        <stp/>
        <tr r="AD3" s="2"/>
      </tp>
      <tp>
        <v>0.69940000000000002</v>
        <stp/>
        <stp>StudyData</stp>
        <stp>Close(NE6) when (LocalMonth(NE6)=3 And LocalDay(NE6)=31 And LocalHour(NE6)=7 And LocalMinute(NE6)=15)</stp>
        <stp>Bar</stp>
        <stp/>
        <stp>Close</stp>
        <stp>A5C</stp>
        <stp>0</stp>
        <stp>all</stp>
        <stp/>
        <stp/>
        <stp>True</stp>
        <stp/>
        <stp/>
        <tr r="AD4" s="2"/>
      </tp>
      <tp>
        <v>0.70209999999999995</v>
        <stp/>
        <stp>StudyData</stp>
        <stp>Close(NE6) when (LocalMonth(NE6)=3 And LocalDay(NE6)=31 And LocalHour(NE6)=9 And LocalMinute(NE6)=15)</stp>
        <stp>Bar</stp>
        <stp/>
        <stp>Close</stp>
        <stp>A5C</stp>
        <stp>0</stp>
        <stp>all</stp>
        <stp/>
        <stp/>
        <stp>True</stp>
        <stp/>
        <stp/>
        <tr r="AD28" s="2"/>
      </tp>
      <tp>
        <v>0.69940000000000002</v>
        <stp/>
        <stp>StudyData</stp>
        <stp>Close(NE6) when (LocalMonth(NE6)=3 And LocalDay(NE6)=31 And LocalHour(NE6)=8 And LocalMinute(NE6)=15)</stp>
        <stp>Bar</stp>
        <stp/>
        <stp>Close</stp>
        <stp>A5C</stp>
        <stp>0</stp>
        <stp>all</stp>
        <stp/>
        <stp/>
        <stp>True</stp>
        <stp/>
        <stp/>
        <tr r="AD16" s="2"/>
      </tp>
      <tp>
        <v>0.69940000000000002</v>
        <stp/>
        <stp>StudyData</stp>
        <stp>Close(NE6) when (LocalMonth(NE6)=3 And LocalDay(NE6)=31 And LocalHour(NE6)=8 And LocalMinute(NE6)=10)</stp>
        <stp>Bar</stp>
        <stp/>
        <stp>Close</stp>
        <stp>A5C</stp>
        <stp>0</stp>
        <stp>all</stp>
        <stp/>
        <stp/>
        <stp>True</stp>
        <stp/>
        <stp/>
        <tr r="AD15" s="2"/>
      </tp>
      <tp>
        <v>0.70140000000000002</v>
        <stp/>
        <stp>StudyData</stp>
        <stp>Close(NE6) when (LocalMonth(NE6)=3 And LocalDay(NE6)=31 And LocalHour(NE6)=9 And LocalMinute(NE6)=10)</stp>
        <stp>Bar</stp>
        <stp/>
        <stp>Close</stp>
        <stp>A5C</stp>
        <stp>0</stp>
        <stp>all</stp>
        <stp/>
        <stp/>
        <stp>True</stp>
        <stp/>
        <stp/>
        <tr r="AD27" s="2"/>
      </tp>
      <tp>
        <v>0.69920000000000004</v>
        <stp/>
        <stp>StudyData</stp>
        <stp>Close(NE6) when (LocalMonth(NE6)=3 And LocalDay(NE6)=31 And LocalHour(NE6)=7 And LocalMinute(NE6)=20)</stp>
        <stp>Bar</stp>
        <stp/>
        <stp>Close</stp>
        <stp>A5C</stp>
        <stp>0</stp>
        <stp>all</stp>
        <stp/>
        <stp/>
        <stp>True</stp>
        <stp/>
        <stp/>
        <tr r="AD5" s="2"/>
      </tp>
      <tp>
        <v>0.69910000000000005</v>
        <stp/>
        <stp>StudyData</stp>
        <stp>Close(NE6) when (LocalMonth(NE6)=3 And LocalDay(NE6)=31 And LocalHour(NE6)=7 And LocalMinute(NE6)=25)</stp>
        <stp>Bar</stp>
        <stp/>
        <stp>Close</stp>
        <stp>A5C</stp>
        <stp>0</stp>
        <stp>all</stp>
        <stp/>
        <stp/>
        <stp>True</stp>
        <stp/>
        <stp/>
        <tr r="AD6" s="2"/>
      </tp>
      <tp>
        <v>0.70230000000000004</v>
        <stp/>
        <stp>StudyData</stp>
        <stp>Close(NE6) when (LocalMonth(NE6)=3 And LocalDay(NE6)=31 And LocalHour(NE6)=9 And LocalMinute(NE6)=25)</stp>
        <stp>Bar</stp>
        <stp/>
        <stp>Close</stp>
        <stp>A5C</stp>
        <stp>0</stp>
        <stp>all</stp>
        <stp/>
        <stp/>
        <stp>True</stp>
        <stp/>
        <stp/>
        <tr r="AD30" s="2"/>
      </tp>
      <tp>
        <v>0.69969999999999999</v>
        <stp/>
        <stp>StudyData</stp>
        <stp>Close(NE6) when (LocalMonth(NE6)=3 And LocalDay(NE6)=31 And LocalHour(NE6)=8 And LocalMinute(NE6)=25)</stp>
        <stp>Bar</stp>
        <stp/>
        <stp>Close</stp>
        <stp>A5C</stp>
        <stp>0</stp>
        <stp>all</stp>
        <stp/>
        <stp/>
        <stp>True</stp>
        <stp/>
        <stp/>
        <tr r="AD18" s="2"/>
      </tp>
      <tp>
        <v>0.69969999999999999</v>
        <stp/>
        <stp>StudyData</stp>
        <stp>Close(NE6) when (LocalMonth(NE6)=3 And LocalDay(NE6)=31 And LocalHour(NE6)=8 And LocalMinute(NE6)=20)</stp>
        <stp>Bar</stp>
        <stp/>
        <stp>Close</stp>
        <stp>A5C</stp>
        <stp>0</stp>
        <stp>all</stp>
        <stp/>
        <stp/>
        <stp>True</stp>
        <stp/>
        <stp/>
        <tr r="AD17" s="2"/>
      </tp>
      <tp>
        <v>0.70179999999999998</v>
        <stp/>
        <stp>StudyData</stp>
        <stp>Close(NE6) when (LocalMonth(NE6)=3 And LocalDay(NE6)=31 And LocalHour(NE6)=9 And LocalMinute(NE6)=20)</stp>
        <stp>Bar</stp>
        <stp/>
        <stp>Close</stp>
        <stp>A5C</stp>
        <stp>0</stp>
        <stp>all</stp>
        <stp/>
        <stp/>
        <stp>True</stp>
        <stp/>
        <stp/>
        <tr r="AD29" s="2"/>
      </tp>
      <tp>
        <v>0.69930000000000003</v>
        <stp/>
        <stp>StudyData</stp>
        <stp>Close(NE6) when (LocalMonth(NE6)=3 And LocalDay(NE6)=31 And LocalHour(NE6)=7 And LocalMinute(NE6)=30)</stp>
        <stp>Bar</stp>
        <stp/>
        <stp>Close</stp>
        <stp>A5C</stp>
        <stp>0</stp>
        <stp>all</stp>
        <stp/>
        <stp/>
        <stp>True</stp>
        <stp/>
        <stp/>
        <tr r="AD7" s="2"/>
      </tp>
      <tp>
        <v>0.69989999999999997</v>
        <stp/>
        <stp>StudyData</stp>
        <stp>Close(NE6) when (LocalMonth(NE6)=3 And LocalDay(NE6)=31 And LocalHour(NE6)=7 And LocalMinute(NE6)=35)</stp>
        <stp>Bar</stp>
        <stp/>
        <stp>Close</stp>
        <stp>A5C</stp>
        <stp>0</stp>
        <stp>all</stp>
        <stp/>
        <stp/>
        <stp>True</stp>
        <stp/>
        <stp/>
        <tr r="AD8" s="2"/>
      </tp>
      <tp>
        <v>0.70169999999999999</v>
        <stp/>
        <stp>StudyData</stp>
        <stp>Close(NE6) when (LocalMonth(NE6)=3 And LocalDay(NE6)=31 And LocalHour(NE6)=9 And LocalMinute(NE6)=35)</stp>
        <stp>Bar</stp>
        <stp/>
        <stp>Close</stp>
        <stp>A5C</stp>
        <stp>0</stp>
        <stp>all</stp>
        <stp/>
        <stp/>
        <stp>True</stp>
        <stp/>
        <stp/>
        <tr r="AD32" s="2"/>
      </tp>
      <tp>
        <v>0.70020000000000004</v>
        <stp/>
        <stp>StudyData</stp>
        <stp>Close(NE6) when (LocalMonth(NE6)=3 And LocalDay(NE6)=31 And LocalHour(NE6)=8 And LocalMinute(NE6)=35)</stp>
        <stp>Bar</stp>
        <stp/>
        <stp>Close</stp>
        <stp>A5C</stp>
        <stp>0</stp>
        <stp>all</stp>
        <stp/>
        <stp/>
        <stp>True</stp>
        <stp/>
        <stp/>
        <tr r="AD20" s="2"/>
      </tp>
      <tp>
        <v>0.70009999999999994</v>
        <stp/>
        <stp>StudyData</stp>
        <stp>Close(NE6) when (LocalMonth(NE6)=3 And LocalDay(NE6)=31 And LocalHour(NE6)=8 And LocalMinute(NE6)=30)</stp>
        <stp>Bar</stp>
        <stp/>
        <stp>Close</stp>
        <stp>A5C</stp>
        <stp>0</stp>
        <stp>all</stp>
        <stp/>
        <stp/>
        <stp>True</stp>
        <stp/>
        <stp/>
        <tr r="AD19" s="2"/>
      </tp>
      <tp>
        <v>0.70199999999999996</v>
        <stp/>
        <stp>StudyData</stp>
        <stp>Close(NE6) when (LocalMonth(NE6)=3 And LocalDay(NE6)=31 And LocalHour(NE6)=9 And LocalMinute(NE6)=30)</stp>
        <stp>Bar</stp>
        <stp/>
        <stp>Close</stp>
        <stp>A5C</stp>
        <stp>0</stp>
        <stp>all</stp>
        <stp/>
        <stp/>
        <stp>True</stp>
        <stp/>
        <stp/>
        <tr r="AD31" s="2"/>
      </tp>
      <tp>
        <v>9.0314999999999996E-3</v>
        <stp/>
        <stp>StudyData</stp>
        <stp>Close(JY6) when (LocalMonth(JY6)=3 And LocalDay(JY6)=31 And LocalHour(JY6)=7 And LocalMinute(JY6)=10)</stp>
        <stp>Bar</stp>
        <stp/>
        <stp>Close</stp>
        <stp>A5C</stp>
        <stp>0</stp>
        <stp>all</stp>
        <stp/>
        <stp/>
        <stp>True</stp>
        <stp/>
        <stp/>
        <tr r="R3" s="2"/>
      </tp>
      <tp>
        <v>9.0355000000000001E-3</v>
        <stp/>
        <stp>StudyData</stp>
        <stp>Close(JY6) when (LocalMonth(JY6)=3 And LocalDay(JY6)=31 And LocalHour(JY6)=7 And LocalMinute(JY6)=15)</stp>
        <stp>Bar</stp>
        <stp/>
        <stp>Close</stp>
        <stp>A5C</stp>
        <stp>0</stp>
        <stp>all</stp>
        <stp/>
        <stp/>
        <stp>True</stp>
        <stp/>
        <stp/>
        <tr r="R4" s="2"/>
      </tp>
      <tp>
        <v>9.0445000000000005E-3</v>
        <stp/>
        <stp>StudyData</stp>
        <stp>Close(JY6) when (LocalMonth(JY6)=3 And LocalDay(JY6)=31 And LocalHour(JY6)=9 And LocalMinute(JY6)=15)</stp>
        <stp>Bar</stp>
        <stp/>
        <stp>Close</stp>
        <stp>A5C</stp>
        <stp>0</stp>
        <stp>all</stp>
        <stp/>
        <stp/>
        <stp>True</stp>
        <stp/>
        <stp/>
        <tr r="R28" s="2"/>
      </tp>
      <tp>
        <v>9.0314999999999996E-3</v>
        <stp/>
        <stp>StudyData</stp>
        <stp>Close(JY6) when (LocalMonth(JY6)=3 And LocalDay(JY6)=31 And LocalHour(JY6)=8 And LocalMinute(JY6)=15)</stp>
        <stp>Bar</stp>
        <stp/>
        <stp>Close</stp>
        <stp>A5C</stp>
        <stp>0</stp>
        <stp>all</stp>
        <stp/>
        <stp/>
        <stp>True</stp>
        <stp/>
        <stp/>
        <tr r="R16" s="2"/>
      </tp>
      <tp>
        <v>9.0310000000000008E-3</v>
        <stp/>
        <stp>StudyData</stp>
        <stp>Close(JY6) when (LocalMonth(JY6)=3 And LocalDay(JY6)=31 And LocalHour(JY6)=8 And LocalMinute(JY6)=10)</stp>
        <stp>Bar</stp>
        <stp/>
        <stp>Close</stp>
        <stp>A5C</stp>
        <stp>0</stp>
        <stp>all</stp>
        <stp/>
        <stp/>
        <stp>True</stp>
        <stp/>
        <stp/>
        <tr r="R15" s="2"/>
      </tp>
      <tp>
        <v>9.0425000000000002E-3</v>
        <stp/>
        <stp>StudyData</stp>
        <stp>Close(JY6) when (LocalMonth(JY6)=3 And LocalDay(JY6)=31 And LocalHour(JY6)=9 And LocalMinute(JY6)=10)</stp>
        <stp>Bar</stp>
        <stp/>
        <stp>Close</stp>
        <stp>A5C</stp>
        <stp>0</stp>
        <stp>all</stp>
        <stp/>
        <stp/>
        <stp>True</stp>
        <stp/>
        <stp/>
        <tr r="R27" s="2"/>
      </tp>
      <tp>
        <v>9.0340000000000004E-3</v>
        <stp/>
        <stp>StudyData</stp>
        <stp>Close(JY6) when (LocalMonth(JY6)=3 And LocalDay(JY6)=31 And LocalHour(JY6)=7 And LocalMinute(JY6)=20)</stp>
        <stp>Bar</stp>
        <stp/>
        <stp>Close</stp>
        <stp>A5C</stp>
        <stp>0</stp>
        <stp>all</stp>
        <stp/>
        <stp/>
        <stp>True</stp>
        <stp/>
        <stp/>
        <tr r="R5" s="2"/>
      </tp>
      <tp>
        <v>9.0345000000000009E-3</v>
        <stp/>
        <stp>StudyData</stp>
        <stp>Close(JY6) when (LocalMonth(JY6)=3 And LocalDay(JY6)=31 And LocalHour(JY6)=7 And LocalMinute(JY6)=25)</stp>
        <stp>Bar</stp>
        <stp/>
        <stp>Close</stp>
        <stp>A5C</stp>
        <stp>0</stp>
        <stp>all</stp>
        <stp/>
        <stp/>
        <stp>True</stp>
        <stp/>
        <stp/>
        <tr r="R6" s="2"/>
      </tp>
      <tp>
        <v>9.0460000000000002E-3</v>
        <stp/>
        <stp>StudyData</stp>
        <stp>Close(JY6) when (LocalMonth(JY6)=3 And LocalDay(JY6)=31 And LocalHour(JY6)=9 And LocalMinute(JY6)=25)</stp>
        <stp>Bar</stp>
        <stp/>
        <stp>Close</stp>
        <stp>A5C</stp>
        <stp>0</stp>
        <stp>all</stp>
        <stp/>
        <stp/>
        <stp>True</stp>
        <stp/>
        <stp/>
        <tr r="R30" s="2"/>
      </tp>
      <tp>
        <v>9.0314999999999996E-3</v>
        <stp/>
        <stp>StudyData</stp>
        <stp>Close(JY6) when (LocalMonth(JY6)=3 And LocalDay(JY6)=31 And LocalHour(JY6)=8 And LocalMinute(JY6)=25)</stp>
        <stp>Bar</stp>
        <stp/>
        <stp>Close</stp>
        <stp>A5C</stp>
        <stp>0</stp>
        <stp>all</stp>
        <stp/>
        <stp/>
        <stp>True</stp>
        <stp/>
        <stp/>
        <tr r="R18" s="2"/>
      </tp>
      <tp>
        <v>9.0320000000000001E-3</v>
        <stp/>
        <stp>StudyData</stp>
        <stp>Close(JY6) when (LocalMonth(JY6)=3 And LocalDay(JY6)=31 And LocalHour(JY6)=8 And LocalMinute(JY6)=20)</stp>
        <stp>Bar</stp>
        <stp/>
        <stp>Close</stp>
        <stp>A5C</stp>
        <stp>0</stp>
        <stp>all</stp>
        <stp/>
        <stp/>
        <stp>True</stp>
        <stp/>
        <stp/>
        <tr r="R17" s="2"/>
      </tp>
      <tp>
        <v>9.0445000000000005E-3</v>
        <stp/>
        <stp>StudyData</stp>
        <stp>Close(JY6) when (LocalMonth(JY6)=3 And LocalDay(JY6)=31 And LocalHour(JY6)=9 And LocalMinute(JY6)=20)</stp>
        <stp>Bar</stp>
        <stp/>
        <stp>Close</stp>
        <stp>A5C</stp>
        <stp>0</stp>
        <stp>all</stp>
        <stp/>
        <stp/>
        <stp>True</stp>
        <stp/>
        <stp/>
        <tr r="R29" s="2"/>
      </tp>
      <tp>
        <v>9.0369999999999999E-3</v>
        <stp/>
        <stp>StudyData</stp>
        <stp>Close(JY6) when (LocalMonth(JY6)=3 And LocalDay(JY6)=31 And LocalHour(JY6)=7 And LocalMinute(JY6)=30)</stp>
        <stp>Bar</stp>
        <stp/>
        <stp>Close</stp>
        <stp>A5C</stp>
        <stp>0</stp>
        <stp>all</stp>
        <stp/>
        <stp/>
        <stp>True</stp>
        <stp/>
        <stp/>
        <tr r="R7" s="2"/>
      </tp>
      <tp>
        <v>9.0375000000000004E-3</v>
        <stp/>
        <stp>StudyData</stp>
        <stp>Close(JY6) when (LocalMonth(JY6)=3 And LocalDay(JY6)=31 And LocalHour(JY6)=7 And LocalMinute(JY6)=35)</stp>
        <stp>Bar</stp>
        <stp/>
        <stp>Close</stp>
        <stp>A5C</stp>
        <stp>0</stp>
        <stp>all</stp>
        <stp/>
        <stp/>
        <stp>True</stp>
        <stp/>
        <stp/>
        <tr r="R8" s="2"/>
      </tp>
      <tp>
        <v>9.0414999999999992E-3</v>
        <stp/>
        <stp>StudyData</stp>
        <stp>Close(JY6) when (LocalMonth(JY6)=3 And LocalDay(JY6)=31 And LocalHour(JY6)=9 And LocalMinute(JY6)=35)</stp>
        <stp>Bar</stp>
        <stp/>
        <stp>Close</stp>
        <stp>A5C</stp>
        <stp>0</stp>
        <stp>all</stp>
        <stp/>
        <stp/>
        <stp>True</stp>
        <stp/>
        <stp/>
        <tr r="R32" s="2"/>
      </tp>
      <tp>
        <v>9.0329999999999994E-3</v>
        <stp/>
        <stp>StudyData</stp>
        <stp>Close(JY6) when (LocalMonth(JY6)=3 And LocalDay(JY6)=31 And LocalHour(JY6)=8 And LocalMinute(JY6)=35)</stp>
        <stp>Bar</stp>
        <stp/>
        <stp>Close</stp>
        <stp>A5C</stp>
        <stp>0</stp>
        <stp>all</stp>
        <stp/>
        <stp/>
        <stp>True</stp>
        <stp/>
        <stp/>
        <tr r="R20" s="2"/>
      </tp>
      <tp>
        <v>9.0329999999999994E-3</v>
        <stp/>
        <stp>StudyData</stp>
        <stp>Close(JY6) when (LocalMonth(JY6)=3 And LocalDay(JY6)=31 And LocalHour(JY6)=8 And LocalMinute(JY6)=30)</stp>
        <stp>Bar</stp>
        <stp/>
        <stp>Close</stp>
        <stp>A5C</stp>
        <stp>0</stp>
        <stp>all</stp>
        <stp/>
        <stp/>
        <stp>True</stp>
        <stp/>
        <stp/>
        <tr r="R19" s="2"/>
      </tp>
      <tp>
        <v>9.0434999999999995E-3</v>
        <stp/>
        <stp>StudyData</stp>
        <stp>Close(JY6) when (LocalMonth(JY6)=3 And LocalDay(JY6)=31 And LocalHour(JY6)=9 And LocalMinute(JY6)=30)</stp>
        <stp>Bar</stp>
        <stp/>
        <stp>Close</stp>
        <stp>A5C</stp>
        <stp>0</stp>
        <stp>all</stp>
        <stp/>
        <stp/>
        <stp>True</stp>
        <stp/>
        <stp/>
        <tr r="R31" s="2"/>
      </tp>
      <tp>
        <v>9.0404999999999999E-3</v>
        <stp/>
        <stp>StudyData</stp>
        <stp>Close(JY6) when (LocalMonth(JY6)=3 And LocalDay(JY6)=31 And LocalHour(JY6)=7 And LocalMinute(JY6)=40)</stp>
        <stp>Bar</stp>
        <stp/>
        <stp>Close</stp>
        <stp>A5C</stp>
        <stp>0</stp>
        <stp>all</stp>
        <stp/>
        <stp/>
        <stp>True</stp>
        <stp/>
        <stp/>
        <tr r="R9" s="2"/>
      </tp>
      <tp>
        <v>9.0355000000000001E-3</v>
        <stp/>
        <stp>StudyData</stp>
        <stp>Close(JY6) when (LocalMonth(JY6)=3 And LocalDay(JY6)=31 And LocalHour(JY6)=7 And LocalMinute(JY6)=45)</stp>
        <stp>Bar</stp>
        <stp/>
        <stp>Close</stp>
        <stp>A5C</stp>
        <stp>0</stp>
        <stp>all</stp>
        <stp/>
        <stp/>
        <stp>True</stp>
        <stp/>
        <stp/>
        <tr r="R10" s="2"/>
      </tp>
      <tp>
        <v>9.0419999999999997E-3</v>
        <stp/>
        <stp>StudyData</stp>
        <stp>Close(JY6) when (LocalMonth(JY6)=3 And LocalDay(JY6)=31 And LocalHour(JY6)=9 And LocalMinute(JY6)=45)</stp>
        <stp>Bar</stp>
        <stp/>
        <stp>Close</stp>
        <stp>A5C</stp>
        <stp>0</stp>
        <stp>all</stp>
        <stp/>
        <stp/>
        <stp>True</stp>
        <stp/>
        <stp/>
        <tr r="R34" s="2"/>
      </tp>
      <tp>
        <v>9.0340000000000004E-3</v>
        <stp/>
        <stp>StudyData</stp>
        <stp>Close(JY6) when (LocalMonth(JY6)=3 And LocalDay(JY6)=31 And LocalHour(JY6)=8 And LocalMinute(JY6)=45)</stp>
        <stp>Bar</stp>
        <stp/>
        <stp>Close</stp>
        <stp>A5C</stp>
        <stp>0</stp>
        <stp>all</stp>
        <stp/>
        <stp/>
        <stp>True</stp>
        <stp/>
        <stp/>
        <tr r="R22" s="2"/>
      </tp>
      <tp>
        <v>9.0340000000000004E-3</v>
        <stp/>
        <stp>StudyData</stp>
        <stp>Close(JY6) when (LocalMonth(JY6)=3 And LocalDay(JY6)=31 And LocalHour(JY6)=8 And LocalMinute(JY6)=40)</stp>
        <stp>Bar</stp>
        <stp/>
        <stp>Close</stp>
        <stp>A5C</stp>
        <stp>0</stp>
        <stp>all</stp>
        <stp/>
        <stp/>
        <stp>True</stp>
        <stp/>
        <stp/>
        <tr r="R21" s="2"/>
      </tp>
      <tp>
        <v>9.0395000000000007E-3</v>
        <stp/>
        <stp>StudyData</stp>
        <stp>Close(JY6) when (LocalMonth(JY6)=3 And LocalDay(JY6)=31 And LocalHour(JY6)=9 And LocalMinute(JY6)=40)</stp>
        <stp>Bar</stp>
        <stp/>
        <stp>Close</stp>
        <stp>A5C</stp>
        <stp>0</stp>
        <stp>all</stp>
        <stp/>
        <stp/>
        <stp>True</stp>
        <stp/>
        <stp/>
        <tr r="R33" s="2"/>
      </tp>
      <tp>
        <v>9.0379999999999992E-3</v>
        <stp/>
        <stp>StudyData</stp>
        <stp>Close(JY6) when (LocalMonth(JY6)=3 And LocalDay(JY6)=31 And LocalHour(JY6)=7 And LocalMinute(JY6)=50)</stp>
        <stp>Bar</stp>
        <stp/>
        <stp>Close</stp>
        <stp>A5C</stp>
        <stp>0</stp>
        <stp>all</stp>
        <stp/>
        <stp/>
        <stp>True</stp>
        <stp/>
        <stp/>
        <tr r="R11" s="2"/>
      </tp>
      <tp>
        <v>9.0390000000000002E-3</v>
        <stp/>
        <stp>StudyData</stp>
        <stp>Close(JY6) when (LocalMonth(JY6)=3 And LocalDay(JY6)=31 And LocalHour(JY6)=7 And LocalMinute(JY6)=55)</stp>
        <stp>Bar</stp>
        <stp/>
        <stp>Close</stp>
        <stp>A5C</stp>
        <stp>0</stp>
        <stp>all</stp>
        <stp/>
        <stp/>
        <stp>True</stp>
        <stp/>
        <stp/>
        <tr r="R12" s="2"/>
      </tp>
      <tp>
        <v>9.0539999999999995E-3</v>
        <stp/>
        <stp>StudyData</stp>
        <stp>Close(JY6) when (LocalMonth(JY6)=3 And LocalDay(JY6)=31 And LocalHour(JY6)=9 And LocalMinute(JY6)=55)</stp>
        <stp>Bar</stp>
        <stp/>
        <stp>Close</stp>
        <stp>A5C</stp>
        <stp>0</stp>
        <stp>all</stp>
        <stp/>
        <stp/>
        <stp>True</stp>
        <stp/>
        <stp/>
        <tr r="R36" s="2"/>
      </tp>
      <tp>
        <v>9.0364999999999994E-3</v>
        <stp/>
        <stp>StudyData</stp>
        <stp>Close(JY6) when (LocalMonth(JY6)=3 And LocalDay(JY6)=31 And LocalHour(JY6)=8 And LocalMinute(JY6)=55)</stp>
        <stp>Bar</stp>
        <stp/>
        <stp>Close</stp>
        <stp>A5C</stp>
        <stp>0</stp>
        <stp>all</stp>
        <stp/>
        <stp/>
        <stp>True</stp>
        <stp/>
        <stp/>
        <tr r="R24" s="2"/>
      </tp>
      <tp>
        <v>9.0340000000000004E-3</v>
        <stp/>
        <stp>StudyData</stp>
        <stp>Close(JY6) when (LocalMonth(JY6)=3 And LocalDay(JY6)=31 And LocalHour(JY6)=8 And LocalMinute(JY6)=50)</stp>
        <stp>Bar</stp>
        <stp/>
        <stp>Close</stp>
        <stp>A5C</stp>
        <stp>0</stp>
        <stp>all</stp>
        <stp/>
        <stp/>
        <stp>True</stp>
        <stp/>
        <stp/>
        <tr r="R23" s="2"/>
      </tp>
      <tp>
        <v>9.0475E-3</v>
        <stp/>
        <stp>StudyData</stp>
        <stp>Close(JY6) when (LocalMonth(JY6)=3 And LocalDay(JY6)=31 And LocalHour(JY6)=9 And LocalMinute(JY6)=50)</stp>
        <stp>Bar</stp>
        <stp/>
        <stp>Close</stp>
        <stp>A5C</stp>
        <stp>0</stp>
        <stp>all</stp>
        <stp/>
        <stp/>
        <stp>True</stp>
        <stp/>
        <stp/>
        <tr r="R35" s="2"/>
      </tp>
      <tp t="s">
        <v/>
        <stp/>
        <stp>StudyData</stp>
        <stp>Close(BP6) when (LocalMonth(BP6)=3 And LocalDay(BP6)=31 And LocalHour(BP6)=13 And LocalMinute(BP6)=0)</stp>
        <stp>Bar</stp>
        <stp/>
        <stp>Close</stp>
        <stp>A5C</stp>
        <stp>0</stp>
        <stp>all</stp>
        <stp/>
        <stp/>
        <stp>True</stp>
        <stp/>
        <stp/>
        <tr r="J73" s="2"/>
      </tp>
      <tp t="s">
        <v/>
        <stp/>
        <stp>StudyData</stp>
        <stp>Close(BP6) when (LocalMonth(BP6)=3 And LocalDay(BP6)=31 And LocalHour(BP6)=13 And LocalMinute(BP6)=5)</stp>
        <stp>Bar</stp>
        <stp/>
        <stp>Close</stp>
        <stp>A5C</stp>
        <stp>0</stp>
        <stp>all</stp>
        <stp/>
        <stp/>
        <stp>True</stp>
        <stp/>
        <stp/>
        <tr r="J74" s="2"/>
      </tp>
      <tp t="s">
        <v/>
        <stp/>
        <stp>StudyData</stp>
        <stp>Close(CA6) when (LocalMonth(CA6)=3 And LocalDay(CA6)=31 And LocalHour(CA6)=13 And LocalMinute(CA6)=0)</stp>
        <stp>Bar</stp>
        <stp/>
        <stp>Close</stp>
        <stp>A5C</stp>
        <stp>0</stp>
        <stp>all</stp>
        <stp/>
        <stp/>
        <stp>True</stp>
        <stp/>
        <stp/>
        <tr r="X73" s="2"/>
      </tp>
      <tp t="s">
        <v/>
        <stp/>
        <stp>StudyData</stp>
        <stp>Close(CA6) when (LocalMonth(CA6)=3 And LocalDay(CA6)=31 And LocalHour(CA6)=13 And LocalMinute(CA6)=5)</stp>
        <stp>Bar</stp>
        <stp/>
        <stp>Close</stp>
        <stp>A5C</stp>
        <stp>0</stp>
        <stp>all</stp>
        <stp/>
        <stp/>
        <stp>True</stp>
        <stp/>
        <stp/>
        <tr r="X74" s="2"/>
      </tp>
      <tp t="s">
        <v/>
        <stp/>
        <stp>StudyData</stp>
        <stp>Close(DA6) when (LocalMonth(DA6)=3 And LocalDay(DA6)=31 And LocalHour(DA6)=13 And LocalMinute(DA6)=0)</stp>
        <stp>Bar</stp>
        <stp/>
        <stp>Close</stp>
        <stp>A5C</stp>
        <stp>0</stp>
        <stp>all</stp>
        <stp/>
        <stp/>
        <stp>True</stp>
        <stp/>
        <stp/>
        <tr r="U73" s="2"/>
      </tp>
      <tp t="s">
        <v/>
        <stp/>
        <stp>StudyData</stp>
        <stp>Close(DA6) when (LocalMonth(DA6)=3 And LocalDay(DA6)=31 And LocalHour(DA6)=13 And LocalMinute(DA6)=5)</stp>
        <stp>Bar</stp>
        <stp/>
        <stp>Close</stp>
        <stp>A5C</stp>
        <stp>0</stp>
        <stp>all</stp>
        <stp/>
        <stp/>
        <stp>True</stp>
        <stp/>
        <stp/>
        <tr r="U74" s="2"/>
      </tp>
      <tp t="s">
        <v/>
        <stp/>
        <stp>StudyData</stp>
        <stp>Close(EU6) when (LocalMonth(EU6)=3 And LocalDay(EU6)=31 And LocalHour(EU6)=13 And LocalMinute(EU6)=5)</stp>
        <stp>Bar</stp>
        <stp/>
        <stp>Close</stp>
        <stp>A5C</stp>
        <stp>0</stp>
        <stp>all</stp>
        <stp/>
        <stp/>
        <stp>True</stp>
        <stp/>
        <stp/>
        <tr r="O74" s="2"/>
      </tp>
      <tp t="s">
        <v/>
        <stp/>
        <stp>StudyData</stp>
        <stp>Close(EU6) when (LocalMonth(EU6)=3 And LocalDay(EU6)=31 And LocalHour(EU6)=13 And LocalMinute(EU6)=0)</stp>
        <stp>Bar</stp>
        <stp/>
        <stp>Close</stp>
        <stp>A5C</stp>
        <stp>0</stp>
        <stp>all</stp>
        <stp/>
        <stp/>
        <stp>True</stp>
        <stp/>
        <stp/>
        <tr r="O73" s="2"/>
      </tp>
      <tp t="s">
        <v/>
        <stp/>
        <stp>StudyData</stp>
        <stp>Close(JY6) when (LocalMonth(JY6)=3 And LocalDay(JY6)=31 And LocalHour(JY6)=13 And LocalMinute(JY6)=0)</stp>
        <stp>Bar</stp>
        <stp/>
        <stp>Close</stp>
        <stp>A5C</stp>
        <stp>0</stp>
        <stp>all</stp>
        <stp/>
        <stp/>
        <stp>True</stp>
        <stp/>
        <stp/>
        <tr r="R73" s="2"/>
      </tp>
      <tp t="s">
        <v/>
        <stp/>
        <stp>StudyData</stp>
        <stp>Close(JY6) when (LocalMonth(JY6)=3 And LocalDay(JY6)=31 And LocalHour(JY6)=13 And LocalMinute(JY6)=5)</stp>
        <stp>Bar</stp>
        <stp/>
        <stp>Close</stp>
        <stp>A5C</stp>
        <stp>0</stp>
        <stp>all</stp>
        <stp/>
        <stp/>
        <stp>True</stp>
        <stp/>
        <stp/>
        <tr r="R74" s="2"/>
      </tp>
      <tp t="s">
        <v/>
        <stp/>
        <stp>StudyData</stp>
        <stp>Close(NE6) when (LocalMonth(NE6)=3 And LocalDay(NE6)=31 And LocalHour(NE6)=13 And LocalMinute(NE6)=5)</stp>
        <stp>Bar</stp>
        <stp/>
        <stp>Close</stp>
        <stp>A5C</stp>
        <stp>0</stp>
        <stp>all</stp>
        <stp/>
        <stp/>
        <stp>True</stp>
        <stp/>
        <stp/>
        <tr r="AD74" s="2"/>
      </tp>
      <tp t="s">
        <v/>
        <stp/>
        <stp>StudyData</stp>
        <stp>Close(NE6) when (LocalMonth(NE6)=3 And LocalDay(NE6)=31 And LocalHour(NE6)=13 And LocalMinute(NE6)=0)</stp>
        <stp>Bar</stp>
        <stp/>
        <stp>Close</stp>
        <stp>A5C</stp>
        <stp>0</stp>
        <stp>all</stp>
        <stp/>
        <stp/>
        <stp>True</stp>
        <stp/>
        <stp/>
        <tr r="AD73" s="2"/>
      </tp>
      <tp t="s">
        <v/>
        <stp/>
        <stp>StudyData</stp>
        <stp>Close(SF6) when (LocalMonth(SF6)=3 And LocalDay(SF6)=31 And LocalHour(SF6)=13 And LocalMinute(SF6)=5)</stp>
        <stp>Bar</stp>
        <stp/>
        <stp>Close</stp>
        <stp>A5C</stp>
        <stp>0</stp>
        <stp>all</stp>
        <stp/>
        <stp/>
        <stp>True</stp>
        <stp/>
        <stp/>
        <tr r="AA74" s="2"/>
      </tp>
      <tp t="s">
        <v/>
        <stp/>
        <stp>StudyData</stp>
        <stp>Close(SF6) when (LocalMonth(SF6)=3 And LocalDay(SF6)=31 And LocalHour(SF6)=13 And LocalMinute(SF6)=0)</stp>
        <stp>Bar</stp>
        <stp/>
        <stp>Close</stp>
        <stp>A5C</stp>
        <stp>0</stp>
        <stp>all</stp>
        <stp/>
        <stp/>
        <stp>True</stp>
        <stp/>
        <stp/>
        <tr r="AA73" s="2"/>
      </tp>
      <tp>
        <v>-1.5657905897</v>
        <stp/>
        <stp>StudyData</stp>
        <stp>Correlation(EB,NE6,Period:=10,InputChoice1:=Close,InputChoice2:=Close)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X12" s="1"/>
      </tp>
      <tp t="s">
        <v>Japanese Yen (Globex), Jun 21</v>
        <stp/>
        <stp>ContractData</stp>
        <stp>JY6</stp>
        <stp>LongDescription</stp>
        <tr r="I7" s="1"/>
        <tr r="B27" s="1"/>
      </tp>
      <tp>
        <v>0.41458333333333336</v>
        <stp/>
        <stp>ContractData</stp>
        <stp>EU6</stp>
        <stp>HIghTime</stp>
        <stp/>
        <stp>T</stp>
        <tr r="D22" s="1"/>
      </tp>
      <tp t="s">
        <v/>
        <stp/>
        <stp>StudyData</stp>
        <stp>Close(BP6) when (LocalMonth(BP6)=3 And LocalDay(BP6)=31 And LocalHour(BP6)=12 And LocalMinute(BP6)=0)</stp>
        <stp>Bar</stp>
        <stp/>
        <stp>Close</stp>
        <stp>A5C</stp>
        <stp>0</stp>
        <stp>all</stp>
        <stp/>
        <stp/>
        <stp>True</stp>
        <stp/>
        <stp/>
        <tr r="J61" s="2"/>
      </tp>
      <tp t="s">
        <v/>
        <stp/>
        <stp>StudyData</stp>
        <stp>Close(BP6) when (LocalMonth(BP6)=3 And LocalDay(BP6)=31 And LocalHour(BP6)=12 And LocalMinute(BP6)=5)</stp>
        <stp>Bar</stp>
        <stp/>
        <stp>Close</stp>
        <stp>A5C</stp>
        <stp>0</stp>
        <stp>all</stp>
        <stp/>
        <stp/>
        <stp>True</stp>
        <stp/>
        <stp/>
        <tr r="J62" s="2"/>
      </tp>
      <tp t="s">
        <v/>
        <stp/>
        <stp>StudyData</stp>
        <stp>Close(CA6) when (LocalMonth(CA6)=3 And LocalDay(CA6)=31 And LocalHour(CA6)=12 And LocalMinute(CA6)=0)</stp>
        <stp>Bar</stp>
        <stp/>
        <stp>Close</stp>
        <stp>A5C</stp>
        <stp>0</stp>
        <stp>all</stp>
        <stp/>
        <stp/>
        <stp>True</stp>
        <stp/>
        <stp/>
        <tr r="X61" s="2"/>
      </tp>
      <tp t="s">
        <v/>
        <stp/>
        <stp>StudyData</stp>
        <stp>Close(CA6) when (LocalMonth(CA6)=3 And LocalDay(CA6)=31 And LocalHour(CA6)=12 And LocalMinute(CA6)=5)</stp>
        <stp>Bar</stp>
        <stp/>
        <stp>Close</stp>
        <stp>A5C</stp>
        <stp>0</stp>
        <stp>all</stp>
        <stp/>
        <stp/>
        <stp>True</stp>
        <stp/>
        <stp/>
        <tr r="X62" s="2"/>
      </tp>
      <tp t="s">
        <v/>
        <stp/>
        <stp>StudyData</stp>
        <stp>Close(DA6) when (LocalMonth(DA6)=3 And LocalDay(DA6)=31 And LocalHour(DA6)=12 And LocalMinute(DA6)=0)</stp>
        <stp>Bar</stp>
        <stp/>
        <stp>Close</stp>
        <stp>A5C</stp>
        <stp>0</stp>
        <stp>all</stp>
        <stp/>
        <stp/>
        <stp>True</stp>
        <stp/>
        <stp/>
        <tr r="U61" s="2"/>
      </tp>
      <tp t="s">
        <v/>
        <stp/>
        <stp>StudyData</stp>
        <stp>Close(DA6) when (LocalMonth(DA6)=3 And LocalDay(DA6)=31 And LocalHour(DA6)=12 And LocalMinute(DA6)=5)</stp>
        <stp>Bar</stp>
        <stp/>
        <stp>Close</stp>
        <stp>A5C</stp>
        <stp>0</stp>
        <stp>all</stp>
        <stp/>
        <stp/>
        <stp>True</stp>
        <stp/>
        <stp/>
        <tr r="U62" s="2"/>
      </tp>
      <tp t="s">
        <v/>
        <stp/>
        <stp>StudyData</stp>
        <stp>Close(EU6) when (LocalMonth(EU6)=3 And LocalDay(EU6)=31 And LocalHour(EU6)=12 And LocalMinute(EU6)=5)</stp>
        <stp>Bar</stp>
        <stp/>
        <stp>Close</stp>
        <stp>A5C</stp>
        <stp>0</stp>
        <stp>all</stp>
        <stp/>
        <stp/>
        <stp>True</stp>
        <stp/>
        <stp/>
        <tr r="O62" s="2"/>
      </tp>
      <tp t="s">
        <v/>
        <stp/>
        <stp>StudyData</stp>
        <stp>Close(EU6) when (LocalMonth(EU6)=3 And LocalDay(EU6)=31 And LocalHour(EU6)=12 And LocalMinute(EU6)=0)</stp>
        <stp>Bar</stp>
        <stp/>
        <stp>Close</stp>
        <stp>A5C</stp>
        <stp>0</stp>
        <stp>all</stp>
        <stp/>
        <stp/>
        <stp>True</stp>
        <stp/>
        <stp/>
        <tr r="O61" s="2"/>
      </tp>
      <tp t="s">
        <v/>
        <stp/>
        <stp>StudyData</stp>
        <stp>Close(JY6) when (LocalMonth(JY6)=3 And LocalDay(JY6)=31 And LocalHour(JY6)=12 And LocalMinute(JY6)=0)</stp>
        <stp>Bar</stp>
        <stp/>
        <stp>Close</stp>
        <stp>A5C</stp>
        <stp>0</stp>
        <stp>all</stp>
        <stp/>
        <stp/>
        <stp>True</stp>
        <stp/>
        <stp/>
        <tr r="R61" s="2"/>
      </tp>
      <tp t="s">
        <v/>
        <stp/>
        <stp>StudyData</stp>
        <stp>Close(JY6) when (LocalMonth(JY6)=3 And LocalDay(JY6)=31 And LocalHour(JY6)=12 And LocalMinute(JY6)=5)</stp>
        <stp>Bar</stp>
        <stp/>
        <stp>Close</stp>
        <stp>A5C</stp>
        <stp>0</stp>
        <stp>all</stp>
        <stp/>
        <stp/>
        <stp>True</stp>
        <stp/>
        <stp/>
        <tr r="R62" s="2"/>
      </tp>
      <tp t="s">
        <v/>
        <stp/>
        <stp>StudyData</stp>
        <stp>Close(NE6) when (LocalMonth(NE6)=3 And LocalDay(NE6)=31 And LocalHour(NE6)=12 And LocalMinute(NE6)=5)</stp>
        <stp>Bar</stp>
        <stp/>
        <stp>Close</stp>
        <stp>A5C</stp>
        <stp>0</stp>
        <stp>all</stp>
        <stp/>
        <stp/>
        <stp>True</stp>
        <stp/>
        <stp/>
        <tr r="AD62" s="2"/>
      </tp>
      <tp t="s">
        <v/>
        <stp/>
        <stp>StudyData</stp>
        <stp>Close(NE6) when (LocalMonth(NE6)=3 And LocalDay(NE6)=31 And LocalHour(NE6)=12 And LocalMinute(NE6)=0)</stp>
        <stp>Bar</stp>
        <stp/>
        <stp>Close</stp>
        <stp>A5C</stp>
        <stp>0</stp>
        <stp>all</stp>
        <stp/>
        <stp/>
        <stp>True</stp>
        <stp/>
        <stp/>
        <tr r="AD61" s="2"/>
      </tp>
      <tp t="s">
        <v/>
        <stp/>
        <stp>StudyData</stp>
        <stp>Close(SF6) when (LocalMonth(SF6)=3 And LocalDay(SF6)=31 And LocalHour(SF6)=12 And LocalMinute(SF6)=5)</stp>
        <stp>Bar</stp>
        <stp/>
        <stp>Close</stp>
        <stp>A5C</stp>
        <stp>0</stp>
        <stp>all</stp>
        <stp/>
        <stp/>
        <stp>True</stp>
        <stp/>
        <stp/>
        <tr r="AA62" s="2"/>
      </tp>
      <tp t="s">
        <v/>
        <stp/>
        <stp>StudyData</stp>
        <stp>Close(SF6) when (LocalMonth(SF6)=3 And LocalDay(SF6)=31 And LocalHour(SF6)=12 And LocalMinute(SF6)=0)</stp>
        <stp>Bar</stp>
        <stp/>
        <stp>Close</stp>
        <stp>A5C</stp>
        <stp>0</stp>
        <stp>all</stp>
        <stp/>
        <stp/>
        <stp>True</stp>
        <stp/>
        <stp/>
        <tr r="AA61" s="2"/>
      </tp>
      <tp>
        <v>0.79649999999999999</v>
        <stp/>
        <stp>StudyData</stp>
        <stp>Close(CA6) when (LocalMonth(CA6)=3 And LocalDay(CA6)=31 And LocalHour(CA6)=9 And LocalMinute(CA6)=0)</stp>
        <stp>Bar</stp>
        <stp/>
        <stp>Close</stp>
        <stp>A5C</stp>
        <stp>0</stp>
        <stp>all</stp>
        <stp/>
        <stp/>
        <stp>True</stp>
        <stp/>
        <stp/>
        <tr r="X25" s="2"/>
      </tp>
      <tp>
        <v>0.79669999999999996</v>
        <stp/>
        <stp>StudyData</stp>
        <stp>Close(CA6) when (LocalMonth(CA6)=3 And LocalDay(CA6)=31 And LocalHour(CA6)=9 And LocalMinute(CA6)=5)</stp>
        <stp>Bar</stp>
        <stp/>
        <stp>Close</stp>
        <stp>A5C</stp>
        <stp>0</stp>
        <stp>all</stp>
        <stp/>
        <stp/>
        <stp>True</stp>
        <stp/>
        <stp/>
        <tr r="X26" s="2"/>
      </tp>
      <tp>
        <v>1.3794999999999999</v>
        <stp/>
        <stp>StudyData</stp>
        <stp>Close(BP6) when (LocalMonth(BP6)=3 And LocalDay(BP6)=31 And LocalHour(BP6)=9 And LocalMinute(BP6)=0)</stp>
        <stp>Bar</stp>
        <stp/>
        <stp>Close</stp>
        <stp>A5C</stp>
        <stp>0</stp>
        <stp>all</stp>
        <stp/>
        <stp/>
        <stp>True</stp>
        <stp/>
        <stp/>
        <tr r="J25" s="2"/>
      </tp>
      <tp>
        <v>1.3798999999999999</v>
        <stp/>
        <stp>StudyData</stp>
        <stp>Close(BP6) when (LocalMonth(BP6)=3 And LocalDay(BP6)=31 And LocalHour(BP6)=9 And LocalMinute(BP6)=5)</stp>
        <stp>Bar</stp>
        <stp/>
        <stp>Close</stp>
        <stp>A5C</stp>
        <stp>0</stp>
        <stp>all</stp>
        <stp/>
        <stp/>
        <stp>True</stp>
        <stp/>
        <stp/>
        <tr r="J26" s="2"/>
      </tp>
      <tp>
        <v>1.1759500000000001</v>
        <stp/>
        <stp>StudyData</stp>
        <stp>Close(EU6) when (LocalMonth(EU6)=3 And LocalDay(EU6)=31 And LocalHour(EU6)=9 And LocalMinute(EU6)=5)</stp>
        <stp>Bar</stp>
        <stp/>
        <stp>Close</stp>
        <stp>A5C</stp>
        <stp>0</stp>
        <stp>all</stp>
        <stp/>
        <stp/>
        <stp>True</stp>
        <stp/>
        <stp/>
        <tr r="O26" s="2"/>
      </tp>
      <tp>
        <v>1.1759500000000001</v>
        <stp/>
        <stp>StudyData</stp>
        <stp>Close(EU6) when (LocalMonth(EU6)=3 And LocalDay(EU6)=31 And LocalHour(EU6)=9 And LocalMinute(EU6)=0)</stp>
        <stp>Bar</stp>
        <stp/>
        <stp>Close</stp>
        <stp>A5C</stp>
        <stp>0</stp>
        <stp>all</stp>
        <stp/>
        <stp/>
        <stp>True</stp>
        <stp/>
        <stp/>
        <tr r="O25" s="2"/>
      </tp>
      <tp>
        <v>0.76290000000000002</v>
        <stp/>
        <stp>StudyData</stp>
        <stp>Close(DA6) when (LocalMonth(DA6)=3 And LocalDay(DA6)=31 And LocalHour(DA6)=9 And LocalMinute(DA6)=0)</stp>
        <stp>Bar</stp>
        <stp/>
        <stp>Close</stp>
        <stp>A5C</stp>
        <stp>0</stp>
        <stp>all</stp>
        <stp/>
        <stp/>
        <stp>True</stp>
        <stp/>
        <stp/>
        <tr r="U25" s="2"/>
      </tp>
      <tp>
        <v>0.76319999999999999</v>
        <stp/>
        <stp>StudyData</stp>
        <stp>Close(DA6) when (LocalMonth(DA6)=3 And LocalDay(DA6)=31 And LocalHour(DA6)=9 And LocalMinute(DA6)=5)</stp>
        <stp>Bar</stp>
        <stp/>
        <stp>Close</stp>
        <stp>A5C</stp>
        <stp>0</stp>
        <stp>all</stp>
        <stp/>
        <stp/>
        <stp>True</stp>
        <stp/>
        <stp/>
        <tr r="U26" s="2"/>
      </tp>
      <tp>
        <v>9.0349999999999996E-3</v>
        <stp/>
        <stp>StudyData</stp>
        <stp>Close(JY6) when (LocalMonth(JY6)=3 And LocalDay(JY6)=31 And LocalHour(JY6)=9 And LocalMinute(JY6)=0)</stp>
        <stp>Bar</stp>
        <stp/>
        <stp>Close</stp>
        <stp>A5C</stp>
        <stp>0</stp>
        <stp>all</stp>
        <stp/>
        <stp/>
        <stp>True</stp>
        <stp/>
        <stp/>
        <tr r="R25" s="2"/>
      </tp>
      <tp>
        <v>9.0375000000000004E-3</v>
        <stp/>
        <stp>StudyData</stp>
        <stp>Close(JY6) when (LocalMonth(JY6)=3 And LocalDay(JY6)=31 And LocalHour(JY6)=9 And LocalMinute(JY6)=5)</stp>
        <stp>Bar</stp>
        <stp/>
        <stp>Close</stp>
        <stp>A5C</stp>
        <stp>0</stp>
        <stp>all</stp>
        <stp/>
        <stp/>
        <stp>True</stp>
        <stp/>
        <stp/>
        <tr r="R26" s="2"/>
      </tp>
      <tp>
        <v>0.70130000000000003</v>
        <stp/>
        <stp>StudyData</stp>
        <stp>Close(NE6) when (LocalMonth(NE6)=3 And LocalDay(NE6)=31 And LocalHour(NE6)=9 And LocalMinute(NE6)=5)</stp>
        <stp>Bar</stp>
        <stp/>
        <stp>Close</stp>
        <stp>A5C</stp>
        <stp>0</stp>
        <stp>all</stp>
        <stp/>
        <stp/>
        <stp>True</stp>
        <stp/>
        <stp/>
        <tr r="AD26" s="2"/>
      </tp>
      <tp>
        <v>0.70089999999999997</v>
        <stp/>
        <stp>StudyData</stp>
        <stp>Close(NE6) when (LocalMonth(NE6)=3 And LocalDay(NE6)=31 And LocalHour(NE6)=9 And LocalMinute(NE6)=0)</stp>
        <stp>Bar</stp>
        <stp/>
        <stp>Close</stp>
        <stp>A5C</stp>
        <stp>0</stp>
        <stp>all</stp>
        <stp/>
        <stp/>
        <stp>True</stp>
        <stp/>
        <stp/>
        <tr r="AD25" s="2"/>
      </tp>
      <tp>
        <v>1.0646</v>
        <stp/>
        <stp>StudyData</stp>
        <stp>Close(SF6) when (LocalMonth(SF6)=3 And LocalDay(SF6)=31 And LocalHour(SF6)=9 And LocalMinute(SF6)=5)</stp>
        <stp>Bar</stp>
        <stp/>
        <stp>Close</stp>
        <stp>A5C</stp>
        <stp>0</stp>
        <stp>all</stp>
        <stp/>
        <stp/>
        <stp>True</stp>
        <stp/>
        <stp/>
        <tr r="AA26" s="2"/>
      </tp>
      <tp>
        <v>1.0644</v>
        <stp/>
        <stp>StudyData</stp>
        <stp>Close(SF6) when (LocalMonth(SF6)=3 And LocalDay(SF6)=31 And LocalHour(SF6)=9 And LocalMinute(SF6)=0)</stp>
        <stp>Bar</stp>
        <stp/>
        <stp>Close</stp>
        <stp>A5C</stp>
        <stp>0</stp>
        <stp>all</stp>
        <stp/>
        <stp/>
        <stp>True</stp>
        <stp/>
        <stp/>
        <tr r="AA25" s="2"/>
      </tp>
      <tp>
        <v>1.3803000000000001</v>
        <stp/>
        <stp>StudyData</stp>
        <stp>Close(BP6) when (LocalMonth(BP6)=3 And LocalDay(BP6)=31 And LocalHour(BP6)=11 And LocalMinute(BP6)=0)</stp>
        <stp>Bar</stp>
        <stp/>
        <stp>Close</stp>
        <stp>A5C</stp>
        <stp>0</stp>
        <stp>all</stp>
        <stp/>
        <stp/>
        <stp>True</stp>
        <stp/>
        <stp/>
        <tr r="J49" s="2"/>
      </tp>
      <tp>
        <v>1.3813</v>
        <stp/>
        <stp>StudyData</stp>
        <stp>Close(BP6) when (LocalMonth(BP6)=3 And LocalDay(BP6)=31 And LocalHour(BP6)=11 And LocalMinute(BP6)=5)</stp>
        <stp>Bar</stp>
        <stp/>
        <stp>Close</stp>
        <stp>A5C</stp>
        <stp>0</stp>
        <stp>all</stp>
        <stp/>
        <stp/>
        <stp>True</stp>
        <stp/>
        <stp/>
        <tr r="J50" s="2"/>
      </tp>
      <tp>
        <v>0.79544999999999999</v>
        <stp/>
        <stp>StudyData</stp>
        <stp>Close(CA6) when (LocalMonth(CA6)=3 And LocalDay(CA6)=31 And LocalHour(CA6)=11 And LocalMinute(CA6)=0)</stp>
        <stp>Bar</stp>
        <stp/>
        <stp>Close</stp>
        <stp>A5C</stp>
        <stp>0</stp>
        <stp>all</stp>
        <stp/>
        <stp/>
        <stp>True</stp>
        <stp/>
        <stp/>
        <tr r="X49" s="2"/>
      </tp>
      <tp>
        <v>0.79574999999999996</v>
        <stp/>
        <stp>StudyData</stp>
        <stp>Close(CA6) when (LocalMonth(CA6)=3 And LocalDay(CA6)=31 And LocalHour(CA6)=11 And LocalMinute(CA6)=5)</stp>
        <stp>Bar</stp>
        <stp/>
        <stp>Close</stp>
        <stp>A5C</stp>
        <stp>0</stp>
        <stp>all</stp>
        <stp/>
        <stp/>
        <stp>True</stp>
        <stp/>
        <stp/>
        <tr r="X50" s="2"/>
      </tp>
      <tp>
        <v>0.76195000000000002</v>
        <stp/>
        <stp>StudyData</stp>
        <stp>Close(DA6) when (LocalMonth(DA6)=3 And LocalDay(DA6)=31 And LocalHour(DA6)=11 And LocalMinute(DA6)=0)</stp>
        <stp>Bar</stp>
        <stp/>
        <stp>Close</stp>
        <stp>A5C</stp>
        <stp>0</stp>
        <stp>all</stp>
        <stp/>
        <stp/>
        <stp>True</stp>
        <stp/>
        <stp/>
        <tr r="U49" s="2"/>
      </tp>
      <tp>
        <v>0.76214999999999999</v>
        <stp/>
        <stp>StudyData</stp>
        <stp>Close(DA6) when (LocalMonth(DA6)=3 And LocalDay(DA6)=31 And LocalHour(DA6)=11 And LocalMinute(DA6)=5)</stp>
        <stp>Bar</stp>
        <stp/>
        <stp>Close</stp>
        <stp>A5C</stp>
        <stp>0</stp>
        <stp>all</stp>
        <stp/>
        <stp/>
        <stp>True</stp>
        <stp/>
        <stp/>
        <tr r="U50" s="2"/>
      </tp>
      <tp>
        <v>1.1769499999999999</v>
        <stp/>
        <stp>StudyData</stp>
        <stp>Close(EU6) when (LocalMonth(EU6)=3 And LocalDay(EU6)=31 And LocalHour(EU6)=11 And LocalMinute(EU6)=5)</stp>
        <stp>Bar</stp>
        <stp/>
        <stp>Close</stp>
        <stp>A5C</stp>
        <stp>0</stp>
        <stp>all</stp>
        <stp/>
        <stp/>
        <stp>True</stp>
        <stp/>
        <stp/>
        <tr r="O50" s="2"/>
      </tp>
      <tp>
        <v>1.17645</v>
        <stp/>
        <stp>StudyData</stp>
        <stp>Close(EU6) when (LocalMonth(EU6)=3 And LocalDay(EU6)=31 And LocalHour(EU6)=11 And LocalMinute(EU6)=0)</stp>
        <stp>Bar</stp>
        <stp/>
        <stp>Close</stp>
        <stp>A5C</stp>
        <stp>0</stp>
        <stp>all</stp>
        <stp/>
        <stp/>
        <stp>True</stp>
        <stp/>
        <stp/>
        <tr r="O49" s="2"/>
      </tp>
      <tp>
        <v>9.0495000000000003E-3</v>
        <stp/>
        <stp>StudyData</stp>
        <stp>Close(JY6) when (LocalMonth(JY6)=3 And LocalDay(JY6)=31 And LocalHour(JY6)=11 And LocalMinute(JY6)=0)</stp>
        <stp>Bar</stp>
        <stp/>
        <stp>Close</stp>
        <stp>A5C</stp>
        <stp>0</stp>
        <stp>all</stp>
        <stp/>
        <stp/>
        <stp>True</stp>
        <stp/>
        <stp/>
        <tr r="R49" s="2"/>
      </tp>
      <tp>
        <v>9.0500000000000008E-3</v>
        <stp/>
        <stp>StudyData</stp>
        <stp>Close(JY6) when (LocalMonth(JY6)=3 And LocalDay(JY6)=31 And LocalHour(JY6)=11 And LocalMinute(JY6)=5)</stp>
        <stp>Bar</stp>
        <stp/>
        <stp>Close</stp>
        <stp>A5C</stp>
        <stp>0</stp>
        <stp>all</stp>
        <stp/>
        <stp/>
        <stp>True</stp>
        <stp/>
        <stp/>
        <tr r="R50" s="2"/>
      </tp>
      <tp>
        <v>0.6996</v>
        <stp/>
        <stp>StudyData</stp>
        <stp>Close(NE6) when (LocalMonth(NE6)=3 And LocalDay(NE6)=31 And LocalHour(NE6)=11 And LocalMinute(NE6)=5)</stp>
        <stp>Bar</stp>
        <stp/>
        <stp>Close</stp>
        <stp>A5C</stp>
        <stp>0</stp>
        <stp>all</stp>
        <stp/>
        <stp/>
        <stp>True</stp>
        <stp/>
        <stp/>
        <tr r="AD50" s="2"/>
      </tp>
      <tp>
        <v>0.69930000000000003</v>
        <stp/>
        <stp>StudyData</stp>
        <stp>Close(NE6) when (LocalMonth(NE6)=3 And LocalDay(NE6)=31 And LocalHour(NE6)=11 And LocalMinute(NE6)=0)</stp>
        <stp>Bar</stp>
        <stp/>
        <stp>Close</stp>
        <stp>A5C</stp>
        <stp>0</stp>
        <stp>all</stp>
        <stp/>
        <stp/>
        <stp>True</stp>
        <stp/>
        <stp/>
        <tr r="AD49" s="2"/>
      </tp>
      <tp>
        <v>1.0647</v>
        <stp/>
        <stp>StudyData</stp>
        <stp>Close(SF6) when (LocalMonth(SF6)=3 And LocalDay(SF6)=31 And LocalHour(SF6)=11 And LocalMinute(SF6)=5)</stp>
        <stp>Bar</stp>
        <stp/>
        <stp>Close</stp>
        <stp>A5C</stp>
        <stp>0</stp>
        <stp>all</stp>
        <stp/>
        <stp/>
        <stp>True</stp>
        <stp/>
        <stp/>
        <tr r="AA50" s="2"/>
      </tp>
      <tp>
        <v>1.0643</v>
        <stp/>
        <stp>StudyData</stp>
        <stp>Close(SF6) when (LocalMonth(SF6)=3 And LocalDay(SF6)=31 And LocalHour(SF6)=11 And LocalMinute(SF6)=0)</stp>
        <stp>Bar</stp>
        <stp/>
        <stp>Close</stp>
        <stp>A5C</stp>
        <stp>0</stp>
        <stp>all</stp>
        <stp/>
        <stp/>
        <stp>True</stp>
        <stp/>
        <stp/>
        <tr r="AA49" s="2"/>
      </tp>
      <tp>
        <v>0.79410000000000003</v>
        <stp/>
        <stp>StudyData</stp>
        <stp>Close(CA6) when (LocalMonth(CA6)=3 And LocalDay(CA6)=31 And LocalHour(CA6)=8 And LocalMinute(CA6)=0)</stp>
        <stp>Bar</stp>
        <stp/>
        <stp>Close</stp>
        <stp>A5C</stp>
        <stp>0</stp>
        <stp>all</stp>
        <stp/>
        <stp/>
        <stp>True</stp>
        <stp/>
        <stp/>
        <tr r="X13" s="2"/>
      </tp>
      <tp>
        <v>0.79390000000000005</v>
        <stp/>
        <stp>StudyData</stp>
        <stp>Close(CA6) when (LocalMonth(CA6)=3 And LocalDay(CA6)=31 And LocalHour(CA6)=8 And LocalMinute(CA6)=5)</stp>
        <stp>Bar</stp>
        <stp/>
        <stp>Close</stp>
        <stp>A5C</stp>
        <stp>0</stp>
        <stp>all</stp>
        <stp/>
        <stp/>
        <stp>True</stp>
        <stp/>
        <stp/>
        <tr r="X14" s="2"/>
      </tp>
      <tp>
        <v>1.3773</v>
        <stp/>
        <stp>StudyData</stp>
        <stp>Close(BP6) when (LocalMonth(BP6)=3 And LocalDay(BP6)=31 And LocalHour(BP6)=8 And LocalMinute(BP6)=0)</stp>
        <stp>Bar</stp>
        <stp/>
        <stp>Close</stp>
        <stp>A5C</stp>
        <stp>0</stp>
        <stp>all</stp>
        <stp/>
        <stp/>
        <stp>True</stp>
        <stp/>
        <stp/>
        <tr r="J13" s="2"/>
      </tp>
      <tp>
        <v>1.3765000000000001</v>
        <stp/>
        <stp>StudyData</stp>
        <stp>Close(BP6) when (LocalMonth(BP6)=3 And LocalDay(BP6)=31 And LocalHour(BP6)=8 And LocalMinute(BP6)=5)</stp>
        <stp>Bar</stp>
        <stp/>
        <stp>Close</stp>
        <stp>A5C</stp>
        <stp>0</stp>
        <stp>all</stp>
        <stp/>
        <stp/>
        <stp>True</stp>
        <stp/>
        <stp/>
        <tr r="J14" s="2"/>
      </tp>
      <tp>
        <v>1.1739999999999999</v>
        <stp/>
        <stp>StudyData</stp>
        <stp>Close(EU6) when (LocalMonth(EU6)=3 And LocalDay(EU6)=31 And LocalHour(EU6)=8 And LocalMinute(EU6)=5)</stp>
        <stp>Bar</stp>
        <stp/>
        <stp>Close</stp>
        <stp>A5C</stp>
        <stp>0</stp>
        <stp>all</stp>
        <stp/>
        <stp/>
        <stp>True</stp>
        <stp/>
        <stp/>
        <tr r="O14" s="2"/>
      </tp>
      <tp>
        <v>1.1742999999999999</v>
        <stp/>
        <stp>StudyData</stp>
        <stp>Close(EU6) when (LocalMonth(EU6)=3 And LocalDay(EU6)=31 And LocalHour(EU6)=8 And LocalMinute(EU6)=0)</stp>
        <stp>Bar</stp>
        <stp/>
        <stp>Close</stp>
        <stp>A5C</stp>
        <stp>0</stp>
        <stp>all</stp>
        <stp/>
        <stp/>
        <stp>True</stp>
        <stp/>
        <stp/>
        <tr r="O13" s="2"/>
      </tp>
      <tp>
        <v>0.76105</v>
        <stp/>
        <stp>StudyData</stp>
        <stp>Close(DA6) when (LocalMonth(DA6)=3 And LocalDay(DA6)=31 And LocalHour(DA6)=8 And LocalMinute(DA6)=0)</stp>
        <stp>Bar</stp>
        <stp/>
        <stp>Close</stp>
        <stp>A5C</stp>
        <stp>0</stp>
        <stp>all</stp>
        <stp/>
        <stp/>
        <stp>True</stp>
        <stp/>
        <stp/>
        <tr r="U13" s="2"/>
      </tp>
      <tp>
        <v>0.76085000000000003</v>
        <stp/>
        <stp>StudyData</stp>
        <stp>Close(DA6) when (LocalMonth(DA6)=3 And LocalDay(DA6)=31 And LocalHour(DA6)=8 And LocalMinute(DA6)=5)</stp>
        <stp>Bar</stp>
        <stp/>
        <stp>Close</stp>
        <stp>A5C</stp>
        <stp>0</stp>
        <stp>all</stp>
        <stp/>
        <stp/>
        <stp>True</stp>
        <stp/>
        <stp/>
        <tr r="U14" s="2"/>
      </tp>
      <tp>
        <v>9.0334999999999999E-3</v>
        <stp/>
        <stp>StudyData</stp>
        <stp>Close(JY6) when (LocalMonth(JY6)=3 And LocalDay(JY6)=31 And LocalHour(JY6)=8 And LocalMinute(JY6)=0)</stp>
        <stp>Bar</stp>
        <stp/>
        <stp>Close</stp>
        <stp>A5C</stp>
        <stp>0</stp>
        <stp>all</stp>
        <stp/>
        <stp/>
        <stp>True</stp>
        <stp/>
        <stp/>
        <tr r="R13" s="2"/>
      </tp>
      <tp>
        <v>9.0329999999999994E-3</v>
        <stp/>
        <stp>StudyData</stp>
        <stp>Close(JY6) when (LocalMonth(JY6)=3 And LocalDay(JY6)=31 And LocalHour(JY6)=8 And LocalMinute(JY6)=5)</stp>
        <stp>Bar</stp>
        <stp/>
        <stp>Close</stp>
        <stp>A5C</stp>
        <stp>0</stp>
        <stp>all</stp>
        <stp/>
        <stp/>
        <stp>True</stp>
        <stp/>
        <stp/>
        <tr r="R14" s="2"/>
      </tp>
      <tp>
        <v>0.6996</v>
        <stp/>
        <stp>StudyData</stp>
        <stp>Close(NE6) when (LocalMonth(NE6)=3 And LocalDay(NE6)=31 And LocalHour(NE6)=8 And LocalMinute(NE6)=5)</stp>
        <stp>Bar</stp>
        <stp/>
        <stp>Close</stp>
        <stp>A5C</stp>
        <stp>0</stp>
        <stp>all</stp>
        <stp/>
        <stp/>
        <stp>True</stp>
        <stp/>
        <stp/>
        <tr r="AD14" s="2"/>
      </tp>
      <tp>
        <v>0.69979999999999998</v>
        <stp/>
        <stp>StudyData</stp>
        <stp>Close(NE6) when (LocalMonth(NE6)=3 And LocalDay(NE6)=31 And LocalHour(NE6)=8 And LocalMinute(NE6)=0)</stp>
        <stp>Bar</stp>
        <stp/>
        <stp>Close</stp>
        <stp>A5C</stp>
        <stp>0</stp>
        <stp>all</stp>
        <stp/>
        <stp/>
        <stp>True</stp>
        <stp/>
        <stp/>
        <tr r="AD13" s="2"/>
      </tp>
      <tp>
        <v>1.0612999999999999</v>
        <stp/>
        <stp>StudyData</stp>
        <stp>Close(SF6) when (LocalMonth(SF6)=3 And LocalDay(SF6)=31 And LocalHour(SF6)=8 And LocalMinute(SF6)=5)</stp>
        <stp>Bar</stp>
        <stp/>
        <stp>Close</stp>
        <stp>A5C</stp>
        <stp>0</stp>
        <stp>all</stp>
        <stp/>
        <stp/>
        <stp>True</stp>
        <stp/>
        <stp/>
        <tr r="AA14" s="2"/>
      </tp>
      <tp>
        <v>1.0613999999999999</v>
        <stp/>
        <stp>StudyData</stp>
        <stp>Close(SF6) when (LocalMonth(SF6)=3 And LocalDay(SF6)=31 And LocalHour(SF6)=8 And LocalMinute(SF6)=0)</stp>
        <stp>Bar</stp>
        <stp/>
        <stp>Close</stp>
        <stp>A5C</stp>
        <stp>0</stp>
        <stp>all</stp>
        <stp/>
        <stp/>
        <stp>True</stp>
        <stp/>
        <stp/>
        <tr r="AA13" s="2"/>
      </tp>
      <tp>
        <v>0.85209999999999997</v>
        <stp/>
        <stp>StudyData</stp>
        <stp>EBM21</stp>
        <stp>Bar</stp>
        <stp/>
        <stp>Close</stp>
        <stp>D</stp>
        <stp/>
        <stp/>
        <stp/>
        <stp/>
        <stp/>
        <stp>T</stp>
        <tr r="AI43" s="1"/>
      </tp>
      <tp>
        <v>0.79169999999999996</v>
        <stp/>
        <stp>StudyData</stp>
        <stp>CA6</stp>
        <stp>Bar</stp>
        <stp/>
        <stp>Close</stp>
        <stp>D</stp>
        <stp>-1</stp>
        <stp>primaryOnly</stp>
        <tr r="H6" s="2"/>
      </tp>
      <tp>
        <v>1.3794</v>
        <stp/>
        <stp>StudyData</stp>
        <stp>Close(BP6) when (LocalMonth(BP6)=3 And LocalDay(BP6)=31 And LocalHour(BP6)=10 And LocalMinute(BP6)=0)</stp>
        <stp>Bar</stp>
        <stp/>
        <stp>Close</stp>
        <stp>A5C</stp>
        <stp>0</stp>
        <stp>all</stp>
        <stp/>
        <stp/>
        <stp>True</stp>
        <stp/>
        <stp/>
        <tr r="J37" s="2"/>
      </tp>
      <tp>
        <v>1.3785000000000001</v>
        <stp/>
        <stp>StudyData</stp>
        <stp>Close(BP6) when (LocalMonth(BP6)=3 And LocalDay(BP6)=31 And LocalHour(BP6)=10 And LocalMinute(BP6)=5)</stp>
        <stp>Bar</stp>
        <stp/>
        <stp>Close</stp>
        <stp>A5C</stp>
        <stp>0</stp>
        <stp>all</stp>
        <stp/>
        <stp/>
        <stp>True</stp>
        <stp/>
        <stp/>
        <tr r="J38" s="2"/>
      </tp>
      <tp>
        <v>0.7954</v>
        <stp/>
        <stp>StudyData</stp>
        <stp>Close(CA6) when (LocalMonth(CA6)=3 And LocalDay(CA6)=31 And LocalHour(CA6)=10 And LocalMinute(CA6)=0)</stp>
        <stp>Bar</stp>
        <stp/>
        <stp>Close</stp>
        <stp>A5C</stp>
        <stp>0</stp>
        <stp>all</stp>
        <stp/>
        <stp/>
        <stp>True</stp>
        <stp/>
        <stp/>
        <tr r="X37" s="2"/>
      </tp>
      <tp>
        <v>0.79525000000000001</v>
        <stp/>
        <stp>StudyData</stp>
        <stp>Close(CA6) when (LocalMonth(CA6)=3 And LocalDay(CA6)=31 And LocalHour(CA6)=10 And LocalMinute(CA6)=5)</stp>
        <stp>Bar</stp>
        <stp/>
        <stp>Close</stp>
        <stp>A5C</stp>
        <stp>0</stp>
        <stp>all</stp>
        <stp/>
        <stp/>
        <stp>True</stp>
        <stp/>
        <stp/>
        <tr r="X38" s="2"/>
      </tp>
      <tp>
        <v>0.76170000000000004</v>
        <stp/>
        <stp>StudyData</stp>
        <stp>Close(DA6) when (LocalMonth(DA6)=3 And LocalDay(DA6)=31 And LocalHour(DA6)=10 And LocalMinute(DA6)=0)</stp>
        <stp>Bar</stp>
        <stp/>
        <stp>Close</stp>
        <stp>A5C</stp>
        <stp>0</stp>
        <stp>all</stp>
        <stp/>
        <stp/>
        <stp>True</stp>
        <stp/>
        <stp/>
        <tr r="U37" s="2"/>
      </tp>
      <tp>
        <v>0.76175000000000004</v>
        <stp/>
        <stp>StudyData</stp>
        <stp>Close(DA6) when (LocalMonth(DA6)=3 And LocalDay(DA6)=31 And LocalHour(DA6)=10 And LocalMinute(DA6)=5)</stp>
        <stp>Bar</stp>
        <stp/>
        <stp>Close</stp>
        <stp>A5C</stp>
        <stp>0</stp>
        <stp>all</stp>
        <stp/>
        <stp/>
        <stp>True</stp>
        <stp/>
        <stp/>
        <tr r="U38" s="2"/>
      </tp>
      <tp>
        <v>1.1758999999999999</v>
        <stp/>
        <stp>StudyData</stp>
        <stp>Close(EU6) when (LocalMonth(EU6)=3 And LocalDay(EU6)=31 And LocalHour(EU6)=10 And LocalMinute(EU6)=5)</stp>
        <stp>Bar</stp>
        <stp/>
        <stp>Close</stp>
        <stp>A5C</stp>
        <stp>0</stp>
        <stp>all</stp>
        <stp/>
        <stp/>
        <stp>True</stp>
        <stp/>
        <stp/>
        <tr r="O38" s="2"/>
      </tp>
      <tp>
        <v>1.17685</v>
        <stp/>
        <stp>StudyData</stp>
        <stp>Close(EU6) when (LocalMonth(EU6)=3 And LocalDay(EU6)=31 And LocalHour(EU6)=10 And LocalMinute(EU6)=0)</stp>
        <stp>Bar</stp>
        <stp/>
        <stp>Close</stp>
        <stp>A5C</stp>
        <stp>0</stp>
        <stp>all</stp>
        <stp/>
        <stp/>
        <stp>True</stp>
        <stp/>
        <stp/>
        <tr r="O37" s="2"/>
      </tp>
      <tp>
        <v>9.0539999999999995E-3</v>
        <stp/>
        <stp>StudyData</stp>
        <stp>Close(JY6) when (LocalMonth(JY6)=3 And LocalDay(JY6)=31 And LocalHour(JY6)=10 And LocalMinute(JY6)=0)</stp>
        <stp>Bar</stp>
        <stp/>
        <stp>Close</stp>
        <stp>A5C</stp>
        <stp>0</stp>
        <stp>all</stp>
        <stp/>
        <stp/>
        <stp>True</stp>
        <stp/>
        <stp/>
        <tr r="R37" s="2"/>
      </tp>
      <tp>
        <v>9.0570000000000008E-3</v>
        <stp/>
        <stp>StudyData</stp>
        <stp>Close(JY6) when (LocalMonth(JY6)=3 And LocalDay(JY6)=31 And LocalHour(JY6)=10 And LocalMinute(JY6)=5)</stp>
        <stp>Bar</stp>
        <stp/>
        <stp>Close</stp>
        <stp>A5C</stp>
        <stp>0</stp>
        <stp>all</stp>
        <stp/>
        <stp/>
        <stp>True</stp>
        <stp/>
        <stp/>
        <tr r="R38" s="2"/>
      </tp>
      <tp>
        <v>0.69969999999999999</v>
        <stp/>
        <stp>StudyData</stp>
        <stp>Close(NE6) when (LocalMonth(NE6)=3 And LocalDay(NE6)=31 And LocalHour(NE6)=10 And LocalMinute(NE6)=5)</stp>
        <stp>Bar</stp>
        <stp/>
        <stp>Close</stp>
        <stp>A5C</stp>
        <stp>0</stp>
        <stp>all</stp>
        <stp/>
        <stp/>
        <stp>True</stp>
        <stp/>
        <stp/>
        <tr r="AD38" s="2"/>
      </tp>
      <tp>
        <v>0.69979999999999998</v>
        <stp/>
        <stp>StudyData</stp>
        <stp>Close(NE6) when (LocalMonth(NE6)=3 And LocalDay(NE6)=31 And LocalHour(NE6)=10 And LocalMinute(NE6)=0)</stp>
        <stp>Bar</stp>
        <stp/>
        <stp>Close</stp>
        <stp>A5C</stp>
        <stp>0</stp>
        <stp>all</stp>
        <stp/>
        <stp/>
        <stp>True</stp>
        <stp/>
        <stp/>
        <tr r="AD37" s="2"/>
      </tp>
      <tp>
        <v>1.0632999999999999</v>
        <stp/>
        <stp>StudyData</stp>
        <stp>Close(SF6) when (LocalMonth(SF6)=3 And LocalDay(SF6)=31 And LocalHour(SF6)=10 And LocalMinute(SF6)=5)</stp>
        <stp>Bar</stp>
        <stp/>
        <stp>Close</stp>
        <stp>A5C</stp>
        <stp>0</stp>
        <stp>all</stp>
        <stp/>
        <stp/>
        <stp>True</stp>
        <stp/>
        <stp/>
        <tr r="AA38" s="2"/>
      </tp>
      <tp>
        <v>1.0639000000000001</v>
        <stp/>
        <stp>StudyData</stp>
        <stp>Close(SF6) when (LocalMonth(SF6)=3 And LocalDay(SF6)=31 And LocalHour(SF6)=10 And LocalMinute(SF6)=0)</stp>
        <stp>Bar</stp>
        <stp/>
        <stp>Close</stp>
        <stp>A5C</stp>
        <stp>0</stp>
        <stp>all</stp>
        <stp/>
        <stp/>
        <stp>True</stp>
        <stp/>
        <stp/>
        <tr r="AA37" s="2"/>
      </tp>
      <tp>
        <v>1.0636000000000001</v>
        <stp/>
        <stp>ContractData</stp>
        <stp>SF6</stp>
        <stp>Y_CLose</stp>
        <stp/>
        <stp>T</stp>
        <tr r="AE17" s="1"/>
      </tp>
      <tp>
        <v>9.0694999999999994E-3</v>
        <stp/>
        <stp>ContractData</stp>
        <stp>JY6</stp>
        <stp>Y_CLose</stp>
        <stp/>
        <stp>T</stp>
        <tr r="F30" s="1"/>
      </tp>
      <tp>
        <v>0.11699000000000001</v>
        <stp/>
        <stp>ContractData</stp>
        <stp>NK6</stp>
        <stp>Y_CLose</stp>
        <stp/>
        <stp>T</stp>
        <tr r="AE43" s="1"/>
      </tp>
      <tp>
        <v>0.69810000000000005</v>
        <stp/>
        <stp>ContractData</stp>
        <stp>NE6</stp>
        <stp>Y_CLose</stp>
        <stp/>
        <stp>T</stp>
        <tr r="AE30" s="1"/>
      </tp>
      <tp>
        <v>0.79210000000000003</v>
        <stp/>
        <stp>ContractData</stp>
        <stp>CA6</stp>
        <stp>Y_CLose</stp>
        <stp/>
        <stp>T</stp>
        <tr r="AE4" s="1"/>
      </tp>
      <tp>
        <v>1.3742000000000001</v>
        <stp/>
        <stp>ContractData</stp>
        <stp>BP6</stp>
        <stp>Y_CLose</stp>
        <stp/>
        <stp>T</stp>
        <tr r="F4" s="1"/>
      </tp>
      <tp>
        <v>1.1735500000000001</v>
        <stp/>
        <stp>ContractData</stp>
        <stp>EU6</stp>
        <stp>Y_CLose</stp>
        <stp/>
        <stp>T</stp>
        <tr r="F17" s="1"/>
      </tp>
      <tp t="s">
        <v>Gold (Globex), Jun 21</v>
        <stp/>
        <stp>ContractData</stp>
        <stp>GCE</stp>
        <stp>LongDescription</stp>
        <tr r="I13" s="1"/>
      </tp>
      <tp>
        <v>0.75980000000000003</v>
        <stp/>
        <stp>ContractData</stp>
        <stp>DA6</stp>
        <stp>Y_CLose</stp>
        <stp/>
        <stp>T</stp>
        <tr r="F43" s="1"/>
      </tp>
      <tp>
        <v>0.79344999999999999</v>
        <stp/>
        <stp>StudyData</stp>
        <stp>Close(CA6) when (LocalMonth(CA6)=3 And LocalDay(CA6)=31 And LocalHour(CA6)=7 And LocalMinute(CA6)=0)</stp>
        <stp>Bar</stp>
        <stp/>
        <stp>Close</stp>
        <stp>A5C</stp>
        <stp>0</stp>
        <stp>all</stp>
        <stp/>
        <stp/>
        <stp>True</stp>
        <stp/>
        <stp/>
        <tr r="X1" s="2"/>
      </tp>
      <tp>
        <v>0.79310000000000003</v>
        <stp/>
        <stp>StudyData</stp>
        <stp>Close(CA6) when (LocalMonth(CA6)=3 And LocalDay(CA6)=31 And LocalHour(CA6)=7 And LocalMinute(CA6)=5)</stp>
        <stp>Bar</stp>
        <stp/>
        <stp>Close</stp>
        <stp>A5C</stp>
        <stp>0</stp>
        <stp>all</stp>
        <stp/>
        <stp/>
        <stp>True</stp>
        <stp/>
        <stp/>
        <tr r="X2" s="2"/>
      </tp>
      <tp>
        <v>1.3771</v>
        <stp/>
        <stp>StudyData</stp>
        <stp>Close(BP6) when (LocalMonth(BP6)=3 And LocalDay(BP6)=31 And LocalHour(BP6)=7 And LocalMinute(BP6)=0)</stp>
        <stp>Bar</stp>
        <stp/>
        <stp>Close</stp>
        <stp>A5C</stp>
        <stp>0</stp>
        <stp>all</stp>
        <stp/>
        <stp/>
        <stp>True</stp>
        <stp/>
        <stp/>
        <tr r="J1" s="2"/>
      </tp>
      <tp>
        <v>1.3767</v>
        <stp/>
        <stp>StudyData</stp>
        <stp>Close(BP6) when (LocalMonth(BP6)=3 And LocalDay(BP6)=31 And LocalHour(BP6)=7 And LocalMinute(BP6)=5)</stp>
        <stp>Bar</stp>
        <stp/>
        <stp>Close</stp>
        <stp>A5C</stp>
        <stp>0</stp>
        <stp>all</stp>
        <stp/>
        <stp/>
        <stp>True</stp>
        <stp/>
        <stp/>
        <tr r="J2" s="2"/>
      </tp>
      <tp>
        <v>1.1739999999999999</v>
        <stp/>
        <stp>StudyData</stp>
        <stp>Close(EU6) when (LocalMonth(EU6)=3 And LocalDay(EU6)=31 And LocalHour(EU6)=7 And LocalMinute(EU6)=5)</stp>
        <stp>Bar</stp>
        <stp/>
        <stp>Close</stp>
        <stp>A5C</stp>
        <stp>0</stp>
        <stp>all</stp>
        <stp/>
        <stp/>
        <stp>True</stp>
        <stp/>
        <stp/>
        <tr r="O2" s="2"/>
      </tp>
      <tp>
        <v>1.17465</v>
        <stp/>
        <stp>StudyData</stp>
        <stp>Close(EU6) when (LocalMonth(EU6)=3 And LocalDay(EU6)=31 And LocalHour(EU6)=7 And LocalMinute(EU6)=0)</stp>
        <stp>Bar</stp>
        <stp/>
        <stp>Close</stp>
        <stp>A5C</stp>
        <stp>0</stp>
        <stp>all</stp>
        <stp/>
        <stp/>
        <stp>True</stp>
        <stp/>
        <stp/>
        <tr r="O1" s="2"/>
      </tp>
      <tp>
        <v>0.76134999999999997</v>
        <stp/>
        <stp>StudyData</stp>
        <stp>Close(DA6) when (LocalMonth(DA6)=3 And LocalDay(DA6)=31 And LocalHour(DA6)=7 And LocalMinute(DA6)=0)</stp>
        <stp>Bar</stp>
        <stp/>
        <stp>Close</stp>
        <stp>A5C</stp>
        <stp>0</stp>
        <stp>all</stp>
        <stp/>
        <stp/>
        <stp>True</stp>
        <stp/>
        <stp/>
        <tr r="U1" s="2"/>
      </tp>
      <tp>
        <v>0.76090000000000002</v>
        <stp/>
        <stp>StudyData</stp>
        <stp>Close(DA6) when (LocalMonth(DA6)=3 And LocalDay(DA6)=31 And LocalHour(DA6)=7 And LocalMinute(DA6)=5)</stp>
        <stp>Bar</stp>
        <stp/>
        <stp>Close</stp>
        <stp>A5C</stp>
        <stp>0</stp>
        <stp>all</stp>
        <stp/>
        <stp/>
        <stp>True</stp>
        <stp/>
        <stp/>
        <tr r="U2" s="2"/>
      </tp>
      <tp>
        <v>9.0329999999999994E-3</v>
        <stp/>
        <stp>StudyData</stp>
        <stp>Close(JY6) when (LocalMonth(JY6)=3 And LocalDay(JY6)=31 And LocalHour(JY6)=7 And LocalMinute(JY6)=0)</stp>
        <stp>Bar</stp>
        <stp/>
        <stp>Close</stp>
        <stp>A5C</stp>
        <stp>0</stp>
        <stp>all</stp>
        <stp/>
        <stp/>
        <stp>True</stp>
        <stp/>
        <stp/>
        <tr r="R1" s="2"/>
      </tp>
      <tp>
        <v>9.0320000000000001E-3</v>
        <stp/>
        <stp>StudyData</stp>
        <stp>Close(JY6) when (LocalMonth(JY6)=3 And LocalDay(JY6)=31 And LocalHour(JY6)=7 And LocalMinute(JY6)=5)</stp>
        <stp>Bar</stp>
        <stp/>
        <stp>Close</stp>
        <stp>A5C</stp>
        <stp>0</stp>
        <stp>all</stp>
        <stp/>
        <stp/>
        <stp>True</stp>
        <stp/>
        <stp/>
        <tr r="R2" s="2"/>
      </tp>
      <tp>
        <v>0.69910000000000005</v>
        <stp/>
        <stp>StudyData</stp>
        <stp>Close(NE6) when (LocalMonth(NE6)=3 And LocalDay(NE6)=31 And LocalHour(NE6)=7 And LocalMinute(NE6)=5)</stp>
        <stp>Bar</stp>
        <stp/>
        <stp>Close</stp>
        <stp>A5C</stp>
        <stp>0</stp>
        <stp>all</stp>
        <stp/>
        <stp/>
        <stp>True</stp>
        <stp/>
        <stp/>
        <tr r="AD2" s="2"/>
      </tp>
      <tp>
        <v>0.69940000000000002</v>
        <stp/>
        <stp>StudyData</stp>
        <stp>Close(NE6) when (LocalMonth(NE6)=3 And LocalDay(NE6)=31 And LocalHour(NE6)=7 And LocalMinute(NE6)=0)</stp>
        <stp>Bar</stp>
        <stp/>
        <stp>Close</stp>
        <stp>A5C</stp>
        <stp>0</stp>
        <stp>all</stp>
        <stp/>
        <stp/>
        <stp>True</stp>
        <stp/>
        <stp/>
        <tr r="AD1" s="2"/>
      </tp>
      <tp>
        <v>1.0610999999999999</v>
        <stp/>
        <stp>StudyData</stp>
        <stp>Close(SF6) when (LocalMonth(SF6)=3 And LocalDay(SF6)=31 And LocalHour(SF6)=7 And LocalMinute(SF6)=5)</stp>
        <stp>Bar</stp>
        <stp/>
        <stp>Close</stp>
        <stp>A5C</stp>
        <stp>0</stp>
        <stp>all</stp>
        <stp/>
        <stp/>
        <stp>True</stp>
        <stp/>
        <stp/>
        <tr r="AA2" s="2"/>
      </tp>
      <tp>
        <v>1.0613999999999999</v>
        <stp/>
        <stp>StudyData</stp>
        <stp>Close(SF6) when (LocalMonth(SF6)=3 And LocalDay(SF6)=31 And LocalHour(SF6)=7 And LocalMinute(SF6)=0)</stp>
        <stp>Bar</stp>
        <stp/>
        <stp>Close</stp>
        <stp>A5C</stp>
        <stp>0</stp>
        <stp>all</stp>
        <stp/>
        <stp/>
        <stp>True</stp>
        <stp/>
        <stp/>
        <tr r="AA1" s="2"/>
      </tp>
      <tp>
        <v>10646</v>
        <stp/>
        <stp>ContractData</stp>
        <stp>SF6</stp>
        <stp>LastQuoteToday</stp>
        <stp/>
        <stp>D</stp>
        <tr r="L10" s="1"/>
      </tp>
      <tp>
        <v>79575</v>
        <stp/>
        <stp>ContractData</stp>
        <stp>CA6</stp>
        <stp>LastQuoteToday</stp>
        <stp/>
        <stp>D</stp>
        <tr r="L9" s="1"/>
      </tp>
      <tp>
        <v>13811</v>
        <stp/>
        <stp>ContractData</stp>
        <stp>BP6</stp>
        <stp>LastQuoteToday</stp>
        <stp/>
        <stp>D</stp>
        <tr r="L5" s="1"/>
      </tp>
      <tp>
        <v>117680</v>
        <stp/>
        <stp>ContractData</stp>
        <stp>EU6</stp>
        <stp>LastQuoteToday</stp>
        <stp/>
        <stp>D</stp>
        <tr r="L6" s="1"/>
      </tp>
      <tp>
        <v>76215</v>
        <stp/>
        <stp>ContractData</stp>
        <stp>DA6</stp>
        <stp>LastQuoteToday</stp>
        <stp/>
        <stp>D</stp>
        <tr r="L8" s="1"/>
      </tp>
      <tp>
        <v>90495</v>
        <stp/>
        <stp>ContractData</stp>
        <stp>JY6</stp>
        <stp>LastQuoteToday</stp>
        <stp/>
        <stp>D</stp>
        <tr r="L7" s="1"/>
      </tp>
      <tp>
        <v>6997</v>
        <stp/>
        <stp>ContractData</stp>
        <stp>NE6</stp>
        <stp>LastQuoteToday</stp>
        <stp/>
        <stp>D</stp>
        <tr r="L11" s="1"/>
      </tp>
      <tp>
        <v>-43.802295149700001</v>
        <stp/>
        <stp>StudyData</stp>
        <stp>Correlation(EB,CA6,Period:=10,InputChoice1:=Close,InputChoice2:=Close)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V12" s="1"/>
      </tp>
      <tp t="s">
        <v>Euro FX (Globex), Jun 21</v>
        <stp/>
        <stp>ContractData</stp>
        <stp>EU6</stp>
        <stp>LongDescription</stp>
        <tr r="I6" s="1"/>
        <tr r="B14" s="1"/>
      </tp>
      <tp>
        <v>0.79305555555555551</v>
        <stp/>
        <stp>ContractData</stp>
        <stp>JY6</stp>
        <stp>HIghTime</stp>
        <stp/>
        <stp>T</stp>
        <tr r="D35" s="1"/>
      </tp>
      <tp>
        <v>0.6976</v>
        <stp/>
        <stp>StudyData</stp>
        <stp>NE6</stp>
        <stp>Bar</stp>
        <stp/>
        <stp>Close</stp>
        <stp>D</stp>
        <stp>-1</stp>
        <stp>primaryOnly</stp>
        <tr r="H8" s="2"/>
      </tp>
      <tp t="s">
        <v>Australian Dollar (Globex), Jun 21</v>
        <stp/>
        <stp>ContractData</stp>
        <stp>DA6</stp>
        <stp>LongDescription</stp>
        <tr r="I8" s="1"/>
        <tr r="B40" s="1"/>
      </tp>
      <tp t="s">
        <v>Canadian Dollar (Globex), Jun 21</v>
        <stp/>
        <stp>ContractData</stp>
        <stp>CA6</stp>
        <stp>LongDescription</stp>
        <tr r="I9" s="1"/>
        <tr r="AA2" s="1"/>
      </tp>
      <tp>
        <v>7.1199999999999999E-2</v>
        <stp/>
        <stp>StudyData</stp>
        <stp>ENK</stp>
        <stp>ATR</stp>
        <stp>MAType=Simple,Period=5</stp>
        <stp>ATR</stp>
        <stp>ADC</stp>
        <stp>0</stp>
        <stp>ALL</stp>
        <stp/>
        <stp/>
        <stp/>
        <stp>T</stp>
        <tr r="T52" s="1"/>
      </tp>
      <tp>
        <v>5.0500000000000003E-2</v>
        <stp/>
        <stp>StudyData</stp>
        <stp>ENK</stp>
        <stp>ATR</stp>
        <stp>MAType=Simple,Period=1</stp>
        <stp>ATR</stp>
        <stp>ADC</stp>
        <stp>0</stp>
        <stp>ALL</stp>
        <stp/>
        <stp/>
        <stp/>
        <stp>T</stp>
        <tr r="S52" s="1"/>
      </tp>
      <tp t="s">
        <v>British Pound (Globex), Jun 21</v>
        <stp/>
        <stp>ContractData</stp>
        <stp>BP6</stp>
        <stp>LongDescription</stp>
        <tr r="I5" s="1"/>
        <tr r="B2" s="1"/>
      </tp>
      <tp>
        <v>-62.160844881199999</v>
        <stp/>
        <stp>StudyData</stp>
        <stp>Correlation(EB,GCE,Period:=10,InputChoice1:=Close,InputChoice2:=Close)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Z12" s="1"/>
      </tp>
      <tp>
        <v>6.7250000000000004E-2</v>
        <stp/>
        <stp>ContractData</stp>
        <stp>SA6M21</stp>
        <stp>LAstTrade</stp>
        <stp/>
        <stp>T</stp>
        <tr r="AJ60" s="1"/>
      </tp>
      <tp>
        <v>1.0646</v>
        <stp/>
        <stp>ContractData</stp>
        <stp>SF6M21</stp>
        <stp>LAstTrade</stp>
        <stp/>
        <stp>T</stp>
        <tr r="AJ54" s="1"/>
      </tp>
      <tp>
        <v>0.39444444444444443</v>
        <stp/>
        <stp>ContractData</stp>
        <stp>NE6</stp>
        <stp>HIghTime</stp>
        <stp/>
        <stp>T</stp>
        <tr r="AC35" s="1"/>
      </tp>
      <tp>
        <v>0.22361111111111112</v>
        <stp/>
        <stp>ContractData</stp>
        <stp>NK6</stp>
        <stp>HIghTime</stp>
        <stp/>
        <stp>T</stp>
        <tr r="AC48" s="1"/>
      </tp>
      <tp>
        <v>9.0685000000000002E-3</v>
        <stp/>
        <stp>StudyData</stp>
        <stp>JY6</stp>
        <stp>Bar</stp>
        <stp/>
        <stp>Close</stp>
        <stp>D</stp>
        <stp>-1</stp>
        <stp>primaryOnly</stp>
        <tr r="H4" s="2"/>
      </tp>
      <tp>
        <v>-39.502876414500001</v>
        <stp/>
        <stp>StudyData</stp>
        <stp>Correlation(EB,DA6,Period:=10,InputChoice1:=Close,InputChoice2:=Close)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U12" s="1"/>
      </tp>
      <tp>
        <v>-315</v>
        <stp/>
        <stp>ContractData</stp>
        <stp>EB</stp>
        <stp>NetLastQuoteToday</stp>
        <stp/>
        <stp>D</stp>
        <tr r="M12" s="1"/>
      </tp>
      <tp>
        <v>-19.353279176099999</v>
        <stp/>
        <stp>StudyData</stp>
        <stp>Correlation(EB,EU6,Period:=10,InputChoice1:=Close,InputChoice2:=Close)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S12" s="1"/>
      </tp>
      <tp>
        <v>0.85214999999999996</v>
        <stp/>
        <stp>StudyData</stp>
        <stp>Close(EB) when (LocalMonth(EB)=3 And LocalDay(EB)=31 And LocalHour(EB)=9 And LocalMinute(EB)=45)</stp>
        <stp>Bar</stp>
        <stp/>
        <stp>Close</stp>
        <stp>A5C</stp>
        <stp>0</stp>
        <stp>all</stp>
        <stp/>
        <stp/>
        <stp>True</stp>
        <stp/>
        <stp/>
        <tr r="AG34" s="2"/>
      </tp>
      <tp>
        <v>0.85235000000000005</v>
        <stp/>
        <stp>StudyData</stp>
        <stp>Close(EB) when (LocalMonth(EB)=3 And LocalDay(EB)=31 And LocalHour(EB)=9 And LocalMinute(EB)=40)</stp>
        <stp>Bar</stp>
        <stp/>
        <stp>Close</stp>
        <stp>A5C</stp>
        <stp>0</stp>
        <stp>all</stp>
        <stp/>
        <stp/>
        <stp>True</stp>
        <stp/>
        <stp/>
        <tr r="AG33" s="2"/>
      </tp>
      <tp>
        <v>0.85304999999999997</v>
        <stp/>
        <stp>StudyData</stp>
        <stp>Close(EB) when (LocalMonth(EB)=3 And LocalDay(EB)=31 And LocalHour(EB)=9 And LocalMinute(EB)=55)</stp>
        <stp>Bar</stp>
        <stp/>
        <stp>Close</stp>
        <stp>A5C</stp>
        <stp>0</stp>
        <stp>all</stp>
        <stp/>
        <stp/>
        <stp>True</stp>
        <stp/>
        <stp/>
        <tr r="AG36" s="2"/>
      </tp>
      <tp>
        <v>0.85229999999999995</v>
        <stp/>
        <stp>StudyData</stp>
        <stp>Close(EB) when (LocalMonth(EB)=3 And LocalDay(EB)=31 And LocalHour(EB)=9 And LocalMinute(EB)=50)</stp>
        <stp>Bar</stp>
        <stp/>
        <stp>Close</stp>
        <stp>A5C</stp>
        <stp>0</stp>
        <stp>all</stp>
        <stp/>
        <stp/>
        <stp>True</stp>
        <stp/>
        <stp/>
        <tr r="AG35" s="2"/>
      </tp>
      <tp>
        <v>0.85240000000000005</v>
        <stp/>
        <stp>StudyData</stp>
        <stp>Close(EB) when (LocalMonth(EB)=3 And LocalDay(EB)=31 And LocalHour(EB)=9 And LocalMinute(EB)=25)</stp>
        <stp>Bar</stp>
        <stp/>
        <stp>Close</stp>
        <stp>A5C</stp>
        <stp>0</stp>
        <stp>all</stp>
        <stp/>
        <stp/>
        <stp>True</stp>
        <stp/>
        <stp/>
        <tr r="AG30" s="2"/>
      </tp>
      <tp>
        <v>0.85204999999999997</v>
        <stp/>
        <stp>StudyData</stp>
        <stp>Close(EB) when (LocalMonth(EB)=3 And LocalDay(EB)=31 And LocalHour(EB)=9 And LocalMinute(EB)=20)</stp>
        <stp>Bar</stp>
        <stp/>
        <stp>Close</stp>
        <stp>A5C</stp>
        <stp>0</stp>
        <stp>all</stp>
        <stp/>
        <stp/>
        <stp>True</stp>
        <stp/>
        <stp/>
        <tr r="AG29" s="2"/>
      </tp>
      <tp>
        <v>0.85229999999999995</v>
        <stp/>
        <stp>StudyData</stp>
        <stp>Close(EB) when (LocalMonth(EB)=3 And LocalDay(EB)=31 And LocalHour(EB)=9 And LocalMinute(EB)=35)</stp>
        <stp>Bar</stp>
        <stp/>
        <stp>Close</stp>
        <stp>A5C</stp>
        <stp>0</stp>
        <stp>all</stp>
        <stp/>
        <stp/>
        <stp>True</stp>
        <stp/>
        <stp/>
        <tr r="AG32" s="2"/>
      </tp>
      <tp>
        <v>0.85185</v>
        <stp/>
        <stp>StudyData</stp>
        <stp>Close(EB) when (LocalMonth(EB)=3 And LocalDay(EB)=31 And LocalHour(EB)=9 And LocalMinute(EB)=30)</stp>
        <stp>Bar</stp>
        <stp/>
        <stp>Close</stp>
        <stp>A5C</stp>
        <stp>0</stp>
        <stp>all</stp>
        <stp/>
        <stp/>
        <stp>True</stp>
        <stp/>
        <stp/>
        <tr r="AG31" s="2"/>
      </tp>
      <tp>
        <v>0.85194999999999999</v>
        <stp/>
        <stp>StudyData</stp>
        <stp>Close(EB) when (LocalMonth(EB)=3 And LocalDay(EB)=31 And LocalHour(EB)=9 And LocalMinute(EB)=15)</stp>
        <stp>Bar</stp>
        <stp/>
        <stp>Close</stp>
        <stp>A5C</stp>
        <stp>0</stp>
        <stp>all</stp>
        <stp/>
        <stp/>
        <stp>True</stp>
        <stp/>
        <stp/>
        <tr r="AG28" s="2"/>
      </tp>
      <tp>
        <v>0.85219999999999996</v>
        <stp/>
        <stp>StudyData</stp>
        <stp>Close(EB) when (LocalMonth(EB)=3 And LocalDay(EB)=31 And LocalHour(EB)=9 And LocalMinute(EB)=10)</stp>
        <stp>Bar</stp>
        <stp/>
        <stp>Close</stp>
        <stp>A5C</stp>
        <stp>0</stp>
        <stp>all</stp>
        <stp/>
        <stp/>
        <stp>True</stp>
        <stp/>
        <stp/>
        <tr r="AG27" s="2"/>
      </tp>
      <tp t="s">
        <v/>
        <stp/>
        <stp>StudyData</stp>
        <stp>Close(GCE) when (LocalMonth(GCE)=3 And LocalDay(GCE)=31 And LocalHour(GCE)=14 And LocalMinute(GCE)=0)</stp>
        <stp>Bar</stp>
        <stp/>
        <stp>Close</stp>
        <stp>A5C</stp>
        <stp>0</stp>
        <stp>all</stp>
        <stp/>
        <stp/>
        <stp>True</stp>
        <stp/>
        <stp/>
        <tr r="AJ85" s="2"/>
      </tp>
      <tp t="s">
        <v/>
        <stp/>
        <stp>StudyData</stp>
        <stp>Close(GCE) when (LocalMonth(GCE)=3 And LocalDay(GCE)=31 And LocalHour(GCE)=14 And LocalMinute(GCE)=5)</stp>
        <stp>Bar</stp>
        <stp/>
        <stp>Close</stp>
        <stp>A5C</stp>
        <stp>0</stp>
        <stp>all</stp>
        <stp/>
        <stp/>
        <stp>True</stp>
        <stp/>
        <stp/>
        <tr r="AJ86" s="2"/>
      </tp>
      <tp>
        <v>0.8528</v>
        <stp/>
        <stp>StudyData</stp>
        <stp>Close(EB) when (LocalMonth(EB)=3 And LocalDay(EB)=31 And LocalHour(EB)=8 And LocalMinute(EB)=45)</stp>
        <stp>Bar</stp>
        <stp/>
        <stp>Close</stp>
        <stp>A5C</stp>
        <stp>0</stp>
        <stp>all</stp>
        <stp/>
        <stp/>
        <stp>True</stp>
        <stp/>
        <stp/>
        <tr r="AG22" s="2"/>
      </tp>
      <tp>
        <v>0.8528</v>
        <stp/>
        <stp>StudyData</stp>
        <stp>Close(EB) when (LocalMonth(EB)=3 And LocalDay(EB)=31 And LocalHour(EB)=8 And LocalMinute(EB)=40)</stp>
        <stp>Bar</stp>
        <stp/>
        <stp>Close</stp>
        <stp>A5C</stp>
        <stp>0</stp>
        <stp>all</stp>
        <stp/>
        <stp/>
        <stp>True</stp>
        <stp/>
        <stp/>
        <tr r="AG21" s="2"/>
      </tp>
      <tp>
        <v>0.8528</v>
        <stp/>
        <stp>StudyData</stp>
        <stp>Close(EB) when (LocalMonth(EB)=3 And LocalDay(EB)=31 And LocalHour(EB)=8 And LocalMinute(EB)=55)</stp>
        <stp>Bar</stp>
        <stp/>
        <stp>Close</stp>
        <stp>A5C</stp>
        <stp>0</stp>
        <stp>all</stp>
        <stp/>
        <stp/>
        <stp>True</stp>
        <stp/>
        <stp/>
        <tr r="AG24" s="2"/>
      </tp>
      <tp>
        <v>0.8528</v>
        <stp/>
        <stp>StudyData</stp>
        <stp>Close(EB) when (LocalMonth(EB)=3 And LocalDay(EB)=31 And LocalHour(EB)=8 And LocalMinute(EB)=50)</stp>
        <stp>Bar</stp>
        <stp/>
        <stp>Close</stp>
        <stp>A5C</stp>
        <stp>0</stp>
        <stp>all</stp>
        <stp/>
        <stp/>
        <stp>True</stp>
        <stp/>
        <stp/>
        <tr r="AG23" s="2"/>
      </tp>
      <tp>
        <v>0.85285</v>
        <stp/>
        <stp>StudyData</stp>
        <stp>Close(EB) when (LocalMonth(EB)=3 And LocalDay(EB)=31 And LocalHour(EB)=8 And LocalMinute(EB)=25)</stp>
        <stp>Bar</stp>
        <stp/>
        <stp>Close</stp>
        <stp>A5C</stp>
        <stp>0</stp>
        <stp>all</stp>
        <stp/>
        <stp/>
        <stp>True</stp>
        <stp/>
        <stp/>
        <tr r="AG18" s="2"/>
      </tp>
      <tp>
        <v>0.85285</v>
        <stp/>
        <stp>StudyData</stp>
        <stp>Close(EB) when (LocalMonth(EB)=3 And LocalDay(EB)=31 And LocalHour(EB)=8 And LocalMinute(EB)=20)</stp>
        <stp>Bar</stp>
        <stp/>
        <stp>Close</stp>
        <stp>A5C</stp>
        <stp>0</stp>
        <stp>all</stp>
        <stp/>
        <stp/>
        <stp>True</stp>
        <stp/>
        <stp/>
        <tr r="AG17" s="2"/>
      </tp>
      <tp>
        <v>0.8528</v>
        <stp/>
        <stp>StudyData</stp>
        <stp>Close(EB) when (LocalMonth(EB)=3 And LocalDay(EB)=31 And LocalHour(EB)=8 And LocalMinute(EB)=35)</stp>
        <stp>Bar</stp>
        <stp/>
        <stp>Close</stp>
        <stp>A5C</stp>
        <stp>0</stp>
        <stp>all</stp>
        <stp/>
        <stp/>
        <stp>True</stp>
        <stp/>
        <stp/>
        <tr r="AG20" s="2"/>
      </tp>
      <tp>
        <v>0.85285</v>
        <stp/>
        <stp>StudyData</stp>
        <stp>Close(EB) when (LocalMonth(EB)=3 And LocalDay(EB)=31 And LocalHour(EB)=8 And LocalMinute(EB)=30)</stp>
        <stp>Bar</stp>
        <stp/>
        <stp>Close</stp>
        <stp>A5C</stp>
        <stp>0</stp>
        <stp>all</stp>
        <stp/>
        <stp/>
        <stp>True</stp>
        <stp/>
        <stp/>
        <tr r="AG19" s="2"/>
      </tp>
      <tp>
        <v>0.8528</v>
        <stp/>
        <stp>StudyData</stp>
        <stp>Close(EB) when (LocalMonth(EB)=3 And LocalDay(EB)=31 And LocalHour(EB)=8 And LocalMinute(EB)=15)</stp>
        <stp>Bar</stp>
        <stp/>
        <stp>Close</stp>
        <stp>A5C</stp>
        <stp>0</stp>
        <stp>all</stp>
        <stp/>
        <stp/>
        <stp>True</stp>
        <stp/>
        <stp/>
        <tr r="AG16" s="2"/>
      </tp>
      <tp>
        <v>0.85275000000000001</v>
        <stp/>
        <stp>StudyData</stp>
        <stp>Close(EB) when (LocalMonth(EB)=3 And LocalDay(EB)=31 And LocalHour(EB)=8 And LocalMinute(EB)=10)</stp>
        <stp>Bar</stp>
        <stp/>
        <stp>Close</stp>
        <stp>A5C</stp>
        <stp>0</stp>
        <stp>all</stp>
        <stp/>
        <stp/>
        <stp>True</stp>
        <stp/>
        <stp/>
        <tr r="AG15" s="2"/>
      </tp>
      <tp>
        <v>5.1999999999999998E-3</v>
        <stp/>
        <stp>StudyData</stp>
        <stp>EU6</stp>
        <stp>ATR</stp>
        <stp>MAType=Simple,Period=5</stp>
        <stp>ATR</stp>
        <stp>ADC</stp>
        <stp>0</stp>
        <stp>ALL</stp>
        <stp/>
        <stp/>
        <stp/>
        <stp>T</stp>
        <tr r="Q32" s="1"/>
      </tp>
      <tp>
        <v>5.7000000000000002E-3</v>
        <stp/>
        <stp>StudyData</stp>
        <stp>EU6</stp>
        <stp>ATR</stp>
        <stp>MAType=Simple,Period=1</stp>
        <stp>ATR</stp>
        <stp>ADC</stp>
        <stp>0</stp>
        <stp>ALL</stp>
        <stp/>
        <stp/>
        <stp/>
        <stp>T</stp>
        <tr r="P32" s="1"/>
      </tp>
      <tp>
        <v>4.8500000000000001E-3</v>
        <stp/>
        <stp>StudyData</stp>
        <stp>DA6</stp>
        <stp>ATR</stp>
        <stp>MAType=Simple,Period=1</stp>
        <stp>ATR</stp>
        <stp>ADC</stp>
        <stp>0</stp>
        <stp>ALL</stp>
        <stp/>
        <stp/>
        <stp/>
        <stp>T</stp>
        <tr r="P36" s="1"/>
      </tp>
      <tp>
        <v>5.7000000000000002E-3</v>
        <stp/>
        <stp>StudyData</stp>
        <stp>DA6</stp>
        <stp>ATR</stp>
        <stp>MAType=Simple,Period=5</stp>
        <stp>ATR</stp>
        <stp>ADC</stp>
        <stp>0</stp>
        <stp>ALL</stp>
        <stp/>
        <stp/>
        <stp/>
        <stp>T</stp>
        <tr r="Q36" s="1"/>
      </tp>
      <tp>
        <v>5.7999999999999996E-3</v>
        <stp/>
        <stp>StudyData</stp>
        <stp>CA6</stp>
        <stp>ATR</stp>
        <stp>MAType=Simple,Period=1</stp>
        <stp>ATR</stp>
        <stp>ADC</stp>
        <stp>0</stp>
        <stp>ALL</stp>
        <stp/>
        <stp/>
        <stp/>
        <stp>T</stp>
        <tr r="P38" s="1"/>
      </tp>
      <tp>
        <v>4.4099999999999999E-3</v>
        <stp/>
        <stp>StudyData</stp>
        <stp>CA6</stp>
        <stp>ATR</stp>
        <stp>MAType=Simple,Period=5</stp>
        <stp>ATR</stp>
        <stp>ADC</stp>
        <stp>0</stp>
        <stp>ALL</stp>
        <stp/>
        <stp/>
        <stp/>
        <stp>T</stp>
        <tr r="Q38" s="1"/>
      </tp>
      <tp>
        <v>9.5999999999999992E-3</v>
        <stp/>
        <stp>StudyData</stp>
        <stp>BP6</stp>
        <stp>ATR</stp>
        <stp>MAType=Simple,Period=1</stp>
        <stp>ATR</stp>
        <stp>ADC</stp>
        <stp>0</stp>
        <stp>ALL</stp>
        <stp/>
        <stp/>
        <stp/>
        <stp>T</stp>
        <tr r="P30" s="1"/>
      </tp>
      <tp>
        <v>8.3999999999999995E-3</v>
        <stp/>
        <stp>StudyData</stp>
        <stp>BP6</stp>
        <stp>ATR</stp>
        <stp>MAType=Simple,Period=5</stp>
        <stp>ATR</stp>
        <stp>ADC</stp>
        <stp>0</stp>
        <stp>ALL</stp>
        <stp/>
        <stp/>
        <stp/>
        <stp>T</stp>
        <tr r="Q30" s="1"/>
      </tp>
      <tp>
        <v>5.4000000000000001E-4</v>
        <stp/>
        <stp>StudyData</stp>
        <stp>MX6</stp>
        <stp>ATR</stp>
        <stp>MAType=Simple,Period=1</stp>
        <stp>ATR</stp>
        <stp>ADC</stp>
        <stp>0</stp>
        <stp>ALL</stp>
        <stp/>
        <stp/>
        <stp/>
        <stp>T</stp>
        <tr r="P46" s="1"/>
      </tp>
      <tp>
        <v>5.44E-4</v>
        <stp/>
        <stp>StudyData</stp>
        <stp>MX6</stp>
        <stp>ATR</stp>
        <stp>MAType=Simple,Period=5</stp>
        <stp>ATR</stp>
        <stp>ADC</stp>
        <stp>0</stp>
        <stp>ALL</stp>
        <stp/>
        <stp/>
        <stp/>
        <stp>T</stp>
        <tr r="Q46" s="1"/>
      </tp>
      <tp>
        <v>5.1999999999999998E-3</v>
        <stp/>
        <stp>StudyData</stp>
        <stp>NE6</stp>
        <stp>ATR</stp>
        <stp>MAType=Simple,Period=5</stp>
        <stp>ATR</stp>
        <stp>ADC</stp>
        <stp>0</stp>
        <stp>ALL</stp>
        <stp/>
        <stp/>
        <stp/>
        <stp>T</stp>
        <tr r="Q42" s="1"/>
      </tp>
      <tp>
        <v>6.1000000000000004E-3</v>
        <stp/>
        <stp>StudyData</stp>
        <stp>NE6</stp>
        <stp>ATR</stp>
        <stp>MAType=Simple,Period=1</stp>
        <stp>ATR</stp>
        <stp>ADC</stp>
        <stp>0</stp>
        <stp>ALL</stp>
        <stp/>
        <stp/>
        <stp/>
        <stp>T</stp>
        <tr r="P42" s="1"/>
      </tp>
      <tp>
        <v>5.4000000000000001E-4</v>
        <stp/>
        <stp>StudyData</stp>
        <stp>NK6</stp>
        <stp>ATR</stp>
        <stp>MAType=Simple,Period=1</stp>
        <stp>ATR</stp>
        <stp>ADC</stp>
        <stp>0</stp>
        <stp>ALL</stp>
        <stp/>
        <stp/>
        <stp/>
        <stp>T</stp>
        <tr r="P44" s="1"/>
      </tp>
      <tp>
        <v>8.4599999999999996E-4</v>
        <stp/>
        <stp>StudyData</stp>
        <stp>NK6</stp>
        <stp>ATR</stp>
        <stp>MAType=Simple,Period=5</stp>
        <stp>ATR</stp>
        <stp>ADC</stp>
        <stp>0</stp>
        <stp>ALL</stp>
        <stp/>
        <stp/>
        <stp/>
        <stp>T</stp>
        <tr r="Q44" s="1"/>
      </tp>
      <tp>
        <v>5.7000000000000003E-5</v>
        <stp/>
        <stp>StudyData</stp>
        <stp>JY6</stp>
        <stp>ATR</stp>
        <stp>MAType=Simple,Period=1</stp>
        <stp>ATR</stp>
        <stp>ADC</stp>
        <stp>0</stp>
        <stp>ALL</stp>
        <stp/>
        <stp/>
        <stp/>
        <stp>T</stp>
        <tr r="P34" s="1"/>
      </tp>
      <tp>
        <v>5.1900000000000001E-5</v>
        <stp/>
        <stp>StudyData</stp>
        <stp>JY6</stp>
        <stp>ATR</stp>
        <stp>MAType=Simple,Period=5</stp>
        <stp>ATR</stp>
        <stp>ADC</stp>
        <stp>0</stp>
        <stp>ALL</stp>
        <stp/>
        <stp/>
        <stp/>
        <stp>T</stp>
        <tr r="Q34" s="1"/>
      </tp>
      <tp>
        <v>1E-3</v>
        <stp/>
        <stp>StudyData</stp>
        <stp>SA6</stp>
        <stp>ATR</stp>
        <stp>MAType=Simple,Period=1</stp>
        <stp>ATR</stp>
        <stp>ADC</stp>
        <stp>0</stp>
        <stp>ALL</stp>
        <stp/>
        <stp/>
        <stp/>
        <stp>T</stp>
        <tr r="P48" s="1"/>
      </tp>
      <tp>
        <v>4.96E-3</v>
        <stp/>
        <stp>StudyData</stp>
        <stp>SF6</stp>
        <stp>ATR</stp>
        <stp>MAType=Simple,Period=5</stp>
        <stp>ATR</stp>
        <stp>ADC</stp>
        <stp>0</stp>
        <stp>ALL</stp>
        <stp/>
        <stp/>
        <stp/>
        <stp>T</stp>
        <tr r="Q40" s="1"/>
      </tp>
      <tp>
        <v>8.1999999999999998E-4</v>
        <stp/>
        <stp>StudyData</stp>
        <stp>SA6</stp>
        <stp>ATR</stp>
        <stp>MAType=Simple,Period=5</stp>
        <stp>ATR</stp>
        <stp>ADC</stp>
        <stp>0</stp>
        <stp>ALL</stp>
        <stp/>
        <stp/>
        <stp/>
        <stp>T</stp>
        <tr r="Q48" s="1"/>
      </tp>
      <tp>
        <v>4.7999999999999996E-3</v>
        <stp/>
        <stp>StudyData</stp>
        <stp>SF6</stp>
        <stp>ATR</stp>
        <stp>MAType=Simple,Period=1</stp>
        <stp>ATR</stp>
        <stp>ADC</stp>
        <stp>0</stp>
        <stp>ALL</stp>
        <stp/>
        <stp/>
        <stp/>
        <stp>T</stp>
        <tr r="P40" s="1"/>
      </tp>
      <tp t="s">
        <v/>
        <stp/>
        <stp>StudyData</stp>
        <stp>Close(GCE) when (LocalMonth(GCE)=3 And LocalDay(GCE)=31 And LocalHour(GCE)=15 And LocalMinute(GCE)=0)</stp>
        <stp>Bar</stp>
        <stp/>
        <stp>Close</stp>
        <stp>A5C</stp>
        <stp>0</stp>
        <stp>all</stp>
        <stp/>
        <stp/>
        <stp>True</stp>
        <stp/>
        <stp/>
        <tr r="AJ97" s="2"/>
      </tp>
      <tp t="s">
        <v/>
        <stp/>
        <stp>StudyData</stp>
        <stp>Close(GCE) when (LocalMonth(GCE)=3 And LocalDay(GCE)=31 And LocalHour(GCE)=15 And LocalMinute(GCE)=5)</stp>
        <stp>Bar</stp>
        <stp/>
        <stp>Close</stp>
        <stp>A5C</stp>
        <stp>0</stp>
        <stp>all</stp>
        <stp/>
        <stp/>
        <stp>True</stp>
        <stp/>
        <stp/>
        <tr r="AJ98" s="2"/>
      </tp>
      <tp>
        <v>1.1736</v>
        <stp/>
        <stp>StudyData</stp>
        <stp>EU6M21</stp>
        <stp>Bar</stp>
        <stp/>
        <stp>Close</stp>
        <stp>D</stp>
        <stp>-1</stp>
        <stp/>
        <stp/>
        <stp/>
        <stp/>
        <stp>T</stp>
        <tr r="AI35" s="1"/>
        <tr r="AI35" s="1"/>
      </tp>
      <tp>
        <v>92.160287042099995</v>
        <stp/>
        <stp>StudyData</stp>
        <stp>Correlation(BP6,SF6,Period:=10,InputChoice1:=Close,InputChoice2:=Close)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W5" s="1"/>
      </tp>
      <tp>
        <v>86.087502335899998</v>
        <stp/>
        <stp>StudyData</stp>
        <stp>Correlation(CA6,SF6,Period:=10,InputChoice1:=Close,InputChoice2:=Close)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W9" s="1"/>
      </tp>
      <tp>
        <v>86.087502335899998</v>
        <stp/>
        <stp>StudyData</stp>
        <stp>Correlation(SF6,CA6,Period:=10,InputChoice1:=Close,InputChoice2:=Close)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V10" s="1"/>
      </tp>
      <tp>
        <v>0.11644000000000002</v>
        <stp/>
        <stp>ContractData</stp>
        <stp>NK6</stp>
        <stp>Y_Low</stp>
        <stp/>
        <stp>T</stp>
        <tr r="AD43" s="1"/>
      </tp>
      <tp>
        <v>1687.9</v>
        <stp/>
        <stp>StudyData</stp>
        <stp>Close(GCE) when (LocalMonth(GCE)=3 And LocalDay(GCE)=31 And LocalHour(GCE)=8 And LocalMinute(GCE)=0)</stp>
        <stp>Bar</stp>
        <stp/>
        <stp>Close</stp>
        <stp>A5C</stp>
        <stp>0</stp>
        <stp>all</stp>
        <stp/>
        <stp/>
        <stp>True</stp>
        <stp/>
        <stp/>
        <tr r="AJ13" s="2"/>
      </tp>
      <tp>
        <v>1688.4</v>
        <stp/>
        <stp>StudyData</stp>
        <stp>Close(GCE) when (LocalMonth(GCE)=3 And LocalDay(GCE)=31 And LocalHour(GCE)=8 And LocalMinute(GCE)=5)</stp>
        <stp>Bar</stp>
        <stp/>
        <stp>Close</stp>
        <stp>A5C</stp>
        <stp>0</stp>
        <stp>all</stp>
        <stp/>
        <stp/>
        <stp>True</stp>
        <stp/>
        <stp/>
        <tr r="AJ14" s="2"/>
      </tp>
      <tp>
        <v>1703.6</v>
        <stp/>
        <stp>StudyData</stp>
        <stp>Close(GCE) when (LocalMonth(GCE)=3 And LocalDay(GCE)=31 And LocalHour(GCE)=10 And LocalMinute(GCE)=0)</stp>
        <stp>Bar</stp>
        <stp/>
        <stp>Close</stp>
        <stp>A5C</stp>
        <stp>0</stp>
        <stp>all</stp>
        <stp/>
        <stp/>
        <stp>True</stp>
        <stp/>
        <stp/>
        <tr r="AJ37" s="2"/>
      </tp>
      <tp>
        <v>1703.7</v>
        <stp/>
        <stp>StudyData</stp>
        <stp>Close(GCE) when (LocalMonth(GCE)=3 And LocalDay(GCE)=31 And LocalHour(GCE)=10 And LocalMinute(GCE)=5)</stp>
        <stp>Bar</stp>
        <stp/>
        <stp>Close</stp>
        <stp>A5C</stp>
        <stp>0</stp>
        <stp>all</stp>
        <stp/>
        <stp/>
        <stp>True</stp>
        <stp/>
        <stp/>
        <tr r="AJ38" s="2"/>
      </tp>
      <tp>
        <v>86.611681823599994</v>
        <stp/>
        <stp>StudyData</stp>
        <stp>Correlation(DA6,SF6,Period:=10,InputChoice1:=Close,InputChoice2:=Close)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W8" s="1"/>
      </tp>
      <tp>
        <v>86.611681823599994</v>
        <stp/>
        <stp>StudyData</stp>
        <stp>Correlation(SF6,DA6,Period:=10,InputChoice1:=Close,InputChoice2:=Close)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U10" s="1"/>
      </tp>
      <tp>
        <v>1695.2</v>
        <stp/>
        <stp>StudyData</stp>
        <stp>Close(GCE) when (LocalMonth(GCE)=3 And LocalDay(GCE)=31 And LocalHour(GCE)=9 And LocalMinute(GCE)=0)</stp>
        <stp>Bar</stp>
        <stp/>
        <stp>Close</stp>
        <stp>A5C</stp>
        <stp>0</stp>
        <stp>all</stp>
        <stp/>
        <stp/>
        <stp>True</stp>
        <stp/>
        <stp/>
        <tr r="AJ25" s="2"/>
      </tp>
      <tp>
        <v>1695.3</v>
        <stp/>
        <stp>StudyData</stp>
        <stp>Close(GCE) when (LocalMonth(GCE)=3 And LocalDay(GCE)=31 And LocalHour(GCE)=9 And LocalMinute(GCE)=5)</stp>
        <stp>Bar</stp>
        <stp/>
        <stp>Close</stp>
        <stp>A5C</stp>
        <stp>0</stp>
        <stp>all</stp>
        <stp/>
        <stp/>
        <stp>True</stp>
        <stp/>
        <stp/>
        <tr r="AJ26" s="2"/>
      </tp>
      <tp>
        <v>1709.2</v>
        <stp/>
        <stp>StudyData</stp>
        <stp>Close(GCE) when (LocalMonth(GCE)=3 And LocalDay(GCE)=31 And LocalHour(GCE)=11 And LocalMinute(GCE)=0)</stp>
        <stp>Bar</stp>
        <stp/>
        <stp>Close</stp>
        <stp>A5C</stp>
        <stp>0</stp>
        <stp>all</stp>
        <stp/>
        <stp/>
        <stp>True</stp>
        <stp/>
        <stp/>
        <tr r="AJ49" s="2"/>
      </tp>
      <tp>
        <v>1709.7</v>
        <stp/>
        <stp>StudyData</stp>
        <stp>Close(GCE) when (LocalMonth(GCE)=3 And LocalDay(GCE)=31 And LocalHour(GCE)=11 And LocalMinute(GCE)=5)</stp>
        <stp>Bar</stp>
        <stp/>
        <stp>Close</stp>
        <stp>A5C</stp>
        <stp>0</stp>
        <stp>all</stp>
        <stp/>
        <stp/>
        <stp>True</stp>
        <stp/>
        <stp/>
        <tr r="AJ50" s="2"/>
      </tp>
      <tp>
        <v>92.031710700700003</v>
        <stp/>
        <stp>StudyData</stp>
        <stp>Correlation(EU6,SF6,Period:=10,InputChoice1:=Close,InputChoice2:=Close)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W6" s="1"/>
      </tp>
      <tp>
        <v>92.031710700700003</v>
        <stp/>
        <stp>StudyData</stp>
        <stp>Correlation(SF6,EU6,Period:=10,InputChoice1:=Close,InputChoice2:=Close)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S10" s="1"/>
      </tp>
      <tp t="s">
        <v/>
        <stp/>
        <stp>StudyData</stp>
        <stp>Close(GCE) when (LocalMonth(GCE)=3 And LocalDay(GCE)=31 And LocalHour(GCE)=12 And LocalMinute(GCE)=0)</stp>
        <stp>Bar</stp>
        <stp/>
        <stp>Close</stp>
        <stp>A5C</stp>
        <stp>0</stp>
        <stp>all</stp>
        <stp/>
        <stp/>
        <stp>True</stp>
        <stp/>
        <stp/>
        <tr r="AJ61" s="2"/>
      </tp>
      <tp t="s">
        <v/>
        <stp/>
        <stp>StudyData</stp>
        <stp>Close(GCE) when (LocalMonth(GCE)=3 And LocalDay(GCE)=31 And LocalHour(GCE)=12 And LocalMinute(GCE)=5)</stp>
        <stp>Bar</stp>
        <stp/>
        <stp>Close</stp>
        <stp>A5C</stp>
        <stp>0</stp>
        <stp>all</stp>
        <stp/>
        <stp/>
        <stp>True</stp>
        <stp/>
        <stp/>
        <tr r="AJ62" s="2"/>
      </tp>
      <tp>
        <v>1.3725000000000001</v>
        <stp/>
        <stp>StudyData</stp>
        <stp>BP6M21</stp>
        <stp>Bar</stp>
        <stp/>
        <stp>Close</stp>
        <stp>D</stp>
        <stp>-1</stp>
        <stp/>
        <stp/>
        <stp/>
        <stp/>
        <stp>T</stp>
        <tr r="AI34" s="1"/>
        <tr r="AI34" s="1"/>
      </tp>
      <tp t="s">
        <v/>
        <stp/>
        <stp>StudyData</stp>
        <stp>Close(GCE) when (LocalMonth(GCE)=3 And LocalDay(GCE)=31 And LocalHour(GCE)=13 And LocalMinute(GCE)=0)</stp>
        <stp>Bar</stp>
        <stp/>
        <stp>Close</stp>
        <stp>A5C</stp>
        <stp>0</stp>
        <stp>all</stp>
        <stp/>
        <stp/>
        <stp>True</stp>
        <stp/>
        <stp/>
        <tr r="AJ73" s="2"/>
      </tp>
      <tp t="s">
        <v/>
        <stp/>
        <stp>StudyData</stp>
        <stp>Close(GCE) when (LocalMonth(GCE)=3 And LocalDay(GCE)=31 And LocalHour(GCE)=13 And LocalMinute(GCE)=5)</stp>
        <stp>Bar</stp>
        <stp/>
        <stp>Close</stp>
        <stp>A5C</stp>
        <stp>0</stp>
        <stp>all</stp>
        <stp/>
        <stp/>
        <stp>True</stp>
        <stp/>
        <stp/>
        <tr r="AJ74" s="2"/>
      </tp>
      <tp>
        <v>29.836564577200001</v>
        <stp/>
        <stp>StudyData</stp>
        <stp>Correlation(GCE,SF6,Period:=10,InputChoice1:=Close,InputChoice2:=Close)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W13" s="1"/>
      </tp>
      <tp>
        <v>29.836564577200001</v>
        <stp/>
        <stp>StudyData</stp>
        <stp>Correlation(SF6,GCE,Period:=10,InputChoice1:=Close,InputChoice2:=Close)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Z10" s="1"/>
      </tp>
      <tp>
        <v>1.0616000000000001</v>
        <stp/>
        <stp>ContractData</stp>
        <stp>SF6</stp>
        <stp>Y_Low</stp>
        <stp/>
        <stp>T</stp>
        <tr r="AD17" s="1"/>
      </tp>
      <tp>
        <v>1.3725000000000001</v>
        <stp/>
        <stp>StudyData</stp>
        <stp>BP6</stp>
        <stp>Bar</stp>
        <stp/>
        <stp>Close</stp>
        <stp>D</stp>
        <stp>-1</stp>
        <tr r="H2" s="2"/>
      </tp>
      <tp>
        <v>1.17215</v>
        <stp/>
        <stp>ContractData</stp>
        <stp>EU6M21</stp>
        <stp>Low</stp>
        <stp/>
        <stp>T</stp>
        <tr r="AJ50" s="1"/>
      </tp>
      <tp>
        <v>0.75905000000000011</v>
        <stp/>
        <stp>ContractData</stp>
        <stp>DA6M21</stp>
        <stp>Low</stp>
        <stp/>
        <stp>T</stp>
        <tr r="AJ52" s="1"/>
      </tp>
      <tp>
        <v>0.79180000000000006</v>
        <stp/>
        <stp>ContractData</stp>
        <stp>CA6M21</stp>
        <stp>Low</stp>
        <stp/>
        <stp>T</stp>
        <tr r="AJ57" s="1"/>
        <tr r="AJ53" s="1"/>
      </tp>
      <tp>
        <v>1.3719000000000001</v>
        <stp/>
        <stp>ContractData</stp>
        <stp>BP6M21</stp>
        <stp>Low</stp>
        <stp/>
        <stp>T</stp>
        <tr r="AJ49" s="1"/>
      </tp>
      <tp>
        <v>4.8079999999999998E-2</v>
        <stp/>
        <stp>ContractData</stp>
        <stp>MX6M21</stp>
        <stp>Low</stp>
        <stp/>
        <stp>T</stp>
        <tr r="AJ59" s="1"/>
      </tp>
      <tp>
        <v>0.69630000000000003</v>
        <stp/>
        <stp>ContractData</stp>
        <stp>NE6M21</stp>
        <stp>Low</stp>
        <stp/>
        <stp>T</stp>
        <tr r="AJ55" s="1"/>
      </tp>
      <tp>
        <v>0.11687000000000002</v>
        <stp/>
        <stp>ContractData</stp>
        <stp>NK6M21</stp>
        <stp>Low</stp>
        <stp/>
        <stp>T</stp>
        <tr r="AJ56" s="1"/>
      </tp>
      <tp>
        <v>9.018E-3</v>
        <stp/>
        <stp>ContractData</stp>
        <stp>JY6M21</stp>
        <stp>Low</stp>
        <stp/>
        <stp>T</stp>
        <tr r="AJ51" s="1"/>
      </tp>
      <tp>
        <v>1.0606</v>
        <stp/>
        <stp>ContractData</stp>
        <stp>SF6M21</stp>
        <stp>Low</stp>
        <stp/>
        <stp>T</stp>
        <tr r="AJ54" s="1"/>
      </tp>
      <tp>
        <v>6.6250000000000003E-2</v>
        <stp/>
        <stp>ContractData</stp>
        <stp>SA6M21</stp>
        <stp>Low</stp>
        <stp/>
        <stp>T</stp>
        <tr r="AJ60" s="1"/>
      </tp>
      <tp>
        <v>0.69720000000000004</v>
        <stp/>
        <stp>ContractData</stp>
        <stp>NE6</stp>
        <stp>Y_Low</stp>
        <stp/>
        <stp>T</stp>
        <tr r="AD30" s="1"/>
      </tp>
      <tp>
        <v>17106</v>
        <stp/>
        <stp>ContractData</stp>
        <stp>GCE</stp>
        <stp>LastQuoteToday</stp>
        <stp/>
        <stp>D</stp>
        <tr r="L13" s="1"/>
      </tp>
      <tp>
        <v>-2.1513124311</v>
        <stp/>
        <stp>StudyData</stp>
        <stp>Correlation(JY6,SF6,Period:=10,InputChoice1:=Close,InputChoice2:=Close)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W7" s="1"/>
      </tp>
      <tp>
        <v>-2.1513124311</v>
        <stp/>
        <stp>StudyData</stp>
        <stp>Correlation(SF6,JY6,Period:=10,InputChoice1:=Close,InputChoice2:=Close)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T10" s="1"/>
      </tp>
      <tp>
        <v>1684.5</v>
        <stp/>
        <stp>StudyData</stp>
        <stp>Close(GCE) when (LocalMonth(GCE)=3 And LocalDay(GCE)=31 And LocalHour(GCE)=7 And LocalMinute(GCE)=0)</stp>
        <stp>Bar</stp>
        <stp/>
        <stp>Close</stp>
        <stp>A5C</stp>
        <stp>0</stp>
        <stp>all</stp>
        <stp/>
        <stp/>
        <stp>True</stp>
        <stp/>
        <stp/>
        <tr r="AJ1" s="2"/>
      </tp>
      <tp>
        <v>1684.1</v>
        <stp/>
        <stp>StudyData</stp>
        <stp>Close(GCE) when (LocalMonth(GCE)=3 And LocalDay(GCE)=31 And LocalHour(GCE)=7 And LocalMinute(GCE)=5)</stp>
        <stp>Bar</stp>
        <stp/>
        <stp>Close</stp>
        <stp>A5C</stp>
        <stp>0</stp>
        <stp>all</stp>
        <stp/>
        <stp/>
        <stp>True</stp>
        <stp/>
        <stp/>
        <tr r="AJ2" s="2"/>
      </tp>
      <tp>
        <v>9.0500000000000008E-3</v>
        <stp/>
        <stp>StudyData</stp>
        <stp>JY6M21</stp>
        <stp>Bar</stp>
        <stp/>
        <stp>Close</stp>
        <stp>D</stp>
        <stp/>
        <stp/>
        <stp/>
        <stp/>
        <stp/>
        <stp>T</stp>
        <tr r="AI36" s="1"/>
      </tp>
      <tp>
        <v>4.8559999999999999E-2</v>
        <stp/>
        <stp>StudyData</stp>
        <stp>MX6M21</stp>
        <stp>Bar</stp>
        <stp/>
        <stp>Close</stp>
        <stp>D</stp>
        <stp/>
        <stp/>
        <stp/>
        <stp/>
        <stp/>
        <stp>T</stp>
        <tr r="AI42" s="1"/>
      </tp>
      <tp t="s">
        <v/>
        <stp/>
        <stp>StudyData</stp>
        <stp>Close(SF6) when (LocalMonth(SF6)=3 And LocalDay(SF6)=31 And LocalHour(SF6)=12 And LocalMinute(SF6)=55)</stp>
        <stp>Bar</stp>
        <stp/>
        <stp>Close</stp>
        <stp>A5C</stp>
        <stp>0</stp>
        <stp>all</stp>
        <stp/>
        <stp/>
        <stp>True</stp>
        <stp/>
        <stp/>
        <tr r="AA72" s="2"/>
      </tp>
      <tp t="s">
        <v/>
        <stp/>
        <stp>StudyData</stp>
        <stp>Close(SF6) when (LocalMonth(SF6)=3 And LocalDay(SF6)=31 And LocalHour(SF6)=13 And LocalMinute(SF6)=55)</stp>
        <stp>Bar</stp>
        <stp/>
        <stp>Close</stp>
        <stp>A5C</stp>
        <stp>0</stp>
        <stp>all</stp>
        <stp/>
        <stp/>
        <stp>True</stp>
        <stp/>
        <stp/>
        <tr r="AA84" s="2"/>
      </tp>
      <tp>
        <v>1.0636000000000001</v>
        <stp/>
        <stp>StudyData</stp>
        <stp>Close(SF6) when (LocalMonth(SF6)=3 And LocalDay(SF6)=31 And LocalHour(SF6)=10 And LocalMinute(SF6)=55)</stp>
        <stp>Bar</stp>
        <stp/>
        <stp>Close</stp>
        <stp>A5C</stp>
        <stp>0</stp>
        <stp>all</stp>
        <stp/>
        <stp/>
        <stp>True</stp>
        <stp/>
        <stp/>
        <tr r="AA48" s="2"/>
      </tp>
      <tp t="s">
        <v/>
        <stp/>
        <stp>StudyData</stp>
        <stp>Close(SF6) when (LocalMonth(SF6)=3 And LocalDay(SF6)=31 And LocalHour(SF6)=11 And LocalMinute(SF6)=55)</stp>
        <stp>Bar</stp>
        <stp/>
        <stp>Close</stp>
        <stp>A5C</stp>
        <stp>0</stp>
        <stp>all</stp>
        <stp/>
        <stp/>
        <stp>True</stp>
        <stp/>
        <stp/>
        <tr r="AA60" s="2"/>
      </tp>
      <tp t="s">
        <v/>
        <stp/>
        <stp>StudyData</stp>
        <stp>Close(SF6) when (LocalMonth(SF6)=3 And LocalDay(SF6)=31 And LocalHour(SF6)=14 And LocalMinute(SF6)=50)</stp>
        <stp>Bar</stp>
        <stp/>
        <stp>Close</stp>
        <stp>A5C</stp>
        <stp>0</stp>
        <stp>all</stp>
        <stp/>
        <stp/>
        <stp>True</stp>
        <stp/>
        <stp/>
        <tr r="AA95" s="2"/>
      </tp>
      <tp t="s">
        <v/>
        <stp/>
        <stp>StudyData</stp>
        <stp>Close(SF6) when (LocalMonth(SF6)=3 And LocalDay(SF6)=31 And LocalHour(SF6)=13 And LocalMinute(SF6)=50)</stp>
        <stp>Bar</stp>
        <stp/>
        <stp>Close</stp>
        <stp>A5C</stp>
        <stp>0</stp>
        <stp>all</stp>
        <stp/>
        <stp/>
        <stp>True</stp>
        <stp/>
        <stp/>
        <tr r="AA83" s="2"/>
      </tp>
      <tp t="s">
        <v/>
        <stp/>
        <stp>StudyData</stp>
        <stp>Close(SF6) when (LocalMonth(SF6)=3 And LocalDay(SF6)=31 And LocalHour(SF6)=12 And LocalMinute(SF6)=50)</stp>
        <stp>Bar</stp>
        <stp/>
        <stp>Close</stp>
        <stp>A5C</stp>
        <stp>0</stp>
        <stp>all</stp>
        <stp/>
        <stp/>
        <stp>True</stp>
        <stp/>
        <stp/>
        <tr r="AA71" s="2"/>
      </tp>
      <tp t="s">
        <v/>
        <stp/>
        <stp>StudyData</stp>
        <stp>Close(SF6) when (LocalMonth(SF6)=3 And LocalDay(SF6)=31 And LocalHour(SF6)=11 And LocalMinute(SF6)=50)</stp>
        <stp>Bar</stp>
        <stp/>
        <stp>Close</stp>
        <stp>A5C</stp>
        <stp>0</stp>
        <stp>all</stp>
        <stp/>
        <stp/>
        <stp>True</stp>
        <stp/>
        <stp/>
        <tr r="AA59" s="2"/>
      </tp>
      <tp t="s">
        <v/>
        <stp/>
        <stp>StudyData</stp>
        <stp>Close(SF6) when (LocalMonth(SF6)=3 And LocalDay(SF6)=31 And LocalHour(SF6)=14 And LocalMinute(SF6)=55)</stp>
        <stp>Bar</stp>
        <stp/>
        <stp>Close</stp>
        <stp>A5C</stp>
        <stp>0</stp>
        <stp>all</stp>
        <stp/>
        <stp/>
        <stp>True</stp>
        <stp/>
        <stp/>
        <tr r="AA96" s="2"/>
      </tp>
      <tp>
        <v>1.0637000000000001</v>
        <stp/>
        <stp>StudyData</stp>
        <stp>Close(SF6) when (LocalMonth(SF6)=3 And LocalDay(SF6)=31 And LocalHour(SF6)=10 And LocalMinute(SF6)=50)</stp>
        <stp>Bar</stp>
        <stp/>
        <stp>Close</stp>
        <stp>A5C</stp>
        <stp>0</stp>
        <stp>all</stp>
        <stp/>
        <stp/>
        <stp>True</stp>
        <stp/>
        <stp/>
        <tr r="AA47" s="2"/>
      </tp>
      <tp t="s">
        <v/>
        <stp/>
        <stp>StudyData</stp>
        <stp>Close(SF6) when (LocalMonth(SF6)=3 And LocalDay(SF6)=31 And LocalHour(SF6)=12 And LocalMinute(SF6)=45)</stp>
        <stp>Bar</stp>
        <stp/>
        <stp>Close</stp>
        <stp>A5C</stp>
        <stp>0</stp>
        <stp>all</stp>
        <stp/>
        <stp/>
        <stp>True</stp>
        <stp/>
        <stp/>
        <tr r="AA70" s="2"/>
      </tp>
      <tp t="s">
        <v/>
        <stp/>
        <stp>StudyData</stp>
        <stp>Close(SF6) when (LocalMonth(SF6)=3 And LocalDay(SF6)=31 And LocalHour(SF6)=13 And LocalMinute(SF6)=45)</stp>
        <stp>Bar</stp>
        <stp/>
        <stp>Close</stp>
        <stp>A5C</stp>
        <stp>0</stp>
        <stp>all</stp>
        <stp/>
        <stp/>
        <stp>True</stp>
        <stp/>
        <stp/>
        <tr r="AA82" s="2"/>
      </tp>
      <tp>
        <v>1.0629</v>
        <stp/>
        <stp>StudyData</stp>
        <stp>Close(SF6) when (LocalMonth(SF6)=3 And LocalDay(SF6)=31 And LocalHour(SF6)=10 And LocalMinute(SF6)=45)</stp>
        <stp>Bar</stp>
        <stp/>
        <stp>Close</stp>
        <stp>A5C</stp>
        <stp>0</stp>
        <stp>all</stp>
        <stp/>
        <stp/>
        <stp>True</stp>
        <stp/>
        <stp/>
        <tr r="AA46" s="2"/>
      </tp>
      <tp t="s">
        <v/>
        <stp/>
        <stp>StudyData</stp>
        <stp>Close(SF6) when (LocalMonth(SF6)=3 And LocalDay(SF6)=31 And LocalHour(SF6)=11 And LocalMinute(SF6)=45)</stp>
        <stp>Bar</stp>
        <stp/>
        <stp>Close</stp>
        <stp>A5C</stp>
        <stp>0</stp>
        <stp>all</stp>
        <stp/>
        <stp/>
        <stp>True</stp>
        <stp/>
        <stp/>
        <tr r="AA58" s="2"/>
      </tp>
      <tp t="s">
        <v/>
        <stp/>
        <stp>StudyData</stp>
        <stp>Close(SF6) when (LocalMonth(SF6)=3 And LocalDay(SF6)=31 And LocalHour(SF6)=14 And LocalMinute(SF6)=40)</stp>
        <stp>Bar</stp>
        <stp/>
        <stp>Close</stp>
        <stp>A5C</stp>
        <stp>0</stp>
        <stp>all</stp>
        <stp/>
        <stp/>
        <stp>True</stp>
        <stp/>
        <stp/>
        <tr r="AA93" s="2"/>
      </tp>
      <tp t="s">
        <v/>
        <stp/>
        <stp>StudyData</stp>
        <stp>Close(SF6) when (LocalMonth(SF6)=3 And LocalDay(SF6)=31 And LocalHour(SF6)=13 And LocalMinute(SF6)=40)</stp>
        <stp>Bar</stp>
        <stp/>
        <stp>Close</stp>
        <stp>A5C</stp>
        <stp>0</stp>
        <stp>all</stp>
        <stp/>
        <stp/>
        <stp>True</stp>
        <stp/>
        <stp/>
        <tr r="AA81" s="2"/>
      </tp>
      <tp t="s">
        <v/>
        <stp/>
        <stp>StudyData</stp>
        <stp>Close(SF6) when (LocalMonth(SF6)=3 And LocalDay(SF6)=31 And LocalHour(SF6)=12 And LocalMinute(SF6)=40)</stp>
        <stp>Bar</stp>
        <stp/>
        <stp>Close</stp>
        <stp>A5C</stp>
        <stp>0</stp>
        <stp>all</stp>
        <stp/>
        <stp/>
        <stp>True</stp>
        <stp/>
        <stp/>
        <tr r="AA69" s="2"/>
      </tp>
      <tp t="s">
        <v/>
        <stp/>
        <stp>StudyData</stp>
        <stp>Close(SF6) when (LocalMonth(SF6)=3 And LocalDay(SF6)=31 And LocalHour(SF6)=11 And LocalMinute(SF6)=40)</stp>
        <stp>Bar</stp>
        <stp/>
        <stp>Close</stp>
        <stp>A5C</stp>
        <stp>0</stp>
        <stp>all</stp>
        <stp/>
        <stp/>
        <stp>True</stp>
        <stp/>
        <stp/>
        <tr r="AA57" s="2"/>
      </tp>
      <tp t="s">
        <v/>
        <stp/>
        <stp>StudyData</stp>
        <stp>Close(SF6) when (LocalMonth(SF6)=3 And LocalDay(SF6)=31 And LocalHour(SF6)=14 And LocalMinute(SF6)=45)</stp>
        <stp>Bar</stp>
        <stp/>
        <stp>Close</stp>
        <stp>A5C</stp>
        <stp>0</stp>
        <stp>all</stp>
        <stp/>
        <stp/>
        <stp>True</stp>
        <stp/>
        <stp/>
        <tr r="AA94" s="2"/>
      </tp>
      <tp>
        <v>1.0634999999999999</v>
        <stp/>
        <stp>StudyData</stp>
        <stp>Close(SF6) when (LocalMonth(SF6)=3 And LocalDay(SF6)=31 And LocalHour(SF6)=10 And LocalMinute(SF6)=40)</stp>
        <stp>Bar</stp>
        <stp/>
        <stp>Close</stp>
        <stp>A5C</stp>
        <stp>0</stp>
        <stp>all</stp>
        <stp/>
        <stp/>
        <stp>True</stp>
        <stp/>
        <stp/>
        <tr r="AA45" s="2"/>
      </tp>
      <tp t="s">
        <v/>
        <stp/>
        <stp>StudyData</stp>
        <stp>Close(SF6) when (LocalMonth(SF6)=3 And LocalDay(SF6)=31 And LocalHour(SF6)=12 And LocalMinute(SF6)=35)</stp>
        <stp>Bar</stp>
        <stp/>
        <stp>Close</stp>
        <stp>A5C</stp>
        <stp>0</stp>
        <stp>all</stp>
        <stp/>
        <stp/>
        <stp>True</stp>
        <stp/>
        <stp/>
        <tr r="AA68" s="2"/>
      </tp>
      <tp t="s">
        <v/>
        <stp/>
        <stp>StudyData</stp>
        <stp>Close(SF6) when (LocalMonth(SF6)=3 And LocalDay(SF6)=31 And LocalHour(SF6)=13 And LocalMinute(SF6)=35)</stp>
        <stp>Bar</stp>
        <stp/>
        <stp>Close</stp>
        <stp>A5C</stp>
        <stp>0</stp>
        <stp>all</stp>
        <stp/>
        <stp/>
        <stp>True</stp>
        <stp/>
        <stp/>
        <tr r="AA80" s="2"/>
      </tp>
      <tp>
        <v>1.0629</v>
        <stp/>
        <stp>StudyData</stp>
        <stp>Close(SF6) when (LocalMonth(SF6)=3 And LocalDay(SF6)=31 And LocalHour(SF6)=10 And LocalMinute(SF6)=35)</stp>
        <stp>Bar</stp>
        <stp/>
        <stp>Close</stp>
        <stp>A5C</stp>
        <stp>0</stp>
        <stp>all</stp>
        <stp/>
        <stp/>
        <stp>True</stp>
        <stp/>
        <stp/>
        <tr r="AA44" s="2"/>
      </tp>
      <tp t="s">
        <v/>
        <stp/>
        <stp>StudyData</stp>
        <stp>Close(SF6) when (LocalMonth(SF6)=3 And LocalDay(SF6)=31 And LocalHour(SF6)=11 And LocalMinute(SF6)=35)</stp>
        <stp>Bar</stp>
        <stp/>
        <stp>Close</stp>
        <stp>A5C</stp>
        <stp>0</stp>
        <stp>all</stp>
        <stp/>
        <stp/>
        <stp>True</stp>
        <stp/>
        <stp/>
        <tr r="AA56" s="2"/>
      </tp>
      <tp t="s">
        <v/>
        <stp/>
        <stp>StudyData</stp>
        <stp>Close(SF6) when (LocalMonth(SF6)=3 And LocalDay(SF6)=31 And LocalHour(SF6)=14 And LocalMinute(SF6)=30)</stp>
        <stp>Bar</stp>
        <stp/>
        <stp>Close</stp>
        <stp>A5C</stp>
        <stp>0</stp>
        <stp>all</stp>
        <stp/>
        <stp/>
        <stp>True</stp>
        <stp/>
        <stp/>
        <tr r="AA91" s="2"/>
      </tp>
      <tp t="s">
        <v/>
        <stp/>
        <stp>StudyData</stp>
        <stp>Close(SF6) when (LocalMonth(SF6)=3 And LocalDay(SF6)=31 And LocalHour(SF6)=13 And LocalMinute(SF6)=30)</stp>
        <stp>Bar</stp>
        <stp/>
        <stp>Close</stp>
        <stp>A5C</stp>
        <stp>0</stp>
        <stp>all</stp>
        <stp/>
        <stp/>
        <stp>True</stp>
        <stp/>
        <stp/>
        <tr r="AA79" s="2"/>
      </tp>
      <tp t="s">
        <v/>
        <stp/>
        <stp>StudyData</stp>
        <stp>Close(SF6) when (LocalMonth(SF6)=3 And LocalDay(SF6)=31 And LocalHour(SF6)=12 And LocalMinute(SF6)=30)</stp>
        <stp>Bar</stp>
        <stp/>
        <stp>Close</stp>
        <stp>A5C</stp>
        <stp>0</stp>
        <stp>all</stp>
        <stp/>
        <stp/>
        <stp>True</stp>
        <stp/>
        <stp/>
        <tr r="AA67" s="2"/>
      </tp>
      <tp t="s">
        <v/>
        <stp/>
        <stp>StudyData</stp>
        <stp>Close(SF6) when (LocalMonth(SF6)=3 And LocalDay(SF6)=31 And LocalHour(SF6)=11 And LocalMinute(SF6)=30)</stp>
        <stp>Bar</stp>
        <stp/>
        <stp>Close</stp>
        <stp>A5C</stp>
        <stp>0</stp>
        <stp>all</stp>
        <stp/>
        <stp/>
        <stp>True</stp>
        <stp/>
        <stp/>
        <tr r="AA55" s="2"/>
      </tp>
      <tp t="s">
        <v/>
        <stp/>
        <stp>StudyData</stp>
        <stp>Close(SF6) when (LocalMonth(SF6)=3 And LocalDay(SF6)=31 And LocalHour(SF6)=14 And LocalMinute(SF6)=35)</stp>
        <stp>Bar</stp>
        <stp/>
        <stp>Close</stp>
        <stp>A5C</stp>
        <stp>0</stp>
        <stp>all</stp>
        <stp/>
        <stp/>
        <stp>True</stp>
        <stp/>
        <stp/>
        <tr r="AA92" s="2"/>
      </tp>
      <tp>
        <v>1.0630999999999999</v>
        <stp/>
        <stp>StudyData</stp>
        <stp>Close(SF6) when (LocalMonth(SF6)=3 And LocalDay(SF6)=31 And LocalHour(SF6)=10 And LocalMinute(SF6)=30)</stp>
        <stp>Bar</stp>
        <stp/>
        <stp>Close</stp>
        <stp>A5C</stp>
        <stp>0</stp>
        <stp>all</stp>
        <stp/>
        <stp/>
        <stp>True</stp>
        <stp/>
        <stp/>
        <tr r="AA43" s="2"/>
      </tp>
      <tp t="s">
        <v/>
        <stp/>
        <stp>StudyData</stp>
        <stp>Close(SF6) when (LocalMonth(SF6)=3 And LocalDay(SF6)=31 And LocalHour(SF6)=12 And LocalMinute(SF6)=25)</stp>
        <stp>Bar</stp>
        <stp/>
        <stp>Close</stp>
        <stp>A5C</stp>
        <stp>0</stp>
        <stp>all</stp>
        <stp/>
        <stp/>
        <stp>True</stp>
        <stp/>
        <stp/>
        <tr r="AA66" s="2"/>
      </tp>
      <tp t="s">
        <v/>
        <stp/>
        <stp>StudyData</stp>
        <stp>Close(SF6) when (LocalMonth(SF6)=3 And LocalDay(SF6)=31 And LocalHour(SF6)=13 And LocalMinute(SF6)=25)</stp>
        <stp>Bar</stp>
        <stp/>
        <stp>Close</stp>
        <stp>A5C</stp>
        <stp>0</stp>
        <stp>all</stp>
        <stp/>
        <stp/>
        <stp>True</stp>
        <stp/>
        <stp/>
        <tr r="AA78" s="2"/>
      </tp>
      <tp>
        <v>1.0629999999999999</v>
        <stp/>
        <stp>StudyData</stp>
        <stp>Close(SF6) when (LocalMonth(SF6)=3 And LocalDay(SF6)=31 And LocalHour(SF6)=10 And LocalMinute(SF6)=25)</stp>
        <stp>Bar</stp>
        <stp/>
        <stp>Close</stp>
        <stp>A5C</stp>
        <stp>0</stp>
        <stp>all</stp>
        <stp/>
        <stp/>
        <stp>True</stp>
        <stp/>
        <stp/>
        <tr r="AA42" s="2"/>
      </tp>
      <tp t="s">
        <v/>
        <stp/>
        <stp>StudyData</stp>
        <stp>Close(SF6) when (LocalMonth(SF6)=3 And LocalDay(SF6)=31 And LocalHour(SF6)=11 And LocalMinute(SF6)=25)</stp>
        <stp>Bar</stp>
        <stp/>
        <stp>Close</stp>
        <stp>A5C</stp>
        <stp>0</stp>
        <stp>all</stp>
        <stp/>
        <stp/>
        <stp>True</stp>
        <stp/>
        <stp/>
        <tr r="AA54" s="2"/>
      </tp>
      <tp t="s">
        <v/>
        <stp/>
        <stp>StudyData</stp>
        <stp>Close(SF6) when (LocalMonth(SF6)=3 And LocalDay(SF6)=31 And LocalHour(SF6)=14 And LocalMinute(SF6)=20)</stp>
        <stp>Bar</stp>
        <stp/>
        <stp>Close</stp>
        <stp>A5C</stp>
        <stp>0</stp>
        <stp>all</stp>
        <stp/>
        <stp/>
        <stp>True</stp>
        <stp/>
        <stp/>
        <tr r="AA89" s="2"/>
      </tp>
      <tp t="s">
        <v/>
        <stp/>
        <stp>StudyData</stp>
        <stp>Close(SF6) when (LocalMonth(SF6)=3 And LocalDay(SF6)=31 And LocalHour(SF6)=13 And LocalMinute(SF6)=20)</stp>
        <stp>Bar</stp>
        <stp/>
        <stp>Close</stp>
        <stp>A5C</stp>
        <stp>0</stp>
        <stp>all</stp>
        <stp/>
        <stp/>
        <stp>True</stp>
        <stp/>
        <stp/>
        <tr r="AA77" s="2"/>
      </tp>
      <tp t="s">
        <v/>
        <stp/>
        <stp>StudyData</stp>
        <stp>Close(SF6) when (LocalMonth(SF6)=3 And LocalDay(SF6)=31 And LocalHour(SF6)=12 And LocalMinute(SF6)=20)</stp>
        <stp>Bar</stp>
        <stp/>
        <stp>Close</stp>
        <stp>A5C</stp>
        <stp>0</stp>
        <stp>all</stp>
        <stp/>
        <stp/>
        <stp>True</stp>
        <stp/>
        <stp/>
        <tr r="AA65" s="2"/>
      </tp>
      <tp t="s">
        <v/>
        <stp/>
        <stp>StudyData</stp>
        <stp>Close(SF6) when (LocalMonth(SF6)=3 And LocalDay(SF6)=31 And LocalHour(SF6)=11 And LocalMinute(SF6)=20)</stp>
        <stp>Bar</stp>
        <stp/>
        <stp>Close</stp>
        <stp>A5C</stp>
        <stp>0</stp>
        <stp>all</stp>
        <stp/>
        <stp/>
        <stp>True</stp>
        <stp/>
        <stp/>
        <tr r="AA53" s="2"/>
      </tp>
      <tp t="s">
        <v/>
        <stp/>
        <stp>StudyData</stp>
        <stp>Close(SF6) when (LocalMonth(SF6)=3 And LocalDay(SF6)=31 And LocalHour(SF6)=14 And LocalMinute(SF6)=25)</stp>
        <stp>Bar</stp>
        <stp/>
        <stp>Close</stp>
        <stp>A5C</stp>
        <stp>0</stp>
        <stp>all</stp>
        <stp/>
        <stp/>
        <stp>True</stp>
        <stp/>
        <stp/>
        <tr r="AA90" s="2"/>
      </tp>
      <tp>
        <v>1.0631999999999999</v>
        <stp/>
        <stp>StudyData</stp>
        <stp>Close(SF6) when (LocalMonth(SF6)=3 And LocalDay(SF6)=31 And LocalHour(SF6)=10 And LocalMinute(SF6)=20)</stp>
        <stp>Bar</stp>
        <stp/>
        <stp>Close</stp>
        <stp>A5C</stp>
        <stp>0</stp>
        <stp>all</stp>
        <stp/>
        <stp/>
        <stp>True</stp>
        <stp/>
        <stp/>
        <tr r="AA41" s="2"/>
      </tp>
      <tp t="s">
        <v/>
        <stp/>
        <stp>StudyData</stp>
        <stp>Close(SF6) when (LocalMonth(SF6)=3 And LocalDay(SF6)=31 And LocalHour(SF6)=12 And LocalMinute(SF6)=15)</stp>
        <stp>Bar</stp>
        <stp/>
        <stp>Close</stp>
        <stp>A5C</stp>
        <stp>0</stp>
        <stp>all</stp>
        <stp/>
        <stp/>
        <stp>True</stp>
        <stp/>
        <stp/>
        <tr r="AA64" s="2"/>
      </tp>
      <tp t="s">
        <v/>
        <stp/>
        <stp>StudyData</stp>
        <stp>Close(SF6) when (LocalMonth(SF6)=3 And LocalDay(SF6)=31 And LocalHour(SF6)=13 And LocalMinute(SF6)=15)</stp>
        <stp>Bar</stp>
        <stp/>
        <stp>Close</stp>
        <stp>A5C</stp>
        <stp>0</stp>
        <stp>all</stp>
        <stp/>
        <stp/>
        <stp>True</stp>
        <stp/>
        <stp/>
        <tr r="AA76" s="2"/>
      </tp>
      <tp>
        <v>1.0630999999999999</v>
        <stp/>
        <stp>StudyData</stp>
        <stp>Close(SF6) when (LocalMonth(SF6)=3 And LocalDay(SF6)=31 And LocalHour(SF6)=10 And LocalMinute(SF6)=15)</stp>
        <stp>Bar</stp>
        <stp/>
        <stp>Close</stp>
        <stp>A5C</stp>
        <stp>0</stp>
        <stp>all</stp>
        <stp/>
        <stp/>
        <stp>True</stp>
        <stp/>
        <stp/>
        <tr r="AA40" s="2"/>
      </tp>
      <tp t="s">
        <v/>
        <stp/>
        <stp>StudyData</stp>
        <stp>Close(SF6) when (LocalMonth(SF6)=3 And LocalDay(SF6)=31 And LocalHour(SF6)=15 And LocalMinute(SF6)=10)</stp>
        <stp>Bar</stp>
        <stp/>
        <stp>Close</stp>
        <stp>A5C</stp>
        <stp>0</stp>
        <stp>all</stp>
        <stp/>
        <stp/>
        <stp>True</stp>
        <stp/>
        <stp/>
        <tr r="AA99" s="2"/>
      </tp>
      <tp>
        <v>1.0646</v>
        <stp/>
        <stp>StudyData</stp>
        <stp>Close(SF6) when (LocalMonth(SF6)=3 And LocalDay(SF6)=31 And LocalHour(SF6)=11 And LocalMinute(SF6)=15)</stp>
        <stp>Bar</stp>
        <stp/>
        <stp>Close</stp>
        <stp>A5C</stp>
        <stp>0</stp>
        <stp>all</stp>
        <stp/>
        <stp/>
        <stp>True</stp>
        <stp/>
        <stp/>
        <tr r="AA52" s="2"/>
      </tp>
      <tp t="s">
        <v/>
        <stp/>
        <stp>StudyData</stp>
        <stp>Close(SF6) when (LocalMonth(SF6)=3 And LocalDay(SF6)=31 And LocalHour(SF6)=14 And LocalMinute(SF6)=10)</stp>
        <stp>Bar</stp>
        <stp/>
        <stp>Close</stp>
        <stp>A5C</stp>
        <stp>0</stp>
        <stp>all</stp>
        <stp/>
        <stp/>
        <stp>True</stp>
        <stp/>
        <stp/>
        <tr r="AA87" s="2"/>
      </tp>
      <tp t="s">
        <v/>
        <stp/>
        <stp>StudyData</stp>
        <stp>Close(SF6) when (LocalMonth(SF6)=3 And LocalDay(SF6)=31 And LocalHour(SF6)=13 And LocalMinute(SF6)=10)</stp>
        <stp>Bar</stp>
        <stp/>
        <stp>Close</stp>
        <stp>A5C</stp>
        <stp>0</stp>
        <stp>all</stp>
        <stp/>
        <stp/>
        <stp>True</stp>
        <stp/>
        <stp/>
        <tr r="AA75" s="2"/>
      </tp>
      <tp t="s">
        <v/>
        <stp/>
        <stp>StudyData</stp>
        <stp>Close(SF6) when (LocalMonth(SF6)=3 And LocalDay(SF6)=31 And LocalHour(SF6)=12 And LocalMinute(SF6)=10)</stp>
        <stp>Bar</stp>
        <stp/>
        <stp>Close</stp>
        <stp>A5C</stp>
        <stp>0</stp>
        <stp>all</stp>
        <stp/>
        <stp/>
        <stp>True</stp>
        <stp/>
        <stp/>
        <tr r="AA63" s="2"/>
      </tp>
      <tp>
        <v>1.0645</v>
        <stp/>
        <stp>StudyData</stp>
        <stp>Close(SF6) when (LocalMonth(SF6)=3 And LocalDay(SF6)=31 And LocalHour(SF6)=11 And LocalMinute(SF6)=10)</stp>
        <stp>Bar</stp>
        <stp/>
        <stp>Close</stp>
        <stp>A5C</stp>
        <stp>0</stp>
        <stp>all</stp>
        <stp/>
        <stp/>
        <stp>True</stp>
        <stp/>
        <stp/>
        <tr r="AA51" s="2"/>
      </tp>
      <tp t="s">
        <v/>
        <stp/>
        <stp>StudyData</stp>
        <stp>Close(SF6) when (LocalMonth(SF6)=3 And LocalDay(SF6)=31 And LocalHour(SF6)=14 And LocalMinute(SF6)=15)</stp>
        <stp>Bar</stp>
        <stp/>
        <stp>Close</stp>
        <stp>A5C</stp>
        <stp>0</stp>
        <stp>all</stp>
        <stp/>
        <stp/>
        <stp>True</stp>
        <stp/>
        <stp/>
        <tr r="AA88" s="2"/>
      </tp>
      <tp>
        <v>1.0636000000000001</v>
        <stp/>
        <stp>StudyData</stp>
        <stp>Close(SF6) when (LocalMonth(SF6)=3 And LocalDay(SF6)=31 And LocalHour(SF6)=10 And LocalMinute(SF6)=10)</stp>
        <stp>Bar</stp>
        <stp/>
        <stp>Close</stp>
        <stp>A5C</stp>
        <stp>0</stp>
        <stp>all</stp>
        <stp/>
        <stp/>
        <stp>True</stp>
        <stp/>
        <stp/>
        <tr r="AA39" s="2"/>
      </tp>
      <tp>
        <v>0.69969999999999999</v>
        <stp/>
        <stp>StudyData</stp>
        <stp>NE6M21</stp>
        <stp>Bar</stp>
        <stp/>
        <stp>Close</stp>
        <stp>D</stp>
        <stp/>
        <stp/>
        <stp/>
        <stp/>
        <stp/>
        <stp>T</stp>
        <tr r="AI40" s="1"/>
      </tp>
      <tp>
        <v>0.11736000000000001</v>
        <stp/>
        <stp>StudyData</stp>
        <stp>NK6M21</stp>
        <stp>Bar</stp>
        <stp/>
        <stp>Close</stp>
        <stp>D</stp>
        <stp/>
        <stp/>
        <stp/>
        <stp/>
        <stp/>
        <stp>T</stp>
        <tr r="AI41" s="1"/>
      </tp>
      <tp>
        <v>0.79574999999999996</v>
        <stp/>
        <stp>StudyData</stp>
        <stp>CA6M21</stp>
        <stp>Bar</stp>
        <stp/>
        <stp>Close</stp>
        <stp>D</stp>
        <stp/>
        <stp/>
        <stp/>
        <stp/>
        <stp/>
        <stp>T</stp>
        <tr r="AI38" s="1"/>
      </tp>
      <tp>
        <v>1.3812</v>
        <stp/>
        <stp>StudyData</stp>
        <stp>BP6M21</stp>
        <stp>Bar</stp>
        <stp/>
        <stp>Close</stp>
        <stp>D</stp>
        <stp/>
        <stp/>
        <stp/>
        <stp/>
        <stp/>
        <stp>T</stp>
        <tr r="AI34" s="1"/>
      </tp>
      <tp>
        <v>1.1768000000000001</v>
        <stp/>
        <stp>StudyData</stp>
        <stp>EU6M21</stp>
        <stp>Bar</stp>
        <stp/>
        <stp>Close</stp>
        <stp>D</stp>
        <stp/>
        <stp/>
        <stp/>
        <stp/>
        <stp/>
        <stp>T</stp>
        <tr r="AI35" s="1"/>
      </tp>
      <tp>
        <v>0.76219999999999999</v>
        <stp/>
        <stp>StudyData</stp>
        <stp>DA6M21</stp>
        <stp>Bar</stp>
        <stp/>
        <stp>Close</stp>
        <stp>D</stp>
        <stp/>
        <stp/>
        <stp/>
        <stp/>
        <stp/>
        <stp>T</stp>
        <tr r="AI37" s="1"/>
      </tp>
      <tp t="s">
        <v/>
        <stp/>
        <stp>StudyData</stp>
        <stp>Close(EU6) when (LocalMonth(EU6)=3 And LocalDay(EU6)=31 And LocalHour(EU6)=12 And LocalMinute(EU6)=45)</stp>
        <stp>Bar</stp>
        <stp/>
        <stp>Close</stp>
        <stp>A5C</stp>
        <stp>0</stp>
        <stp>all</stp>
        <stp/>
        <stp/>
        <stp>True</stp>
        <stp/>
        <stp/>
        <tr r="O70" s="2"/>
      </tp>
      <tp t="s">
        <v/>
        <stp/>
        <stp>StudyData</stp>
        <stp>Close(EU6) when (LocalMonth(EU6)=3 And LocalDay(EU6)=31 And LocalHour(EU6)=13 And LocalMinute(EU6)=45)</stp>
        <stp>Bar</stp>
        <stp/>
        <stp>Close</stp>
        <stp>A5C</stp>
        <stp>0</stp>
        <stp>all</stp>
        <stp/>
        <stp/>
        <stp>True</stp>
        <stp/>
        <stp/>
        <tr r="O82" s="2"/>
      </tp>
      <tp>
        <v>1.1752499999999999</v>
        <stp/>
        <stp>StudyData</stp>
        <stp>Close(EU6) when (LocalMonth(EU6)=3 And LocalDay(EU6)=31 And LocalHour(EU6)=10 And LocalMinute(EU6)=45)</stp>
        <stp>Bar</stp>
        <stp/>
        <stp>Close</stp>
        <stp>A5C</stp>
        <stp>0</stp>
        <stp>all</stp>
        <stp/>
        <stp/>
        <stp>True</stp>
        <stp/>
        <stp/>
        <tr r="O46" s="2"/>
      </tp>
      <tp t="s">
        <v/>
        <stp/>
        <stp>StudyData</stp>
        <stp>Close(EU6) when (LocalMonth(EU6)=3 And LocalDay(EU6)=31 And LocalHour(EU6)=11 And LocalMinute(EU6)=45)</stp>
        <stp>Bar</stp>
        <stp/>
        <stp>Close</stp>
        <stp>A5C</stp>
        <stp>0</stp>
        <stp>all</stp>
        <stp/>
        <stp/>
        <stp>True</stp>
        <stp/>
        <stp/>
        <tr r="O58" s="2"/>
      </tp>
      <tp t="s">
        <v/>
        <stp/>
        <stp>StudyData</stp>
        <stp>Close(EU6) when (LocalMonth(EU6)=3 And LocalDay(EU6)=31 And LocalHour(EU6)=14 And LocalMinute(EU6)=40)</stp>
        <stp>Bar</stp>
        <stp/>
        <stp>Close</stp>
        <stp>A5C</stp>
        <stp>0</stp>
        <stp>all</stp>
        <stp/>
        <stp/>
        <stp>True</stp>
        <stp/>
        <stp/>
        <tr r="O93" s="2"/>
      </tp>
      <tp t="s">
        <v/>
        <stp/>
        <stp>StudyData</stp>
        <stp>Close(EU6) when (LocalMonth(EU6)=3 And LocalDay(EU6)=31 And LocalHour(EU6)=13 And LocalMinute(EU6)=40)</stp>
        <stp>Bar</stp>
        <stp/>
        <stp>Close</stp>
        <stp>A5C</stp>
        <stp>0</stp>
        <stp>all</stp>
        <stp/>
        <stp/>
        <stp>True</stp>
        <stp/>
        <stp/>
        <tr r="O81" s="2"/>
      </tp>
      <tp t="s">
        <v/>
        <stp/>
        <stp>StudyData</stp>
        <stp>Close(EU6) when (LocalMonth(EU6)=3 And LocalDay(EU6)=31 And LocalHour(EU6)=12 And LocalMinute(EU6)=40)</stp>
        <stp>Bar</stp>
        <stp/>
        <stp>Close</stp>
        <stp>A5C</stp>
        <stp>0</stp>
        <stp>all</stp>
        <stp/>
        <stp/>
        <stp>True</stp>
        <stp/>
        <stp/>
        <tr r="O69" s="2"/>
      </tp>
      <tp t="s">
        <v/>
        <stp/>
        <stp>StudyData</stp>
        <stp>Close(EU6) when (LocalMonth(EU6)=3 And LocalDay(EU6)=31 And LocalHour(EU6)=11 And LocalMinute(EU6)=40)</stp>
        <stp>Bar</stp>
        <stp/>
        <stp>Close</stp>
        <stp>A5C</stp>
        <stp>0</stp>
        <stp>all</stp>
        <stp/>
        <stp/>
        <stp>True</stp>
        <stp/>
        <stp/>
        <tr r="O57" s="2"/>
      </tp>
      <tp t="s">
        <v/>
        <stp/>
        <stp>StudyData</stp>
        <stp>Close(EU6) when (LocalMonth(EU6)=3 And LocalDay(EU6)=31 And LocalHour(EU6)=14 And LocalMinute(EU6)=45)</stp>
        <stp>Bar</stp>
        <stp/>
        <stp>Close</stp>
        <stp>A5C</stp>
        <stp>0</stp>
        <stp>all</stp>
        <stp/>
        <stp/>
        <stp>True</stp>
        <stp/>
        <stp/>
        <tr r="O94" s="2"/>
      </tp>
      <tp>
        <v>1.1753499999999999</v>
        <stp/>
        <stp>StudyData</stp>
        <stp>Close(EU6) when (LocalMonth(EU6)=3 And LocalDay(EU6)=31 And LocalHour(EU6)=10 And LocalMinute(EU6)=40)</stp>
        <stp>Bar</stp>
        <stp/>
        <stp>Close</stp>
        <stp>A5C</stp>
        <stp>0</stp>
        <stp>all</stp>
        <stp/>
        <stp/>
        <stp>True</stp>
        <stp/>
        <stp/>
        <tr r="O45" s="2"/>
      </tp>
      <tp t="s">
        <v/>
        <stp/>
        <stp>StudyData</stp>
        <stp>Close(EU6) when (LocalMonth(EU6)=3 And LocalDay(EU6)=31 And LocalHour(EU6)=12 And LocalMinute(EU6)=55)</stp>
        <stp>Bar</stp>
        <stp/>
        <stp>Close</stp>
        <stp>A5C</stp>
        <stp>0</stp>
        <stp>all</stp>
        <stp/>
        <stp/>
        <stp>True</stp>
        <stp/>
        <stp/>
        <tr r="O72" s="2"/>
      </tp>
      <tp t="s">
        <v/>
        <stp/>
        <stp>StudyData</stp>
        <stp>Close(EU6) when (LocalMonth(EU6)=3 And LocalDay(EU6)=31 And LocalHour(EU6)=13 And LocalMinute(EU6)=55)</stp>
        <stp>Bar</stp>
        <stp/>
        <stp>Close</stp>
        <stp>A5C</stp>
        <stp>0</stp>
        <stp>all</stp>
        <stp/>
        <stp/>
        <stp>True</stp>
        <stp/>
        <stp/>
        <tr r="O84" s="2"/>
      </tp>
      <tp>
        <v>1.1758999999999999</v>
        <stp/>
        <stp>StudyData</stp>
        <stp>Close(EU6) when (LocalMonth(EU6)=3 And LocalDay(EU6)=31 And LocalHour(EU6)=10 And LocalMinute(EU6)=55)</stp>
        <stp>Bar</stp>
        <stp/>
        <stp>Close</stp>
        <stp>A5C</stp>
        <stp>0</stp>
        <stp>all</stp>
        <stp/>
        <stp/>
        <stp>True</stp>
        <stp/>
        <stp/>
        <tr r="O48" s="2"/>
      </tp>
      <tp t="s">
        <v/>
        <stp/>
        <stp>StudyData</stp>
        <stp>Close(EU6) when (LocalMonth(EU6)=3 And LocalDay(EU6)=31 And LocalHour(EU6)=11 And LocalMinute(EU6)=55)</stp>
        <stp>Bar</stp>
        <stp/>
        <stp>Close</stp>
        <stp>A5C</stp>
        <stp>0</stp>
        <stp>all</stp>
        <stp/>
        <stp/>
        <stp>True</stp>
        <stp/>
        <stp/>
        <tr r="O60" s="2"/>
      </tp>
      <tp t="s">
        <v/>
        <stp/>
        <stp>StudyData</stp>
        <stp>Close(EU6) when (LocalMonth(EU6)=3 And LocalDay(EU6)=31 And LocalHour(EU6)=14 And LocalMinute(EU6)=50)</stp>
        <stp>Bar</stp>
        <stp/>
        <stp>Close</stp>
        <stp>A5C</stp>
        <stp>0</stp>
        <stp>all</stp>
        <stp/>
        <stp/>
        <stp>True</stp>
        <stp/>
        <stp/>
        <tr r="O95" s="2"/>
      </tp>
      <tp t="s">
        <v/>
        <stp/>
        <stp>StudyData</stp>
        <stp>Close(EU6) when (LocalMonth(EU6)=3 And LocalDay(EU6)=31 And LocalHour(EU6)=13 And LocalMinute(EU6)=50)</stp>
        <stp>Bar</stp>
        <stp/>
        <stp>Close</stp>
        <stp>A5C</stp>
        <stp>0</stp>
        <stp>all</stp>
        <stp/>
        <stp/>
        <stp>True</stp>
        <stp/>
        <stp/>
        <tr r="O83" s="2"/>
      </tp>
      <tp t="s">
        <v/>
        <stp/>
        <stp>StudyData</stp>
        <stp>Close(EU6) when (LocalMonth(EU6)=3 And LocalDay(EU6)=31 And LocalHour(EU6)=12 And LocalMinute(EU6)=50)</stp>
        <stp>Bar</stp>
        <stp/>
        <stp>Close</stp>
        <stp>A5C</stp>
        <stp>0</stp>
        <stp>all</stp>
        <stp/>
        <stp/>
        <stp>True</stp>
        <stp/>
        <stp/>
        <tr r="O71" s="2"/>
      </tp>
      <tp t="s">
        <v/>
        <stp/>
        <stp>StudyData</stp>
        <stp>Close(EU6) when (LocalMonth(EU6)=3 And LocalDay(EU6)=31 And LocalHour(EU6)=11 And LocalMinute(EU6)=50)</stp>
        <stp>Bar</stp>
        <stp/>
        <stp>Close</stp>
        <stp>A5C</stp>
        <stp>0</stp>
        <stp>all</stp>
        <stp/>
        <stp/>
        <stp>True</stp>
        <stp/>
        <stp/>
        <tr r="O59" s="2"/>
      </tp>
      <tp t="s">
        <v/>
        <stp/>
        <stp>StudyData</stp>
        <stp>Close(EU6) when (LocalMonth(EU6)=3 And LocalDay(EU6)=31 And LocalHour(EU6)=14 And LocalMinute(EU6)=55)</stp>
        <stp>Bar</stp>
        <stp/>
        <stp>Close</stp>
        <stp>A5C</stp>
        <stp>0</stp>
        <stp>all</stp>
        <stp/>
        <stp/>
        <stp>True</stp>
        <stp/>
        <stp/>
        <tr r="O96" s="2"/>
      </tp>
      <tp>
        <v>1.1758999999999999</v>
        <stp/>
        <stp>StudyData</stp>
        <stp>Close(EU6) when (LocalMonth(EU6)=3 And LocalDay(EU6)=31 And LocalHour(EU6)=10 And LocalMinute(EU6)=50)</stp>
        <stp>Bar</stp>
        <stp/>
        <stp>Close</stp>
        <stp>A5C</stp>
        <stp>0</stp>
        <stp>all</stp>
        <stp/>
        <stp/>
        <stp>True</stp>
        <stp/>
        <stp/>
        <tr r="O47" s="2"/>
      </tp>
      <tp t="s">
        <v/>
        <stp/>
        <stp>StudyData</stp>
        <stp>Close(EU6) when (LocalMonth(EU6)=3 And LocalDay(EU6)=31 And LocalHour(EU6)=12 And LocalMinute(EU6)=15)</stp>
        <stp>Bar</stp>
        <stp/>
        <stp>Close</stp>
        <stp>A5C</stp>
        <stp>0</stp>
        <stp>all</stp>
        <stp/>
        <stp/>
        <stp>True</stp>
        <stp/>
        <stp/>
        <tr r="O64" s="2"/>
      </tp>
      <tp t="s">
        <v/>
        <stp/>
        <stp>StudyData</stp>
        <stp>Close(EU6) when (LocalMonth(EU6)=3 And LocalDay(EU6)=31 And LocalHour(EU6)=13 And LocalMinute(EU6)=15)</stp>
        <stp>Bar</stp>
        <stp/>
        <stp>Close</stp>
        <stp>A5C</stp>
        <stp>0</stp>
        <stp>all</stp>
        <stp/>
        <stp/>
        <stp>True</stp>
        <stp/>
        <stp/>
        <tr r="O76" s="2"/>
      </tp>
      <tp>
        <v>1.1754</v>
        <stp/>
        <stp>StudyData</stp>
        <stp>Close(EU6) when (LocalMonth(EU6)=3 And LocalDay(EU6)=31 And LocalHour(EU6)=10 And LocalMinute(EU6)=15)</stp>
        <stp>Bar</stp>
        <stp/>
        <stp>Close</stp>
        <stp>A5C</stp>
        <stp>0</stp>
        <stp>all</stp>
        <stp/>
        <stp/>
        <stp>True</stp>
        <stp/>
        <stp/>
        <tr r="O40" s="2"/>
      </tp>
      <tp t="s">
        <v/>
        <stp/>
        <stp>StudyData</stp>
        <stp>Close(EU6) when (LocalMonth(EU6)=3 And LocalDay(EU6)=31 And LocalHour(EU6)=15 And LocalMinute(EU6)=10)</stp>
        <stp>Bar</stp>
        <stp/>
        <stp>Close</stp>
        <stp>A5C</stp>
        <stp>0</stp>
        <stp>all</stp>
        <stp/>
        <stp/>
        <stp>True</stp>
        <stp/>
        <stp/>
        <tr r="O99" s="2"/>
      </tp>
      <tp>
        <v>1.1768000000000001</v>
        <stp/>
        <stp>StudyData</stp>
        <stp>Close(EU6) when (LocalMonth(EU6)=3 And LocalDay(EU6)=31 And LocalHour(EU6)=11 And LocalMinute(EU6)=15)</stp>
        <stp>Bar</stp>
        <stp/>
        <stp>Close</stp>
        <stp>A5C</stp>
        <stp>0</stp>
        <stp>all</stp>
        <stp/>
        <stp/>
        <stp>True</stp>
        <stp/>
        <stp/>
        <tr r="O52" s="2"/>
      </tp>
      <tp t="s">
        <v/>
        <stp/>
        <stp>StudyData</stp>
        <stp>Close(EU6) when (LocalMonth(EU6)=3 And LocalDay(EU6)=31 And LocalHour(EU6)=14 And LocalMinute(EU6)=10)</stp>
        <stp>Bar</stp>
        <stp/>
        <stp>Close</stp>
        <stp>A5C</stp>
        <stp>0</stp>
        <stp>all</stp>
        <stp/>
        <stp/>
        <stp>True</stp>
        <stp/>
        <stp/>
        <tr r="O87" s="2"/>
      </tp>
      <tp t="s">
        <v/>
        <stp/>
        <stp>StudyData</stp>
        <stp>Close(EU6) when (LocalMonth(EU6)=3 And LocalDay(EU6)=31 And LocalHour(EU6)=13 And LocalMinute(EU6)=10)</stp>
        <stp>Bar</stp>
        <stp/>
        <stp>Close</stp>
        <stp>A5C</stp>
        <stp>0</stp>
        <stp>all</stp>
        <stp/>
        <stp/>
        <stp>True</stp>
        <stp/>
        <stp/>
        <tr r="O75" s="2"/>
      </tp>
      <tp t="s">
        <v/>
        <stp/>
        <stp>StudyData</stp>
        <stp>Close(EU6) when (LocalMonth(EU6)=3 And LocalDay(EU6)=31 And LocalHour(EU6)=12 And LocalMinute(EU6)=10)</stp>
        <stp>Bar</stp>
        <stp/>
        <stp>Close</stp>
        <stp>A5C</stp>
        <stp>0</stp>
        <stp>all</stp>
        <stp/>
        <stp/>
        <stp>True</stp>
        <stp/>
        <stp/>
        <tr r="O63" s="2"/>
      </tp>
      <tp>
        <v>1.17665</v>
        <stp/>
        <stp>StudyData</stp>
        <stp>Close(EU6) when (LocalMonth(EU6)=3 And LocalDay(EU6)=31 And LocalHour(EU6)=11 And LocalMinute(EU6)=10)</stp>
        <stp>Bar</stp>
        <stp/>
        <stp>Close</stp>
        <stp>A5C</stp>
        <stp>0</stp>
        <stp>all</stp>
        <stp/>
        <stp/>
        <stp>True</stp>
        <stp/>
        <stp/>
        <tr r="O51" s="2"/>
      </tp>
      <tp t="s">
        <v/>
        <stp/>
        <stp>StudyData</stp>
        <stp>Close(EU6) when (LocalMonth(EU6)=3 And LocalDay(EU6)=31 And LocalHour(EU6)=14 And LocalMinute(EU6)=15)</stp>
        <stp>Bar</stp>
        <stp/>
        <stp>Close</stp>
        <stp>A5C</stp>
        <stp>0</stp>
        <stp>all</stp>
        <stp/>
        <stp/>
        <stp>True</stp>
        <stp/>
        <stp/>
        <tr r="O88" s="2"/>
      </tp>
      <tp>
        <v>1.1760999999999999</v>
        <stp/>
        <stp>StudyData</stp>
        <stp>Close(EU6) when (LocalMonth(EU6)=3 And LocalDay(EU6)=31 And LocalHour(EU6)=10 And LocalMinute(EU6)=10)</stp>
        <stp>Bar</stp>
        <stp/>
        <stp>Close</stp>
        <stp>A5C</stp>
        <stp>0</stp>
        <stp>all</stp>
        <stp/>
        <stp/>
        <stp>True</stp>
        <stp/>
        <stp/>
        <tr r="O39" s="2"/>
      </tp>
      <tp t="s">
        <v/>
        <stp/>
        <stp>StudyData</stp>
        <stp>Close(EU6) when (LocalMonth(EU6)=3 And LocalDay(EU6)=31 And LocalHour(EU6)=12 And LocalMinute(EU6)=25)</stp>
        <stp>Bar</stp>
        <stp/>
        <stp>Close</stp>
        <stp>A5C</stp>
        <stp>0</stp>
        <stp>all</stp>
        <stp/>
        <stp/>
        <stp>True</stp>
        <stp/>
        <stp/>
        <tr r="O66" s="2"/>
      </tp>
      <tp t="s">
        <v/>
        <stp/>
        <stp>StudyData</stp>
        <stp>Close(EU6) when (LocalMonth(EU6)=3 And LocalDay(EU6)=31 And LocalHour(EU6)=13 And LocalMinute(EU6)=25)</stp>
        <stp>Bar</stp>
        <stp/>
        <stp>Close</stp>
        <stp>A5C</stp>
        <stp>0</stp>
        <stp>all</stp>
        <stp/>
        <stp/>
        <stp>True</stp>
        <stp/>
        <stp/>
        <tr r="O78" s="2"/>
      </tp>
      <tp>
        <v>1.1754</v>
        <stp/>
        <stp>StudyData</stp>
        <stp>Close(EU6) when (LocalMonth(EU6)=3 And LocalDay(EU6)=31 And LocalHour(EU6)=10 And LocalMinute(EU6)=25)</stp>
        <stp>Bar</stp>
        <stp/>
        <stp>Close</stp>
        <stp>A5C</stp>
        <stp>0</stp>
        <stp>all</stp>
        <stp/>
        <stp/>
        <stp>True</stp>
        <stp/>
        <stp/>
        <tr r="O42" s="2"/>
      </tp>
      <tp t="s">
        <v/>
        <stp/>
        <stp>StudyData</stp>
        <stp>Close(EU6) when (LocalMonth(EU6)=3 And LocalDay(EU6)=31 And LocalHour(EU6)=11 And LocalMinute(EU6)=25)</stp>
        <stp>Bar</stp>
        <stp/>
        <stp>Close</stp>
        <stp>A5C</stp>
        <stp>0</stp>
        <stp>all</stp>
        <stp/>
        <stp/>
        <stp>True</stp>
        <stp/>
        <stp/>
        <tr r="O54" s="2"/>
      </tp>
      <tp t="s">
        <v/>
        <stp/>
        <stp>StudyData</stp>
        <stp>Close(EU6) when (LocalMonth(EU6)=3 And LocalDay(EU6)=31 And LocalHour(EU6)=14 And LocalMinute(EU6)=20)</stp>
        <stp>Bar</stp>
        <stp/>
        <stp>Close</stp>
        <stp>A5C</stp>
        <stp>0</stp>
        <stp>all</stp>
        <stp/>
        <stp/>
        <stp>True</stp>
        <stp/>
        <stp/>
        <tr r="O89" s="2"/>
      </tp>
      <tp t="s">
        <v/>
        <stp/>
        <stp>StudyData</stp>
        <stp>Close(EU6) when (LocalMonth(EU6)=3 And LocalDay(EU6)=31 And LocalHour(EU6)=13 And LocalMinute(EU6)=20)</stp>
        <stp>Bar</stp>
        <stp/>
        <stp>Close</stp>
        <stp>A5C</stp>
        <stp>0</stp>
        <stp>all</stp>
        <stp/>
        <stp/>
        <stp>True</stp>
        <stp/>
        <stp/>
        <tr r="O77" s="2"/>
      </tp>
      <tp t="s">
        <v/>
        <stp/>
        <stp>StudyData</stp>
        <stp>Close(EU6) when (LocalMonth(EU6)=3 And LocalDay(EU6)=31 And LocalHour(EU6)=12 And LocalMinute(EU6)=20)</stp>
        <stp>Bar</stp>
        <stp/>
        <stp>Close</stp>
        <stp>A5C</stp>
        <stp>0</stp>
        <stp>all</stp>
        <stp/>
        <stp/>
        <stp>True</stp>
        <stp/>
        <stp/>
        <tr r="O65" s="2"/>
      </tp>
      <tp t="s">
        <v/>
        <stp/>
        <stp>StudyData</stp>
        <stp>Close(EU6) when (LocalMonth(EU6)=3 And LocalDay(EU6)=31 And LocalHour(EU6)=11 And LocalMinute(EU6)=20)</stp>
        <stp>Bar</stp>
        <stp/>
        <stp>Close</stp>
        <stp>A5C</stp>
        <stp>0</stp>
        <stp>all</stp>
        <stp/>
        <stp/>
        <stp>True</stp>
        <stp/>
        <stp/>
        <tr r="O53" s="2"/>
      </tp>
      <tp t="s">
        <v/>
        <stp/>
        <stp>StudyData</stp>
        <stp>Close(EU6) when (LocalMonth(EU6)=3 And LocalDay(EU6)=31 And LocalHour(EU6)=14 And LocalMinute(EU6)=25)</stp>
        <stp>Bar</stp>
        <stp/>
        <stp>Close</stp>
        <stp>A5C</stp>
        <stp>0</stp>
        <stp>all</stp>
        <stp/>
        <stp/>
        <stp>True</stp>
        <stp/>
        <stp/>
        <tr r="O90" s="2"/>
      </tp>
      <tp>
        <v>1.1754</v>
        <stp/>
        <stp>StudyData</stp>
        <stp>Close(EU6) when (LocalMonth(EU6)=3 And LocalDay(EU6)=31 And LocalHour(EU6)=10 And LocalMinute(EU6)=20)</stp>
        <stp>Bar</stp>
        <stp/>
        <stp>Close</stp>
        <stp>A5C</stp>
        <stp>0</stp>
        <stp>all</stp>
        <stp/>
        <stp/>
        <stp>True</stp>
        <stp/>
        <stp/>
        <tr r="O41" s="2"/>
      </tp>
      <tp t="s">
        <v/>
        <stp/>
        <stp>StudyData</stp>
        <stp>Close(EU6) when (LocalMonth(EU6)=3 And LocalDay(EU6)=31 And LocalHour(EU6)=12 And LocalMinute(EU6)=35)</stp>
        <stp>Bar</stp>
        <stp/>
        <stp>Close</stp>
        <stp>A5C</stp>
        <stp>0</stp>
        <stp>all</stp>
        <stp/>
        <stp/>
        <stp>True</stp>
        <stp/>
        <stp/>
        <tr r="O68" s="2"/>
      </tp>
      <tp t="s">
        <v/>
        <stp/>
        <stp>StudyData</stp>
        <stp>Close(EU6) when (LocalMonth(EU6)=3 And LocalDay(EU6)=31 And LocalHour(EU6)=13 And LocalMinute(EU6)=35)</stp>
        <stp>Bar</stp>
        <stp/>
        <stp>Close</stp>
        <stp>A5C</stp>
        <stp>0</stp>
        <stp>all</stp>
        <stp/>
        <stp/>
        <stp>True</stp>
        <stp/>
        <stp/>
        <tr r="O80" s="2"/>
      </tp>
      <tp>
        <v>1.1749499999999999</v>
        <stp/>
        <stp>StudyData</stp>
        <stp>Close(EU6) when (LocalMonth(EU6)=3 And LocalDay(EU6)=31 And LocalHour(EU6)=10 And LocalMinute(EU6)=35)</stp>
        <stp>Bar</stp>
        <stp/>
        <stp>Close</stp>
        <stp>A5C</stp>
        <stp>0</stp>
        <stp>all</stp>
        <stp/>
        <stp/>
        <stp>True</stp>
        <stp/>
        <stp/>
        <tr r="O44" s="2"/>
      </tp>
      <tp t="s">
        <v/>
        <stp/>
        <stp>StudyData</stp>
        <stp>Close(EU6) when (LocalMonth(EU6)=3 And LocalDay(EU6)=31 And LocalHour(EU6)=11 And LocalMinute(EU6)=35)</stp>
        <stp>Bar</stp>
        <stp/>
        <stp>Close</stp>
        <stp>A5C</stp>
        <stp>0</stp>
        <stp>all</stp>
        <stp/>
        <stp/>
        <stp>True</stp>
        <stp/>
        <stp/>
        <tr r="O56" s="2"/>
      </tp>
      <tp t="s">
        <v/>
        <stp/>
        <stp>StudyData</stp>
        <stp>Close(EU6) when (LocalMonth(EU6)=3 And LocalDay(EU6)=31 And LocalHour(EU6)=14 And LocalMinute(EU6)=30)</stp>
        <stp>Bar</stp>
        <stp/>
        <stp>Close</stp>
        <stp>A5C</stp>
        <stp>0</stp>
        <stp>all</stp>
        <stp/>
        <stp/>
        <stp>True</stp>
        <stp/>
        <stp/>
        <tr r="O91" s="2"/>
      </tp>
      <tp t="s">
        <v/>
        <stp/>
        <stp>StudyData</stp>
        <stp>Close(EU6) when (LocalMonth(EU6)=3 And LocalDay(EU6)=31 And LocalHour(EU6)=13 And LocalMinute(EU6)=30)</stp>
        <stp>Bar</stp>
        <stp/>
        <stp>Close</stp>
        <stp>A5C</stp>
        <stp>0</stp>
        <stp>all</stp>
        <stp/>
        <stp/>
        <stp>True</stp>
        <stp/>
        <stp/>
        <tr r="O79" s="2"/>
      </tp>
      <tp t="s">
        <v/>
        <stp/>
        <stp>StudyData</stp>
        <stp>Close(EU6) when (LocalMonth(EU6)=3 And LocalDay(EU6)=31 And LocalHour(EU6)=12 And LocalMinute(EU6)=30)</stp>
        <stp>Bar</stp>
        <stp/>
        <stp>Close</stp>
        <stp>A5C</stp>
        <stp>0</stp>
        <stp>all</stp>
        <stp/>
        <stp/>
        <stp>True</stp>
        <stp/>
        <stp/>
        <tr r="O67" s="2"/>
      </tp>
      <tp t="s">
        <v/>
        <stp/>
        <stp>StudyData</stp>
        <stp>Close(EU6) when (LocalMonth(EU6)=3 And LocalDay(EU6)=31 And LocalHour(EU6)=11 And LocalMinute(EU6)=30)</stp>
        <stp>Bar</stp>
        <stp/>
        <stp>Close</stp>
        <stp>A5C</stp>
        <stp>0</stp>
        <stp>all</stp>
        <stp/>
        <stp/>
        <stp>True</stp>
        <stp/>
        <stp/>
        <tr r="O55" s="2"/>
      </tp>
      <tp t="s">
        <v/>
        <stp/>
        <stp>StudyData</stp>
        <stp>Close(EU6) when (LocalMonth(EU6)=3 And LocalDay(EU6)=31 And LocalHour(EU6)=14 And LocalMinute(EU6)=35)</stp>
        <stp>Bar</stp>
        <stp/>
        <stp>Close</stp>
        <stp>A5C</stp>
        <stp>0</stp>
        <stp>all</stp>
        <stp/>
        <stp/>
        <stp>True</stp>
        <stp/>
        <stp/>
        <tr r="O92" s="2"/>
      </tp>
      <tp>
        <v>1.1750499999999999</v>
        <stp/>
        <stp>StudyData</stp>
        <stp>Close(EU6) when (LocalMonth(EU6)=3 And LocalDay(EU6)=31 And LocalHour(EU6)=10 And LocalMinute(EU6)=30)</stp>
        <stp>Bar</stp>
        <stp/>
        <stp>Close</stp>
        <stp>A5C</stp>
        <stp>0</stp>
        <stp>all</stp>
        <stp/>
        <stp/>
        <stp>True</stp>
        <stp/>
        <stp/>
        <tr r="O43" s="2"/>
      </tp>
      <tp t="s">
        <v/>
        <stp/>
        <stp>StudyData</stp>
        <stp>Close(DA6) when (LocalMonth(DA6)=3 And LocalDay(DA6)=31 And LocalHour(DA6)=12 And LocalMinute(DA6)=15)</stp>
        <stp>Bar</stp>
        <stp/>
        <stp>Close</stp>
        <stp>A5C</stp>
        <stp>0</stp>
        <stp>all</stp>
        <stp/>
        <stp/>
        <stp>True</stp>
        <stp/>
        <stp/>
        <tr r="U64" s="2"/>
      </tp>
      <tp t="s">
        <v/>
        <stp/>
        <stp>StudyData</stp>
        <stp>Close(DA6) when (LocalMonth(DA6)=3 And LocalDay(DA6)=31 And LocalHour(DA6)=13 And LocalMinute(DA6)=15)</stp>
        <stp>Bar</stp>
        <stp/>
        <stp>Close</stp>
        <stp>A5C</stp>
        <stp>0</stp>
        <stp>all</stp>
        <stp/>
        <stp/>
        <stp>True</stp>
        <stp/>
        <stp/>
        <tr r="U76" s="2"/>
      </tp>
      <tp>
        <v>0.76134999999999997</v>
        <stp/>
        <stp>StudyData</stp>
        <stp>Close(DA6) when (LocalMonth(DA6)=3 And LocalDay(DA6)=31 And LocalHour(DA6)=10 And LocalMinute(DA6)=15)</stp>
        <stp>Bar</stp>
        <stp/>
        <stp>Close</stp>
        <stp>A5C</stp>
        <stp>0</stp>
        <stp>all</stp>
        <stp/>
        <stp/>
        <stp>True</stp>
        <stp/>
        <stp/>
        <tr r="U40" s="2"/>
      </tp>
      <tp t="s">
        <v/>
        <stp/>
        <stp>StudyData</stp>
        <stp>Close(DA6) when (LocalMonth(DA6)=3 And LocalDay(DA6)=31 And LocalHour(DA6)=15 And LocalMinute(DA6)=10)</stp>
        <stp>Bar</stp>
        <stp/>
        <stp>Close</stp>
        <stp>A5C</stp>
        <stp>0</stp>
        <stp>all</stp>
        <stp/>
        <stp/>
        <stp>True</stp>
        <stp/>
        <stp/>
        <tr r="U99" s="2"/>
      </tp>
      <tp>
        <v>0.76219999999999999</v>
        <stp/>
        <stp>StudyData</stp>
        <stp>Close(DA6) when (LocalMonth(DA6)=3 And LocalDay(DA6)=31 And LocalHour(DA6)=11 And LocalMinute(DA6)=15)</stp>
        <stp>Bar</stp>
        <stp/>
        <stp>Close</stp>
        <stp>A5C</stp>
        <stp>0</stp>
        <stp>all</stp>
        <stp/>
        <stp/>
        <stp>True</stp>
        <stp/>
        <stp/>
        <tr r="U52" s="2"/>
      </tp>
      <tp t="s">
        <v/>
        <stp/>
        <stp>StudyData</stp>
        <stp>Close(DA6) when (LocalMonth(DA6)=3 And LocalDay(DA6)=31 And LocalHour(DA6)=14 And LocalMinute(DA6)=10)</stp>
        <stp>Bar</stp>
        <stp/>
        <stp>Close</stp>
        <stp>A5C</stp>
        <stp>0</stp>
        <stp>all</stp>
        <stp/>
        <stp/>
        <stp>True</stp>
        <stp/>
        <stp/>
        <tr r="U87" s="2"/>
      </tp>
      <tp t="s">
        <v/>
        <stp/>
        <stp>StudyData</stp>
        <stp>Close(DA6) when (LocalMonth(DA6)=3 And LocalDay(DA6)=31 And LocalHour(DA6)=13 And LocalMinute(DA6)=10)</stp>
        <stp>Bar</stp>
        <stp/>
        <stp>Close</stp>
        <stp>A5C</stp>
        <stp>0</stp>
        <stp>all</stp>
        <stp/>
        <stp/>
        <stp>True</stp>
        <stp/>
        <stp/>
        <tr r="U75" s="2"/>
      </tp>
      <tp t="s">
        <v/>
        <stp/>
        <stp>StudyData</stp>
        <stp>Close(DA6) when (LocalMonth(DA6)=3 And LocalDay(DA6)=31 And LocalHour(DA6)=12 And LocalMinute(DA6)=10)</stp>
        <stp>Bar</stp>
        <stp/>
        <stp>Close</stp>
        <stp>A5C</stp>
        <stp>0</stp>
        <stp>all</stp>
        <stp/>
        <stp/>
        <stp>True</stp>
        <stp/>
        <stp/>
        <tr r="U63" s="2"/>
      </tp>
      <tp>
        <v>0.76200000000000001</v>
        <stp/>
        <stp>StudyData</stp>
        <stp>Close(DA6) when (LocalMonth(DA6)=3 And LocalDay(DA6)=31 And LocalHour(DA6)=11 And LocalMinute(DA6)=10)</stp>
        <stp>Bar</stp>
        <stp/>
        <stp>Close</stp>
        <stp>A5C</stp>
        <stp>0</stp>
        <stp>all</stp>
        <stp/>
        <stp/>
        <stp>True</stp>
        <stp/>
        <stp/>
        <tr r="U51" s="2"/>
      </tp>
      <tp t="s">
        <v/>
        <stp/>
        <stp>StudyData</stp>
        <stp>Close(DA6) when (LocalMonth(DA6)=3 And LocalDay(DA6)=31 And LocalHour(DA6)=14 And LocalMinute(DA6)=15)</stp>
        <stp>Bar</stp>
        <stp/>
        <stp>Close</stp>
        <stp>A5C</stp>
        <stp>0</stp>
        <stp>all</stp>
        <stp/>
        <stp/>
        <stp>True</stp>
        <stp/>
        <stp/>
        <tr r="U88" s="2"/>
      </tp>
      <tp>
        <v>0.76175000000000004</v>
        <stp/>
        <stp>StudyData</stp>
        <stp>Close(DA6) when (LocalMonth(DA6)=3 And LocalDay(DA6)=31 And LocalHour(DA6)=10 And LocalMinute(DA6)=10)</stp>
        <stp>Bar</stp>
        <stp/>
        <stp>Close</stp>
        <stp>A5C</stp>
        <stp>0</stp>
        <stp>all</stp>
        <stp/>
        <stp/>
        <stp>True</stp>
        <stp/>
        <stp/>
        <tr r="U39" s="2"/>
      </tp>
      <tp t="s">
        <v/>
        <stp/>
        <stp>StudyData</stp>
        <stp>Close(DA6) when (LocalMonth(DA6)=3 And LocalDay(DA6)=31 And LocalHour(DA6)=12 And LocalMinute(DA6)=25)</stp>
        <stp>Bar</stp>
        <stp/>
        <stp>Close</stp>
        <stp>A5C</stp>
        <stp>0</stp>
        <stp>all</stp>
        <stp/>
        <stp/>
        <stp>True</stp>
        <stp/>
        <stp/>
        <tr r="U66" s="2"/>
      </tp>
      <tp t="s">
        <v/>
        <stp/>
        <stp>StudyData</stp>
        <stp>Close(DA6) when (LocalMonth(DA6)=3 And LocalDay(DA6)=31 And LocalHour(DA6)=13 And LocalMinute(DA6)=25)</stp>
        <stp>Bar</stp>
        <stp/>
        <stp>Close</stp>
        <stp>A5C</stp>
        <stp>0</stp>
        <stp>all</stp>
        <stp/>
        <stp/>
        <stp>True</stp>
        <stp/>
        <stp/>
        <tr r="U78" s="2"/>
      </tp>
      <tp>
        <v>0.76124999999999998</v>
        <stp/>
        <stp>StudyData</stp>
        <stp>Close(DA6) when (LocalMonth(DA6)=3 And LocalDay(DA6)=31 And LocalHour(DA6)=10 And LocalMinute(DA6)=25)</stp>
        <stp>Bar</stp>
        <stp/>
        <stp>Close</stp>
        <stp>A5C</stp>
        <stp>0</stp>
        <stp>all</stp>
        <stp/>
        <stp/>
        <stp>True</stp>
        <stp/>
        <stp/>
        <tr r="U42" s="2"/>
      </tp>
      <tp t="s">
        <v/>
        <stp/>
        <stp>StudyData</stp>
        <stp>Close(DA6) when (LocalMonth(DA6)=3 And LocalDay(DA6)=31 And LocalHour(DA6)=11 And LocalMinute(DA6)=25)</stp>
        <stp>Bar</stp>
        <stp/>
        <stp>Close</stp>
        <stp>A5C</stp>
        <stp>0</stp>
        <stp>all</stp>
        <stp/>
        <stp/>
        <stp>True</stp>
        <stp/>
        <stp/>
        <tr r="U54" s="2"/>
      </tp>
      <tp t="s">
        <v/>
        <stp/>
        <stp>StudyData</stp>
        <stp>Close(DA6) when (LocalMonth(DA6)=3 And LocalDay(DA6)=31 And LocalHour(DA6)=14 And LocalMinute(DA6)=20)</stp>
        <stp>Bar</stp>
        <stp/>
        <stp>Close</stp>
        <stp>A5C</stp>
        <stp>0</stp>
        <stp>all</stp>
        <stp/>
        <stp/>
        <stp>True</stp>
        <stp/>
        <stp/>
        <tr r="U89" s="2"/>
      </tp>
      <tp t="s">
        <v/>
        <stp/>
        <stp>StudyData</stp>
        <stp>Close(DA6) when (LocalMonth(DA6)=3 And LocalDay(DA6)=31 And LocalHour(DA6)=13 And LocalMinute(DA6)=20)</stp>
        <stp>Bar</stp>
        <stp/>
        <stp>Close</stp>
        <stp>A5C</stp>
        <stp>0</stp>
        <stp>all</stp>
        <stp/>
        <stp/>
        <stp>True</stp>
        <stp/>
        <stp/>
        <tr r="U77" s="2"/>
      </tp>
      <tp t="s">
        <v/>
        <stp/>
        <stp>StudyData</stp>
        <stp>Close(DA6) when (LocalMonth(DA6)=3 And LocalDay(DA6)=31 And LocalHour(DA6)=12 And LocalMinute(DA6)=20)</stp>
        <stp>Bar</stp>
        <stp/>
        <stp>Close</stp>
        <stp>A5C</stp>
        <stp>0</stp>
        <stp>all</stp>
        <stp/>
        <stp/>
        <stp>True</stp>
        <stp/>
        <stp/>
        <tr r="U65" s="2"/>
      </tp>
      <tp t="s">
        <v/>
        <stp/>
        <stp>StudyData</stp>
        <stp>Close(DA6) when (LocalMonth(DA6)=3 And LocalDay(DA6)=31 And LocalHour(DA6)=11 And LocalMinute(DA6)=20)</stp>
        <stp>Bar</stp>
        <stp/>
        <stp>Close</stp>
        <stp>A5C</stp>
        <stp>0</stp>
        <stp>all</stp>
        <stp/>
        <stp/>
        <stp>True</stp>
        <stp/>
        <stp/>
        <tr r="U53" s="2"/>
      </tp>
      <tp t="s">
        <v/>
        <stp/>
        <stp>StudyData</stp>
        <stp>Close(DA6) when (LocalMonth(DA6)=3 And LocalDay(DA6)=31 And LocalHour(DA6)=14 And LocalMinute(DA6)=25)</stp>
        <stp>Bar</stp>
        <stp/>
        <stp>Close</stp>
        <stp>A5C</stp>
        <stp>0</stp>
        <stp>all</stp>
        <stp/>
        <stp/>
        <stp>True</stp>
        <stp/>
        <stp/>
        <tr r="U90" s="2"/>
      </tp>
      <tp>
        <v>0.76119999999999999</v>
        <stp/>
        <stp>StudyData</stp>
        <stp>Close(DA6) when (LocalMonth(DA6)=3 And LocalDay(DA6)=31 And LocalHour(DA6)=10 And LocalMinute(DA6)=20)</stp>
        <stp>Bar</stp>
        <stp/>
        <stp>Close</stp>
        <stp>A5C</stp>
        <stp>0</stp>
        <stp>all</stp>
        <stp/>
        <stp/>
        <stp>True</stp>
        <stp/>
        <stp/>
        <tr r="U41" s="2"/>
      </tp>
      <tp t="s">
        <v/>
        <stp/>
        <stp>StudyData</stp>
        <stp>Close(DA6) when (LocalMonth(DA6)=3 And LocalDay(DA6)=31 And LocalHour(DA6)=12 And LocalMinute(DA6)=35)</stp>
        <stp>Bar</stp>
        <stp/>
        <stp>Close</stp>
        <stp>A5C</stp>
        <stp>0</stp>
        <stp>all</stp>
        <stp/>
        <stp/>
        <stp>True</stp>
        <stp/>
        <stp/>
        <tr r="U68" s="2"/>
      </tp>
      <tp t="s">
        <v/>
        <stp/>
        <stp>StudyData</stp>
        <stp>Close(DA6) when (LocalMonth(DA6)=3 And LocalDay(DA6)=31 And LocalHour(DA6)=13 And LocalMinute(DA6)=35)</stp>
        <stp>Bar</stp>
        <stp/>
        <stp>Close</stp>
        <stp>A5C</stp>
        <stp>0</stp>
        <stp>all</stp>
        <stp/>
        <stp/>
        <stp>True</stp>
        <stp/>
        <stp/>
        <tr r="U80" s="2"/>
      </tp>
      <tp>
        <v>0.76095000000000002</v>
        <stp/>
        <stp>StudyData</stp>
        <stp>Close(DA6) when (LocalMonth(DA6)=3 And LocalDay(DA6)=31 And LocalHour(DA6)=10 And LocalMinute(DA6)=35)</stp>
        <stp>Bar</stp>
        <stp/>
        <stp>Close</stp>
        <stp>A5C</stp>
        <stp>0</stp>
        <stp>all</stp>
        <stp/>
        <stp/>
        <stp>True</stp>
        <stp/>
        <stp/>
        <tr r="U44" s="2"/>
      </tp>
      <tp t="s">
        <v/>
        <stp/>
        <stp>StudyData</stp>
        <stp>Close(DA6) when (LocalMonth(DA6)=3 And LocalDay(DA6)=31 And LocalHour(DA6)=11 And LocalMinute(DA6)=35)</stp>
        <stp>Bar</stp>
        <stp/>
        <stp>Close</stp>
        <stp>A5C</stp>
        <stp>0</stp>
        <stp>all</stp>
        <stp/>
        <stp/>
        <stp>True</stp>
        <stp/>
        <stp/>
        <tr r="U56" s="2"/>
      </tp>
      <tp t="s">
        <v/>
        <stp/>
        <stp>StudyData</stp>
        <stp>Close(DA6) when (LocalMonth(DA6)=3 And LocalDay(DA6)=31 And LocalHour(DA6)=14 And LocalMinute(DA6)=30)</stp>
        <stp>Bar</stp>
        <stp/>
        <stp>Close</stp>
        <stp>A5C</stp>
        <stp>0</stp>
        <stp>all</stp>
        <stp/>
        <stp/>
        <stp>True</stp>
        <stp/>
        <stp/>
        <tr r="U91" s="2"/>
      </tp>
      <tp t="s">
        <v/>
        <stp/>
        <stp>StudyData</stp>
        <stp>Close(DA6) when (LocalMonth(DA6)=3 And LocalDay(DA6)=31 And LocalHour(DA6)=13 And LocalMinute(DA6)=30)</stp>
        <stp>Bar</stp>
        <stp/>
        <stp>Close</stp>
        <stp>A5C</stp>
        <stp>0</stp>
        <stp>all</stp>
        <stp/>
        <stp/>
        <stp>True</stp>
        <stp/>
        <stp/>
        <tr r="U79" s="2"/>
      </tp>
      <tp t="s">
        <v/>
        <stp/>
        <stp>StudyData</stp>
        <stp>Close(DA6) when (LocalMonth(DA6)=3 And LocalDay(DA6)=31 And LocalHour(DA6)=12 And LocalMinute(DA6)=30)</stp>
        <stp>Bar</stp>
        <stp/>
        <stp>Close</stp>
        <stp>A5C</stp>
        <stp>0</stp>
        <stp>all</stp>
        <stp/>
        <stp/>
        <stp>True</stp>
        <stp/>
        <stp/>
        <tr r="U67" s="2"/>
      </tp>
      <tp t="s">
        <v/>
        <stp/>
        <stp>StudyData</stp>
        <stp>Close(DA6) when (LocalMonth(DA6)=3 And LocalDay(DA6)=31 And LocalHour(DA6)=11 And LocalMinute(DA6)=30)</stp>
        <stp>Bar</stp>
        <stp/>
        <stp>Close</stp>
        <stp>A5C</stp>
        <stp>0</stp>
        <stp>all</stp>
        <stp/>
        <stp/>
        <stp>True</stp>
        <stp/>
        <stp/>
        <tr r="U55" s="2"/>
      </tp>
      <tp t="s">
        <v/>
        <stp/>
        <stp>StudyData</stp>
        <stp>Close(DA6) when (LocalMonth(DA6)=3 And LocalDay(DA6)=31 And LocalHour(DA6)=14 And LocalMinute(DA6)=35)</stp>
        <stp>Bar</stp>
        <stp/>
        <stp>Close</stp>
        <stp>A5C</stp>
        <stp>0</stp>
        <stp>all</stp>
        <stp/>
        <stp/>
        <stp>True</stp>
        <stp/>
        <stp/>
        <tr r="U92" s="2"/>
      </tp>
      <tp>
        <v>0.76095000000000002</v>
        <stp/>
        <stp>StudyData</stp>
        <stp>Close(DA6) when (LocalMonth(DA6)=3 And LocalDay(DA6)=31 And LocalHour(DA6)=10 And LocalMinute(DA6)=30)</stp>
        <stp>Bar</stp>
        <stp/>
        <stp>Close</stp>
        <stp>A5C</stp>
        <stp>0</stp>
        <stp>all</stp>
        <stp/>
        <stp/>
        <stp>True</stp>
        <stp/>
        <stp/>
        <tr r="U43" s="2"/>
      </tp>
      <tp t="s">
        <v/>
        <stp/>
        <stp>StudyData</stp>
        <stp>Close(DA6) when (LocalMonth(DA6)=3 And LocalDay(DA6)=31 And LocalHour(DA6)=12 And LocalMinute(DA6)=45)</stp>
        <stp>Bar</stp>
        <stp/>
        <stp>Close</stp>
        <stp>A5C</stp>
        <stp>0</stp>
        <stp>all</stp>
        <stp/>
        <stp/>
        <stp>True</stp>
        <stp/>
        <stp/>
        <tr r="U70" s="2"/>
      </tp>
      <tp t="s">
        <v/>
        <stp/>
        <stp>StudyData</stp>
        <stp>Close(DA6) when (LocalMonth(DA6)=3 And LocalDay(DA6)=31 And LocalHour(DA6)=13 And LocalMinute(DA6)=45)</stp>
        <stp>Bar</stp>
        <stp/>
        <stp>Close</stp>
        <stp>A5C</stp>
        <stp>0</stp>
        <stp>all</stp>
        <stp/>
        <stp/>
        <stp>True</stp>
        <stp/>
        <stp/>
        <tr r="U82" s="2"/>
      </tp>
      <tp>
        <v>0.76129999999999998</v>
        <stp/>
        <stp>StudyData</stp>
        <stp>Close(DA6) when (LocalMonth(DA6)=3 And LocalDay(DA6)=31 And LocalHour(DA6)=10 And LocalMinute(DA6)=45)</stp>
        <stp>Bar</stp>
        <stp/>
        <stp>Close</stp>
        <stp>A5C</stp>
        <stp>0</stp>
        <stp>all</stp>
        <stp/>
        <stp/>
        <stp>True</stp>
        <stp/>
        <stp/>
        <tr r="U46" s="2"/>
      </tp>
      <tp t="s">
        <v/>
        <stp/>
        <stp>StudyData</stp>
        <stp>Close(DA6) when (LocalMonth(DA6)=3 And LocalDay(DA6)=31 And LocalHour(DA6)=11 And LocalMinute(DA6)=45)</stp>
        <stp>Bar</stp>
        <stp/>
        <stp>Close</stp>
        <stp>A5C</stp>
        <stp>0</stp>
        <stp>all</stp>
        <stp/>
        <stp/>
        <stp>True</stp>
        <stp/>
        <stp/>
        <tr r="U58" s="2"/>
      </tp>
      <tp t="s">
        <v/>
        <stp/>
        <stp>StudyData</stp>
        <stp>Close(DA6) when (LocalMonth(DA6)=3 And LocalDay(DA6)=31 And LocalHour(DA6)=14 And LocalMinute(DA6)=40)</stp>
        <stp>Bar</stp>
        <stp/>
        <stp>Close</stp>
        <stp>A5C</stp>
        <stp>0</stp>
        <stp>all</stp>
        <stp/>
        <stp/>
        <stp>True</stp>
        <stp/>
        <stp/>
        <tr r="U93" s="2"/>
      </tp>
      <tp t="s">
        <v/>
        <stp/>
        <stp>StudyData</stp>
        <stp>Close(DA6) when (LocalMonth(DA6)=3 And LocalDay(DA6)=31 And LocalHour(DA6)=13 And LocalMinute(DA6)=40)</stp>
        <stp>Bar</stp>
        <stp/>
        <stp>Close</stp>
        <stp>A5C</stp>
        <stp>0</stp>
        <stp>all</stp>
        <stp/>
        <stp/>
        <stp>True</stp>
        <stp/>
        <stp/>
        <tr r="U81" s="2"/>
      </tp>
      <tp t="s">
        <v/>
        <stp/>
        <stp>StudyData</stp>
        <stp>Close(DA6) when (LocalMonth(DA6)=3 And LocalDay(DA6)=31 And LocalHour(DA6)=12 And LocalMinute(DA6)=40)</stp>
        <stp>Bar</stp>
        <stp/>
        <stp>Close</stp>
        <stp>A5C</stp>
        <stp>0</stp>
        <stp>all</stp>
        <stp/>
        <stp/>
        <stp>True</stp>
        <stp/>
        <stp/>
        <tr r="U69" s="2"/>
      </tp>
      <tp t="s">
        <v/>
        <stp/>
        <stp>StudyData</stp>
        <stp>Close(DA6) when (LocalMonth(DA6)=3 And LocalDay(DA6)=31 And LocalHour(DA6)=11 And LocalMinute(DA6)=40)</stp>
        <stp>Bar</stp>
        <stp/>
        <stp>Close</stp>
        <stp>A5C</stp>
        <stp>0</stp>
        <stp>all</stp>
        <stp/>
        <stp/>
        <stp>True</stp>
        <stp/>
        <stp/>
        <tr r="U57" s="2"/>
      </tp>
      <tp t="s">
        <v/>
        <stp/>
        <stp>StudyData</stp>
        <stp>Close(DA6) when (LocalMonth(DA6)=3 And LocalDay(DA6)=31 And LocalHour(DA6)=14 And LocalMinute(DA6)=45)</stp>
        <stp>Bar</stp>
        <stp/>
        <stp>Close</stp>
        <stp>A5C</stp>
        <stp>0</stp>
        <stp>all</stp>
        <stp/>
        <stp/>
        <stp>True</stp>
        <stp/>
        <stp/>
        <tr r="U94" s="2"/>
      </tp>
      <tp>
        <v>0.76124999999999998</v>
        <stp/>
        <stp>StudyData</stp>
        <stp>Close(DA6) when (LocalMonth(DA6)=3 And LocalDay(DA6)=31 And LocalHour(DA6)=10 And LocalMinute(DA6)=40)</stp>
        <stp>Bar</stp>
        <stp/>
        <stp>Close</stp>
        <stp>A5C</stp>
        <stp>0</stp>
        <stp>all</stp>
        <stp/>
        <stp/>
        <stp>True</stp>
        <stp/>
        <stp/>
        <tr r="U45" s="2"/>
      </tp>
      <tp t="s">
        <v/>
        <stp/>
        <stp>StudyData</stp>
        <stp>Close(DA6) when (LocalMonth(DA6)=3 And LocalDay(DA6)=31 And LocalHour(DA6)=12 And LocalMinute(DA6)=55)</stp>
        <stp>Bar</stp>
        <stp/>
        <stp>Close</stp>
        <stp>A5C</stp>
        <stp>0</stp>
        <stp>all</stp>
        <stp/>
        <stp/>
        <stp>True</stp>
        <stp/>
        <stp/>
        <tr r="U72" s="2"/>
      </tp>
      <tp t="s">
        <v/>
        <stp/>
        <stp>StudyData</stp>
        <stp>Close(DA6) when (LocalMonth(DA6)=3 And LocalDay(DA6)=31 And LocalHour(DA6)=13 And LocalMinute(DA6)=55)</stp>
        <stp>Bar</stp>
        <stp/>
        <stp>Close</stp>
        <stp>A5C</stp>
        <stp>0</stp>
        <stp>all</stp>
        <stp/>
        <stp/>
        <stp>True</stp>
        <stp/>
        <stp/>
        <tr r="U84" s="2"/>
      </tp>
      <tp>
        <v>0.76144999999999996</v>
        <stp/>
        <stp>StudyData</stp>
        <stp>Close(DA6) when (LocalMonth(DA6)=3 And LocalDay(DA6)=31 And LocalHour(DA6)=10 And LocalMinute(DA6)=55)</stp>
        <stp>Bar</stp>
        <stp/>
        <stp>Close</stp>
        <stp>A5C</stp>
        <stp>0</stp>
        <stp>all</stp>
        <stp/>
        <stp/>
        <stp>True</stp>
        <stp/>
        <stp/>
        <tr r="U48" s="2"/>
      </tp>
      <tp t="s">
        <v/>
        <stp/>
        <stp>StudyData</stp>
        <stp>Close(DA6) when (LocalMonth(DA6)=3 And LocalDay(DA6)=31 And LocalHour(DA6)=11 And LocalMinute(DA6)=55)</stp>
        <stp>Bar</stp>
        <stp/>
        <stp>Close</stp>
        <stp>A5C</stp>
        <stp>0</stp>
        <stp>all</stp>
        <stp/>
        <stp/>
        <stp>True</stp>
        <stp/>
        <stp/>
        <tr r="U60" s="2"/>
      </tp>
      <tp t="s">
        <v/>
        <stp/>
        <stp>StudyData</stp>
        <stp>Close(DA6) when (LocalMonth(DA6)=3 And LocalDay(DA6)=31 And LocalHour(DA6)=14 And LocalMinute(DA6)=50)</stp>
        <stp>Bar</stp>
        <stp/>
        <stp>Close</stp>
        <stp>A5C</stp>
        <stp>0</stp>
        <stp>all</stp>
        <stp/>
        <stp/>
        <stp>True</stp>
        <stp/>
        <stp/>
        <tr r="U95" s="2"/>
      </tp>
      <tp t="s">
        <v/>
        <stp/>
        <stp>StudyData</stp>
        <stp>Close(DA6) when (LocalMonth(DA6)=3 And LocalDay(DA6)=31 And LocalHour(DA6)=13 And LocalMinute(DA6)=50)</stp>
        <stp>Bar</stp>
        <stp/>
        <stp>Close</stp>
        <stp>A5C</stp>
        <stp>0</stp>
        <stp>all</stp>
        <stp/>
        <stp/>
        <stp>True</stp>
        <stp/>
        <stp/>
        <tr r="U83" s="2"/>
      </tp>
      <tp t="s">
        <v/>
        <stp/>
        <stp>StudyData</stp>
        <stp>Close(DA6) when (LocalMonth(DA6)=3 And LocalDay(DA6)=31 And LocalHour(DA6)=12 And LocalMinute(DA6)=50)</stp>
        <stp>Bar</stp>
        <stp/>
        <stp>Close</stp>
        <stp>A5C</stp>
        <stp>0</stp>
        <stp>all</stp>
        <stp/>
        <stp/>
        <stp>True</stp>
        <stp/>
        <stp/>
        <tr r="U71" s="2"/>
      </tp>
      <tp t="s">
        <v/>
        <stp/>
        <stp>StudyData</stp>
        <stp>Close(DA6) when (LocalMonth(DA6)=3 And LocalDay(DA6)=31 And LocalHour(DA6)=11 And LocalMinute(DA6)=50)</stp>
        <stp>Bar</stp>
        <stp/>
        <stp>Close</stp>
        <stp>A5C</stp>
        <stp>0</stp>
        <stp>all</stp>
        <stp/>
        <stp/>
        <stp>True</stp>
        <stp/>
        <stp/>
        <tr r="U59" s="2"/>
      </tp>
      <tp t="s">
        <v/>
        <stp/>
        <stp>StudyData</stp>
        <stp>Close(DA6) when (LocalMonth(DA6)=3 And LocalDay(DA6)=31 And LocalHour(DA6)=14 And LocalMinute(DA6)=55)</stp>
        <stp>Bar</stp>
        <stp/>
        <stp>Close</stp>
        <stp>A5C</stp>
        <stp>0</stp>
        <stp>all</stp>
        <stp/>
        <stp/>
        <stp>True</stp>
        <stp/>
        <stp/>
        <tr r="U96" s="2"/>
      </tp>
      <tp>
        <v>0.76160000000000005</v>
        <stp/>
        <stp>StudyData</stp>
        <stp>Close(DA6) when (LocalMonth(DA6)=3 And LocalDay(DA6)=31 And LocalHour(DA6)=10 And LocalMinute(DA6)=50)</stp>
        <stp>Bar</stp>
        <stp/>
        <stp>Close</stp>
        <stp>A5C</stp>
        <stp>0</stp>
        <stp>all</stp>
        <stp/>
        <stp/>
        <stp>True</stp>
        <stp/>
        <stp/>
        <tr r="U47" s="2"/>
      </tp>
      <tp t="s">
        <v/>
        <stp/>
        <stp>StudyData</stp>
        <stp>Close(GCE) when (LocalMonth(GCE)=3 And LocalDay(GCE)=31 And LocalHour(GCE)=11 And LocalMinute(GCE)=25)</stp>
        <stp>Bar</stp>
        <stp/>
        <stp>Close</stp>
        <stp>A5C</stp>
        <stp>0</stp>
        <stp>all</stp>
        <stp/>
        <stp/>
        <stp>True</stp>
        <stp/>
        <stp/>
        <tr r="AJ54" s="2"/>
      </tp>
      <tp t="s">
        <v/>
        <stp/>
        <stp>StudyData</stp>
        <stp>Close(GCE) when (LocalMonth(GCE)=3 And LocalDay(GCE)=31 And LocalHour(GCE)=14 And LocalMinute(GCE)=20)</stp>
        <stp>Bar</stp>
        <stp/>
        <stp>Close</stp>
        <stp>A5C</stp>
        <stp>0</stp>
        <stp>all</stp>
        <stp/>
        <stp/>
        <stp>True</stp>
        <stp/>
        <stp/>
        <tr r="AJ89" s="2"/>
      </tp>
      <tp>
        <v>1704.8</v>
        <stp/>
        <stp>StudyData</stp>
        <stp>Close(GCE) when (LocalMonth(GCE)=3 And LocalDay(GCE)=31 And LocalHour(GCE)=10 And LocalMinute(GCE)=25)</stp>
        <stp>Bar</stp>
        <stp/>
        <stp>Close</stp>
        <stp>A5C</stp>
        <stp>0</stp>
        <stp>all</stp>
        <stp/>
        <stp/>
        <stp>True</stp>
        <stp/>
        <stp/>
        <tr r="AJ42" s="2"/>
      </tp>
      <tp t="s">
        <v/>
        <stp/>
        <stp>StudyData</stp>
        <stp>Close(GCE) when (LocalMonth(GCE)=3 And LocalDay(GCE)=31 And LocalHour(GCE)=13 And LocalMinute(GCE)=25)</stp>
        <stp>Bar</stp>
        <stp/>
        <stp>Close</stp>
        <stp>A5C</stp>
        <stp>0</stp>
        <stp>all</stp>
        <stp/>
        <stp/>
        <stp>True</stp>
        <stp/>
        <stp/>
        <tr r="AJ78" s="2"/>
      </tp>
      <tp t="s">
        <v/>
        <stp/>
        <stp>StudyData</stp>
        <stp>Close(GCE) when (LocalMonth(GCE)=3 And LocalDay(GCE)=31 And LocalHour(GCE)=12 And LocalMinute(GCE)=25)</stp>
        <stp>Bar</stp>
        <stp/>
        <stp>Close</stp>
        <stp>A5C</stp>
        <stp>0</stp>
        <stp>all</stp>
        <stp/>
        <stp/>
        <stp>True</stp>
        <stp/>
        <stp/>
        <tr r="AJ66" s="2"/>
      </tp>
      <tp>
        <v>1704.6</v>
        <stp/>
        <stp>StudyData</stp>
        <stp>Close(GCE) when (LocalMonth(GCE)=3 And LocalDay(GCE)=31 And LocalHour(GCE)=10 And LocalMinute(GCE)=20)</stp>
        <stp>Bar</stp>
        <stp/>
        <stp>Close</stp>
        <stp>A5C</stp>
        <stp>0</stp>
        <stp>all</stp>
        <stp/>
        <stp/>
        <stp>True</stp>
        <stp/>
        <stp/>
        <tr r="AJ41" s="2"/>
      </tp>
      <tp t="s">
        <v/>
        <stp/>
        <stp>StudyData</stp>
        <stp>Close(GCE) when (LocalMonth(GCE)=3 And LocalDay(GCE)=31 And LocalHour(GCE)=11 And LocalMinute(GCE)=20)</stp>
        <stp>Bar</stp>
        <stp/>
        <stp>Close</stp>
        <stp>A5C</stp>
        <stp>0</stp>
        <stp>all</stp>
        <stp/>
        <stp/>
        <stp>True</stp>
        <stp/>
        <stp/>
        <tr r="AJ53" s="2"/>
      </tp>
      <tp t="s">
        <v/>
        <stp/>
        <stp>StudyData</stp>
        <stp>Close(GCE) when (LocalMonth(GCE)=3 And LocalDay(GCE)=31 And LocalHour(GCE)=14 And LocalMinute(GCE)=25)</stp>
        <stp>Bar</stp>
        <stp/>
        <stp>Close</stp>
        <stp>A5C</stp>
        <stp>0</stp>
        <stp>all</stp>
        <stp/>
        <stp/>
        <stp>True</stp>
        <stp/>
        <stp/>
        <tr r="AJ90" s="2"/>
      </tp>
      <tp t="s">
        <v/>
        <stp/>
        <stp>StudyData</stp>
        <stp>Close(GCE) when (LocalMonth(GCE)=3 And LocalDay(GCE)=31 And LocalHour(GCE)=12 And LocalMinute(GCE)=20)</stp>
        <stp>Bar</stp>
        <stp/>
        <stp>Close</stp>
        <stp>A5C</stp>
        <stp>0</stp>
        <stp>all</stp>
        <stp/>
        <stp/>
        <stp>True</stp>
        <stp/>
        <stp/>
        <tr r="AJ65" s="2"/>
      </tp>
      <tp t="s">
        <v/>
        <stp/>
        <stp>StudyData</stp>
        <stp>Close(GCE) when (LocalMonth(GCE)=3 And LocalDay(GCE)=31 And LocalHour(GCE)=13 And LocalMinute(GCE)=20)</stp>
        <stp>Bar</stp>
        <stp/>
        <stp>Close</stp>
        <stp>A5C</stp>
        <stp>0</stp>
        <stp>all</stp>
        <stp/>
        <stp/>
        <stp>True</stp>
        <stp/>
        <stp/>
        <tr r="AJ77" s="2"/>
      </tp>
      <tp t="s">
        <v/>
        <stp/>
        <stp>StudyData</stp>
        <stp>Close(GCE) when (LocalMonth(GCE)=3 And LocalDay(GCE)=31 And LocalHour(GCE)=11 And LocalMinute(GCE)=35)</stp>
        <stp>Bar</stp>
        <stp/>
        <stp>Close</stp>
        <stp>A5C</stp>
        <stp>0</stp>
        <stp>all</stp>
        <stp/>
        <stp/>
        <stp>True</stp>
        <stp/>
        <stp/>
        <tr r="AJ56" s="2"/>
      </tp>
      <tp t="s">
        <v/>
        <stp/>
        <stp>StudyData</stp>
        <stp>Close(GCE) when (LocalMonth(GCE)=3 And LocalDay(GCE)=31 And LocalHour(GCE)=14 And LocalMinute(GCE)=30)</stp>
        <stp>Bar</stp>
        <stp/>
        <stp>Close</stp>
        <stp>A5C</stp>
        <stp>0</stp>
        <stp>all</stp>
        <stp/>
        <stp/>
        <stp>True</stp>
        <stp/>
        <stp/>
        <tr r="AJ91" s="2"/>
      </tp>
      <tp>
        <v>1704.3</v>
        <stp/>
        <stp>StudyData</stp>
        <stp>Close(GCE) when (LocalMonth(GCE)=3 And LocalDay(GCE)=31 And LocalHour(GCE)=10 And LocalMinute(GCE)=35)</stp>
        <stp>Bar</stp>
        <stp/>
        <stp>Close</stp>
        <stp>A5C</stp>
        <stp>0</stp>
        <stp>all</stp>
        <stp/>
        <stp/>
        <stp>True</stp>
        <stp/>
        <stp/>
        <tr r="AJ44" s="2"/>
      </tp>
      <tp t="s">
        <v/>
        <stp/>
        <stp>StudyData</stp>
        <stp>Close(GCE) when (LocalMonth(GCE)=3 And LocalDay(GCE)=31 And LocalHour(GCE)=13 And LocalMinute(GCE)=35)</stp>
        <stp>Bar</stp>
        <stp/>
        <stp>Close</stp>
        <stp>A5C</stp>
        <stp>0</stp>
        <stp>all</stp>
        <stp/>
        <stp/>
        <stp>True</stp>
        <stp/>
        <stp/>
        <tr r="AJ80" s="2"/>
      </tp>
      <tp t="s">
        <v/>
        <stp/>
        <stp>StudyData</stp>
        <stp>Close(GCE) when (LocalMonth(GCE)=3 And LocalDay(GCE)=31 And LocalHour(GCE)=12 And LocalMinute(GCE)=35)</stp>
        <stp>Bar</stp>
        <stp/>
        <stp>Close</stp>
        <stp>A5C</stp>
        <stp>0</stp>
        <stp>all</stp>
        <stp/>
        <stp/>
        <stp>True</stp>
        <stp/>
        <stp/>
        <tr r="AJ68" s="2"/>
      </tp>
      <tp>
        <v>1704.2</v>
        <stp/>
        <stp>StudyData</stp>
        <stp>Close(GCE) when (LocalMonth(GCE)=3 And LocalDay(GCE)=31 And LocalHour(GCE)=10 And LocalMinute(GCE)=30)</stp>
        <stp>Bar</stp>
        <stp/>
        <stp>Close</stp>
        <stp>A5C</stp>
        <stp>0</stp>
        <stp>all</stp>
        <stp/>
        <stp/>
        <stp>True</stp>
        <stp/>
        <stp/>
        <tr r="AJ43" s="2"/>
      </tp>
      <tp t="s">
        <v/>
        <stp/>
        <stp>StudyData</stp>
        <stp>Close(GCE) when (LocalMonth(GCE)=3 And LocalDay(GCE)=31 And LocalHour(GCE)=11 And LocalMinute(GCE)=30)</stp>
        <stp>Bar</stp>
        <stp/>
        <stp>Close</stp>
        <stp>A5C</stp>
        <stp>0</stp>
        <stp>all</stp>
        <stp/>
        <stp/>
        <stp>True</stp>
        <stp/>
        <stp/>
        <tr r="AJ55" s="2"/>
      </tp>
      <tp t="s">
        <v/>
        <stp/>
        <stp>StudyData</stp>
        <stp>Close(GCE) when (LocalMonth(GCE)=3 And LocalDay(GCE)=31 And LocalHour(GCE)=14 And LocalMinute(GCE)=35)</stp>
        <stp>Bar</stp>
        <stp/>
        <stp>Close</stp>
        <stp>A5C</stp>
        <stp>0</stp>
        <stp>all</stp>
        <stp/>
        <stp/>
        <stp>True</stp>
        <stp/>
        <stp/>
        <tr r="AJ92" s="2"/>
      </tp>
      <tp t="s">
        <v/>
        <stp/>
        <stp>StudyData</stp>
        <stp>Close(GCE) when (LocalMonth(GCE)=3 And LocalDay(GCE)=31 And LocalHour(GCE)=12 And LocalMinute(GCE)=30)</stp>
        <stp>Bar</stp>
        <stp/>
        <stp>Close</stp>
        <stp>A5C</stp>
        <stp>0</stp>
        <stp>all</stp>
        <stp/>
        <stp/>
        <stp>True</stp>
        <stp/>
        <stp/>
        <tr r="AJ67" s="2"/>
      </tp>
      <tp t="s">
        <v/>
        <stp/>
        <stp>StudyData</stp>
        <stp>Close(GCE) when (LocalMonth(GCE)=3 And LocalDay(GCE)=31 And LocalHour(GCE)=13 And LocalMinute(GCE)=30)</stp>
        <stp>Bar</stp>
        <stp/>
        <stp>Close</stp>
        <stp>A5C</stp>
        <stp>0</stp>
        <stp>all</stp>
        <stp/>
        <stp/>
        <stp>True</stp>
        <stp/>
        <stp/>
        <tr r="AJ79" s="2"/>
      </tp>
      <tp>
        <v>1710.6</v>
        <stp/>
        <stp>StudyData</stp>
        <stp>Close(GCE) when (LocalMonth(GCE)=3 And LocalDay(GCE)=31 And LocalHour(GCE)=11 And LocalMinute(GCE)=15)</stp>
        <stp>Bar</stp>
        <stp/>
        <stp>Close</stp>
        <stp>A5C</stp>
        <stp>0</stp>
        <stp>all</stp>
        <stp/>
        <stp/>
        <stp>True</stp>
        <stp/>
        <stp/>
        <tr r="AJ52" s="2"/>
      </tp>
      <tp t="s">
        <v/>
        <stp/>
        <stp>StudyData</stp>
        <stp>Close(GCE) when (LocalMonth(GCE)=3 And LocalDay(GCE)=31 And LocalHour(GCE)=14 And LocalMinute(GCE)=10)</stp>
        <stp>Bar</stp>
        <stp/>
        <stp>Close</stp>
        <stp>A5C</stp>
        <stp>0</stp>
        <stp>all</stp>
        <stp/>
        <stp/>
        <stp>True</stp>
        <stp/>
        <stp/>
        <tr r="AJ87" s="2"/>
      </tp>
      <tp>
        <v>1704.5</v>
        <stp/>
        <stp>StudyData</stp>
        <stp>Close(GCE) when (LocalMonth(GCE)=3 And LocalDay(GCE)=31 And LocalHour(GCE)=10 And LocalMinute(GCE)=15)</stp>
        <stp>Bar</stp>
        <stp/>
        <stp>Close</stp>
        <stp>A5C</stp>
        <stp>0</stp>
        <stp>all</stp>
        <stp/>
        <stp/>
        <stp>True</stp>
        <stp/>
        <stp/>
        <tr r="AJ40" s="2"/>
      </tp>
      <tp t="s">
        <v/>
        <stp/>
        <stp>StudyData</stp>
        <stp>Close(GCE) when (LocalMonth(GCE)=3 And LocalDay(GCE)=31 And LocalHour(GCE)=15 And LocalMinute(GCE)=10)</stp>
        <stp>Bar</stp>
        <stp/>
        <stp>Close</stp>
        <stp>A5C</stp>
        <stp>0</stp>
        <stp>all</stp>
        <stp/>
        <stp/>
        <stp>True</stp>
        <stp/>
        <stp/>
        <tr r="AJ99" s="2"/>
      </tp>
      <tp t="s">
        <v/>
        <stp/>
        <stp>StudyData</stp>
        <stp>Close(GCE) when (LocalMonth(GCE)=3 And LocalDay(GCE)=31 And LocalHour(GCE)=13 And LocalMinute(GCE)=15)</stp>
        <stp>Bar</stp>
        <stp/>
        <stp>Close</stp>
        <stp>A5C</stp>
        <stp>0</stp>
        <stp>all</stp>
        <stp/>
        <stp/>
        <stp>True</stp>
        <stp/>
        <stp/>
        <tr r="AJ76" s="2"/>
      </tp>
      <tp t="s">
        <v/>
        <stp/>
        <stp>StudyData</stp>
        <stp>Close(GCE) when (LocalMonth(GCE)=3 And LocalDay(GCE)=31 And LocalHour(GCE)=12 And LocalMinute(GCE)=15)</stp>
        <stp>Bar</stp>
        <stp/>
        <stp>Close</stp>
        <stp>A5C</stp>
        <stp>0</stp>
        <stp>all</stp>
        <stp/>
        <stp/>
        <stp>True</stp>
        <stp/>
        <stp/>
        <tr r="AJ64" s="2"/>
      </tp>
      <tp>
        <v>1705.1</v>
        <stp/>
        <stp>StudyData</stp>
        <stp>Close(GCE) when (LocalMonth(GCE)=3 And LocalDay(GCE)=31 And LocalHour(GCE)=10 And LocalMinute(GCE)=10)</stp>
        <stp>Bar</stp>
        <stp/>
        <stp>Close</stp>
        <stp>A5C</stp>
        <stp>0</stp>
        <stp>all</stp>
        <stp/>
        <stp/>
        <stp>True</stp>
        <stp/>
        <stp/>
        <tr r="AJ39" s="2"/>
      </tp>
      <tp>
        <v>1710</v>
        <stp/>
        <stp>StudyData</stp>
        <stp>Close(GCE) when (LocalMonth(GCE)=3 And LocalDay(GCE)=31 And LocalHour(GCE)=11 And LocalMinute(GCE)=10)</stp>
        <stp>Bar</stp>
        <stp/>
        <stp>Close</stp>
        <stp>A5C</stp>
        <stp>0</stp>
        <stp>all</stp>
        <stp/>
        <stp/>
        <stp>True</stp>
        <stp/>
        <stp/>
        <tr r="AJ51" s="2"/>
      </tp>
      <tp t="s">
        <v/>
        <stp/>
        <stp>StudyData</stp>
        <stp>Close(GCE) when (LocalMonth(GCE)=3 And LocalDay(GCE)=31 And LocalHour(GCE)=14 And LocalMinute(GCE)=15)</stp>
        <stp>Bar</stp>
        <stp/>
        <stp>Close</stp>
        <stp>A5C</stp>
        <stp>0</stp>
        <stp>all</stp>
        <stp/>
        <stp/>
        <stp>True</stp>
        <stp/>
        <stp/>
        <tr r="AJ88" s="2"/>
      </tp>
      <tp t="s">
        <v/>
        <stp/>
        <stp>StudyData</stp>
        <stp>Close(GCE) when (LocalMonth(GCE)=3 And LocalDay(GCE)=31 And LocalHour(GCE)=12 And LocalMinute(GCE)=10)</stp>
        <stp>Bar</stp>
        <stp/>
        <stp>Close</stp>
        <stp>A5C</stp>
        <stp>0</stp>
        <stp>all</stp>
        <stp/>
        <stp/>
        <stp>True</stp>
        <stp/>
        <stp/>
        <tr r="AJ63" s="2"/>
      </tp>
      <tp t="s">
        <v/>
        <stp/>
        <stp>StudyData</stp>
        <stp>Close(GCE) when (LocalMonth(GCE)=3 And LocalDay(GCE)=31 And LocalHour(GCE)=13 And LocalMinute(GCE)=10)</stp>
        <stp>Bar</stp>
        <stp/>
        <stp>Close</stp>
        <stp>A5C</stp>
        <stp>0</stp>
        <stp>all</stp>
        <stp/>
        <stp/>
        <stp>True</stp>
        <stp/>
        <stp/>
        <tr r="AJ75" s="2"/>
      </tp>
      <tp t="s">
        <v/>
        <stp/>
        <stp>StudyData</stp>
        <stp>Close(GCE) when (LocalMonth(GCE)=3 And LocalDay(GCE)=31 And LocalHour(GCE)=11 And LocalMinute(GCE)=45)</stp>
        <stp>Bar</stp>
        <stp/>
        <stp>Close</stp>
        <stp>A5C</stp>
        <stp>0</stp>
        <stp>all</stp>
        <stp/>
        <stp/>
        <stp>True</stp>
        <stp/>
        <stp/>
        <tr r="AJ58" s="2"/>
      </tp>
      <tp t="s">
        <v/>
        <stp/>
        <stp>StudyData</stp>
        <stp>Close(GCE) when (LocalMonth(GCE)=3 And LocalDay(GCE)=31 And LocalHour(GCE)=14 And LocalMinute(GCE)=40)</stp>
        <stp>Bar</stp>
        <stp/>
        <stp>Close</stp>
        <stp>A5C</stp>
        <stp>0</stp>
        <stp>all</stp>
        <stp/>
        <stp/>
        <stp>True</stp>
        <stp/>
        <stp/>
        <tr r="AJ93" s="2"/>
      </tp>
      <tp>
        <v>1707.5</v>
        <stp/>
        <stp>StudyData</stp>
        <stp>Close(GCE) when (LocalMonth(GCE)=3 And LocalDay(GCE)=31 And LocalHour(GCE)=10 And LocalMinute(GCE)=45)</stp>
        <stp>Bar</stp>
        <stp/>
        <stp>Close</stp>
        <stp>A5C</stp>
        <stp>0</stp>
        <stp>all</stp>
        <stp/>
        <stp/>
        <stp>True</stp>
        <stp/>
        <stp/>
        <tr r="AJ46" s="2"/>
      </tp>
      <tp t="s">
        <v/>
        <stp/>
        <stp>StudyData</stp>
        <stp>Close(GCE) when (LocalMonth(GCE)=3 And LocalDay(GCE)=31 And LocalHour(GCE)=13 And LocalMinute(GCE)=45)</stp>
        <stp>Bar</stp>
        <stp/>
        <stp>Close</stp>
        <stp>A5C</stp>
        <stp>0</stp>
        <stp>all</stp>
        <stp/>
        <stp/>
        <stp>True</stp>
        <stp/>
        <stp/>
        <tr r="AJ82" s="2"/>
      </tp>
      <tp t="s">
        <v/>
        <stp/>
        <stp>StudyData</stp>
        <stp>Close(GCE) when (LocalMonth(GCE)=3 And LocalDay(GCE)=31 And LocalHour(GCE)=12 And LocalMinute(GCE)=45)</stp>
        <stp>Bar</stp>
        <stp/>
        <stp>Close</stp>
        <stp>A5C</stp>
        <stp>0</stp>
        <stp>all</stp>
        <stp/>
        <stp/>
        <stp>True</stp>
        <stp/>
        <stp/>
        <tr r="AJ70" s="2"/>
      </tp>
      <tp>
        <v>1705.3</v>
        <stp/>
        <stp>StudyData</stp>
        <stp>Close(GCE) when (LocalMonth(GCE)=3 And LocalDay(GCE)=31 And LocalHour(GCE)=10 And LocalMinute(GCE)=40)</stp>
        <stp>Bar</stp>
        <stp/>
        <stp>Close</stp>
        <stp>A5C</stp>
        <stp>0</stp>
        <stp>all</stp>
        <stp/>
        <stp/>
        <stp>True</stp>
        <stp/>
        <stp/>
        <tr r="AJ45" s="2"/>
      </tp>
      <tp t="s">
        <v/>
        <stp/>
        <stp>StudyData</stp>
        <stp>Close(GCE) when (LocalMonth(GCE)=3 And LocalDay(GCE)=31 And LocalHour(GCE)=11 And LocalMinute(GCE)=40)</stp>
        <stp>Bar</stp>
        <stp/>
        <stp>Close</stp>
        <stp>A5C</stp>
        <stp>0</stp>
        <stp>all</stp>
        <stp/>
        <stp/>
        <stp>True</stp>
        <stp/>
        <stp/>
        <tr r="AJ57" s="2"/>
      </tp>
      <tp t="s">
        <v/>
        <stp/>
        <stp>StudyData</stp>
        <stp>Close(GCE) when (LocalMonth(GCE)=3 And LocalDay(GCE)=31 And LocalHour(GCE)=14 And LocalMinute(GCE)=45)</stp>
        <stp>Bar</stp>
        <stp/>
        <stp>Close</stp>
        <stp>A5C</stp>
        <stp>0</stp>
        <stp>all</stp>
        <stp/>
        <stp/>
        <stp>True</stp>
        <stp/>
        <stp/>
        <tr r="AJ94" s="2"/>
      </tp>
      <tp t="s">
        <v/>
        <stp/>
        <stp>StudyData</stp>
        <stp>Close(GCE) when (LocalMonth(GCE)=3 And LocalDay(GCE)=31 And LocalHour(GCE)=12 And LocalMinute(GCE)=40)</stp>
        <stp>Bar</stp>
        <stp/>
        <stp>Close</stp>
        <stp>A5C</stp>
        <stp>0</stp>
        <stp>all</stp>
        <stp/>
        <stp/>
        <stp>True</stp>
        <stp/>
        <stp/>
        <tr r="AJ69" s="2"/>
      </tp>
      <tp t="s">
        <v/>
        <stp/>
        <stp>StudyData</stp>
        <stp>Close(GCE) when (LocalMonth(GCE)=3 And LocalDay(GCE)=31 And LocalHour(GCE)=13 And LocalMinute(GCE)=40)</stp>
        <stp>Bar</stp>
        <stp/>
        <stp>Close</stp>
        <stp>A5C</stp>
        <stp>0</stp>
        <stp>all</stp>
        <stp/>
        <stp/>
        <stp>True</stp>
        <stp/>
        <stp/>
        <tr r="AJ81" s="2"/>
      </tp>
      <tp t="s">
        <v/>
        <stp/>
        <stp>StudyData</stp>
        <stp>Close(GCE) when (LocalMonth(GCE)=3 And LocalDay(GCE)=31 And LocalHour(GCE)=11 And LocalMinute(GCE)=55)</stp>
        <stp>Bar</stp>
        <stp/>
        <stp>Close</stp>
        <stp>A5C</stp>
        <stp>0</stp>
        <stp>all</stp>
        <stp/>
        <stp/>
        <stp>True</stp>
        <stp/>
        <stp/>
        <tr r="AJ60" s="2"/>
      </tp>
      <tp t="s">
        <v/>
        <stp/>
        <stp>StudyData</stp>
        <stp>Close(GCE) when (LocalMonth(GCE)=3 And LocalDay(GCE)=31 And LocalHour(GCE)=14 And LocalMinute(GCE)=50)</stp>
        <stp>Bar</stp>
        <stp/>
        <stp>Close</stp>
        <stp>A5C</stp>
        <stp>0</stp>
        <stp>all</stp>
        <stp/>
        <stp/>
        <stp>True</stp>
        <stp/>
        <stp/>
        <tr r="AJ95" s="2"/>
      </tp>
      <tp>
        <v>1708.9</v>
        <stp/>
        <stp>StudyData</stp>
        <stp>Close(GCE) when (LocalMonth(GCE)=3 And LocalDay(GCE)=31 And LocalHour(GCE)=10 And LocalMinute(GCE)=55)</stp>
        <stp>Bar</stp>
        <stp/>
        <stp>Close</stp>
        <stp>A5C</stp>
        <stp>0</stp>
        <stp>all</stp>
        <stp/>
        <stp/>
        <stp>True</stp>
        <stp/>
        <stp/>
        <tr r="AJ48" s="2"/>
      </tp>
      <tp t="s">
        <v/>
        <stp/>
        <stp>StudyData</stp>
        <stp>Close(GCE) when (LocalMonth(GCE)=3 And LocalDay(GCE)=31 And LocalHour(GCE)=13 And LocalMinute(GCE)=55)</stp>
        <stp>Bar</stp>
        <stp/>
        <stp>Close</stp>
        <stp>A5C</stp>
        <stp>0</stp>
        <stp>all</stp>
        <stp/>
        <stp/>
        <stp>True</stp>
        <stp/>
        <stp/>
        <tr r="AJ84" s="2"/>
      </tp>
      <tp t="s">
        <v/>
        <stp/>
        <stp>StudyData</stp>
        <stp>Close(GCE) when (LocalMonth(GCE)=3 And LocalDay(GCE)=31 And LocalHour(GCE)=12 And LocalMinute(GCE)=55)</stp>
        <stp>Bar</stp>
        <stp/>
        <stp>Close</stp>
        <stp>A5C</stp>
        <stp>0</stp>
        <stp>all</stp>
        <stp/>
        <stp/>
        <stp>True</stp>
        <stp/>
        <stp/>
        <tr r="AJ72" s="2"/>
      </tp>
      <tp>
        <v>1708.5</v>
        <stp/>
        <stp>StudyData</stp>
        <stp>Close(GCE) when (LocalMonth(GCE)=3 And LocalDay(GCE)=31 And LocalHour(GCE)=10 And LocalMinute(GCE)=50)</stp>
        <stp>Bar</stp>
        <stp/>
        <stp>Close</stp>
        <stp>A5C</stp>
        <stp>0</stp>
        <stp>all</stp>
        <stp/>
        <stp/>
        <stp>True</stp>
        <stp/>
        <stp/>
        <tr r="AJ47" s="2"/>
      </tp>
      <tp t="s">
        <v/>
        <stp/>
        <stp>StudyData</stp>
        <stp>Close(GCE) when (LocalMonth(GCE)=3 And LocalDay(GCE)=31 And LocalHour(GCE)=11 And LocalMinute(GCE)=50)</stp>
        <stp>Bar</stp>
        <stp/>
        <stp>Close</stp>
        <stp>A5C</stp>
        <stp>0</stp>
        <stp>all</stp>
        <stp/>
        <stp/>
        <stp>True</stp>
        <stp/>
        <stp/>
        <tr r="AJ59" s="2"/>
      </tp>
      <tp t="s">
        <v/>
        <stp/>
        <stp>StudyData</stp>
        <stp>Close(GCE) when (LocalMonth(GCE)=3 And LocalDay(GCE)=31 And LocalHour(GCE)=14 And LocalMinute(GCE)=55)</stp>
        <stp>Bar</stp>
        <stp/>
        <stp>Close</stp>
        <stp>A5C</stp>
        <stp>0</stp>
        <stp>all</stp>
        <stp/>
        <stp/>
        <stp>True</stp>
        <stp/>
        <stp/>
        <tr r="AJ96" s="2"/>
      </tp>
      <tp t="s">
        <v/>
        <stp/>
        <stp>StudyData</stp>
        <stp>Close(GCE) when (LocalMonth(GCE)=3 And LocalDay(GCE)=31 And LocalHour(GCE)=12 And LocalMinute(GCE)=50)</stp>
        <stp>Bar</stp>
        <stp/>
        <stp>Close</stp>
        <stp>A5C</stp>
        <stp>0</stp>
        <stp>all</stp>
        <stp/>
        <stp/>
        <stp>True</stp>
        <stp/>
        <stp/>
        <tr r="AJ71" s="2"/>
      </tp>
      <tp t="s">
        <v/>
        <stp/>
        <stp>StudyData</stp>
        <stp>Close(GCE) when (LocalMonth(GCE)=3 And LocalDay(GCE)=31 And LocalHour(GCE)=13 And LocalMinute(GCE)=50)</stp>
        <stp>Bar</stp>
        <stp/>
        <stp>Close</stp>
        <stp>A5C</stp>
        <stp>0</stp>
        <stp>all</stp>
        <stp/>
        <stp/>
        <stp>True</stp>
        <stp/>
        <stp/>
        <tr r="AJ83" s="2"/>
      </tp>
      <tp t="s">
        <v/>
        <stp/>
        <stp>StudyData</stp>
        <stp>Close(CA6) when (LocalMonth(CA6)=3 And LocalDay(CA6)=31 And LocalHour(CA6)=12 And LocalMinute(CA6)=15)</stp>
        <stp>Bar</stp>
        <stp/>
        <stp>Close</stp>
        <stp>A5C</stp>
        <stp>0</stp>
        <stp>all</stp>
        <stp/>
        <stp/>
        <stp>True</stp>
        <stp/>
        <stp/>
        <tr r="X64" s="2"/>
      </tp>
      <tp t="s">
        <v/>
        <stp/>
        <stp>StudyData</stp>
        <stp>Close(CA6) when (LocalMonth(CA6)=3 And LocalDay(CA6)=31 And LocalHour(CA6)=13 And LocalMinute(CA6)=15)</stp>
        <stp>Bar</stp>
        <stp/>
        <stp>Close</stp>
        <stp>A5C</stp>
        <stp>0</stp>
        <stp>all</stp>
        <stp/>
        <stp/>
        <stp>True</stp>
        <stp/>
        <stp/>
        <tr r="X76" s="2"/>
      </tp>
      <tp>
        <v>0.79530000000000001</v>
        <stp/>
        <stp>StudyData</stp>
        <stp>Close(CA6) when (LocalMonth(CA6)=3 And LocalDay(CA6)=31 And LocalHour(CA6)=10 And LocalMinute(CA6)=15)</stp>
        <stp>Bar</stp>
        <stp/>
        <stp>Close</stp>
        <stp>A5C</stp>
        <stp>0</stp>
        <stp>all</stp>
        <stp/>
        <stp/>
        <stp>True</stp>
        <stp/>
        <stp/>
        <tr r="X40" s="2"/>
      </tp>
      <tp t="s">
        <v/>
        <stp/>
        <stp>StudyData</stp>
        <stp>Close(CA6) when (LocalMonth(CA6)=3 And LocalDay(CA6)=31 And LocalHour(CA6)=15 And LocalMinute(CA6)=10)</stp>
        <stp>Bar</stp>
        <stp/>
        <stp>Close</stp>
        <stp>A5C</stp>
        <stp>0</stp>
        <stp>all</stp>
        <stp/>
        <stp/>
        <stp>True</stp>
        <stp/>
        <stp/>
        <tr r="X99" s="2"/>
      </tp>
      <tp>
        <v>0.79574999999999996</v>
        <stp/>
        <stp>StudyData</stp>
        <stp>Close(CA6) when (LocalMonth(CA6)=3 And LocalDay(CA6)=31 And LocalHour(CA6)=11 And LocalMinute(CA6)=15)</stp>
        <stp>Bar</stp>
        <stp/>
        <stp>Close</stp>
        <stp>A5C</stp>
        <stp>0</stp>
        <stp>all</stp>
        <stp/>
        <stp/>
        <stp>True</stp>
        <stp/>
        <stp/>
        <tr r="X52" s="2"/>
      </tp>
      <tp t="s">
        <v/>
        <stp/>
        <stp>StudyData</stp>
        <stp>Close(CA6) when (LocalMonth(CA6)=3 And LocalDay(CA6)=31 And LocalHour(CA6)=14 And LocalMinute(CA6)=10)</stp>
        <stp>Bar</stp>
        <stp/>
        <stp>Close</stp>
        <stp>A5C</stp>
        <stp>0</stp>
        <stp>all</stp>
        <stp/>
        <stp/>
        <stp>True</stp>
        <stp/>
        <stp/>
        <tr r="X87" s="2"/>
      </tp>
      <tp t="s">
        <v/>
        <stp/>
        <stp>StudyData</stp>
        <stp>Close(CA6) when (LocalMonth(CA6)=3 And LocalDay(CA6)=31 And LocalHour(CA6)=13 And LocalMinute(CA6)=10)</stp>
        <stp>Bar</stp>
        <stp/>
        <stp>Close</stp>
        <stp>A5C</stp>
        <stp>0</stp>
        <stp>all</stp>
        <stp/>
        <stp/>
        <stp>True</stp>
        <stp/>
        <stp/>
        <tr r="X75" s="2"/>
      </tp>
      <tp t="s">
        <v/>
        <stp/>
        <stp>StudyData</stp>
        <stp>Close(CA6) when (LocalMonth(CA6)=3 And LocalDay(CA6)=31 And LocalHour(CA6)=12 And LocalMinute(CA6)=10)</stp>
        <stp>Bar</stp>
        <stp/>
        <stp>Close</stp>
        <stp>A5C</stp>
        <stp>0</stp>
        <stp>all</stp>
        <stp/>
        <stp/>
        <stp>True</stp>
        <stp/>
        <stp/>
        <tr r="X63" s="2"/>
      </tp>
      <tp>
        <v>0.79554999999999998</v>
        <stp/>
        <stp>StudyData</stp>
        <stp>Close(CA6) when (LocalMonth(CA6)=3 And LocalDay(CA6)=31 And LocalHour(CA6)=11 And LocalMinute(CA6)=10)</stp>
        <stp>Bar</stp>
        <stp/>
        <stp>Close</stp>
        <stp>A5C</stp>
        <stp>0</stp>
        <stp>all</stp>
        <stp/>
        <stp/>
        <stp>True</stp>
        <stp/>
        <stp/>
        <tr r="X51" s="2"/>
      </tp>
      <tp t="s">
        <v/>
        <stp/>
        <stp>StudyData</stp>
        <stp>Close(CA6) when (LocalMonth(CA6)=3 And LocalDay(CA6)=31 And LocalHour(CA6)=14 And LocalMinute(CA6)=15)</stp>
        <stp>Bar</stp>
        <stp/>
        <stp>Close</stp>
        <stp>A5C</stp>
        <stp>0</stp>
        <stp>all</stp>
        <stp/>
        <stp/>
        <stp>True</stp>
        <stp/>
        <stp/>
        <tr r="X88" s="2"/>
      </tp>
      <tp>
        <v>0.79544999999999999</v>
        <stp/>
        <stp>StudyData</stp>
        <stp>Close(CA6) when (LocalMonth(CA6)=3 And LocalDay(CA6)=31 And LocalHour(CA6)=10 And LocalMinute(CA6)=10)</stp>
        <stp>Bar</stp>
        <stp/>
        <stp>Close</stp>
        <stp>A5C</stp>
        <stp>0</stp>
        <stp>all</stp>
        <stp/>
        <stp/>
        <stp>True</stp>
        <stp/>
        <stp/>
        <tr r="X39" s="2"/>
      </tp>
      <tp t="s">
        <v/>
        <stp/>
        <stp>StudyData</stp>
        <stp>Close(CA6) when (LocalMonth(CA6)=3 And LocalDay(CA6)=31 And LocalHour(CA6)=12 And LocalMinute(CA6)=25)</stp>
        <stp>Bar</stp>
        <stp/>
        <stp>Close</stp>
        <stp>A5C</stp>
        <stp>0</stp>
        <stp>all</stp>
        <stp/>
        <stp/>
        <stp>True</stp>
        <stp/>
        <stp/>
        <tr r="X66" s="2"/>
      </tp>
      <tp t="s">
        <v/>
        <stp/>
        <stp>StudyData</stp>
        <stp>Close(CA6) when (LocalMonth(CA6)=3 And LocalDay(CA6)=31 And LocalHour(CA6)=13 And LocalMinute(CA6)=25)</stp>
        <stp>Bar</stp>
        <stp/>
        <stp>Close</stp>
        <stp>A5C</stp>
        <stp>0</stp>
        <stp>all</stp>
        <stp/>
        <stp/>
        <stp>True</stp>
        <stp/>
        <stp/>
        <tr r="X78" s="2"/>
      </tp>
      <tp>
        <v>0.79510000000000003</v>
        <stp/>
        <stp>StudyData</stp>
        <stp>Close(CA6) when (LocalMonth(CA6)=3 And LocalDay(CA6)=31 And LocalHour(CA6)=10 And LocalMinute(CA6)=25)</stp>
        <stp>Bar</stp>
        <stp/>
        <stp>Close</stp>
        <stp>A5C</stp>
        <stp>0</stp>
        <stp>all</stp>
        <stp/>
        <stp/>
        <stp>True</stp>
        <stp/>
        <stp/>
        <tr r="X42" s="2"/>
      </tp>
      <tp t="s">
        <v/>
        <stp/>
        <stp>StudyData</stp>
        <stp>Close(CA6) when (LocalMonth(CA6)=3 And LocalDay(CA6)=31 And LocalHour(CA6)=11 And LocalMinute(CA6)=25)</stp>
        <stp>Bar</stp>
        <stp/>
        <stp>Close</stp>
        <stp>A5C</stp>
        <stp>0</stp>
        <stp>all</stp>
        <stp/>
        <stp/>
        <stp>True</stp>
        <stp/>
        <stp/>
        <tr r="X54" s="2"/>
      </tp>
      <tp t="s">
        <v/>
        <stp/>
        <stp>StudyData</stp>
        <stp>Close(CA6) when (LocalMonth(CA6)=3 And LocalDay(CA6)=31 And LocalHour(CA6)=14 And LocalMinute(CA6)=20)</stp>
        <stp>Bar</stp>
        <stp/>
        <stp>Close</stp>
        <stp>A5C</stp>
        <stp>0</stp>
        <stp>all</stp>
        <stp/>
        <stp/>
        <stp>True</stp>
        <stp/>
        <stp/>
        <tr r="X89" s="2"/>
      </tp>
      <tp t="s">
        <v/>
        <stp/>
        <stp>StudyData</stp>
        <stp>Close(CA6) when (LocalMonth(CA6)=3 And LocalDay(CA6)=31 And LocalHour(CA6)=13 And LocalMinute(CA6)=20)</stp>
        <stp>Bar</stp>
        <stp/>
        <stp>Close</stp>
        <stp>A5C</stp>
        <stp>0</stp>
        <stp>all</stp>
        <stp/>
        <stp/>
        <stp>True</stp>
        <stp/>
        <stp/>
        <tr r="X77" s="2"/>
      </tp>
      <tp t="s">
        <v/>
        <stp/>
        <stp>StudyData</stp>
        <stp>Close(CA6) when (LocalMonth(CA6)=3 And LocalDay(CA6)=31 And LocalHour(CA6)=12 And LocalMinute(CA6)=20)</stp>
        <stp>Bar</stp>
        <stp/>
        <stp>Close</stp>
        <stp>A5C</stp>
        <stp>0</stp>
        <stp>all</stp>
        <stp/>
        <stp/>
        <stp>True</stp>
        <stp/>
        <stp/>
        <tr r="X65" s="2"/>
      </tp>
      <tp t="s">
        <v/>
        <stp/>
        <stp>StudyData</stp>
        <stp>Close(CA6) when (LocalMonth(CA6)=3 And LocalDay(CA6)=31 And LocalHour(CA6)=11 And LocalMinute(CA6)=20)</stp>
        <stp>Bar</stp>
        <stp/>
        <stp>Close</stp>
        <stp>A5C</stp>
        <stp>0</stp>
        <stp>all</stp>
        <stp/>
        <stp/>
        <stp>True</stp>
        <stp/>
        <stp/>
        <tr r="X53" s="2"/>
      </tp>
      <tp t="s">
        <v/>
        <stp/>
        <stp>StudyData</stp>
        <stp>Close(CA6) when (LocalMonth(CA6)=3 And LocalDay(CA6)=31 And LocalHour(CA6)=14 And LocalMinute(CA6)=25)</stp>
        <stp>Bar</stp>
        <stp/>
        <stp>Close</stp>
        <stp>A5C</stp>
        <stp>0</stp>
        <stp>all</stp>
        <stp/>
        <stp/>
        <stp>True</stp>
        <stp/>
        <stp/>
        <tr r="X90" s="2"/>
      </tp>
      <tp>
        <v>0.79505000000000003</v>
        <stp/>
        <stp>StudyData</stp>
        <stp>Close(CA6) when (LocalMonth(CA6)=3 And LocalDay(CA6)=31 And LocalHour(CA6)=10 And LocalMinute(CA6)=20)</stp>
        <stp>Bar</stp>
        <stp/>
        <stp>Close</stp>
        <stp>A5C</stp>
        <stp>0</stp>
        <stp>all</stp>
        <stp/>
        <stp/>
        <stp>True</stp>
        <stp/>
        <stp/>
        <tr r="X41" s="2"/>
      </tp>
      <tp t="s">
        <v/>
        <stp/>
        <stp>StudyData</stp>
        <stp>Close(CA6) when (LocalMonth(CA6)=3 And LocalDay(CA6)=31 And LocalHour(CA6)=12 And LocalMinute(CA6)=35)</stp>
        <stp>Bar</stp>
        <stp/>
        <stp>Close</stp>
        <stp>A5C</stp>
        <stp>0</stp>
        <stp>all</stp>
        <stp/>
        <stp/>
        <stp>True</stp>
        <stp/>
        <stp/>
        <tr r="X68" s="2"/>
      </tp>
      <tp t="s">
        <v/>
        <stp/>
        <stp>StudyData</stp>
        <stp>Close(CA6) when (LocalMonth(CA6)=3 And LocalDay(CA6)=31 And LocalHour(CA6)=13 And LocalMinute(CA6)=35)</stp>
        <stp>Bar</stp>
        <stp/>
        <stp>Close</stp>
        <stp>A5C</stp>
        <stp>0</stp>
        <stp>all</stp>
        <stp/>
        <stp/>
        <stp>True</stp>
        <stp/>
        <stp/>
        <tr r="X80" s="2"/>
      </tp>
      <tp>
        <v>0.79525000000000001</v>
        <stp/>
        <stp>StudyData</stp>
        <stp>Close(CA6) when (LocalMonth(CA6)=3 And LocalDay(CA6)=31 And LocalHour(CA6)=10 And LocalMinute(CA6)=35)</stp>
        <stp>Bar</stp>
        <stp/>
        <stp>Close</stp>
        <stp>A5C</stp>
        <stp>0</stp>
        <stp>all</stp>
        <stp/>
        <stp/>
        <stp>True</stp>
        <stp/>
        <stp/>
        <tr r="X44" s="2"/>
      </tp>
      <tp t="s">
        <v/>
        <stp/>
        <stp>StudyData</stp>
        <stp>Close(CA6) when (LocalMonth(CA6)=3 And LocalDay(CA6)=31 And LocalHour(CA6)=11 And LocalMinute(CA6)=35)</stp>
        <stp>Bar</stp>
        <stp/>
        <stp>Close</stp>
        <stp>A5C</stp>
        <stp>0</stp>
        <stp>all</stp>
        <stp/>
        <stp/>
        <stp>True</stp>
        <stp/>
        <stp/>
        <tr r="X56" s="2"/>
      </tp>
      <tp t="s">
        <v/>
        <stp/>
        <stp>StudyData</stp>
        <stp>Close(CA6) when (LocalMonth(CA6)=3 And LocalDay(CA6)=31 And LocalHour(CA6)=14 And LocalMinute(CA6)=30)</stp>
        <stp>Bar</stp>
        <stp/>
        <stp>Close</stp>
        <stp>A5C</stp>
        <stp>0</stp>
        <stp>all</stp>
        <stp/>
        <stp/>
        <stp>True</stp>
        <stp/>
        <stp/>
        <tr r="X91" s="2"/>
      </tp>
      <tp t="s">
        <v/>
        <stp/>
        <stp>StudyData</stp>
        <stp>Close(CA6) when (LocalMonth(CA6)=3 And LocalDay(CA6)=31 And LocalHour(CA6)=13 And LocalMinute(CA6)=30)</stp>
        <stp>Bar</stp>
        <stp/>
        <stp>Close</stp>
        <stp>A5C</stp>
        <stp>0</stp>
        <stp>all</stp>
        <stp/>
        <stp/>
        <stp>True</stp>
        <stp/>
        <stp/>
        <tr r="X79" s="2"/>
      </tp>
      <tp t="s">
        <v/>
        <stp/>
        <stp>StudyData</stp>
        <stp>Close(CA6) when (LocalMonth(CA6)=3 And LocalDay(CA6)=31 And LocalHour(CA6)=12 And LocalMinute(CA6)=30)</stp>
        <stp>Bar</stp>
        <stp/>
        <stp>Close</stp>
        <stp>A5C</stp>
        <stp>0</stp>
        <stp>all</stp>
        <stp/>
        <stp/>
        <stp>True</stp>
        <stp/>
        <stp/>
        <tr r="X67" s="2"/>
      </tp>
      <tp t="s">
        <v/>
        <stp/>
        <stp>StudyData</stp>
        <stp>Close(CA6) when (LocalMonth(CA6)=3 And LocalDay(CA6)=31 And LocalHour(CA6)=11 And LocalMinute(CA6)=30)</stp>
        <stp>Bar</stp>
        <stp/>
        <stp>Close</stp>
        <stp>A5C</stp>
        <stp>0</stp>
        <stp>all</stp>
        <stp/>
        <stp/>
        <stp>True</stp>
        <stp/>
        <stp/>
        <tr r="X55" s="2"/>
      </tp>
      <tp t="s">
        <v/>
        <stp/>
        <stp>StudyData</stp>
        <stp>Close(CA6) when (LocalMonth(CA6)=3 And LocalDay(CA6)=31 And LocalHour(CA6)=14 And LocalMinute(CA6)=35)</stp>
        <stp>Bar</stp>
        <stp/>
        <stp>Close</stp>
        <stp>A5C</stp>
        <stp>0</stp>
        <stp>all</stp>
        <stp/>
        <stp/>
        <stp>True</stp>
        <stp/>
        <stp/>
        <tr r="X92" s="2"/>
      </tp>
      <tp>
        <v>0.79515000000000002</v>
        <stp/>
        <stp>StudyData</stp>
        <stp>Close(CA6) when (LocalMonth(CA6)=3 And LocalDay(CA6)=31 And LocalHour(CA6)=10 And LocalMinute(CA6)=30)</stp>
        <stp>Bar</stp>
        <stp/>
        <stp>Close</stp>
        <stp>A5C</stp>
        <stp>0</stp>
        <stp>all</stp>
        <stp/>
        <stp/>
        <stp>True</stp>
        <stp/>
        <stp/>
        <tr r="X43" s="2"/>
      </tp>
      <tp t="s">
        <v/>
        <stp/>
        <stp>StudyData</stp>
        <stp>Close(CA6) when (LocalMonth(CA6)=3 And LocalDay(CA6)=31 And LocalHour(CA6)=12 And LocalMinute(CA6)=45)</stp>
        <stp>Bar</stp>
        <stp/>
        <stp>Close</stp>
        <stp>A5C</stp>
        <stp>0</stp>
        <stp>all</stp>
        <stp/>
        <stp/>
        <stp>True</stp>
        <stp/>
        <stp/>
        <tr r="X70" s="2"/>
      </tp>
      <tp t="s">
        <v/>
        <stp/>
        <stp>StudyData</stp>
        <stp>Close(CA6) when (LocalMonth(CA6)=3 And LocalDay(CA6)=31 And LocalHour(CA6)=13 And LocalMinute(CA6)=45)</stp>
        <stp>Bar</stp>
        <stp/>
        <stp>Close</stp>
        <stp>A5C</stp>
        <stp>0</stp>
        <stp>all</stp>
        <stp/>
        <stp/>
        <stp>True</stp>
        <stp/>
        <stp/>
        <tr r="X82" s="2"/>
      </tp>
      <tp>
        <v>0.79530000000000001</v>
        <stp/>
        <stp>StudyData</stp>
        <stp>Close(CA6) when (LocalMonth(CA6)=3 And LocalDay(CA6)=31 And LocalHour(CA6)=10 And LocalMinute(CA6)=45)</stp>
        <stp>Bar</stp>
        <stp/>
        <stp>Close</stp>
        <stp>A5C</stp>
        <stp>0</stp>
        <stp>all</stp>
        <stp/>
        <stp/>
        <stp>True</stp>
        <stp/>
        <stp/>
        <tr r="X46" s="2"/>
      </tp>
      <tp t="s">
        <v/>
        <stp/>
        <stp>StudyData</stp>
        <stp>Close(CA6) when (LocalMonth(CA6)=3 And LocalDay(CA6)=31 And LocalHour(CA6)=11 And LocalMinute(CA6)=45)</stp>
        <stp>Bar</stp>
        <stp/>
        <stp>Close</stp>
        <stp>A5C</stp>
        <stp>0</stp>
        <stp>all</stp>
        <stp/>
        <stp/>
        <stp>True</stp>
        <stp/>
        <stp/>
        <tr r="X58" s="2"/>
      </tp>
      <tp t="s">
        <v/>
        <stp/>
        <stp>StudyData</stp>
        <stp>Close(CA6) when (LocalMonth(CA6)=3 And LocalDay(CA6)=31 And LocalHour(CA6)=14 And LocalMinute(CA6)=40)</stp>
        <stp>Bar</stp>
        <stp/>
        <stp>Close</stp>
        <stp>A5C</stp>
        <stp>0</stp>
        <stp>all</stp>
        <stp/>
        <stp/>
        <stp>True</stp>
        <stp/>
        <stp/>
        <tr r="X93" s="2"/>
      </tp>
      <tp t="s">
        <v/>
        <stp/>
        <stp>StudyData</stp>
        <stp>Close(CA6) when (LocalMonth(CA6)=3 And LocalDay(CA6)=31 And LocalHour(CA6)=13 And LocalMinute(CA6)=40)</stp>
        <stp>Bar</stp>
        <stp/>
        <stp>Close</stp>
        <stp>A5C</stp>
        <stp>0</stp>
        <stp>all</stp>
        <stp/>
        <stp/>
        <stp>True</stp>
        <stp/>
        <stp/>
        <tr r="X81" s="2"/>
      </tp>
      <tp t="s">
        <v/>
        <stp/>
        <stp>StudyData</stp>
        <stp>Close(CA6) when (LocalMonth(CA6)=3 And LocalDay(CA6)=31 And LocalHour(CA6)=12 And LocalMinute(CA6)=40)</stp>
        <stp>Bar</stp>
        <stp/>
        <stp>Close</stp>
        <stp>A5C</stp>
        <stp>0</stp>
        <stp>all</stp>
        <stp/>
        <stp/>
        <stp>True</stp>
        <stp/>
        <stp/>
        <tr r="X69" s="2"/>
      </tp>
      <tp t="s">
        <v/>
        <stp/>
        <stp>StudyData</stp>
        <stp>Close(CA6) when (LocalMonth(CA6)=3 And LocalDay(CA6)=31 And LocalHour(CA6)=11 And LocalMinute(CA6)=40)</stp>
        <stp>Bar</stp>
        <stp/>
        <stp>Close</stp>
        <stp>A5C</stp>
        <stp>0</stp>
        <stp>all</stp>
        <stp/>
        <stp/>
        <stp>True</stp>
        <stp/>
        <stp/>
        <tr r="X57" s="2"/>
      </tp>
      <tp t="s">
        <v/>
        <stp/>
        <stp>StudyData</stp>
        <stp>Close(CA6) when (LocalMonth(CA6)=3 And LocalDay(CA6)=31 And LocalHour(CA6)=14 And LocalMinute(CA6)=45)</stp>
        <stp>Bar</stp>
        <stp/>
        <stp>Close</stp>
        <stp>A5C</stp>
        <stp>0</stp>
        <stp>all</stp>
        <stp/>
        <stp/>
        <stp>True</stp>
        <stp/>
        <stp/>
        <tr r="X94" s="2"/>
      </tp>
      <tp>
        <v>0.79510000000000003</v>
        <stp/>
        <stp>StudyData</stp>
        <stp>Close(CA6) when (LocalMonth(CA6)=3 And LocalDay(CA6)=31 And LocalHour(CA6)=10 And LocalMinute(CA6)=40)</stp>
        <stp>Bar</stp>
        <stp/>
        <stp>Close</stp>
        <stp>A5C</stp>
        <stp>0</stp>
        <stp>all</stp>
        <stp/>
        <stp/>
        <stp>True</stp>
        <stp/>
        <stp/>
        <tr r="X45" s="2"/>
      </tp>
      <tp t="s">
        <v/>
        <stp/>
        <stp>StudyData</stp>
        <stp>Close(CA6) when (LocalMonth(CA6)=3 And LocalDay(CA6)=31 And LocalHour(CA6)=12 And LocalMinute(CA6)=55)</stp>
        <stp>Bar</stp>
        <stp/>
        <stp>Close</stp>
        <stp>A5C</stp>
        <stp>0</stp>
        <stp>all</stp>
        <stp/>
        <stp/>
        <stp>True</stp>
        <stp/>
        <stp/>
        <tr r="X72" s="2"/>
      </tp>
      <tp t="s">
        <v/>
        <stp/>
        <stp>StudyData</stp>
        <stp>Close(CA6) when (LocalMonth(CA6)=3 And LocalDay(CA6)=31 And LocalHour(CA6)=13 And LocalMinute(CA6)=55)</stp>
        <stp>Bar</stp>
        <stp/>
        <stp>Close</stp>
        <stp>A5C</stp>
        <stp>0</stp>
        <stp>all</stp>
        <stp/>
        <stp/>
        <stp>True</stp>
        <stp/>
        <stp/>
        <tr r="X84" s="2"/>
      </tp>
      <tp>
        <v>0.79549999999999998</v>
        <stp/>
        <stp>StudyData</stp>
        <stp>Close(CA6) when (LocalMonth(CA6)=3 And LocalDay(CA6)=31 And LocalHour(CA6)=10 And LocalMinute(CA6)=55)</stp>
        <stp>Bar</stp>
        <stp/>
        <stp>Close</stp>
        <stp>A5C</stp>
        <stp>0</stp>
        <stp>all</stp>
        <stp/>
        <stp/>
        <stp>True</stp>
        <stp/>
        <stp/>
        <tr r="X48" s="2"/>
      </tp>
      <tp t="s">
        <v/>
        <stp/>
        <stp>StudyData</stp>
        <stp>Close(CA6) when (LocalMonth(CA6)=3 And LocalDay(CA6)=31 And LocalHour(CA6)=11 And LocalMinute(CA6)=55)</stp>
        <stp>Bar</stp>
        <stp/>
        <stp>Close</stp>
        <stp>A5C</stp>
        <stp>0</stp>
        <stp>all</stp>
        <stp/>
        <stp/>
        <stp>True</stp>
        <stp/>
        <stp/>
        <tr r="X60" s="2"/>
      </tp>
      <tp t="s">
        <v/>
        <stp/>
        <stp>StudyData</stp>
        <stp>Close(CA6) when (LocalMonth(CA6)=3 And LocalDay(CA6)=31 And LocalHour(CA6)=14 And LocalMinute(CA6)=50)</stp>
        <stp>Bar</stp>
        <stp/>
        <stp>Close</stp>
        <stp>A5C</stp>
        <stp>0</stp>
        <stp>all</stp>
        <stp/>
        <stp/>
        <stp>True</stp>
        <stp/>
        <stp/>
        <tr r="X95" s="2"/>
      </tp>
      <tp t="s">
        <v/>
        <stp/>
        <stp>StudyData</stp>
        <stp>Close(CA6) when (LocalMonth(CA6)=3 And LocalDay(CA6)=31 And LocalHour(CA6)=13 And LocalMinute(CA6)=50)</stp>
        <stp>Bar</stp>
        <stp/>
        <stp>Close</stp>
        <stp>A5C</stp>
        <stp>0</stp>
        <stp>all</stp>
        <stp/>
        <stp/>
        <stp>True</stp>
        <stp/>
        <stp/>
        <tr r="X83" s="2"/>
      </tp>
      <tp t="s">
        <v/>
        <stp/>
        <stp>StudyData</stp>
        <stp>Close(CA6) when (LocalMonth(CA6)=3 And LocalDay(CA6)=31 And LocalHour(CA6)=12 And LocalMinute(CA6)=50)</stp>
        <stp>Bar</stp>
        <stp/>
        <stp>Close</stp>
        <stp>A5C</stp>
        <stp>0</stp>
        <stp>all</stp>
        <stp/>
        <stp/>
        <stp>True</stp>
        <stp/>
        <stp/>
        <tr r="X71" s="2"/>
      </tp>
      <tp t="s">
        <v/>
        <stp/>
        <stp>StudyData</stp>
        <stp>Close(CA6) when (LocalMonth(CA6)=3 And LocalDay(CA6)=31 And LocalHour(CA6)=11 And LocalMinute(CA6)=50)</stp>
        <stp>Bar</stp>
        <stp/>
        <stp>Close</stp>
        <stp>A5C</stp>
        <stp>0</stp>
        <stp>all</stp>
        <stp/>
        <stp/>
        <stp>True</stp>
        <stp/>
        <stp/>
        <tr r="X59" s="2"/>
      </tp>
      <tp t="s">
        <v/>
        <stp/>
        <stp>StudyData</stp>
        <stp>Close(CA6) when (LocalMonth(CA6)=3 And LocalDay(CA6)=31 And LocalHour(CA6)=14 And LocalMinute(CA6)=55)</stp>
        <stp>Bar</stp>
        <stp/>
        <stp>Close</stp>
        <stp>A5C</stp>
        <stp>0</stp>
        <stp>all</stp>
        <stp/>
        <stp/>
        <stp>True</stp>
        <stp/>
        <stp/>
        <tr r="X96" s="2"/>
      </tp>
      <tp>
        <v>0.79549999999999998</v>
        <stp/>
        <stp>StudyData</stp>
        <stp>Close(CA6) when (LocalMonth(CA6)=3 And LocalDay(CA6)=31 And LocalHour(CA6)=10 And LocalMinute(CA6)=50)</stp>
        <stp>Bar</stp>
        <stp/>
        <stp>Close</stp>
        <stp>A5C</stp>
        <stp>0</stp>
        <stp>all</stp>
        <stp/>
        <stp/>
        <stp>True</stp>
        <stp/>
        <stp/>
        <tr r="X47" s="2"/>
      </tp>
      <tp t="s">
        <v/>
        <stp/>
        <stp>StudyData</stp>
        <stp>Close(BP6) when (LocalMonth(BP6)=3 And LocalDay(BP6)=31 And LocalHour(BP6)=12 And LocalMinute(BP6)=15)</stp>
        <stp>Bar</stp>
        <stp/>
        <stp>Close</stp>
        <stp>A5C</stp>
        <stp>0</stp>
        <stp>all</stp>
        <stp/>
        <stp/>
        <stp>True</stp>
        <stp/>
        <stp/>
        <tr r="J64" s="2"/>
      </tp>
      <tp t="s">
        <v/>
        <stp/>
        <stp>StudyData</stp>
        <stp>Close(BP6) when (LocalMonth(BP6)=3 And LocalDay(BP6)=31 And LocalHour(BP6)=13 And LocalMinute(BP6)=15)</stp>
        <stp>Bar</stp>
        <stp/>
        <stp>Close</stp>
        <stp>A5C</stp>
        <stp>0</stp>
        <stp>all</stp>
        <stp/>
        <stp/>
        <stp>True</stp>
        <stp/>
        <stp/>
        <tr r="J76" s="2"/>
      </tp>
      <tp>
        <v>1.3784000000000001</v>
        <stp/>
        <stp>StudyData</stp>
        <stp>Close(BP6) when (LocalMonth(BP6)=3 And LocalDay(BP6)=31 And LocalHour(BP6)=10 And LocalMinute(BP6)=15)</stp>
        <stp>Bar</stp>
        <stp/>
        <stp>Close</stp>
        <stp>A5C</stp>
        <stp>0</stp>
        <stp>all</stp>
        <stp/>
        <stp/>
        <stp>True</stp>
        <stp/>
        <stp/>
        <tr r="J40" s="2"/>
      </tp>
      <tp t="s">
        <v/>
        <stp/>
        <stp>StudyData</stp>
        <stp>Close(BP6) when (LocalMonth(BP6)=3 And LocalDay(BP6)=31 And LocalHour(BP6)=15 And LocalMinute(BP6)=10)</stp>
        <stp>Bar</stp>
        <stp/>
        <stp>Close</stp>
        <stp>A5C</stp>
        <stp>0</stp>
        <stp>all</stp>
        <stp/>
        <stp/>
        <stp>True</stp>
        <stp/>
        <stp/>
        <tr r="J99" s="2"/>
      </tp>
      <tp>
        <v>1.3812</v>
        <stp/>
        <stp>StudyData</stp>
        <stp>Close(BP6) when (LocalMonth(BP6)=3 And LocalDay(BP6)=31 And LocalHour(BP6)=11 And LocalMinute(BP6)=15)</stp>
        <stp>Bar</stp>
        <stp/>
        <stp>Close</stp>
        <stp>A5C</stp>
        <stp>0</stp>
        <stp>all</stp>
        <stp/>
        <stp/>
        <stp>True</stp>
        <stp/>
        <stp/>
        <tr r="J52" s="2"/>
      </tp>
      <tp t="s">
        <v/>
        <stp/>
        <stp>StudyData</stp>
        <stp>Close(BP6) when (LocalMonth(BP6)=3 And LocalDay(BP6)=31 And LocalHour(BP6)=14 And LocalMinute(BP6)=10)</stp>
        <stp>Bar</stp>
        <stp/>
        <stp>Close</stp>
        <stp>A5C</stp>
        <stp>0</stp>
        <stp>all</stp>
        <stp/>
        <stp/>
        <stp>True</stp>
        <stp/>
        <stp/>
        <tr r="J87" s="2"/>
      </tp>
      <tp t="s">
        <v/>
        <stp/>
        <stp>StudyData</stp>
        <stp>Close(BP6) when (LocalMonth(BP6)=3 And LocalDay(BP6)=31 And LocalHour(BP6)=13 And LocalMinute(BP6)=10)</stp>
        <stp>Bar</stp>
        <stp/>
        <stp>Close</stp>
        <stp>A5C</stp>
        <stp>0</stp>
        <stp>all</stp>
        <stp/>
        <stp/>
        <stp>True</stp>
        <stp/>
        <stp/>
        <tr r="J75" s="2"/>
      </tp>
      <tp t="s">
        <v/>
        <stp/>
        <stp>StudyData</stp>
        <stp>Close(BP6) when (LocalMonth(BP6)=3 And LocalDay(BP6)=31 And LocalHour(BP6)=12 And LocalMinute(BP6)=10)</stp>
        <stp>Bar</stp>
        <stp/>
        <stp>Close</stp>
        <stp>A5C</stp>
        <stp>0</stp>
        <stp>all</stp>
        <stp/>
        <stp/>
        <stp>True</stp>
        <stp/>
        <stp/>
        <tr r="J63" s="2"/>
      </tp>
      <tp>
        <v>1.3809</v>
        <stp/>
        <stp>StudyData</stp>
        <stp>Close(BP6) when (LocalMonth(BP6)=3 And LocalDay(BP6)=31 And LocalHour(BP6)=11 And LocalMinute(BP6)=10)</stp>
        <stp>Bar</stp>
        <stp/>
        <stp>Close</stp>
        <stp>A5C</stp>
        <stp>0</stp>
        <stp>all</stp>
        <stp/>
        <stp/>
        <stp>True</stp>
        <stp/>
        <stp/>
        <tr r="J51" s="2"/>
      </tp>
      <tp t="s">
        <v/>
        <stp/>
        <stp>StudyData</stp>
        <stp>Close(BP6) when (LocalMonth(BP6)=3 And LocalDay(BP6)=31 And LocalHour(BP6)=14 And LocalMinute(BP6)=15)</stp>
        <stp>Bar</stp>
        <stp/>
        <stp>Close</stp>
        <stp>A5C</stp>
        <stp>0</stp>
        <stp>all</stp>
        <stp/>
        <stp/>
        <stp>True</stp>
        <stp/>
        <stp/>
        <tr r="J88" s="2"/>
      </tp>
      <tp>
        <v>1.3789</v>
        <stp/>
        <stp>StudyData</stp>
        <stp>Close(BP6) when (LocalMonth(BP6)=3 And LocalDay(BP6)=31 And LocalHour(BP6)=10 And LocalMinute(BP6)=10)</stp>
        <stp>Bar</stp>
        <stp/>
        <stp>Close</stp>
        <stp>A5C</stp>
        <stp>0</stp>
        <stp>all</stp>
        <stp/>
        <stp/>
        <stp>True</stp>
        <stp/>
        <stp/>
        <tr r="J39" s="2"/>
      </tp>
      <tp t="s">
        <v/>
        <stp/>
        <stp>StudyData</stp>
        <stp>Close(BP6) when (LocalMonth(BP6)=3 And LocalDay(BP6)=31 And LocalHour(BP6)=12 And LocalMinute(BP6)=35)</stp>
        <stp>Bar</stp>
        <stp/>
        <stp>Close</stp>
        <stp>A5C</stp>
        <stp>0</stp>
        <stp>all</stp>
        <stp/>
        <stp/>
        <stp>True</stp>
        <stp/>
        <stp/>
        <tr r="J68" s="2"/>
      </tp>
      <tp t="s">
        <v/>
        <stp/>
        <stp>StudyData</stp>
        <stp>Close(BP6) when (LocalMonth(BP6)=3 And LocalDay(BP6)=31 And LocalHour(BP6)=13 And LocalMinute(BP6)=35)</stp>
        <stp>Bar</stp>
        <stp/>
        <stp>Close</stp>
        <stp>A5C</stp>
        <stp>0</stp>
        <stp>all</stp>
        <stp/>
        <stp/>
        <stp>True</stp>
        <stp/>
        <stp/>
        <tr r="J80" s="2"/>
      </tp>
      <tp>
        <v>1.3782000000000001</v>
        <stp/>
        <stp>StudyData</stp>
        <stp>Close(BP6) when (LocalMonth(BP6)=3 And LocalDay(BP6)=31 And LocalHour(BP6)=10 And LocalMinute(BP6)=35)</stp>
        <stp>Bar</stp>
        <stp/>
        <stp>Close</stp>
        <stp>A5C</stp>
        <stp>0</stp>
        <stp>all</stp>
        <stp/>
        <stp/>
        <stp>True</stp>
        <stp/>
        <stp/>
        <tr r="J44" s="2"/>
      </tp>
      <tp t="s">
        <v/>
        <stp/>
        <stp>StudyData</stp>
        <stp>Close(BP6) when (LocalMonth(BP6)=3 And LocalDay(BP6)=31 And LocalHour(BP6)=11 And LocalMinute(BP6)=35)</stp>
        <stp>Bar</stp>
        <stp/>
        <stp>Close</stp>
        <stp>A5C</stp>
        <stp>0</stp>
        <stp>all</stp>
        <stp/>
        <stp/>
        <stp>True</stp>
        <stp/>
        <stp/>
        <tr r="J56" s="2"/>
      </tp>
      <tp t="s">
        <v/>
        <stp/>
        <stp>StudyData</stp>
        <stp>Close(BP6) when (LocalMonth(BP6)=3 And LocalDay(BP6)=31 And LocalHour(BP6)=14 And LocalMinute(BP6)=30)</stp>
        <stp>Bar</stp>
        <stp/>
        <stp>Close</stp>
        <stp>A5C</stp>
        <stp>0</stp>
        <stp>all</stp>
        <stp/>
        <stp/>
        <stp>True</stp>
        <stp/>
        <stp/>
        <tr r="J91" s="2"/>
      </tp>
      <tp t="s">
        <v/>
        <stp/>
        <stp>StudyData</stp>
        <stp>Close(BP6) when (LocalMonth(BP6)=3 And LocalDay(BP6)=31 And LocalHour(BP6)=13 And LocalMinute(BP6)=30)</stp>
        <stp>Bar</stp>
        <stp/>
        <stp>Close</stp>
        <stp>A5C</stp>
        <stp>0</stp>
        <stp>all</stp>
        <stp/>
        <stp/>
        <stp>True</stp>
        <stp/>
        <stp/>
        <tr r="J79" s="2"/>
      </tp>
      <tp t="s">
        <v/>
        <stp/>
        <stp>StudyData</stp>
        <stp>Close(BP6) when (LocalMonth(BP6)=3 And LocalDay(BP6)=31 And LocalHour(BP6)=12 And LocalMinute(BP6)=30)</stp>
        <stp>Bar</stp>
        <stp/>
        <stp>Close</stp>
        <stp>A5C</stp>
        <stp>0</stp>
        <stp>all</stp>
        <stp/>
        <stp/>
        <stp>True</stp>
        <stp/>
        <stp/>
        <tr r="J67" s="2"/>
      </tp>
      <tp t="s">
        <v/>
        <stp/>
        <stp>StudyData</stp>
        <stp>Close(BP6) when (LocalMonth(BP6)=3 And LocalDay(BP6)=31 And LocalHour(BP6)=11 And LocalMinute(BP6)=30)</stp>
        <stp>Bar</stp>
        <stp/>
        <stp>Close</stp>
        <stp>A5C</stp>
        <stp>0</stp>
        <stp>all</stp>
        <stp/>
        <stp/>
        <stp>True</stp>
        <stp/>
        <stp/>
        <tr r="J55" s="2"/>
      </tp>
      <tp t="s">
        <v/>
        <stp/>
        <stp>StudyData</stp>
        <stp>Close(BP6) when (LocalMonth(BP6)=3 And LocalDay(BP6)=31 And LocalHour(BP6)=14 And LocalMinute(BP6)=35)</stp>
        <stp>Bar</stp>
        <stp/>
        <stp>Close</stp>
        <stp>A5C</stp>
        <stp>0</stp>
        <stp>all</stp>
        <stp/>
        <stp/>
        <stp>True</stp>
        <stp/>
        <stp/>
        <tr r="J92" s="2"/>
      </tp>
      <tp>
        <v>1.3783000000000001</v>
        <stp/>
        <stp>StudyData</stp>
        <stp>Close(BP6) when (LocalMonth(BP6)=3 And LocalDay(BP6)=31 And LocalHour(BP6)=10 And LocalMinute(BP6)=30)</stp>
        <stp>Bar</stp>
        <stp/>
        <stp>Close</stp>
        <stp>A5C</stp>
        <stp>0</stp>
        <stp>all</stp>
        <stp/>
        <stp/>
        <stp>True</stp>
        <stp/>
        <stp/>
        <tr r="J43" s="2"/>
      </tp>
      <tp t="s">
        <v/>
        <stp/>
        <stp>StudyData</stp>
        <stp>Close(BP6) when (LocalMonth(BP6)=3 And LocalDay(BP6)=31 And LocalHour(BP6)=12 And LocalMinute(BP6)=25)</stp>
        <stp>Bar</stp>
        <stp/>
        <stp>Close</stp>
        <stp>A5C</stp>
        <stp>0</stp>
        <stp>all</stp>
        <stp/>
        <stp/>
        <stp>True</stp>
        <stp/>
        <stp/>
        <tr r="J66" s="2"/>
      </tp>
      <tp t="s">
        <v/>
        <stp/>
        <stp>StudyData</stp>
        <stp>Close(BP6) when (LocalMonth(BP6)=3 And LocalDay(BP6)=31 And LocalHour(BP6)=13 And LocalMinute(BP6)=25)</stp>
        <stp>Bar</stp>
        <stp/>
        <stp>Close</stp>
        <stp>A5C</stp>
        <stp>0</stp>
        <stp>all</stp>
        <stp/>
        <stp/>
        <stp>True</stp>
        <stp/>
        <stp/>
        <tr r="J78" s="2"/>
      </tp>
      <tp>
        <v>1.3779999999999999</v>
        <stp/>
        <stp>StudyData</stp>
        <stp>Close(BP6) when (LocalMonth(BP6)=3 And LocalDay(BP6)=31 And LocalHour(BP6)=10 And LocalMinute(BP6)=25)</stp>
        <stp>Bar</stp>
        <stp/>
        <stp>Close</stp>
        <stp>A5C</stp>
        <stp>0</stp>
        <stp>all</stp>
        <stp/>
        <stp/>
        <stp>True</stp>
        <stp/>
        <stp/>
        <tr r="J42" s="2"/>
      </tp>
      <tp t="s">
        <v/>
        <stp/>
        <stp>StudyData</stp>
        <stp>Close(BP6) when (LocalMonth(BP6)=3 And LocalDay(BP6)=31 And LocalHour(BP6)=11 And LocalMinute(BP6)=25)</stp>
        <stp>Bar</stp>
        <stp/>
        <stp>Close</stp>
        <stp>A5C</stp>
        <stp>0</stp>
        <stp>all</stp>
        <stp/>
        <stp/>
        <stp>True</stp>
        <stp/>
        <stp/>
        <tr r="J54" s="2"/>
      </tp>
      <tp t="s">
        <v/>
        <stp/>
        <stp>StudyData</stp>
        <stp>Close(BP6) when (LocalMonth(BP6)=3 And LocalDay(BP6)=31 And LocalHour(BP6)=14 And LocalMinute(BP6)=20)</stp>
        <stp>Bar</stp>
        <stp/>
        <stp>Close</stp>
        <stp>A5C</stp>
        <stp>0</stp>
        <stp>all</stp>
        <stp/>
        <stp/>
        <stp>True</stp>
        <stp/>
        <stp/>
        <tr r="J89" s="2"/>
      </tp>
      <tp t="s">
        <v/>
        <stp/>
        <stp>StudyData</stp>
        <stp>Close(BP6) when (LocalMonth(BP6)=3 And LocalDay(BP6)=31 And LocalHour(BP6)=13 And LocalMinute(BP6)=20)</stp>
        <stp>Bar</stp>
        <stp/>
        <stp>Close</stp>
        <stp>A5C</stp>
        <stp>0</stp>
        <stp>all</stp>
        <stp/>
        <stp/>
        <stp>True</stp>
        <stp/>
        <stp/>
        <tr r="J77" s="2"/>
      </tp>
      <tp t="s">
        <v/>
        <stp/>
        <stp>StudyData</stp>
        <stp>Close(BP6) when (LocalMonth(BP6)=3 And LocalDay(BP6)=31 And LocalHour(BP6)=12 And LocalMinute(BP6)=20)</stp>
        <stp>Bar</stp>
        <stp/>
        <stp>Close</stp>
        <stp>A5C</stp>
        <stp>0</stp>
        <stp>all</stp>
        <stp/>
        <stp/>
        <stp>True</stp>
        <stp/>
        <stp/>
        <tr r="J65" s="2"/>
      </tp>
      <tp t="s">
        <v/>
        <stp/>
        <stp>StudyData</stp>
        <stp>Close(BP6) when (LocalMonth(BP6)=3 And LocalDay(BP6)=31 And LocalHour(BP6)=11 And LocalMinute(BP6)=20)</stp>
        <stp>Bar</stp>
        <stp/>
        <stp>Close</stp>
        <stp>A5C</stp>
        <stp>0</stp>
        <stp>all</stp>
        <stp/>
        <stp/>
        <stp>True</stp>
        <stp/>
        <stp/>
        <tr r="J53" s="2"/>
      </tp>
      <tp t="s">
        <v/>
        <stp/>
        <stp>StudyData</stp>
        <stp>Close(BP6) when (LocalMonth(BP6)=3 And LocalDay(BP6)=31 And LocalHour(BP6)=14 And LocalMinute(BP6)=25)</stp>
        <stp>Bar</stp>
        <stp/>
        <stp>Close</stp>
        <stp>A5C</stp>
        <stp>0</stp>
        <stp>all</stp>
        <stp/>
        <stp/>
        <stp>True</stp>
        <stp/>
        <stp/>
        <tr r="J90" s="2"/>
      </tp>
      <tp>
        <v>1.3781000000000001</v>
        <stp/>
        <stp>StudyData</stp>
        <stp>Close(BP6) when (LocalMonth(BP6)=3 And LocalDay(BP6)=31 And LocalHour(BP6)=10 And LocalMinute(BP6)=20)</stp>
        <stp>Bar</stp>
        <stp/>
        <stp>Close</stp>
        <stp>A5C</stp>
        <stp>0</stp>
        <stp>all</stp>
        <stp/>
        <stp/>
        <stp>True</stp>
        <stp/>
        <stp/>
        <tr r="J41" s="2"/>
      </tp>
      <tp t="s">
        <v/>
        <stp/>
        <stp>StudyData</stp>
        <stp>Close(BP6) when (LocalMonth(BP6)=3 And LocalDay(BP6)=31 And LocalHour(BP6)=12 And LocalMinute(BP6)=55)</stp>
        <stp>Bar</stp>
        <stp/>
        <stp>Close</stp>
        <stp>A5C</stp>
        <stp>0</stp>
        <stp>all</stp>
        <stp/>
        <stp/>
        <stp>True</stp>
        <stp/>
        <stp/>
        <tr r="J72" s="2"/>
      </tp>
      <tp t="s">
        <v/>
        <stp/>
        <stp>StudyData</stp>
        <stp>Close(BP6) when (LocalMonth(BP6)=3 And LocalDay(BP6)=31 And LocalHour(BP6)=13 And LocalMinute(BP6)=55)</stp>
        <stp>Bar</stp>
        <stp/>
        <stp>Close</stp>
        <stp>A5C</stp>
        <stp>0</stp>
        <stp>all</stp>
        <stp/>
        <stp/>
        <stp>True</stp>
        <stp/>
        <stp/>
        <tr r="J84" s="2"/>
      </tp>
      <tp>
        <v>1.3795999999999999</v>
        <stp/>
        <stp>StudyData</stp>
        <stp>Close(BP6) when (LocalMonth(BP6)=3 And LocalDay(BP6)=31 And LocalHour(BP6)=10 And LocalMinute(BP6)=55)</stp>
        <stp>Bar</stp>
        <stp/>
        <stp>Close</stp>
        <stp>A5C</stp>
        <stp>0</stp>
        <stp>all</stp>
        <stp/>
        <stp/>
        <stp>True</stp>
        <stp/>
        <stp/>
        <tr r="J48" s="2"/>
      </tp>
      <tp t="s">
        <v/>
        <stp/>
        <stp>StudyData</stp>
        <stp>Close(BP6) when (LocalMonth(BP6)=3 And LocalDay(BP6)=31 And LocalHour(BP6)=11 And LocalMinute(BP6)=55)</stp>
        <stp>Bar</stp>
        <stp/>
        <stp>Close</stp>
        <stp>A5C</stp>
        <stp>0</stp>
        <stp>all</stp>
        <stp/>
        <stp/>
        <stp>True</stp>
        <stp/>
        <stp/>
        <tr r="J60" s="2"/>
      </tp>
      <tp t="s">
        <v/>
        <stp/>
        <stp>StudyData</stp>
        <stp>Close(BP6) when (LocalMonth(BP6)=3 And LocalDay(BP6)=31 And LocalHour(BP6)=14 And LocalMinute(BP6)=50)</stp>
        <stp>Bar</stp>
        <stp/>
        <stp>Close</stp>
        <stp>A5C</stp>
        <stp>0</stp>
        <stp>all</stp>
        <stp/>
        <stp/>
        <stp>True</stp>
        <stp/>
        <stp/>
        <tr r="J95" s="2"/>
      </tp>
      <tp t="s">
        <v/>
        <stp/>
        <stp>StudyData</stp>
        <stp>Close(BP6) when (LocalMonth(BP6)=3 And LocalDay(BP6)=31 And LocalHour(BP6)=13 And LocalMinute(BP6)=50)</stp>
        <stp>Bar</stp>
        <stp/>
        <stp>Close</stp>
        <stp>A5C</stp>
        <stp>0</stp>
        <stp>all</stp>
        <stp/>
        <stp/>
        <stp>True</stp>
        <stp/>
        <stp/>
        <tr r="J83" s="2"/>
      </tp>
      <tp t="s">
        <v/>
        <stp/>
        <stp>StudyData</stp>
        <stp>Close(BP6) when (LocalMonth(BP6)=3 And LocalDay(BP6)=31 And LocalHour(BP6)=12 And LocalMinute(BP6)=50)</stp>
        <stp>Bar</stp>
        <stp/>
        <stp>Close</stp>
        <stp>A5C</stp>
        <stp>0</stp>
        <stp>all</stp>
        <stp/>
        <stp/>
        <stp>True</stp>
        <stp/>
        <stp/>
        <tr r="J71" s="2"/>
      </tp>
      <tp t="s">
        <v/>
        <stp/>
        <stp>StudyData</stp>
        <stp>Close(BP6) when (LocalMonth(BP6)=3 And LocalDay(BP6)=31 And LocalHour(BP6)=11 And LocalMinute(BP6)=50)</stp>
        <stp>Bar</stp>
        <stp/>
        <stp>Close</stp>
        <stp>A5C</stp>
        <stp>0</stp>
        <stp>all</stp>
        <stp/>
        <stp/>
        <stp>True</stp>
        <stp/>
        <stp/>
        <tr r="J59" s="2"/>
      </tp>
      <tp t="s">
        <v/>
        <stp/>
        <stp>StudyData</stp>
        <stp>Close(BP6) when (LocalMonth(BP6)=3 And LocalDay(BP6)=31 And LocalHour(BP6)=14 And LocalMinute(BP6)=55)</stp>
        <stp>Bar</stp>
        <stp/>
        <stp>Close</stp>
        <stp>A5C</stp>
        <stp>0</stp>
        <stp>all</stp>
        <stp/>
        <stp/>
        <stp>True</stp>
        <stp/>
        <stp/>
        <tr r="J96" s="2"/>
      </tp>
      <tp>
        <v>1.3796999999999999</v>
        <stp/>
        <stp>StudyData</stp>
        <stp>Close(BP6) when (LocalMonth(BP6)=3 And LocalDay(BP6)=31 And LocalHour(BP6)=10 And LocalMinute(BP6)=50)</stp>
        <stp>Bar</stp>
        <stp/>
        <stp>Close</stp>
        <stp>A5C</stp>
        <stp>0</stp>
        <stp>all</stp>
        <stp/>
        <stp/>
        <stp>True</stp>
        <stp/>
        <stp/>
        <tr r="J47" s="2"/>
      </tp>
      <tp t="s">
        <v/>
        <stp/>
        <stp>StudyData</stp>
        <stp>Close(BP6) when (LocalMonth(BP6)=3 And LocalDay(BP6)=31 And LocalHour(BP6)=12 And LocalMinute(BP6)=45)</stp>
        <stp>Bar</stp>
        <stp/>
        <stp>Close</stp>
        <stp>A5C</stp>
        <stp>0</stp>
        <stp>all</stp>
        <stp/>
        <stp/>
        <stp>True</stp>
        <stp/>
        <stp/>
        <tr r="J70" s="2"/>
      </tp>
      <tp t="s">
        <v/>
        <stp/>
        <stp>StudyData</stp>
        <stp>Close(BP6) when (LocalMonth(BP6)=3 And LocalDay(BP6)=31 And LocalHour(BP6)=13 And LocalMinute(BP6)=45)</stp>
        <stp>Bar</stp>
        <stp/>
        <stp>Close</stp>
        <stp>A5C</stp>
        <stp>0</stp>
        <stp>all</stp>
        <stp/>
        <stp/>
        <stp>True</stp>
        <stp/>
        <stp/>
        <tr r="J82" s="2"/>
      </tp>
      <tp>
        <v>1.3783000000000001</v>
        <stp/>
        <stp>StudyData</stp>
        <stp>Close(BP6) when (LocalMonth(BP6)=3 And LocalDay(BP6)=31 And LocalHour(BP6)=10 And LocalMinute(BP6)=45)</stp>
        <stp>Bar</stp>
        <stp/>
        <stp>Close</stp>
        <stp>A5C</stp>
        <stp>0</stp>
        <stp>all</stp>
        <stp/>
        <stp/>
        <stp>True</stp>
        <stp/>
        <stp/>
        <tr r="J46" s="2"/>
      </tp>
      <tp t="s">
        <v/>
        <stp/>
        <stp>StudyData</stp>
        <stp>Close(BP6) when (LocalMonth(BP6)=3 And LocalDay(BP6)=31 And LocalHour(BP6)=11 And LocalMinute(BP6)=45)</stp>
        <stp>Bar</stp>
        <stp/>
        <stp>Close</stp>
        <stp>A5C</stp>
        <stp>0</stp>
        <stp>all</stp>
        <stp/>
        <stp/>
        <stp>True</stp>
        <stp/>
        <stp/>
        <tr r="J58" s="2"/>
      </tp>
      <tp t="s">
        <v/>
        <stp/>
        <stp>StudyData</stp>
        <stp>Close(BP6) when (LocalMonth(BP6)=3 And LocalDay(BP6)=31 And LocalHour(BP6)=14 And LocalMinute(BP6)=40)</stp>
        <stp>Bar</stp>
        <stp/>
        <stp>Close</stp>
        <stp>A5C</stp>
        <stp>0</stp>
        <stp>all</stp>
        <stp/>
        <stp/>
        <stp>True</stp>
        <stp/>
        <stp/>
        <tr r="J93" s="2"/>
      </tp>
      <tp t="s">
        <v/>
        <stp/>
        <stp>StudyData</stp>
        <stp>Close(BP6) when (LocalMonth(BP6)=3 And LocalDay(BP6)=31 And LocalHour(BP6)=13 And LocalMinute(BP6)=40)</stp>
        <stp>Bar</stp>
        <stp/>
        <stp>Close</stp>
        <stp>A5C</stp>
        <stp>0</stp>
        <stp>all</stp>
        <stp/>
        <stp/>
        <stp>True</stp>
        <stp/>
        <stp/>
        <tr r="J81" s="2"/>
      </tp>
      <tp t="s">
        <v/>
        <stp/>
        <stp>StudyData</stp>
        <stp>Close(BP6) when (LocalMonth(BP6)=3 And LocalDay(BP6)=31 And LocalHour(BP6)=12 And LocalMinute(BP6)=40)</stp>
        <stp>Bar</stp>
        <stp/>
        <stp>Close</stp>
        <stp>A5C</stp>
        <stp>0</stp>
        <stp>all</stp>
        <stp/>
        <stp/>
        <stp>True</stp>
        <stp/>
        <stp/>
        <tr r="J69" s="2"/>
      </tp>
      <tp t="s">
        <v/>
        <stp/>
        <stp>StudyData</stp>
        <stp>Close(BP6) when (LocalMonth(BP6)=3 And LocalDay(BP6)=31 And LocalHour(BP6)=11 And LocalMinute(BP6)=40)</stp>
        <stp>Bar</stp>
        <stp/>
        <stp>Close</stp>
        <stp>A5C</stp>
        <stp>0</stp>
        <stp>all</stp>
        <stp/>
        <stp/>
        <stp>True</stp>
        <stp/>
        <stp/>
        <tr r="J57" s="2"/>
      </tp>
      <tp t="s">
        <v/>
        <stp/>
        <stp>StudyData</stp>
        <stp>Close(BP6) when (LocalMonth(BP6)=3 And LocalDay(BP6)=31 And LocalHour(BP6)=14 And LocalMinute(BP6)=45)</stp>
        <stp>Bar</stp>
        <stp/>
        <stp>Close</stp>
        <stp>A5C</stp>
        <stp>0</stp>
        <stp>all</stp>
        <stp/>
        <stp/>
        <stp>True</stp>
        <stp/>
        <stp/>
        <tr r="J94" s="2"/>
      </tp>
      <tp>
        <v>1.3787</v>
        <stp/>
        <stp>StudyData</stp>
        <stp>Close(BP6) when (LocalMonth(BP6)=3 And LocalDay(BP6)=31 And LocalHour(BP6)=10 And LocalMinute(BP6)=40)</stp>
        <stp>Bar</stp>
        <stp/>
        <stp>Close</stp>
        <stp>A5C</stp>
        <stp>0</stp>
        <stp>all</stp>
        <stp/>
        <stp/>
        <stp>True</stp>
        <stp/>
        <stp/>
        <tr r="J45" s="2"/>
      </tp>
      <tp>
        <v>1.0646</v>
        <stp/>
        <stp>StudyData</stp>
        <stp>SF6M21</stp>
        <stp>Bar</stp>
        <stp/>
        <stp>Close</stp>
        <stp>D</stp>
        <stp/>
        <stp/>
        <stp/>
        <stp/>
        <stp/>
        <stp>T</stp>
        <tr r="AI39" s="1"/>
      </tp>
      <tp t="s">
        <v/>
        <stp/>
        <stp>StudyData</stp>
        <stp>Close(NE6) when (LocalMonth(NE6)=3 And LocalDay(NE6)=31 And LocalHour(NE6)=12 And LocalMinute(NE6)=45)</stp>
        <stp>Bar</stp>
        <stp/>
        <stp>Close</stp>
        <stp>A5C</stp>
        <stp>0</stp>
        <stp>all</stp>
        <stp/>
        <stp/>
        <stp>True</stp>
        <stp/>
        <stp/>
        <tr r="AD70" s="2"/>
      </tp>
      <tp t="s">
        <v/>
        <stp/>
        <stp>StudyData</stp>
        <stp>Close(NE6) when (LocalMonth(NE6)=3 And LocalDay(NE6)=31 And LocalHour(NE6)=13 And LocalMinute(NE6)=45)</stp>
        <stp>Bar</stp>
        <stp/>
        <stp>Close</stp>
        <stp>A5C</stp>
        <stp>0</stp>
        <stp>all</stp>
        <stp/>
        <stp/>
        <stp>True</stp>
        <stp/>
        <stp/>
        <tr r="AD82" s="2"/>
      </tp>
      <tp>
        <v>0.69840000000000002</v>
        <stp/>
        <stp>StudyData</stp>
        <stp>Close(NE6) when (LocalMonth(NE6)=3 And LocalDay(NE6)=31 And LocalHour(NE6)=10 And LocalMinute(NE6)=45)</stp>
        <stp>Bar</stp>
        <stp/>
        <stp>Close</stp>
        <stp>A5C</stp>
        <stp>0</stp>
        <stp>all</stp>
        <stp/>
        <stp/>
        <stp>True</stp>
        <stp/>
        <stp/>
        <tr r="AD46" s="2"/>
      </tp>
      <tp t="s">
        <v/>
        <stp/>
        <stp>StudyData</stp>
        <stp>Close(NE6) when (LocalMonth(NE6)=3 And LocalDay(NE6)=31 And LocalHour(NE6)=11 And LocalMinute(NE6)=45)</stp>
        <stp>Bar</stp>
        <stp/>
        <stp>Close</stp>
        <stp>A5C</stp>
        <stp>0</stp>
        <stp>all</stp>
        <stp/>
        <stp/>
        <stp>True</stp>
        <stp/>
        <stp/>
        <tr r="AD58" s="2"/>
      </tp>
      <tp t="s">
        <v/>
        <stp/>
        <stp>StudyData</stp>
        <stp>Close(NE6) when (LocalMonth(NE6)=3 And LocalDay(NE6)=31 And LocalHour(NE6)=14 And LocalMinute(NE6)=40)</stp>
        <stp>Bar</stp>
        <stp/>
        <stp>Close</stp>
        <stp>A5C</stp>
        <stp>0</stp>
        <stp>all</stp>
        <stp/>
        <stp/>
        <stp>True</stp>
        <stp/>
        <stp/>
        <tr r="AD93" s="2"/>
      </tp>
      <tp t="s">
        <v/>
        <stp/>
        <stp>StudyData</stp>
        <stp>Close(NE6) when (LocalMonth(NE6)=3 And LocalDay(NE6)=31 And LocalHour(NE6)=13 And LocalMinute(NE6)=40)</stp>
        <stp>Bar</stp>
        <stp/>
        <stp>Close</stp>
        <stp>A5C</stp>
        <stp>0</stp>
        <stp>all</stp>
        <stp/>
        <stp/>
        <stp>True</stp>
        <stp/>
        <stp/>
        <tr r="AD81" s="2"/>
      </tp>
      <tp t="s">
        <v/>
        <stp/>
        <stp>StudyData</stp>
        <stp>Close(NE6) when (LocalMonth(NE6)=3 And LocalDay(NE6)=31 And LocalHour(NE6)=12 And LocalMinute(NE6)=40)</stp>
        <stp>Bar</stp>
        <stp/>
        <stp>Close</stp>
        <stp>A5C</stp>
        <stp>0</stp>
        <stp>all</stp>
        <stp/>
        <stp/>
        <stp>True</stp>
        <stp/>
        <stp/>
        <tr r="AD69" s="2"/>
      </tp>
      <tp t="s">
        <v/>
        <stp/>
        <stp>StudyData</stp>
        <stp>Close(NE6) when (LocalMonth(NE6)=3 And LocalDay(NE6)=31 And LocalHour(NE6)=11 And LocalMinute(NE6)=40)</stp>
        <stp>Bar</stp>
        <stp/>
        <stp>Close</stp>
        <stp>A5C</stp>
        <stp>0</stp>
        <stp>all</stp>
        <stp/>
        <stp/>
        <stp>True</stp>
        <stp/>
        <stp/>
        <tr r="AD57" s="2"/>
      </tp>
      <tp t="s">
        <v/>
        <stp/>
        <stp>StudyData</stp>
        <stp>Close(NE6) when (LocalMonth(NE6)=3 And LocalDay(NE6)=31 And LocalHour(NE6)=14 And LocalMinute(NE6)=45)</stp>
        <stp>Bar</stp>
        <stp/>
        <stp>Close</stp>
        <stp>A5C</stp>
        <stp>0</stp>
        <stp>all</stp>
        <stp/>
        <stp/>
        <stp>True</stp>
        <stp/>
        <stp/>
        <tr r="AD94" s="2"/>
      </tp>
      <tp>
        <v>0.69850000000000001</v>
        <stp/>
        <stp>StudyData</stp>
        <stp>Close(NE6) when (LocalMonth(NE6)=3 And LocalDay(NE6)=31 And LocalHour(NE6)=10 And LocalMinute(NE6)=40)</stp>
        <stp>Bar</stp>
        <stp/>
        <stp>Close</stp>
        <stp>A5C</stp>
        <stp>0</stp>
        <stp>all</stp>
        <stp/>
        <stp/>
        <stp>True</stp>
        <stp/>
        <stp/>
        <tr r="AD45" s="2"/>
      </tp>
      <tp t="s">
        <v/>
        <stp/>
        <stp>StudyData</stp>
        <stp>Close(NE6) when (LocalMonth(NE6)=3 And LocalDay(NE6)=31 And LocalHour(NE6)=12 And LocalMinute(NE6)=55)</stp>
        <stp>Bar</stp>
        <stp/>
        <stp>Close</stp>
        <stp>A5C</stp>
        <stp>0</stp>
        <stp>all</stp>
        <stp/>
        <stp/>
        <stp>True</stp>
        <stp/>
        <stp/>
        <tr r="AD72" s="2"/>
      </tp>
      <tp t="s">
        <v/>
        <stp/>
        <stp>StudyData</stp>
        <stp>Close(NE6) when (LocalMonth(NE6)=3 And LocalDay(NE6)=31 And LocalHour(NE6)=13 And LocalMinute(NE6)=55)</stp>
        <stp>Bar</stp>
        <stp/>
        <stp>Close</stp>
        <stp>A5C</stp>
        <stp>0</stp>
        <stp>all</stp>
        <stp/>
        <stp/>
        <stp>True</stp>
        <stp/>
        <stp/>
        <tr r="AD84" s="2"/>
      </tp>
      <tp>
        <v>0.69869999999999999</v>
        <stp/>
        <stp>StudyData</stp>
        <stp>Close(NE6) when (LocalMonth(NE6)=3 And LocalDay(NE6)=31 And LocalHour(NE6)=10 And LocalMinute(NE6)=55)</stp>
        <stp>Bar</stp>
        <stp/>
        <stp>Close</stp>
        <stp>A5C</stp>
        <stp>0</stp>
        <stp>all</stp>
        <stp/>
        <stp/>
        <stp>True</stp>
        <stp/>
        <stp/>
        <tr r="AD48" s="2"/>
      </tp>
      <tp t="s">
        <v/>
        <stp/>
        <stp>StudyData</stp>
        <stp>Close(NE6) when (LocalMonth(NE6)=3 And LocalDay(NE6)=31 And LocalHour(NE6)=11 And LocalMinute(NE6)=55)</stp>
        <stp>Bar</stp>
        <stp/>
        <stp>Close</stp>
        <stp>A5C</stp>
        <stp>0</stp>
        <stp>all</stp>
        <stp/>
        <stp/>
        <stp>True</stp>
        <stp/>
        <stp/>
        <tr r="AD60" s="2"/>
      </tp>
      <tp t="s">
        <v/>
        <stp/>
        <stp>StudyData</stp>
        <stp>Close(NE6) when (LocalMonth(NE6)=3 And LocalDay(NE6)=31 And LocalHour(NE6)=14 And LocalMinute(NE6)=50)</stp>
        <stp>Bar</stp>
        <stp/>
        <stp>Close</stp>
        <stp>A5C</stp>
        <stp>0</stp>
        <stp>all</stp>
        <stp/>
        <stp/>
        <stp>True</stp>
        <stp/>
        <stp/>
        <tr r="AD95" s="2"/>
      </tp>
      <tp t="s">
        <v/>
        <stp/>
        <stp>StudyData</stp>
        <stp>Close(NE6) when (LocalMonth(NE6)=3 And LocalDay(NE6)=31 And LocalHour(NE6)=13 And LocalMinute(NE6)=50)</stp>
        <stp>Bar</stp>
        <stp/>
        <stp>Close</stp>
        <stp>A5C</stp>
        <stp>0</stp>
        <stp>all</stp>
        <stp/>
        <stp/>
        <stp>True</stp>
        <stp/>
        <stp/>
        <tr r="AD83" s="2"/>
      </tp>
      <tp t="s">
        <v/>
        <stp/>
        <stp>StudyData</stp>
        <stp>Close(NE6) when (LocalMonth(NE6)=3 And LocalDay(NE6)=31 And LocalHour(NE6)=12 And LocalMinute(NE6)=50)</stp>
        <stp>Bar</stp>
        <stp/>
        <stp>Close</stp>
        <stp>A5C</stp>
        <stp>0</stp>
        <stp>all</stp>
        <stp/>
        <stp/>
        <stp>True</stp>
        <stp/>
        <stp/>
        <tr r="AD71" s="2"/>
      </tp>
      <tp t="s">
        <v/>
        <stp/>
        <stp>StudyData</stp>
        <stp>Close(NE6) when (LocalMonth(NE6)=3 And LocalDay(NE6)=31 And LocalHour(NE6)=11 And LocalMinute(NE6)=50)</stp>
        <stp>Bar</stp>
        <stp/>
        <stp>Close</stp>
        <stp>A5C</stp>
        <stp>0</stp>
        <stp>all</stp>
        <stp/>
        <stp/>
        <stp>True</stp>
        <stp/>
        <stp/>
        <tr r="AD59" s="2"/>
      </tp>
      <tp t="s">
        <v/>
        <stp/>
        <stp>StudyData</stp>
        <stp>Close(NE6) when (LocalMonth(NE6)=3 And LocalDay(NE6)=31 And LocalHour(NE6)=14 And LocalMinute(NE6)=55)</stp>
        <stp>Bar</stp>
        <stp/>
        <stp>Close</stp>
        <stp>A5C</stp>
        <stp>0</stp>
        <stp>all</stp>
        <stp/>
        <stp/>
        <stp>True</stp>
        <stp/>
        <stp/>
        <tr r="AD96" s="2"/>
      </tp>
      <tp>
        <v>0.6986</v>
        <stp/>
        <stp>StudyData</stp>
        <stp>Close(NE6) when (LocalMonth(NE6)=3 And LocalDay(NE6)=31 And LocalHour(NE6)=10 And LocalMinute(NE6)=50)</stp>
        <stp>Bar</stp>
        <stp/>
        <stp>Close</stp>
        <stp>A5C</stp>
        <stp>0</stp>
        <stp>all</stp>
        <stp/>
        <stp/>
        <stp>True</stp>
        <stp/>
        <stp/>
        <tr r="AD47" s="2"/>
      </tp>
      <tp t="s">
        <v/>
        <stp/>
        <stp>StudyData</stp>
        <stp>Close(NE6) when (LocalMonth(NE6)=3 And LocalDay(NE6)=31 And LocalHour(NE6)=12 And LocalMinute(NE6)=15)</stp>
        <stp>Bar</stp>
        <stp/>
        <stp>Close</stp>
        <stp>A5C</stp>
        <stp>0</stp>
        <stp>all</stp>
        <stp/>
        <stp/>
        <stp>True</stp>
        <stp/>
        <stp/>
        <tr r="AD64" s="2"/>
      </tp>
      <tp t="s">
        <v/>
        <stp/>
        <stp>StudyData</stp>
        <stp>Close(NE6) when (LocalMonth(NE6)=3 And LocalDay(NE6)=31 And LocalHour(NE6)=13 And LocalMinute(NE6)=15)</stp>
        <stp>Bar</stp>
        <stp/>
        <stp>Close</stp>
        <stp>A5C</stp>
        <stp>0</stp>
        <stp>all</stp>
        <stp/>
        <stp/>
        <stp>True</stp>
        <stp/>
        <stp/>
        <tr r="AD76" s="2"/>
      </tp>
      <tp>
        <v>0.69920000000000004</v>
        <stp/>
        <stp>StudyData</stp>
        <stp>Close(NE6) when (LocalMonth(NE6)=3 And LocalDay(NE6)=31 And LocalHour(NE6)=10 And LocalMinute(NE6)=15)</stp>
        <stp>Bar</stp>
        <stp/>
        <stp>Close</stp>
        <stp>A5C</stp>
        <stp>0</stp>
        <stp>all</stp>
        <stp/>
        <stp/>
        <stp>True</stp>
        <stp/>
        <stp/>
        <tr r="AD40" s="2"/>
      </tp>
      <tp t="s">
        <v/>
        <stp/>
        <stp>StudyData</stp>
        <stp>Close(NE6) when (LocalMonth(NE6)=3 And LocalDay(NE6)=31 And LocalHour(NE6)=15 And LocalMinute(NE6)=10)</stp>
        <stp>Bar</stp>
        <stp/>
        <stp>Close</stp>
        <stp>A5C</stp>
        <stp>0</stp>
        <stp>all</stp>
        <stp/>
        <stp/>
        <stp>True</stp>
        <stp/>
        <stp/>
        <tr r="AD99" s="2"/>
      </tp>
      <tp>
        <v>0.69969999999999999</v>
        <stp/>
        <stp>StudyData</stp>
        <stp>Close(NE6) when (LocalMonth(NE6)=3 And LocalDay(NE6)=31 And LocalHour(NE6)=11 And LocalMinute(NE6)=15)</stp>
        <stp>Bar</stp>
        <stp/>
        <stp>Close</stp>
        <stp>A5C</stp>
        <stp>0</stp>
        <stp>all</stp>
        <stp/>
        <stp/>
        <stp>True</stp>
        <stp/>
        <stp/>
        <tr r="AD52" s="2"/>
      </tp>
      <tp t="s">
        <v/>
        <stp/>
        <stp>StudyData</stp>
        <stp>Close(NE6) when (LocalMonth(NE6)=3 And LocalDay(NE6)=31 And LocalHour(NE6)=14 And LocalMinute(NE6)=10)</stp>
        <stp>Bar</stp>
        <stp/>
        <stp>Close</stp>
        <stp>A5C</stp>
        <stp>0</stp>
        <stp>all</stp>
        <stp/>
        <stp/>
        <stp>True</stp>
        <stp/>
        <stp/>
        <tr r="AD87" s="2"/>
      </tp>
      <tp t="s">
        <v/>
        <stp/>
        <stp>StudyData</stp>
        <stp>Close(NE6) when (LocalMonth(NE6)=3 And LocalDay(NE6)=31 And LocalHour(NE6)=13 And LocalMinute(NE6)=10)</stp>
        <stp>Bar</stp>
        <stp/>
        <stp>Close</stp>
        <stp>A5C</stp>
        <stp>0</stp>
        <stp>all</stp>
        <stp/>
        <stp/>
        <stp>True</stp>
        <stp/>
        <stp/>
        <tr r="AD75" s="2"/>
      </tp>
      <tp t="s">
        <v/>
        <stp/>
        <stp>StudyData</stp>
        <stp>Close(NE6) when (LocalMonth(NE6)=3 And LocalDay(NE6)=31 And LocalHour(NE6)=12 And LocalMinute(NE6)=10)</stp>
        <stp>Bar</stp>
        <stp/>
        <stp>Close</stp>
        <stp>A5C</stp>
        <stp>0</stp>
        <stp>all</stp>
        <stp/>
        <stp/>
        <stp>True</stp>
        <stp/>
        <stp/>
        <tr r="AD63" s="2"/>
      </tp>
      <tp>
        <v>0.6996</v>
        <stp/>
        <stp>StudyData</stp>
        <stp>Close(NE6) when (LocalMonth(NE6)=3 And LocalDay(NE6)=31 And LocalHour(NE6)=11 And LocalMinute(NE6)=10)</stp>
        <stp>Bar</stp>
        <stp/>
        <stp>Close</stp>
        <stp>A5C</stp>
        <stp>0</stp>
        <stp>all</stp>
        <stp/>
        <stp/>
        <stp>True</stp>
        <stp/>
        <stp/>
        <tr r="AD51" s="2"/>
      </tp>
      <tp t="s">
        <v/>
        <stp/>
        <stp>StudyData</stp>
        <stp>Close(NE6) when (LocalMonth(NE6)=3 And LocalDay(NE6)=31 And LocalHour(NE6)=14 And LocalMinute(NE6)=15)</stp>
        <stp>Bar</stp>
        <stp/>
        <stp>Close</stp>
        <stp>A5C</stp>
        <stp>0</stp>
        <stp>all</stp>
        <stp/>
        <stp/>
        <stp>True</stp>
        <stp/>
        <stp/>
        <tr r="AD88" s="2"/>
      </tp>
      <tp>
        <v>0.69969999999999999</v>
        <stp/>
        <stp>StudyData</stp>
        <stp>Close(NE6) when (LocalMonth(NE6)=3 And LocalDay(NE6)=31 And LocalHour(NE6)=10 And LocalMinute(NE6)=10)</stp>
        <stp>Bar</stp>
        <stp/>
        <stp>Close</stp>
        <stp>A5C</stp>
        <stp>0</stp>
        <stp>all</stp>
        <stp/>
        <stp/>
        <stp>True</stp>
        <stp/>
        <stp/>
        <tr r="AD39" s="2"/>
      </tp>
      <tp t="s">
        <v/>
        <stp/>
        <stp>StudyData</stp>
        <stp>Close(NE6) when (LocalMonth(NE6)=3 And LocalDay(NE6)=31 And LocalHour(NE6)=12 And LocalMinute(NE6)=25)</stp>
        <stp>Bar</stp>
        <stp/>
        <stp>Close</stp>
        <stp>A5C</stp>
        <stp>0</stp>
        <stp>all</stp>
        <stp/>
        <stp/>
        <stp>True</stp>
        <stp/>
        <stp/>
        <tr r="AD66" s="2"/>
      </tp>
      <tp t="s">
        <v/>
        <stp/>
        <stp>StudyData</stp>
        <stp>Close(NE6) when (LocalMonth(NE6)=3 And LocalDay(NE6)=31 And LocalHour(NE6)=13 And LocalMinute(NE6)=25)</stp>
        <stp>Bar</stp>
        <stp/>
        <stp>Close</stp>
        <stp>A5C</stp>
        <stp>0</stp>
        <stp>all</stp>
        <stp/>
        <stp/>
        <stp>True</stp>
        <stp/>
        <stp/>
        <tr r="AD78" s="2"/>
      </tp>
      <tp>
        <v>0.69889999999999997</v>
        <stp/>
        <stp>StudyData</stp>
        <stp>Close(NE6) when (LocalMonth(NE6)=3 And LocalDay(NE6)=31 And LocalHour(NE6)=10 And LocalMinute(NE6)=25)</stp>
        <stp>Bar</stp>
        <stp/>
        <stp>Close</stp>
        <stp>A5C</stp>
        <stp>0</stp>
        <stp>all</stp>
        <stp/>
        <stp/>
        <stp>True</stp>
        <stp/>
        <stp/>
        <tr r="AD42" s="2"/>
      </tp>
      <tp t="s">
        <v/>
        <stp/>
        <stp>StudyData</stp>
        <stp>Close(NE6) when (LocalMonth(NE6)=3 And LocalDay(NE6)=31 And LocalHour(NE6)=11 And LocalMinute(NE6)=25)</stp>
        <stp>Bar</stp>
        <stp/>
        <stp>Close</stp>
        <stp>A5C</stp>
        <stp>0</stp>
        <stp>all</stp>
        <stp/>
        <stp/>
        <stp>True</stp>
        <stp/>
        <stp/>
        <tr r="AD54" s="2"/>
      </tp>
      <tp t="s">
        <v/>
        <stp/>
        <stp>StudyData</stp>
        <stp>Close(NE6) when (LocalMonth(NE6)=3 And LocalDay(NE6)=31 And LocalHour(NE6)=14 And LocalMinute(NE6)=20)</stp>
        <stp>Bar</stp>
        <stp/>
        <stp>Close</stp>
        <stp>A5C</stp>
        <stp>0</stp>
        <stp>all</stp>
        <stp/>
        <stp/>
        <stp>True</stp>
        <stp/>
        <stp/>
        <tr r="AD89" s="2"/>
      </tp>
      <tp t="s">
        <v/>
        <stp/>
        <stp>StudyData</stp>
        <stp>Close(NE6) when (LocalMonth(NE6)=3 And LocalDay(NE6)=31 And LocalHour(NE6)=13 And LocalMinute(NE6)=20)</stp>
        <stp>Bar</stp>
        <stp/>
        <stp>Close</stp>
        <stp>A5C</stp>
        <stp>0</stp>
        <stp>all</stp>
        <stp/>
        <stp/>
        <stp>True</stp>
        <stp/>
        <stp/>
        <tr r="AD77" s="2"/>
      </tp>
      <tp t="s">
        <v/>
        <stp/>
        <stp>StudyData</stp>
        <stp>Close(NE6) when (LocalMonth(NE6)=3 And LocalDay(NE6)=31 And LocalHour(NE6)=12 And LocalMinute(NE6)=20)</stp>
        <stp>Bar</stp>
        <stp/>
        <stp>Close</stp>
        <stp>A5C</stp>
        <stp>0</stp>
        <stp>all</stp>
        <stp/>
        <stp/>
        <stp>True</stp>
        <stp/>
        <stp/>
        <tr r="AD65" s="2"/>
      </tp>
      <tp t="s">
        <v/>
        <stp/>
        <stp>StudyData</stp>
        <stp>Close(NE6) when (LocalMonth(NE6)=3 And LocalDay(NE6)=31 And LocalHour(NE6)=11 And LocalMinute(NE6)=20)</stp>
        <stp>Bar</stp>
        <stp/>
        <stp>Close</stp>
        <stp>A5C</stp>
        <stp>0</stp>
        <stp>all</stp>
        <stp/>
        <stp/>
        <stp>True</stp>
        <stp/>
        <stp/>
        <tr r="AD53" s="2"/>
      </tp>
      <tp t="s">
        <v/>
        <stp/>
        <stp>StudyData</stp>
        <stp>Close(NE6) when (LocalMonth(NE6)=3 And LocalDay(NE6)=31 And LocalHour(NE6)=14 And LocalMinute(NE6)=25)</stp>
        <stp>Bar</stp>
        <stp/>
        <stp>Close</stp>
        <stp>A5C</stp>
        <stp>0</stp>
        <stp>all</stp>
        <stp/>
        <stp/>
        <stp>True</stp>
        <stp/>
        <stp/>
        <tr r="AD90" s="2"/>
      </tp>
      <tp>
        <v>0.69879999999999998</v>
        <stp/>
        <stp>StudyData</stp>
        <stp>Close(NE6) when (LocalMonth(NE6)=3 And LocalDay(NE6)=31 And LocalHour(NE6)=10 And LocalMinute(NE6)=20)</stp>
        <stp>Bar</stp>
        <stp/>
        <stp>Close</stp>
        <stp>A5C</stp>
        <stp>0</stp>
        <stp>all</stp>
        <stp/>
        <stp/>
        <stp>True</stp>
        <stp/>
        <stp/>
        <tr r="AD41" s="2"/>
      </tp>
      <tp t="s">
        <v/>
        <stp/>
        <stp>StudyData</stp>
        <stp>Close(NE6) when (LocalMonth(NE6)=3 And LocalDay(NE6)=31 And LocalHour(NE6)=12 And LocalMinute(NE6)=35)</stp>
        <stp>Bar</stp>
        <stp/>
        <stp>Close</stp>
        <stp>A5C</stp>
        <stp>0</stp>
        <stp>all</stp>
        <stp/>
        <stp/>
        <stp>True</stp>
        <stp/>
        <stp/>
        <tr r="AD68" s="2"/>
      </tp>
      <tp t="s">
        <v/>
        <stp/>
        <stp>StudyData</stp>
        <stp>Close(NE6) when (LocalMonth(NE6)=3 And LocalDay(NE6)=31 And LocalHour(NE6)=13 And LocalMinute(NE6)=35)</stp>
        <stp>Bar</stp>
        <stp/>
        <stp>Close</stp>
        <stp>A5C</stp>
        <stp>0</stp>
        <stp>all</stp>
        <stp/>
        <stp/>
        <stp>True</stp>
        <stp/>
        <stp/>
        <tr r="AD80" s="2"/>
      </tp>
      <tp>
        <v>0.69840000000000002</v>
        <stp/>
        <stp>StudyData</stp>
        <stp>Close(NE6) when (LocalMonth(NE6)=3 And LocalDay(NE6)=31 And LocalHour(NE6)=10 And LocalMinute(NE6)=35)</stp>
        <stp>Bar</stp>
        <stp/>
        <stp>Close</stp>
        <stp>A5C</stp>
        <stp>0</stp>
        <stp>all</stp>
        <stp/>
        <stp/>
        <stp>True</stp>
        <stp/>
        <stp/>
        <tr r="AD44" s="2"/>
      </tp>
      <tp t="s">
        <v/>
        <stp/>
        <stp>StudyData</stp>
        <stp>Close(NE6) when (LocalMonth(NE6)=3 And LocalDay(NE6)=31 And LocalHour(NE6)=11 And LocalMinute(NE6)=35)</stp>
        <stp>Bar</stp>
        <stp/>
        <stp>Close</stp>
        <stp>A5C</stp>
        <stp>0</stp>
        <stp>all</stp>
        <stp/>
        <stp/>
        <stp>True</stp>
        <stp/>
        <stp/>
        <tr r="AD56" s="2"/>
      </tp>
      <tp t="s">
        <v/>
        <stp/>
        <stp>StudyData</stp>
        <stp>Close(NE6) when (LocalMonth(NE6)=3 And LocalDay(NE6)=31 And LocalHour(NE6)=14 And LocalMinute(NE6)=30)</stp>
        <stp>Bar</stp>
        <stp/>
        <stp>Close</stp>
        <stp>A5C</stp>
        <stp>0</stp>
        <stp>all</stp>
        <stp/>
        <stp/>
        <stp>True</stp>
        <stp/>
        <stp/>
        <tr r="AD91" s="2"/>
      </tp>
      <tp t="s">
        <v/>
        <stp/>
        <stp>StudyData</stp>
        <stp>Close(NE6) when (LocalMonth(NE6)=3 And LocalDay(NE6)=31 And LocalHour(NE6)=13 And LocalMinute(NE6)=30)</stp>
        <stp>Bar</stp>
        <stp/>
        <stp>Close</stp>
        <stp>A5C</stp>
        <stp>0</stp>
        <stp>all</stp>
        <stp/>
        <stp/>
        <stp>True</stp>
        <stp/>
        <stp/>
        <tr r="AD79" s="2"/>
      </tp>
      <tp t="s">
        <v/>
        <stp/>
        <stp>StudyData</stp>
        <stp>Close(NE6) when (LocalMonth(NE6)=3 And LocalDay(NE6)=31 And LocalHour(NE6)=12 And LocalMinute(NE6)=30)</stp>
        <stp>Bar</stp>
        <stp/>
        <stp>Close</stp>
        <stp>A5C</stp>
        <stp>0</stp>
        <stp>all</stp>
        <stp/>
        <stp/>
        <stp>True</stp>
        <stp/>
        <stp/>
        <tr r="AD67" s="2"/>
      </tp>
      <tp t="s">
        <v/>
        <stp/>
        <stp>StudyData</stp>
        <stp>Close(NE6) when (LocalMonth(NE6)=3 And LocalDay(NE6)=31 And LocalHour(NE6)=11 And LocalMinute(NE6)=30)</stp>
        <stp>Bar</stp>
        <stp/>
        <stp>Close</stp>
        <stp>A5C</stp>
        <stp>0</stp>
        <stp>all</stp>
        <stp/>
        <stp/>
        <stp>True</stp>
        <stp/>
        <stp/>
        <tr r="AD55" s="2"/>
      </tp>
      <tp t="s">
        <v/>
        <stp/>
        <stp>StudyData</stp>
        <stp>Close(NE6) when (LocalMonth(NE6)=3 And LocalDay(NE6)=31 And LocalHour(NE6)=14 And LocalMinute(NE6)=35)</stp>
        <stp>Bar</stp>
        <stp/>
        <stp>Close</stp>
        <stp>A5C</stp>
        <stp>0</stp>
        <stp>all</stp>
        <stp/>
        <stp/>
        <stp>True</stp>
        <stp/>
        <stp/>
        <tr r="AD92" s="2"/>
      </tp>
      <tp>
        <v>0.69840000000000002</v>
        <stp/>
        <stp>StudyData</stp>
        <stp>Close(NE6) when (LocalMonth(NE6)=3 And LocalDay(NE6)=31 And LocalHour(NE6)=10 And LocalMinute(NE6)=30)</stp>
        <stp>Bar</stp>
        <stp/>
        <stp>Close</stp>
        <stp>A5C</stp>
        <stp>0</stp>
        <stp>all</stp>
        <stp/>
        <stp/>
        <stp>True</stp>
        <stp/>
        <stp/>
        <tr r="AD43" s="2"/>
      </tp>
      <tp t="s">
        <v/>
        <stp/>
        <stp>StudyData</stp>
        <stp>Close(JY6) when (LocalMonth(JY6)=3 And LocalDay(JY6)=31 And LocalHour(JY6)=12 And LocalMinute(JY6)=15)</stp>
        <stp>Bar</stp>
        <stp/>
        <stp>Close</stp>
        <stp>A5C</stp>
        <stp>0</stp>
        <stp>all</stp>
        <stp/>
        <stp/>
        <stp>True</stp>
        <stp/>
        <stp/>
        <tr r="R64" s="2"/>
      </tp>
      <tp t="s">
        <v/>
        <stp/>
        <stp>StudyData</stp>
        <stp>Close(JY6) when (LocalMonth(JY6)=3 And LocalDay(JY6)=31 And LocalHour(JY6)=13 And LocalMinute(JY6)=15)</stp>
        <stp>Bar</stp>
        <stp/>
        <stp>Close</stp>
        <stp>A5C</stp>
        <stp>0</stp>
        <stp>all</stp>
        <stp/>
        <stp/>
        <stp>True</stp>
        <stp/>
        <stp/>
        <tr r="R76" s="2"/>
      </tp>
      <tp>
        <v>9.0530000000000003E-3</v>
        <stp/>
        <stp>StudyData</stp>
        <stp>Close(JY6) when (LocalMonth(JY6)=3 And LocalDay(JY6)=31 And LocalHour(JY6)=10 And LocalMinute(JY6)=15)</stp>
        <stp>Bar</stp>
        <stp/>
        <stp>Close</stp>
        <stp>A5C</stp>
        <stp>0</stp>
        <stp>all</stp>
        <stp/>
        <stp/>
        <stp>True</stp>
        <stp/>
        <stp/>
        <tr r="R40" s="2"/>
      </tp>
      <tp t="s">
        <v/>
        <stp/>
        <stp>StudyData</stp>
        <stp>Close(JY6) when (LocalMonth(JY6)=3 And LocalDay(JY6)=31 And LocalHour(JY6)=15 And LocalMinute(JY6)=10)</stp>
        <stp>Bar</stp>
        <stp/>
        <stp>Close</stp>
        <stp>A5C</stp>
        <stp>0</stp>
        <stp>all</stp>
        <stp/>
        <stp/>
        <stp>True</stp>
        <stp/>
        <stp/>
        <tr r="R99" s="2"/>
      </tp>
      <tp>
        <v>9.0500000000000008E-3</v>
        <stp/>
        <stp>StudyData</stp>
        <stp>Close(JY6) when (LocalMonth(JY6)=3 And LocalDay(JY6)=31 And LocalHour(JY6)=11 And LocalMinute(JY6)=15)</stp>
        <stp>Bar</stp>
        <stp/>
        <stp>Close</stp>
        <stp>A5C</stp>
        <stp>0</stp>
        <stp>all</stp>
        <stp/>
        <stp/>
        <stp>True</stp>
        <stp/>
        <stp/>
        <tr r="R52" s="2"/>
      </tp>
      <tp t="s">
        <v/>
        <stp/>
        <stp>StudyData</stp>
        <stp>Close(JY6) when (LocalMonth(JY6)=3 And LocalDay(JY6)=31 And LocalHour(JY6)=14 And LocalMinute(JY6)=10)</stp>
        <stp>Bar</stp>
        <stp/>
        <stp>Close</stp>
        <stp>A5C</stp>
        <stp>0</stp>
        <stp>all</stp>
        <stp/>
        <stp/>
        <stp>True</stp>
        <stp/>
        <stp/>
        <tr r="R87" s="2"/>
      </tp>
      <tp t="s">
        <v/>
        <stp/>
        <stp>StudyData</stp>
        <stp>Close(JY6) when (LocalMonth(JY6)=3 And LocalDay(JY6)=31 And LocalHour(JY6)=13 And LocalMinute(JY6)=10)</stp>
        <stp>Bar</stp>
        <stp/>
        <stp>Close</stp>
        <stp>A5C</stp>
        <stp>0</stp>
        <stp>all</stp>
        <stp/>
        <stp/>
        <stp>True</stp>
        <stp/>
        <stp/>
        <tr r="R75" s="2"/>
      </tp>
      <tp t="s">
        <v/>
        <stp/>
        <stp>StudyData</stp>
        <stp>Close(JY6) when (LocalMonth(JY6)=3 And LocalDay(JY6)=31 And LocalHour(JY6)=12 And LocalMinute(JY6)=10)</stp>
        <stp>Bar</stp>
        <stp/>
        <stp>Close</stp>
        <stp>A5C</stp>
        <stp>0</stp>
        <stp>all</stp>
        <stp/>
        <stp/>
        <stp>True</stp>
        <stp/>
        <stp/>
        <tr r="R63" s="2"/>
      </tp>
      <tp>
        <v>9.0484999999999993E-3</v>
        <stp/>
        <stp>StudyData</stp>
        <stp>Close(JY6) when (LocalMonth(JY6)=3 And LocalDay(JY6)=31 And LocalHour(JY6)=11 And LocalMinute(JY6)=10)</stp>
        <stp>Bar</stp>
        <stp/>
        <stp>Close</stp>
        <stp>A5C</stp>
        <stp>0</stp>
        <stp>all</stp>
        <stp/>
        <stp/>
        <stp>True</stp>
        <stp/>
        <stp/>
        <tr r="R51" s="2"/>
      </tp>
      <tp t="s">
        <v/>
        <stp/>
        <stp>StudyData</stp>
        <stp>Close(JY6) when (LocalMonth(JY6)=3 And LocalDay(JY6)=31 And LocalHour(JY6)=14 And LocalMinute(JY6)=15)</stp>
        <stp>Bar</stp>
        <stp/>
        <stp>Close</stp>
        <stp>A5C</stp>
        <stp>0</stp>
        <stp>all</stp>
        <stp/>
        <stp/>
        <stp>True</stp>
        <stp/>
        <stp/>
        <tr r="R88" s="2"/>
      </tp>
      <tp>
        <v>9.0574999999999996E-3</v>
        <stp/>
        <stp>StudyData</stp>
        <stp>Close(JY6) when (LocalMonth(JY6)=3 And LocalDay(JY6)=31 And LocalHour(JY6)=10 And LocalMinute(JY6)=10)</stp>
        <stp>Bar</stp>
        <stp/>
        <stp>Close</stp>
        <stp>A5C</stp>
        <stp>0</stp>
        <stp>all</stp>
        <stp/>
        <stp/>
        <stp>True</stp>
        <stp/>
        <stp/>
        <tr r="R39" s="2"/>
      </tp>
      <tp t="s">
        <v/>
        <stp/>
        <stp>StudyData</stp>
        <stp>Close(JY6) when (LocalMonth(JY6)=3 And LocalDay(JY6)=31 And LocalHour(JY6)=12 And LocalMinute(JY6)=25)</stp>
        <stp>Bar</stp>
        <stp/>
        <stp>Close</stp>
        <stp>A5C</stp>
        <stp>0</stp>
        <stp>all</stp>
        <stp/>
        <stp/>
        <stp>True</stp>
        <stp/>
        <stp/>
        <tr r="R66" s="2"/>
      </tp>
      <tp t="s">
        <v/>
        <stp/>
        <stp>StudyData</stp>
        <stp>Close(JY6) when (LocalMonth(JY6)=3 And LocalDay(JY6)=31 And LocalHour(JY6)=13 And LocalMinute(JY6)=25)</stp>
        <stp>Bar</stp>
        <stp/>
        <stp>Close</stp>
        <stp>A5C</stp>
        <stp>0</stp>
        <stp>all</stp>
        <stp/>
        <stp/>
        <stp>True</stp>
        <stp/>
        <stp/>
        <tr r="R78" s="2"/>
      </tp>
      <tp>
        <v>9.0480000000000005E-3</v>
        <stp/>
        <stp>StudyData</stp>
        <stp>Close(JY6) when (LocalMonth(JY6)=3 And LocalDay(JY6)=31 And LocalHour(JY6)=10 And LocalMinute(JY6)=25)</stp>
        <stp>Bar</stp>
        <stp/>
        <stp>Close</stp>
        <stp>A5C</stp>
        <stp>0</stp>
        <stp>all</stp>
        <stp/>
        <stp/>
        <stp>True</stp>
        <stp/>
        <stp/>
        <tr r="R42" s="2"/>
      </tp>
      <tp t="s">
        <v/>
        <stp/>
        <stp>StudyData</stp>
        <stp>Close(JY6) when (LocalMonth(JY6)=3 And LocalDay(JY6)=31 And LocalHour(JY6)=11 And LocalMinute(JY6)=25)</stp>
        <stp>Bar</stp>
        <stp/>
        <stp>Close</stp>
        <stp>A5C</stp>
        <stp>0</stp>
        <stp>all</stp>
        <stp/>
        <stp/>
        <stp>True</stp>
        <stp/>
        <stp/>
        <tr r="R54" s="2"/>
      </tp>
      <tp t="s">
        <v/>
        <stp/>
        <stp>StudyData</stp>
        <stp>Close(JY6) when (LocalMonth(JY6)=3 And LocalDay(JY6)=31 And LocalHour(JY6)=14 And LocalMinute(JY6)=20)</stp>
        <stp>Bar</stp>
        <stp/>
        <stp>Close</stp>
        <stp>A5C</stp>
        <stp>0</stp>
        <stp>all</stp>
        <stp/>
        <stp/>
        <stp>True</stp>
        <stp/>
        <stp/>
        <tr r="R89" s="2"/>
      </tp>
      <tp t="s">
        <v/>
        <stp/>
        <stp>StudyData</stp>
        <stp>Close(JY6) when (LocalMonth(JY6)=3 And LocalDay(JY6)=31 And LocalHour(JY6)=13 And LocalMinute(JY6)=20)</stp>
        <stp>Bar</stp>
        <stp/>
        <stp>Close</stp>
        <stp>A5C</stp>
        <stp>0</stp>
        <stp>all</stp>
        <stp/>
        <stp/>
        <stp>True</stp>
        <stp/>
        <stp/>
        <tr r="R77" s="2"/>
      </tp>
      <tp t="s">
        <v/>
        <stp/>
        <stp>StudyData</stp>
        <stp>Close(JY6) when (LocalMonth(JY6)=3 And LocalDay(JY6)=31 And LocalHour(JY6)=12 And LocalMinute(JY6)=20)</stp>
        <stp>Bar</stp>
        <stp/>
        <stp>Close</stp>
        <stp>A5C</stp>
        <stp>0</stp>
        <stp>all</stp>
        <stp/>
        <stp/>
        <stp>True</stp>
        <stp/>
        <stp/>
        <tr r="R65" s="2"/>
      </tp>
      <tp t="s">
        <v/>
        <stp/>
        <stp>StudyData</stp>
        <stp>Close(JY6) when (LocalMonth(JY6)=3 And LocalDay(JY6)=31 And LocalHour(JY6)=11 And LocalMinute(JY6)=20)</stp>
        <stp>Bar</stp>
        <stp/>
        <stp>Close</stp>
        <stp>A5C</stp>
        <stp>0</stp>
        <stp>all</stp>
        <stp/>
        <stp/>
        <stp>True</stp>
        <stp/>
        <stp/>
        <tr r="R53" s="2"/>
      </tp>
      <tp t="s">
        <v/>
        <stp/>
        <stp>StudyData</stp>
        <stp>Close(JY6) when (LocalMonth(JY6)=3 And LocalDay(JY6)=31 And LocalHour(JY6)=14 And LocalMinute(JY6)=25)</stp>
        <stp>Bar</stp>
        <stp/>
        <stp>Close</stp>
        <stp>A5C</stp>
        <stp>0</stp>
        <stp>all</stp>
        <stp/>
        <stp/>
        <stp>True</stp>
        <stp/>
        <stp/>
        <tr r="R90" s="2"/>
      </tp>
      <tp>
        <v>9.0500000000000008E-3</v>
        <stp/>
        <stp>StudyData</stp>
        <stp>Close(JY6) when (LocalMonth(JY6)=3 And LocalDay(JY6)=31 And LocalHour(JY6)=10 And LocalMinute(JY6)=20)</stp>
        <stp>Bar</stp>
        <stp/>
        <stp>Close</stp>
        <stp>A5C</stp>
        <stp>0</stp>
        <stp>all</stp>
        <stp/>
        <stp/>
        <stp>True</stp>
        <stp/>
        <stp/>
        <tr r="R41" s="2"/>
      </tp>
      <tp t="s">
        <v/>
        <stp/>
        <stp>StudyData</stp>
        <stp>Close(JY6) when (LocalMonth(JY6)=3 And LocalDay(JY6)=31 And LocalHour(JY6)=12 And LocalMinute(JY6)=35)</stp>
        <stp>Bar</stp>
        <stp/>
        <stp>Close</stp>
        <stp>A5C</stp>
        <stp>0</stp>
        <stp>all</stp>
        <stp/>
        <stp/>
        <stp>True</stp>
        <stp/>
        <stp/>
        <tr r="R68" s="2"/>
      </tp>
      <tp t="s">
        <v/>
        <stp/>
        <stp>StudyData</stp>
        <stp>Close(JY6) when (LocalMonth(JY6)=3 And LocalDay(JY6)=31 And LocalHour(JY6)=13 And LocalMinute(JY6)=35)</stp>
        <stp>Bar</stp>
        <stp/>
        <stp>Close</stp>
        <stp>A5C</stp>
        <stp>0</stp>
        <stp>all</stp>
        <stp/>
        <stp/>
        <stp>True</stp>
        <stp/>
        <stp/>
        <tr r="R80" s="2"/>
      </tp>
      <tp>
        <v>9.0465000000000007E-3</v>
        <stp/>
        <stp>StudyData</stp>
        <stp>Close(JY6) when (LocalMonth(JY6)=3 And LocalDay(JY6)=31 And LocalHour(JY6)=10 And LocalMinute(JY6)=35)</stp>
        <stp>Bar</stp>
        <stp/>
        <stp>Close</stp>
        <stp>A5C</stp>
        <stp>0</stp>
        <stp>all</stp>
        <stp/>
        <stp/>
        <stp>True</stp>
        <stp/>
        <stp/>
        <tr r="R44" s="2"/>
      </tp>
      <tp t="s">
        <v/>
        <stp/>
        <stp>StudyData</stp>
        <stp>Close(JY6) when (LocalMonth(JY6)=3 And LocalDay(JY6)=31 And LocalHour(JY6)=11 And LocalMinute(JY6)=35)</stp>
        <stp>Bar</stp>
        <stp/>
        <stp>Close</stp>
        <stp>A5C</stp>
        <stp>0</stp>
        <stp>all</stp>
        <stp/>
        <stp/>
        <stp>True</stp>
        <stp/>
        <stp/>
        <tr r="R56" s="2"/>
      </tp>
      <tp t="s">
        <v/>
        <stp/>
        <stp>StudyData</stp>
        <stp>Close(JY6) when (LocalMonth(JY6)=3 And LocalDay(JY6)=31 And LocalHour(JY6)=14 And LocalMinute(JY6)=30)</stp>
        <stp>Bar</stp>
        <stp/>
        <stp>Close</stp>
        <stp>A5C</stp>
        <stp>0</stp>
        <stp>all</stp>
        <stp/>
        <stp/>
        <stp>True</stp>
        <stp/>
        <stp/>
        <tr r="R91" s="2"/>
      </tp>
      <tp t="s">
        <v/>
        <stp/>
        <stp>StudyData</stp>
        <stp>Close(JY6) when (LocalMonth(JY6)=3 And LocalDay(JY6)=31 And LocalHour(JY6)=13 And LocalMinute(JY6)=30)</stp>
        <stp>Bar</stp>
        <stp/>
        <stp>Close</stp>
        <stp>A5C</stp>
        <stp>0</stp>
        <stp>all</stp>
        <stp/>
        <stp/>
        <stp>True</stp>
        <stp/>
        <stp/>
        <tr r="R79" s="2"/>
      </tp>
      <tp t="s">
        <v/>
        <stp/>
        <stp>StudyData</stp>
        <stp>Close(JY6) when (LocalMonth(JY6)=3 And LocalDay(JY6)=31 And LocalHour(JY6)=12 And LocalMinute(JY6)=30)</stp>
        <stp>Bar</stp>
        <stp/>
        <stp>Close</stp>
        <stp>A5C</stp>
        <stp>0</stp>
        <stp>all</stp>
        <stp/>
        <stp/>
        <stp>True</stp>
        <stp/>
        <stp/>
        <tr r="R67" s="2"/>
      </tp>
      <tp t="s">
        <v/>
        <stp/>
        <stp>StudyData</stp>
        <stp>Close(JY6) when (LocalMonth(JY6)=3 And LocalDay(JY6)=31 And LocalHour(JY6)=11 And LocalMinute(JY6)=30)</stp>
        <stp>Bar</stp>
        <stp/>
        <stp>Close</stp>
        <stp>A5C</stp>
        <stp>0</stp>
        <stp>all</stp>
        <stp/>
        <stp/>
        <stp>True</stp>
        <stp/>
        <stp/>
        <tr r="R55" s="2"/>
      </tp>
      <tp t="s">
        <v/>
        <stp/>
        <stp>StudyData</stp>
        <stp>Close(JY6) when (LocalMonth(JY6)=3 And LocalDay(JY6)=31 And LocalHour(JY6)=14 And LocalMinute(JY6)=35)</stp>
        <stp>Bar</stp>
        <stp/>
        <stp>Close</stp>
        <stp>A5C</stp>
        <stp>0</stp>
        <stp>all</stp>
        <stp/>
        <stp/>
        <stp>True</stp>
        <stp/>
        <stp/>
        <tr r="R92" s="2"/>
      </tp>
      <tp>
        <v>9.0469999999999995E-3</v>
        <stp/>
        <stp>StudyData</stp>
        <stp>Close(JY6) when (LocalMonth(JY6)=3 And LocalDay(JY6)=31 And LocalHour(JY6)=10 And LocalMinute(JY6)=30)</stp>
        <stp>Bar</stp>
        <stp/>
        <stp>Close</stp>
        <stp>A5C</stp>
        <stp>0</stp>
        <stp>all</stp>
        <stp/>
        <stp/>
        <stp>True</stp>
        <stp/>
        <stp/>
        <tr r="R43" s="2"/>
      </tp>
      <tp t="s">
        <v/>
        <stp/>
        <stp>StudyData</stp>
        <stp>Close(JY6) when (LocalMonth(JY6)=3 And LocalDay(JY6)=31 And LocalHour(JY6)=12 And LocalMinute(JY6)=45)</stp>
        <stp>Bar</stp>
        <stp/>
        <stp>Close</stp>
        <stp>A5C</stp>
        <stp>0</stp>
        <stp>all</stp>
        <stp/>
        <stp/>
        <stp>True</stp>
        <stp/>
        <stp/>
        <tr r="R70" s="2"/>
      </tp>
      <tp t="s">
        <v/>
        <stp/>
        <stp>StudyData</stp>
        <stp>Close(JY6) when (LocalMonth(JY6)=3 And LocalDay(JY6)=31 And LocalHour(JY6)=13 And LocalMinute(JY6)=45)</stp>
        <stp>Bar</stp>
        <stp/>
        <stp>Close</stp>
        <stp>A5C</stp>
        <stp>0</stp>
        <stp>all</stp>
        <stp/>
        <stp/>
        <stp>True</stp>
        <stp/>
        <stp/>
        <tr r="R82" s="2"/>
      </tp>
      <tp>
        <v>9.0469999999999995E-3</v>
        <stp/>
        <stp>StudyData</stp>
        <stp>Close(JY6) when (LocalMonth(JY6)=3 And LocalDay(JY6)=31 And LocalHour(JY6)=10 And LocalMinute(JY6)=45)</stp>
        <stp>Bar</stp>
        <stp/>
        <stp>Close</stp>
        <stp>A5C</stp>
        <stp>0</stp>
        <stp>all</stp>
        <stp/>
        <stp/>
        <stp>True</stp>
        <stp/>
        <stp/>
        <tr r="R46" s="2"/>
      </tp>
      <tp t="s">
        <v/>
        <stp/>
        <stp>StudyData</stp>
        <stp>Close(JY6) when (LocalMonth(JY6)=3 And LocalDay(JY6)=31 And LocalHour(JY6)=11 And LocalMinute(JY6)=45)</stp>
        <stp>Bar</stp>
        <stp/>
        <stp>Close</stp>
        <stp>A5C</stp>
        <stp>0</stp>
        <stp>all</stp>
        <stp/>
        <stp/>
        <stp>True</stp>
        <stp/>
        <stp/>
        <tr r="R58" s="2"/>
      </tp>
      <tp t="s">
        <v/>
        <stp/>
        <stp>StudyData</stp>
        <stp>Close(JY6) when (LocalMonth(JY6)=3 And LocalDay(JY6)=31 And LocalHour(JY6)=14 And LocalMinute(JY6)=40)</stp>
        <stp>Bar</stp>
        <stp/>
        <stp>Close</stp>
        <stp>A5C</stp>
        <stp>0</stp>
        <stp>all</stp>
        <stp/>
        <stp/>
        <stp>True</stp>
        <stp/>
        <stp/>
        <tr r="R93" s="2"/>
      </tp>
      <tp t="s">
        <v/>
        <stp/>
        <stp>StudyData</stp>
        <stp>Close(JY6) when (LocalMonth(JY6)=3 And LocalDay(JY6)=31 And LocalHour(JY6)=13 And LocalMinute(JY6)=40)</stp>
        <stp>Bar</stp>
        <stp/>
        <stp>Close</stp>
        <stp>A5C</stp>
        <stp>0</stp>
        <stp>all</stp>
        <stp/>
        <stp/>
        <stp>True</stp>
        <stp/>
        <stp/>
        <tr r="R81" s="2"/>
      </tp>
      <tp t="s">
        <v/>
        <stp/>
        <stp>StudyData</stp>
        <stp>Close(JY6) when (LocalMonth(JY6)=3 And LocalDay(JY6)=31 And LocalHour(JY6)=12 And LocalMinute(JY6)=40)</stp>
        <stp>Bar</stp>
        <stp/>
        <stp>Close</stp>
        <stp>A5C</stp>
        <stp>0</stp>
        <stp>all</stp>
        <stp/>
        <stp/>
        <stp>True</stp>
        <stp/>
        <stp/>
        <tr r="R69" s="2"/>
      </tp>
      <tp t="s">
        <v/>
        <stp/>
        <stp>StudyData</stp>
        <stp>Close(JY6) when (LocalMonth(JY6)=3 And LocalDay(JY6)=31 And LocalHour(JY6)=11 And LocalMinute(JY6)=40)</stp>
        <stp>Bar</stp>
        <stp/>
        <stp>Close</stp>
        <stp>A5C</stp>
        <stp>0</stp>
        <stp>all</stp>
        <stp/>
        <stp/>
        <stp>True</stp>
        <stp/>
        <stp/>
        <tr r="R57" s="2"/>
      </tp>
      <tp t="s">
        <v/>
        <stp/>
        <stp>StudyData</stp>
        <stp>Close(JY6) when (LocalMonth(JY6)=3 And LocalDay(JY6)=31 And LocalHour(JY6)=14 And LocalMinute(JY6)=45)</stp>
        <stp>Bar</stp>
        <stp/>
        <stp>Close</stp>
        <stp>A5C</stp>
        <stp>0</stp>
        <stp>all</stp>
        <stp/>
        <stp/>
        <stp>True</stp>
        <stp/>
        <stp/>
        <tr r="R94" s="2"/>
      </tp>
      <tp>
        <v>9.0484999999999993E-3</v>
        <stp/>
        <stp>StudyData</stp>
        <stp>Close(JY6) when (LocalMonth(JY6)=3 And LocalDay(JY6)=31 And LocalHour(JY6)=10 And LocalMinute(JY6)=40)</stp>
        <stp>Bar</stp>
        <stp/>
        <stp>Close</stp>
        <stp>A5C</stp>
        <stp>0</stp>
        <stp>all</stp>
        <stp/>
        <stp/>
        <stp>True</stp>
        <stp/>
        <stp/>
        <tr r="R45" s="2"/>
      </tp>
      <tp t="s">
        <v/>
        <stp/>
        <stp>StudyData</stp>
        <stp>Close(JY6) when (LocalMonth(JY6)=3 And LocalDay(JY6)=31 And LocalHour(JY6)=12 And LocalMinute(JY6)=55)</stp>
        <stp>Bar</stp>
        <stp/>
        <stp>Close</stp>
        <stp>A5C</stp>
        <stp>0</stp>
        <stp>all</stp>
        <stp/>
        <stp/>
        <stp>True</stp>
        <stp/>
        <stp/>
        <tr r="R72" s="2"/>
      </tp>
      <tp t="s">
        <v/>
        <stp/>
        <stp>StudyData</stp>
        <stp>Close(JY6) when (LocalMonth(JY6)=3 And LocalDay(JY6)=31 And LocalHour(JY6)=13 And LocalMinute(JY6)=55)</stp>
        <stp>Bar</stp>
        <stp/>
        <stp>Close</stp>
        <stp>A5C</stp>
        <stp>0</stp>
        <stp>all</stp>
        <stp/>
        <stp/>
        <stp>True</stp>
        <stp/>
        <stp/>
        <tr r="R84" s="2"/>
      </tp>
      <tp>
        <v>9.0469999999999995E-3</v>
        <stp/>
        <stp>StudyData</stp>
        <stp>Close(JY6) when (LocalMonth(JY6)=3 And LocalDay(JY6)=31 And LocalHour(JY6)=10 And LocalMinute(JY6)=55)</stp>
        <stp>Bar</stp>
        <stp/>
        <stp>Close</stp>
        <stp>A5C</stp>
        <stp>0</stp>
        <stp>all</stp>
        <stp/>
        <stp/>
        <stp>True</stp>
        <stp/>
        <stp/>
        <tr r="R48" s="2"/>
      </tp>
      <tp t="s">
        <v/>
        <stp/>
        <stp>StudyData</stp>
        <stp>Close(JY6) when (LocalMonth(JY6)=3 And LocalDay(JY6)=31 And LocalHour(JY6)=11 And LocalMinute(JY6)=55)</stp>
        <stp>Bar</stp>
        <stp/>
        <stp>Close</stp>
        <stp>A5C</stp>
        <stp>0</stp>
        <stp>all</stp>
        <stp/>
        <stp/>
        <stp>True</stp>
        <stp/>
        <stp/>
        <tr r="R60" s="2"/>
      </tp>
      <tp t="s">
        <v/>
        <stp/>
        <stp>StudyData</stp>
        <stp>Close(JY6) when (LocalMonth(JY6)=3 And LocalDay(JY6)=31 And LocalHour(JY6)=14 And LocalMinute(JY6)=50)</stp>
        <stp>Bar</stp>
        <stp/>
        <stp>Close</stp>
        <stp>A5C</stp>
        <stp>0</stp>
        <stp>all</stp>
        <stp/>
        <stp/>
        <stp>True</stp>
        <stp/>
        <stp/>
        <tr r="R95" s="2"/>
      </tp>
      <tp t="s">
        <v/>
        <stp/>
        <stp>StudyData</stp>
        <stp>Close(JY6) when (LocalMonth(JY6)=3 And LocalDay(JY6)=31 And LocalHour(JY6)=13 And LocalMinute(JY6)=50)</stp>
        <stp>Bar</stp>
        <stp/>
        <stp>Close</stp>
        <stp>A5C</stp>
        <stp>0</stp>
        <stp>all</stp>
        <stp/>
        <stp/>
        <stp>True</stp>
        <stp/>
        <stp/>
        <tr r="R83" s="2"/>
      </tp>
      <tp t="s">
        <v/>
        <stp/>
        <stp>StudyData</stp>
        <stp>Close(JY6) when (LocalMonth(JY6)=3 And LocalDay(JY6)=31 And LocalHour(JY6)=12 And LocalMinute(JY6)=50)</stp>
        <stp>Bar</stp>
        <stp/>
        <stp>Close</stp>
        <stp>A5C</stp>
        <stp>0</stp>
        <stp>all</stp>
        <stp/>
        <stp/>
        <stp>True</stp>
        <stp/>
        <stp/>
        <tr r="R71" s="2"/>
      </tp>
      <tp t="s">
        <v/>
        <stp/>
        <stp>StudyData</stp>
        <stp>Close(JY6) when (LocalMonth(JY6)=3 And LocalDay(JY6)=31 And LocalHour(JY6)=11 And LocalMinute(JY6)=50)</stp>
        <stp>Bar</stp>
        <stp/>
        <stp>Close</stp>
        <stp>A5C</stp>
        <stp>0</stp>
        <stp>all</stp>
        <stp/>
        <stp/>
        <stp>True</stp>
        <stp/>
        <stp/>
        <tr r="R59" s="2"/>
      </tp>
      <tp t="s">
        <v/>
        <stp/>
        <stp>StudyData</stp>
        <stp>Close(JY6) when (LocalMonth(JY6)=3 And LocalDay(JY6)=31 And LocalHour(JY6)=14 And LocalMinute(JY6)=55)</stp>
        <stp>Bar</stp>
        <stp/>
        <stp>Close</stp>
        <stp>A5C</stp>
        <stp>0</stp>
        <stp>all</stp>
        <stp/>
        <stp/>
        <stp>True</stp>
        <stp/>
        <stp/>
        <tr r="R96" s="2"/>
      </tp>
      <tp>
        <v>9.0495000000000003E-3</v>
        <stp/>
        <stp>StudyData</stp>
        <stp>Close(JY6) when (LocalMonth(JY6)=3 And LocalDay(JY6)=31 And LocalHour(JY6)=10 And LocalMinute(JY6)=50)</stp>
        <stp>Bar</stp>
        <stp/>
        <stp>Close</stp>
        <stp>A5C</stp>
        <stp>0</stp>
        <stp>all</stp>
        <stp/>
        <stp/>
        <stp>True</stp>
        <stp/>
        <stp/>
        <tr r="R47" s="2"/>
      </tp>
      <tp>
        <v>0.79080000000000006</v>
        <stp/>
        <stp>ContractData</stp>
        <stp>CA6</stp>
        <stp>Y_Low</stp>
        <stp/>
        <stp>T</stp>
        <tr r="AD4" s="1"/>
      </tp>
      <tp>
        <v>0.75870000000000004</v>
        <stp/>
        <stp>ContractData</stp>
        <stp>DA6</stp>
        <stp>Y_Low</stp>
        <stp/>
        <stp>T</stp>
        <tr r="E43" s="1"/>
      </tp>
      <tp>
        <v>0.85270000000000001</v>
        <stp/>
        <stp>StudyData</stp>
        <stp>Close(EB) when (LocalMonth(EB)=3 And LocalDay(EB)=31 And LocalHour(EB)=7 And LocalMinute(EB)=45)</stp>
        <stp>Bar</stp>
        <stp/>
        <stp>Close</stp>
        <stp>A5C</stp>
        <stp>0</stp>
        <stp>all</stp>
        <stp/>
        <stp/>
        <stp>True</stp>
        <stp/>
        <stp/>
        <tr r="AG10" s="2"/>
      </tp>
      <tp>
        <v>0.85270000000000001</v>
        <stp/>
        <stp>StudyData</stp>
        <stp>Close(EB) when (LocalMonth(EB)=3 And LocalDay(EB)=31 And LocalHour(EB)=7 And LocalMinute(EB)=40)</stp>
        <stp>Bar</stp>
        <stp/>
        <stp>Close</stp>
        <stp>A5C</stp>
        <stp>0</stp>
        <stp>all</stp>
        <stp/>
        <stp/>
        <stp>True</stp>
        <stp/>
        <stp/>
        <tr r="AG9" s="2"/>
      </tp>
      <tp>
        <v>0.8528</v>
        <stp/>
        <stp>StudyData</stp>
        <stp>Close(EB) when (LocalMonth(EB)=3 And LocalDay(EB)=31 And LocalHour(EB)=7 And LocalMinute(EB)=55)</stp>
        <stp>Bar</stp>
        <stp/>
        <stp>Close</stp>
        <stp>A5C</stp>
        <stp>0</stp>
        <stp>all</stp>
        <stp/>
        <stp/>
        <stp>True</stp>
        <stp/>
        <stp/>
        <tr r="AG12" s="2"/>
      </tp>
      <tp>
        <v>0.85260000000000002</v>
        <stp/>
        <stp>StudyData</stp>
        <stp>Close(EB) when (LocalMonth(EB)=3 And LocalDay(EB)=31 And LocalHour(EB)=7 And LocalMinute(EB)=50)</stp>
        <stp>Bar</stp>
        <stp/>
        <stp>Close</stp>
        <stp>A5C</stp>
        <stp>0</stp>
        <stp>all</stp>
        <stp/>
        <stp/>
        <stp>True</stp>
        <stp/>
        <stp/>
        <tr r="AG11" s="2"/>
      </tp>
      <tp>
        <v>0.85304999999999997</v>
        <stp/>
        <stp>StudyData</stp>
        <stp>Close(EB) when (LocalMonth(EB)=3 And LocalDay(EB)=31 And LocalHour(EB)=7 And LocalMinute(EB)=25)</stp>
        <stp>Bar</stp>
        <stp/>
        <stp>Close</stp>
        <stp>A5C</stp>
        <stp>0</stp>
        <stp>all</stp>
        <stp/>
        <stp/>
        <stp>True</stp>
        <stp/>
        <stp/>
        <tr r="AG6" s="2"/>
      </tp>
      <tp>
        <v>0.85304999999999997</v>
        <stp/>
        <stp>StudyData</stp>
        <stp>Close(EB) when (LocalMonth(EB)=3 And LocalDay(EB)=31 And LocalHour(EB)=7 And LocalMinute(EB)=20)</stp>
        <stp>Bar</stp>
        <stp/>
        <stp>Close</stp>
        <stp>A5C</stp>
        <stp>0</stp>
        <stp>all</stp>
        <stp/>
        <stp/>
        <stp>True</stp>
        <stp/>
        <stp/>
        <tr r="AG5" s="2"/>
      </tp>
      <tp>
        <v>0.85289999999999999</v>
        <stp/>
        <stp>StudyData</stp>
        <stp>Close(EB) when (LocalMonth(EB)=3 And LocalDay(EB)=31 And LocalHour(EB)=7 And LocalMinute(EB)=35)</stp>
        <stp>Bar</stp>
        <stp/>
        <stp>Close</stp>
        <stp>A5C</stp>
        <stp>0</stp>
        <stp>all</stp>
        <stp/>
        <stp/>
        <stp>True</stp>
        <stp/>
        <stp/>
        <tr r="AG8" s="2"/>
      </tp>
      <tp>
        <v>0.85304999999999997</v>
        <stp/>
        <stp>StudyData</stp>
        <stp>Close(EB) when (LocalMonth(EB)=3 And LocalDay(EB)=31 And LocalHour(EB)=7 And LocalMinute(EB)=30)</stp>
        <stp>Bar</stp>
        <stp/>
        <stp>Close</stp>
        <stp>A5C</stp>
        <stp>0</stp>
        <stp>all</stp>
        <stp/>
        <stp/>
        <stp>True</stp>
        <stp/>
        <stp/>
        <tr r="AG7" s="2"/>
      </tp>
      <tp>
        <v>0.85314999999999996</v>
        <stp/>
        <stp>StudyData</stp>
        <stp>Close(EB) when (LocalMonth(EB)=3 And LocalDay(EB)=31 And LocalHour(EB)=7 And LocalMinute(EB)=15)</stp>
        <stp>Bar</stp>
        <stp/>
        <stp>Close</stp>
        <stp>A5C</stp>
        <stp>0</stp>
        <stp>all</stp>
        <stp/>
        <stp/>
        <stp>True</stp>
        <stp/>
        <stp/>
        <tr r="AG4" s="2"/>
      </tp>
      <tp>
        <v>0.85314999999999996</v>
        <stp/>
        <stp>StudyData</stp>
        <stp>Close(EB) when (LocalMonth(EB)=3 And LocalDay(EB)=31 And LocalHour(EB)=7 And LocalMinute(EB)=10)</stp>
        <stp>Bar</stp>
        <stp/>
        <stp>Close</stp>
        <stp>A5C</stp>
        <stp>0</stp>
        <stp>all</stp>
        <stp/>
        <stp/>
        <stp>True</stp>
        <stp/>
        <stp/>
        <tr r="AG3" s="2"/>
      </tp>
      <tp>
        <v>9.0685000000000002E-3</v>
        <stp/>
        <stp>StudyData</stp>
        <stp>JY6M21</stp>
        <stp>Bar</stp>
        <stp/>
        <stp>Close</stp>
        <stp>D</stp>
        <stp>-1</stp>
        <stp/>
        <stp/>
        <stp/>
        <stp/>
        <stp>T</stp>
        <tr r="AI36" s="1"/>
        <tr r="AI36" s="1"/>
      </tp>
      <tp>
        <v>77.444650970699996</v>
        <stp/>
        <stp>StudyData</stp>
        <stp>Correlation(NE6,SF6,Period:=10,InputChoice1:=Close,InputChoice2:=Close)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W11" s="1"/>
      </tp>
      <tp>
        <v>77.444650970699996</v>
        <stp/>
        <stp>StudyData</stp>
        <stp>Correlation(SF6,NE6,Period:=10,InputChoice1:=Close,InputChoice2:=Close)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X10" s="1"/>
      </tp>
      <tp>
        <v>4.8219999999999999E-2</v>
        <stp/>
        <stp>StudyData</stp>
        <stp>MX6M21</stp>
        <stp>Bar</stp>
        <stp/>
        <stp>Close</stp>
        <stp>D</stp>
        <stp>-1</stp>
        <stp/>
        <stp/>
        <stp/>
        <stp/>
        <stp>T</stp>
        <tr r="AI42" s="1"/>
        <tr r="AI42" s="1"/>
      </tp>
      <tp>
        <v>13.7000792333</v>
        <stp/>
        <stp>StudyData</stp>
        <stp>Correlation(DA6,GCE,Period:=10,InputChoice1:=Close,InputChoice2:=Close)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Z8" s="1"/>
      </tp>
      <tp>
        <v>13.7000792333</v>
        <stp/>
        <stp>StudyData</stp>
        <stp>Correlation(GCE,DA6,Period:=10,InputChoice1:=Close,InputChoice2:=Close)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U13" s="1"/>
      </tp>
      <tp>
        <v>1E-4</v>
        <stp/>
        <stp>ContractData</stp>
        <stp>Tsize(SF6)</stp>
        <stp>LastQuoteToday</stp>
        <stp/>
        <stp>T</stp>
        <tr r="AG25" s="1"/>
      </tp>
      <tp>
        <v>1.0000000000000001E-5</v>
        <stp/>
        <stp>ContractData</stp>
        <stp>Tsize(NK6)</stp>
        <stp>LastQuoteToday</stp>
        <stp/>
        <stp>T</stp>
        <tr r="AG51" s="1"/>
      </tp>
      <tp>
        <v>1E-4</v>
        <stp/>
        <stp>ContractData</stp>
        <stp>Tsize(NE6)</stp>
        <stp>LastQuoteToday</stp>
        <stp/>
        <stp>T</stp>
        <tr r="AG38" s="1"/>
      </tp>
      <tp>
        <v>4.9999999999999998E-7</v>
        <stp/>
        <stp>ContractData</stp>
        <stp>Tsize(JY6)</stp>
        <stp>LastQuoteToday</stp>
        <stp/>
        <stp>T</stp>
        <tr r="A38" s="1"/>
      </tp>
      <tp>
        <v>5.0000000000000002E-5</v>
        <stp/>
        <stp>ContractData</stp>
        <stp>Tsize(DA6)</stp>
        <stp>LastQuoteToday</stp>
        <stp/>
        <stp>T</stp>
        <tr r="A51" s="1"/>
      </tp>
      <tp>
        <v>5.0000000000000002E-5</v>
        <stp/>
        <stp>ContractData</stp>
        <stp>Tsize(EU6)</stp>
        <stp>LastQuoteToday</stp>
        <stp/>
        <stp>T</stp>
        <tr r="A25" s="1"/>
      </tp>
      <tp>
        <v>1E-4</v>
        <stp/>
        <stp>ContractData</stp>
        <stp>Tsize(BP6)</stp>
        <stp>LastQuoteToday</stp>
        <stp/>
        <stp>T</stp>
        <tr r="A12" s="1"/>
      </tp>
      <tp>
        <v>5.0000000000000002E-5</v>
        <stp/>
        <stp>ContractData</stp>
        <stp>Tsize(CA6)</stp>
        <stp>LastQuoteToday</stp>
        <stp/>
        <stp>T</stp>
        <tr r="AG12" s="1"/>
      </tp>
      <tp>
        <v>0.85209999999999997</v>
        <stp/>
        <stp>StudyData</stp>
        <stp>EB</stp>
        <stp>FG</stp>
        <stp/>
        <stp>Close</stp>
        <stp>10</stp>
        <stp/>
        <stp/>
        <stp/>
        <stp/>
        <stp/>
        <stp>T</stp>
        <tr r="AI12" s="1"/>
        <tr r="I24" s="1"/>
      </tp>
      <tp>
        <v>1.0634999999999999</v>
        <stp/>
        <stp>StudyData</stp>
        <stp>SF6M21</stp>
        <stp>Bar</stp>
        <stp/>
        <stp>Close</stp>
        <stp>D</stp>
        <stp>-1</stp>
        <stp/>
        <stp/>
        <stp/>
        <stp/>
        <stp>T</stp>
        <tr r="AI39" s="1"/>
        <tr r="AI39" s="1"/>
      </tp>
      <tp>
        <v>45.067538739299998</v>
        <stp/>
        <stp>StudyData</stp>
        <stp>Correlation(EU6,GCE,Period:=10,InputChoice1:=Close,InputChoice2:=Close)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Z6" s="1"/>
      </tp>
      <tp>
        <v>45.067538739299998</v>
        <stp/>
        <stp>StudyData</stp>
        <stp>Correlation(GCE,EU6,Period:=10,InputChoice1:=Close,InputChoice2:=Close)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S13" s="1"/>
      </tp>
      <tp>
        <v>0.6976</v>
        <stp/>
        <stp>StudyData</stp>
        <stp>NE6M21</stp>
        <stp>Bar</stp>
        <stp/>
        <stp>Close</stp>
        <stp>D</stp>
        <stp>-1</stp>
        <stp/>
        <stp/>
        <stp/>
        <stp/>
        <stp>T</stp>
        <tr r="AI40" s="1"/>
        <tr r="AI40" s="1"/>
      </tp>
      <tp>
        <v>72.989642812</v>
        <stp/>
        <stp>StudyData</stp>
        <stp>Correlation(DA6,EU6,Period:=10,InputChoice1:=Close,InputChoice2:=Close)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S8" s="1"/>
      </tp>
      <tp>
        <v>72.989642812</v>
        <stp/>
        <stp>StudyData</stp>
        <stp>Correlation(EU6,DA6,Period:=10,InputChoice1:=Close,InputChoice2:=Close)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U6" s="1"/>
      </tp>
      <tp>
        <v>71.889117520900001</v>
        <stp/>
        <stp>StudyData</stp>
        <stp>Correlation(BP6,CA6,Period:=10,InputChoice1:=Close,InputChoice2:=Close)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V5" s="1"/>
      </tp>
      <tp>
        <v>0.85210000000000008</v>
        <stp/>
        <stp>ContractData</stp>
        <stp>EBM21</stp>
        <stp>LastTrade</stp>
        <stp/>
        <stp>T</stp>
        <tr r="AK58" s="1"/>
      </tp>
      <tp>
        <v>89.576798238699993</v>
        <stp/>
        <stp>StudyData</stp>
        <stp>Correlation(BP6,EU6,Period:=10,InputChoice1:=Close,InputChoice2:=Close)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S5" s="1"/>
      </tp>
      <tp>
        <v>87.987896048899998</v>
        <stp/>
        <stp>StudyData</stp>
        <stp>Correlation(CA6,DA6,Period:=10,InputChoice1:=Close,InputChoice2:=Close)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U9" s="1"/>
      </tp>
      <tp>
        <v>87.987896048899998</v>
        <stp/>
        <stp>StudyData</stp>
        <stp>Correlation(DA6,CA6,Period:=10,InputChoice1:=Close,InputChoice2:=Close)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V8" s="1"/>
      </tp>
      <tp>
        <v>61.163820876400003</v>
        <stp/>
        <stp>StudyData</stp>
        <stp>Correlation(CA6,EU6,Period:=10,InputChoice1:=Close,InputChoice2:=Close)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S9" s="1"/>
      </tp>
      <tp>
        <v>61.163820876400003</v>
        <stp/>
        <stp>StudyData</stp>
        <stp>Correlation(EU6,CA6,Period:=10,InputChoice1:=Close,InputChoice2:=Close)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V6" s="1"/>
      </tp>
      <tp>
        <v>78.314189200300007</v>
        <stp/>
        <stp>StudyData</stp>
        <stp>Correlation(BP6,DA6,Period:=10,InputChoice1:=Close,InputChoice2:=Close)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U5" s="1"/>
      </tp>
      <tp>
        <v>9.0624999999999994E-3</v>
        <stp/>
        <stp>ContractData</stp>
        <stp>JY6</stp>
        <stp>Y_Low</stp>
        <stp/>
        <stp>T</stp>
        <tr r="E30" s="1"/>
      </tp>
      <tp>
        <v>0.75924999999999998</v>
        <stp/>
        <stp>StudyData</stp>
        <stp>DA6M21</stp>
        <stp>Bar</stp>
        <stp/>
        <stp>Close</stp>
        <stp>D</stp>
        <stp>-1</stp>
        <stp/>
        <stp/>
        <stp/>
        <stp/>
        <stp>T</stp>
        <tr r="AI37" s="1"/>
        <tr r="AI37" s="1"/>
      </tp>
      <tp>
        <v>0.79169999999999996</v>
        <stp/>
        <stp>StudyData</stp>
        <stp>CA6M21</stp>
        <stp>Bar</stp>
        <stp/>
        <stp>Close</stp>
        <stp>D</stp>
        <stp>-1</stp>
        <stp/>
        <stp/>
        <stp/>
        <stp/>
        <stp>T</stp>
        <tr r="AI38" s="1"/>
        <tr r="AI38" s="1"/>
      </tp>
      <tp>
        <v>-35.825560231700003</v>
        <stp/>
        <stp>StudyData</stp>
        <stp>Correlation(SF6,EB,Period:=10,InputChoice1:=Close,InputChoice2:=Close)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Y10" s="1"/>
      </tp>
      <tp>
        <v>-62.160844881199999</v>
        <stp/>
        <stp>StudyData</stp>
        <stp>Correlation(GCE,EB,Period:=10,InputChoice1:=Close,InputChoice2:=Close)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Y13" s="1"/>
      </tp>
      <tp>
        <v>-39.502876414500001</v>
        <stp/>
        <stp>StudyData</stp>
        <stp>Correlation(DA6,EB,Period:=10,InputChoice1:=Close,InputChoice2:=Close)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Y8" s="1"/>
      </tp>
      <tp>
        <v>-19.353279176099999</v>
        <stp/>
        <stp>StudyData</stp>
        <stp>Correlation(EU6,EB,Period:=10,InputChoice1:=Close,InputChoice2:=Close)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Y6" s="1"/>
      </tp>
      <tp>
        <v>-59.5514424797</v>
        <stp/>
        <stp>StudyData</stp>
        <stp>Correlation(BP6,EB,Period:=10,InputChoice1:=Close,InputChoice2:=Close)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Y5" s="1"/>
      </tp>
      <tp>
        <v>-43.802295149700001</v>
        <stp/>
        <stp>StudyData</stp>
        <stp>Correlation(CA6,EB,Period:=10,InputChoice1:=Close,InputChoice2:=Close)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Y9" s="1"/>
      </tp>
      <tp>
        <v>61.379697997800001</v>
        <stp/>
        <stp>StudyData</stp>
        <stp>Correlation(BP6,GCE,Period:=10,InputChoice1:=Close,InputChoice2:=Close)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Z5" s="1"/>
      </tp>
      <tp>
        <v>-1.5657905897</v>
        <stp/>
        <stp>StudyData</stp>
        <stp>Correlation(NE6,EB,Period:=10,InputChoice1:=Close,InputChoice2:=Close)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Y11" s="1"/>
      </tp>
      <tp>
        <v>67.036343873600003</v>
        <stp/>
        <stp>StudyData</stp>
        <stp>Correlation(JY6,EB,Period:=10,InputChoice1:=Close,InputChoice2:=Close)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Y7" s="1"/>
      </tp>
      <tp>
        <v>1.7988608437</v>
        <stp/>
        <stp>StudyData</stp>
        <stp>Correlation(CA6,GCE,Period:=10,InputChoice1:=Close,InputChoice2:=Close)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Z9" s="1"/>
      </tp>
      <tp>
        <v>1.7988608437</v>
        <stp/>
        <stp>StudyData</stp>
        <stp>Correlation(GCE,CA6,Period:=10,InputChoice1:=Close,InputChoice2:=Close)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V13" s="1"/>
      </tp>
      <tp>
        <v>0.18123648319999999</v>
        <stp/>
        <stp>StudyData</stp>
        <stp>Correlation(JY6,NE6,Period:=10,InputChoice1:=Close,InputChoice2:=Close)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X7" s="1"/>
      </tp>
      <tp>
        <v>0.18123648319999999</v>
        <stp/>
        <stp>StudyData</stp>
        <stp>Correlation(NE6,JY6,Period:=10,InputChoice1:=Close,InputChoice2:=Close)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T11" s="1"/>
      </tp>
      <tp>
        <v>21.702417777600001</v>
        <stp/>
        <stp>StudyData</stp>
        <stp>Correlation(GCE,BP6,Period:=10,InputChoice1:=Close,InputChoice2:=Close)</stp>
        <stp>FG</stp>
        <stp/>
        <stp>Close</stp>
        <stp>10</stp>
        <stp>-1</stp>
        <stp>all</stp>
        <stp/>
        <stp/>
        <stp>True</stp>
        <stp>T</stp>
        <stp>EndofBar</stp>
        <tr r="R13" s="1"/>
      </tp>
      <tp>
        <v>60.1653274954</v>
        <stp/>
        <stp>StudyData</stp>
        <stp>Correlation(EU6,NE6,Period:=10,InputChoice1:=Close,InputChoice2:=Close)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X6" s="1"/>
      </tp>
      <tp>
        <v>60.1653274954</v>
        <stp/>
        <stp>StudyData</stp>
        <stp>Correlation(NE6,EU6,Period:=10,InputChoice1:=Close,InputChoice2:=Close)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S11" s="1"/>
      </tp>
      <tp>
        <v>87.249632933200004</v>
        <stp/>
        <stp>StudyData</stp>
        <stp>Correlation(DA6,NE6,Period:=10,InputChoice1:=Close,InputChoice2:=Close)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X8" s="1"/>
      </tp>
      <tp>
        <v>87.249632933200004</v>
        <stp/>
        <stp>StudyData</stp>
        <stp>Correlation(NE6,DA6,Period:=10,InputChoice1:=Close,InputChoice2:=Close)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U11" s="1"/>
      </tp>
      <tp>
        <v>1.1729000000000001</v>
        <stp/>
        <stp>ContractData</stp>
        <stp>EU6</stp>
        <stp>Y_Low</stp>
        <stp/>
        <stp>T</stp>
        <tr r="E17" s="1"/>
      </tp>
      <tp>
        <v>-30.2593933052</v>
        <stp/>
        <stp>StudyData</stp>
        <stp>Correlation(GCE,NE6,Period:=10,InputChoice1:=Close,InputChoice2:=Close)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X13" s="1"/>
      </tp>
      <tp>
        <v>-30.2593933052</v>
        <stp/>
        <stp>StudyData</stp>
        <stp>Correlation(NE6,GCE,Period:=10,InputChoice1:=Close,InputChoice2:=Close)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Z11" s="1"/>
      </tp>
      <tp>
        <v>-36.5317537022</v>
        <stp/>
        <stp>StudyData</stp>
        <stp>Correlation(CA6,JY6,Period:=10,InputChoice1:=Close,InputChoice2:=Close)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T9" s="1"/>
      </tp>
      <tp>
        <v>-36.5317537022</v>
        <stp/>
        <stp>StudyData</stp>
        <stp>Correlation(JY6,CA6,Period:=10,InputChoice1:=Close,InputChoice2:=Close)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V7" s="1"/>
      </tp>
      <tp>
        <v>-5.6321353412999997</v>
        <stp/>
        <stp>StudyData</stp>
        <stp>Correlation(BP6,JY6,Period:=10,InputChoice1:=Close,InputChoice2:=Close)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T5" s="1"/>
      </tp>
      <tp>
        <v>0.11704000000000001</v>
        <stp/>
        <stp>StudyData</stp>
        <stp>NK6M21</stp>
        <stp>Bar</stp>
        <stp/>
        <stp>Close</stp>
        <stp>D</stp>
        <stp>-1</stp>
        <stp/>
        <stp/>
        <stp/>
        <stp/>
        <stp>T</stp>
        <tr r="AI41" s="1"/>
        <tr r="AI41" s="1"/>
      </tp>
      <tp>
        <v>29.071492948700001</v>
        <stp/>
        <stp>StudyData</stp>
        <stp>Correlation(EU6,JY6,Period:=10,InputChoice1:=Close,InputChoice2:=Close)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T6" s="1"/>
      </tp>
      <tp>
        <v>29.071492948700001</v>
        <stp/>
        <stp>StudyData</stp>
        <stp>Correlation(JY6,EU6,Period:=10,InputChoice1:=Close,InputChoice2:=Close)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S7" s="1"/>
      </tp>
      <tp>
        <v>-12.2517789308</v>
        <stp/>
        <stp>StudyData</stp>
        <stp>Correlation(DA6,JY6,Period:=10,InputChoice1:=Close,InputChoice2:=Close)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T8" s="1"/>
      </tp>
      <tp>
        <v>-12.2517789308</v>
        <stp/>
        <stp>StudyData</stp>
        <stp>Correlation(JY6,DA6,Period:=10,InputChoice1:=Close,InputChoice2:=Close)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U7" s="1"/>
      </tp>
      <tp>
        <v>85.351460438499998</v>
        <stp/>
        <stp>StudyData</stp>
        <stp>Correlation(CA6,NE6,Period:=10,InputChoice1:=Close,InputChoice2:=Close)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X9" s="1"/>
      </tp>
      <tp>
        <v>85.351460438499998</v>
        <stp/>
        <stp>StudyData</stp>
        <stp>Correlation(NE6,CA6,Period:=10,InputChoice1:=Close,InputChoice2:=Close)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V11" s="1"/>
      </tp>
      <tp>
        <v>-5.4397895568000001</v>
        <stp/>
        <stp>StudyData</stp>
        <stp>Correlation(GCE,JY6,Period:=10,InputChoice1:=Close,InputChoice2:=Close)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T13" s="1"/>
      </tp>
      <tp>
        <v>-5.4397895568000001</v>
        <stp/>
        <stp>StudyData</stp>
        <stp>Correlation(JY6,GCE,Period:=10,InputChoice1:=Close,InputChoice2:=Close)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Z7" s="1"/>
      </tp>
      <tp>
        <v>1.3709</v>
        <stp/>
        <stp>ContractData</stp>
        <stp>BP6</stp>
        <stp>Y_Low</stp>
        <stp/>
        <stp>T</stp>
        <tr r="E4" s="1"/>
      </tp>
      <tp>
        <v>52.254035784899997</v>
        <stp/>
        <stp>StudyData</stp>
        <stp>Correlation(BP6,NE6,Period:=10,InputChoice1:=Close,InputChoice2:=Close)</stp>
        <stp>FG</stp>
        <stp/>
        <stp>Close</stp>
        <stp>10</stp>
        <stp>0</stp>
        <stp>all</stp>
        <stp/>
        <stp/>
        <stp>True</stp>
        <stp>T</stp>
        <stp>EndofBarandPeriod 1</stp>
        <tr r="X5" s="1"/>
      </tp>
      <tp>
        <v>0.79220000000000002</v>
        <stp/>
        <stp>ContractData</stp>
        <stp>CA6</stp>
        <stp>Open</stp>
        <stp/>
        <stp>T</stp>
        <tr r="AB10" s="1"/>
        <tr r="BH10" s="1"/>
      </tp>
      <tp>
        <v>0.76390000000000002</v>
        <stp/>
        <stp>ContractData</stp>
        <stp>DA6</stp>
        <stp>High</stp>
        <stp/>
        <stp>T</stp>
        <tr r="D49" s="1"/>
        <tr r="AR49" s="1"/>
      </tp>
      <tp>
        <v>85195</v>
        <stp/>
        <stp>ContractData</stp>
        <stp>EB</stp>
        <stp>LastQuoteToday</stp>
        <stp/>
        <stp>D</stp>
        <tr r="L12" s="1"/>
      </tp>
      <tp t="s">
        <v>Euro/British Pound (Globex), Jun 21</v>
        <stp/>
        <stp>ContractData</stp>
        <stp>EB</stp>
        <stp>LongDescription</stp>
        <tr r="I12" s="1"/>
      </tp>
      <tp>
        <v>1.1778500000000001</v>
        <stp/>
        <stp>ContractData</stp>
        <stp>EU6</stp>
        <stp>High</stp>
        <stp/>
        <stp>T</stp>
        <tr r="D23" s="1"/>
        <tr r="AR23" s="1"/>
      </tp>
      <tp>
        <v>1.3739000000000001</v>
        <stp/>
        <stp>ContractData</stp>
        <stp>BP6</stp>
        <stp>Open</stp>
        <stp/>
        <stp>T</stp>
        <tr r="C10" s="1"/>
        <tr r="AU10" s="1"/>
      </tp>
      <tp>
        <v>1.0999999999998789E-3</v>
        <stp/>
        <stp>ContractData</stp>
        <stp>SF6</stp>
        <stp>NetLastTrade</stp>
        <stp/>
        <stp>T</stp>
        <tr r="AE25" s="1"/>
      </tp>
      <tp>
        <v>3.5000000000000001E-3</v>
        <stp/>
        <stp>StudyData</stp>
        <stp>FR</stp>
        <stp>ATR</stp>
        <stp>MAType=Simple,Period=1</stp>
        <stp>ATR</stp>
        <stp>ADC</stp>
        <stp>0</stp>
        <stp>ALL</stp>
        <stp/>
        <stp/>
        <stp/>
        <stp>T</stp>
        <tr r="S34" s="1"/>
      </tp>
      <tp>
        <v>3.4399999999999999E-3</v>
        <stp/>
        <stp>StudyData</stp>
        <stp>FR</stp>
        <stp>ATR</stp>
        <stp>MAType=Simple,Period=5</stp>
        <stp>ATR</stp>
        <stp>ADC</stp>
        <stp>0</stp>
        <stp>ALL</stp>
        <stp/>
        <stp/>
        <stp/>
        <stp>T</stp>
        <tr r="T34" s="1"/>
      </tp>
      <tp>
        <v>0.63400000000000001</v>
        <stp/>
        <stp>StudyData</stp>
        <stp>YR</stp>
        <stp>ATR</stp>
        <stp>MAType=Simple,Period=5</stp>
        <stp>ATR</stp>
        <stp>ADC</stp>
        <stp>0</stp>
        <stp>ALL</stp>
        <stp/>
        <stp/>
        <stp/>
        <stp>T</stp>
        <tr r="T32" s="1"/>
      </tp>
      <tp>
        <v>0.77</v>
        <stp/>
        <stp>StudyData</stp>
        <stp>YR</stp>
        <stp>ATR</stp>
        <stp>MAType=Simple,Period=1</stp>
        <stp>ATR</stp>
        <stp>ADC</stp>
        <stp>0</stp>
        <stp>ALL</stp>
        <stp/>
        <stp/>
        <stp/>
        <stp>T</stp>
        <tr r="S32" s="1"/>
      </tp>
      <tp>
        <v>1709.7</v>
        <stp/>
        <stp>StudyData</stp>
        <stp>GCE</stp>
        <stp>FG</stp>
        <stp/>
        <stp>Close</stp>
        <stp>10</stp>
        <stp>-1</stp>
        <stp/>
        <stp/>
        <stp/>
        <stp/>
        <stp>T</stp>
        <tr r="I25" s="1"/>
        <tr r="I25" s="1"/>
        <tr r="AJ13" s="1"/>
      </tp>
      <tp>
        <v>1.3815000000000002</v>
        <stp/>
        <stp>ContractData</stp>
        <stp>BP6</stp>
        <stp>High</stp>
        <stp/>
        <stp>T</stp>
        <tr r="D10" s="1"/>
        <tr r="AR10" s="1"/>
      </tp>
      <tp>
        <v>1.1736000000000002</v>
        <stp/>
        <stp>ContractData</stp>
        <stp>EU6</stp>
        <stp>Open</stp>
        <stp/>
        <stp>T</stp>
        <tr r="C23" s="1"/>
        <tr r="AU23" s="1"/>
      </tp>
      <tp>
        <v>0.75990000000000002</v>
        <stp/>
        <stp>ContractData</stp>
        <stp>DA6</stp>
        <stp>Open</stp>
        <stp/>
        <stp>T</stp>
        <tr r="C49" s="1"/>
        <tr r="AU49" s="1"/>
      </tp>
      <tp>
        <v>0.85509999999999997</v>
        <stp/>
        <stp>StudyData</stp>
        <stp>EBM21</stp>
        <stp>Bar</stp>
        <stp/>
        <stp>Close</stp>
        <stp>D</stp>
        <stp>-1</stp>
        <stp/>
        <stp/>
        <stp/>
        <stp/>
        <stp>T</stp>
        <tr r="AI43" s="1"/>
        <tr r="AI43" s="1"/>
      </tp>
      <tp>
        <v>1708.9</v>
        <stp/>
        <stp>StudyData</stp>
        <stp>GCE</stp>
        <stp>FG</stp>
        <stp/>
        <stp>Close</stp>
        <stp>10</stp>
        <stp>-2</stp>
        <stp/>
        <stp/>
        <stp/>
        <stp/>
        <stp>T</stp>
        <tr r="AK13" s="1"/>
      </tp>
      <tp>
        <v>0.7975000000000001</v>
        <stp/>
        <stp>ContractData</stp>
        <stp>CA6</stp>
        <stp>High</stp>
        <stp/>
        <stp>T</stp>
        <tr r="AC10" s="1"/>
        <tr r="BE10" s="1"/>
      </tp>
      <tp>
        <v>9.0674999999999992E-3</v>
        <stp/>
        <stp>ContractData</stp>
        <stp>JY6</stp>
        <stp>Open</stp>
        <stp/>
        <stp>T</stp>
        <tr r="C36" s="1"/>
        <tr r="AU36" s="1"/>
      </tp>
      <tp>
        <v>0.11741000000000001</v>
        <stp/>
        <stp>ContractData</stp>
        <stp>NK6</stp>
        <stp>High</stp>
        <stp/>
        <stp>T</stp>
        <tr r="AC49" s="1"/>
        <tr r="BE49" s="1"/>
      </tp>
      <tp>
        <v>0.70240000000000002</v>
        <stp/>
        <stp>ContractData</stp>
        <stp>NE6</stp>
        <stp>High</stp>
        <stp/>
        <stp>T</stp>
        <tr r="AC36" s="1"/>
        <tr r="BE36" s="1"/>
      </tp>
      <tp>
        <v>0.69790000000000008</v>
        <stp/>
        <stp>ContractData</stp>
        <stp>NE6</stp>
        <stp>Open</stp>
        <stp/>
        <stp>T</stp>
        <tr r="AB36" s="1"/>
        <tr r="BH36" s="1"/>
      </tp>
      <tp>
        <v>0.11691000000000001</v>
        <stp/>
        <stp>ContractData</stp>
        <stp>NK6</stp>
        <stp>Open</stp>
        <stp/>
        <stp>T</stp>
        <tr r="AB49" s="1"/>
        <tr r="BH49" s="1"/>
      </tp>
      <tp>
        <v>9.0749999999999997E-3</v>
        <stp/>
        <stp>ContractData</stp>
        <stp>JY6</stp>
        <stp>High</stp>
        <stp/>
        <stp>T</stp>
        <tr r="D36" s="1"/>
        <tr r="AR36" s="1"/>
      </tp>
      <tp>
        <v>0.11734000000000001</v>
        <stp/>
        <stp>ContractData</stp>
        <stp>NK6</stp>
        <stp>Bid</stp>
        <stp/>
        <stp>T</stp>
        <tr r="AB45" s="1"/>
      </tp>
      <tp>
        <v>0.69969999999999999</v>
        <stp/>
        <stp>ContractData</stp>
        <stp>NE6</stp>
        <stp>Bid</stp>
        <stp/>
        <stp>T</stp>
        <tr r="AB32" s="1"/>
      </tp>
      <tp>
        <v>0.79180000000000006</v>
        <stp/>
        <stp>ContractData</stp>
        <stp>CA6</stp>
        <stp>Low</stp>
        <stp/>
        <stp>T</stp>
        <tr r="AD10" s="1"/>
        <tr r="BF10" s="1"/>
      </tp>
      <tp>
        <v>0.69980000000000009</v>
        <stp/>
        <stp>ContractData</stp>
        <stp>NE6</stp>
        <stp>Ask</stp>
        <stp/>
        <stp>T</stp>
        <tr r="AD32" s="1"/>
      </tp>
      <tp>
        <v>0.11738000000000001</v>
        <stp/>
        <stp>ContractData</stp>
        <stp>NK6</stp>
        <stp>Ask</stp>
        <stp/>
        <stp>T</stp>
        <tr r="AD45" s="1"/>
      </tp>
      <tp>
        <v>1.3719000000000001</v>
        <stp/>
        <stp>ContractData</stp>
        <stp>BP6</stp>
        <stp>Low</stp>
        <stp/>
        <stp>T</stp>
        <tr r="E10" s="1"/>
        <tr r="AS10" s="1"/>
      </tp>
      <tp>
        <v>1.17215</v>
        <stp/>
        <stp>ContractData</stp>
        <stp>EU6</stp>
        <stp>Low</stp>
        <stp/>
        <stp>T</stp>
        <tr r="E23" s="1"/>
        <tr r="AS23" s="1"/>
      </tp>
      <tp>
        <v>0.75905000000000011</v>
        <stp/>
        <stp>ContractData</stp>
        <stp>DA6</stp>
        <stp>Low</stp>
        <stp/>
        <stp>T</stp>
        <tr r="E49" s="1"/>
        <tr r="AS49" s="1"/>
      </tp>
      <tp>
        <v>9.0495000000000003E-3</v>
        <stp/>
        <stp>ContractData</stp>
        <stp>JY6</stp>
        <stp>Bid</stp>
        <stp/>
        <stp>T</stp>
        <tr r="C32" s="1"/>
      </tp>
      <tp>
        <v>9.0504999999999995E-3</v>
        <stp/>
        <stp>ContractData</stp>
        <stp>JY6</stp>
        <stp>Ask</stp>
        <stp/>
        <stp>T</stp>
        <tr r="E32" s="1"/>
      </tp>
      <tp>
        <v>1.0633000000000001</v>
        <stp/>
        <stp>ContractData</stp>
        <stp>SF6</stp>
        <stp>Open</stp>
        <stp/>
        <stp>T</stp>
        <tr r="AB23" s="1"/>
        <tr r="BH23" s="1"/>
      </tp>
      <tp>
        <v>0.7622000000000001</v>
        <stp/>
        <stp>ContractData</stp>
        <stp>DA6</stp>
        <stp>Ask</stp>
        <stp/>
        <stp>T</stp>
        <tr r="E45" s="1"/>
      </tp>
      <tp>
        <v>1.1768000000000001</v>
        <stp/>
        <stp>ContractData</stp>
        <stp>EU6</stp>
        <stp>Ask</stp>
        <stp/>
        <stp>T</stp>
        <tr r="E19" s="1"/>
      </tp>
      <tp>
        <v>1.1767500000000002</v>
        <stp/>
        <stp>ContractData</stp>
        <stp>EU6</stp>
        <stp>Bid</stp>
        <stp/>
        <stp>T</stp>
        <tr r="C19" s="1"/>
      </tp>
      <tp>
        <v>0.76215000000000011</v>
        <stp/>
        <stp>ContractData</stp>
        <stp>DA6</stp>
        <stp>Bid</stp>
        <stp/>
        <stp>T</stp>
        <tr r="C45" s="1"/>
      </tp>
      <tp>
        <v>9.018E-3</v>
        <stp/>
        <stp>ContractData</stp>
        <stp>JY6</stp>
        <stp>Low</stp>
        <stp/>
        <stp>T</stp>
        <tr r="E36" s="1"/>
        <tr r="AS36" s="1"/>
      </tp>
      <tp>
        <v>0.79570000000000007</v>
        <stp/>
        <stp>ContractData</stp>
        <stp>CA6</stp>
        <stp>Bid</stp>
        <stp/>
        <stp>T</stp>
        <tr r="AB6" s="1"/>
      </tp>
      <tp>
        <v>1.3811</v>
        <stp/>
        <stp>ContractData</stp>
        <stp>BP6</stp>
        <stp>Bid</stp>
        <stp/>
        <stp>T</stp>
        <tr r="C6" s="1"/>
      </tp>
      <tp>
        <v>1.3812</v>
        <stp/>
        <stp>ContractData</stp>
        <stp>BP6</stp>
        <stp>Ask</stp>
        <stp/>
        <stp>T</stp>
        <tr r="E6" s="1"/>
      </tp>
      <tp>
        <v>0.11687000000000002</v>
        <stp/>
        <stp>ContractData</stp>
        <stp>NK6</stp>
        <stp>Low</stp>
        <stp/>
        <stp>T</stp>
        <tr r="AD49" s="1"/>
        <tr r="BF49" s="1"/>
      </tp>
      <tp>
        <v>0.69630000000000003</v>
        <stp/>
        <stp>ContractData</stp>
        <stp>NE6</stp>
        <stp>Low</stp>
        <stp/>
        <stp>T</stp>
        <tr r="AD36" s="1"/>
        <tr r="BF36" s="1"/>
      </tp>
      <tp>
        <v>0.79575000000000007</v>
        <stp/>
        <stp>ContractData</stp>
        <stp>CA6</stp>
        <stp>Ask</stp>
        <stp/>
        <stp>T</stp>
        <tr r="AD6" s="1"/>
      </tp>
      <tp>
        <v>1.0606</v>
        <stp/>
        <stp>ContractData</stp>
        <stp>SF6</stp>
        <stp>Low</stp>
        <stp/>
        <stp>T</stp>
        <tr r="AD23" s="1"/>
        <tr r="BF23" s="1"/>
      </tp>
      <tp>
        <v>1.0645</v>
        <stp/>
        <stp>ContractData</stp>
        <stp>SF6</stp>
        <stp>Bid</stp>
        <stp/>
        <stp>T</stp>
        <tr r="AB19" s="1"/>
      </tp>
      <tp>
        <v>1.0646</v>
        <stp/>
        <stp>ContractData</stp>
        <stp>SF6</stp>
        <stp>Ask</stp>
        <stp/>
        <stp>T</stp>
        <tr r="AD19" s="1"/>
      </tp>
      <tp>
        <v>4.049999999999998E-3</v>
        <stp/>
        <stp>ContractData</stp>
        <stp>CA6</stp>
        <stp>NetLastTrade</stp>
        <stp/>
        <stp>T</stp>
        <tr r="AE12" s="1"/>
      </tp>
      <tp>
        <v>6.7250000000000004E-2</v>
        <stp/>
        <stp>ContractData</stp>
        <stp>SA6M21</stp>
        <stp>HIgh</stp>
        <stp/>
        <stp>T</stp>
        <tr r="AK60" s="1"/>
      </tp>
      <tp>
        <v>1.0654000000000001</v>
        <stp/>
        <stp>ContractData</stp>
        <stp>SF6M21</stp>
        <stp>HIgh</stp>
        <stp/>
        <stp>T</stp>
        <tr r="AK54" s="1"/>
      </tp>
      <tp>
        <v>0.76390000000000002</v>
        <stp/>
        <stp>ContractData</stp>
        <stp>DA6M21</stp>
        <stp>HIgh</stp>
        <stp/>
        <stp>T</stp>
        <tr r="AK52" s="1"/>
      </tp>
      <tp>
        <v>1.1778500000000001</v>
        <stp/>
        <stp>ContractData</stp>
        <stp>EU6M21</stp>
        <stp>HIgh</stp>
        <stp/>
        <stp>T</stp>
        <tr r="AK50" s="1"/>
      </tp>
      <tp>
        <v>1.3815000000000002</v>
        <stp/>
        <stp>ContractData</stp>
        <stp>BP6M21</stp>
        <stp>HIgh</stp>
        <stp/>
        <stp>T</stp>
        <tr r="AK49" s="1"/>
      </tp>
      <tp>
        <v>0.7975000000000001</v>
        <stp/>
        <stp>ContractData</stp>
        <stp>CA6M21</stp>
        <stp>HIgh</stp>
        <stp/>
        <stp>T</stp>
        <tr r="AK57" s="1"/>
        <tr r="AK53" s="1"/>
      </tp>
      <tp>
        <v>0.70240000000000002</v>
        <stp/>
        <stp>ContractData</stp>
        <stp>NE6M21</stp>
        <stp>HIgh</stp>
        <stp/>
        <stp>T</stp>
        <tr r="AK55" s="1"/>
      </tp>
      <tp>
        <v>0.11741000000000001</v>
        <stp/>
        <stp>ContractData</stp>
        <stp>NK6M21</stp>
        <stp>HIgh</stp>
        <stp/>
        <stp>T</stp>
        <tr r="AK56" s="1"/>
      </tp>
      <tp>
        <v>4.8619999999999997E-2</v>
        <stp/>
        <stp>ContractData</stp>
        <stp>MX6M21</stp>
        <stp>HIgh</stp>
        <stp/>
        <stp>T</stp>
        <tr r="AK59" s="1"/>
      </tp>
      <tp>
        <v>9.0749999999999997E-3</v>
        <stp/>
        <stp>ContractData</stp>
        <stp>JY6M21</stp>
        <stp>HIgh</stp>
        <stp/>
        <stp>T</stp>
        <tr r="AK51" s="1"/>
      </tp>
      <tp>
        <v>3.3999999999999998E-3</v>
        <stp/>
        <stp>StudyData</stp>
        <stp>EB</stp>
        <stp>ATR</stp>
        <stp>MAType=Simple,Period=1</stp>
        <stp>ATR</stp>
        <stp>ADC</stp>
        <stp>0</stp>
        <stp>ALL</stp>
        <stp/>
        <stp/>
        <stp/>
        <stp>T</stp>
        <tr r="S30" s="1"/>
      </tp>
      <tp>
        <v>4.7600000000000003E-3</v>
        <stp/>
        <stp>StudyData</stp>
        <stp>EB</stp>
        <stp>ATR</stp>
        <stp>MAType=Simple,Period=5</stp>
        <stp>ATR</stp>
        <stp>ADC</stp>
        <stp>0</stp>
        <stp>ALL</stp>
        <stp/>
        <stp/>
        <stp/>
        <stp>T</stp>
        <tr r="T30" s="1"/>
      </tp>
      <tp>
        <v>8.69999999999993E-3</v>
        <stp/>
        <stp>ContractData</stp>
        <stp>BP6</stp>
        <stp>NetLastTrade</stp>
        <stp/>
        <stp>T</stp>
        <tr r="F12" s="1"/>
      </tp>
      <tp>
        <v>0.85210000000000008</v>
        <stp/>
        <stp>ContractData</stp>
        <stp>EBM21</stp>
        <stp>LAstTrade</stp>
        <stp/>
        <stp>T</stp>
        <tr r="AJ58" s="1"/>
      </tp>
      <tp>
        <v>3.1999999999998696E-3</v>
        <stp/>
        <stp>ContractData</stp>
        <stp>EU6</stp>
        <stp>NetLastTrade</stp>
        <stp/>
        <stp>T</stp>
        <tr r="F25" s="1"/>
      </tp>
      <tp>
        <v>2.9500000000000082E-3</v>
        <stp/>
        <stp>ContractData</stp>
        <stp>DA6</stp>
        <stp>NetLastTrade</stp>
        <stp/>
        <stp>T</stp>
        <tr r="F51" s="1"/>
      </tp>
      <tp>
        <v>-0.36837796748918256</v>
        <stp/>
        <stp>ContractData</stp>
        <stp>EB</stp>
        <stp>PerCentNetLastQuote</stp>
        <stp/>
        <stp>T</stp>
        <tr r="O12" s="1"/>
        <tr r="N12" s="1"/>
        <tr r="N12" s="1"/>
      </tp>
      <tp>
        <v>1.0654000000000001</v>
        <stp/>
        <stp>ContractData</stp>
        <stp>SF6</stp>
        <stp>High</stp>
        <stp/>
        <stp>T</stp>
        <tr r="AC23" s="1"/>
        <tr r="BE23" s="1"/>
      </tp>
      <tp>
        <v>0.85509999999999997</v>
        <stp/>
        <stp>StudyData</stp>
        <stp>EB</stp>
        <stp>Bar</stp>
        <stp/>
        <stp>Close</stp>
        <stp>D</stp>
        <stp>-1</stp>
        <stp>primaryOnly</stp>
        <tr r="H9" s="2"/>
      </tp>
      <tp>
        <v>0.85480000000000012</v>
        <stp/>
        <stp>ContractData</stp>
        <stp>EBM21</stp>
        <stp>HIgh</stp>
        <stp/>
        <stp>T</stp>
        <tr r="AK58" s="1"/>
      </tp>
      <tp>
        <v>0.51155740810913219</v>
        <stp/>
        <stp>ContractData</stp>
        <stp>CA6</stp>
        <stp>PerCentNetLastQuote</stp>
        <stp/>
        <stp>T</stp>
        <tr r="O9" s="1"/>
        <tr r="N9" s="1"/>
        <tr r="N9" s="1"/>
      </tp>
      <tp>
        <v>0.62659380692167577</v>
        <stp/>
        <stp>ContractData</stp>
        <stp>BP6</stp>
        <stp>PerCentNetLastQuote</stp>
        <stp/>
        <stp>T</stp>
        <tr r="N5" s="1"/>
        <tr r="N5" s="1"/>
        <tr r="O5" s="1"/>
      </tp>
      <tp>
        <v>0.27266530334014999</v>
        <stp/>
        <stp>ContractData</stp>
        <stp>EU6</stp>
        <stp>PerCentNetLastQuote</stp>
        <stp/>
        <stp>T</stp>
        <tr r="O6" s="1"/>
        <tr r="N6" s="1"/>
        <tr r="N6" s="1"/>
      </tp>
      <tp>
        <v>0.38195587751070137</v>
        <stp/>
        <stp>ContractData</stp>
        <stp>DA6</stp>
        <stp>PerCentNetLastQuote</stp>
        <stp/>
        <stp>T</stp>
        <tr r="N8" s="1"/>
        <tr r="N8" s="1"/>
        <tr r="O8" s="1"/>
      </tp>
      <tp>
        <v>1.4590747330960854</v>
        <stp/>
        <stp>ContractData</stp>
        <stp>GCE</stp>
        <stp>PerCentNetLastQuote</stp>
        <stp/>
        <stp>T</stp>
        <tr r="O13" s="1"/>
        <tr r="N13" s="1"/>
        <tr r="N13" s="1"/>
      </tp>
      <tp>
        <v>-0.20951645806914043</v>
        <stp/>
        <stp>ContractData</stp>
        <stp>JY6</stp>
        <stp>PerCentNetLastQuote</stp>
        <stp/>
        <stp>T</stp>
        <tr r="O7" s="1"/>
        <tr r="N7" s="1"/>
        <tr r="N7" s="1"/>
      </tp>
      <tp>
        <v>0.30103211009174313</v>
        <stp/>
        <stp>ContractData</stp>
        <stp>NE6</stp>
        <stp>PerCentNetLastQuote</stp>
        <stp/>
        <stp>T</stp>
        <tr r="N11" s="1"/>
        <tr r="N11" s="1"/>
        <tr r="O11" s="1"/>
      </tp>
      <tp>
        <v>0.10343206393982135</v>
        <stp/>
        <stp>ContractData</stp>
        <stp>SF6</stp>
        <stp>PerCentNetLastQuote</stp>
        <stp/>
        <stp>T</stp>
        <tr r="N10" s="1"/>
        <tr r="N10" s="1"/>
        <tr r="O10" s="1"/>
      </tp>
      <tp>
        <v>-1.8500000000001154E-5</v>
        <stp/>
        <stp>ContractData</stp>
        <stp>JY6</stp>
        <stp>NetLastTrade</stp>
        <stp/>
        <stp>T</stp>
        <tr r="F38" s="1"/>
      </tp>
      <tp>
        <v>2.0999999999999908E-3</v>
        <stp/>
        <stp>ContractData</stp>
        <stp>NE6</stp>
        <stp>NetLastTrade</stp>
        <stp/>
        <stp>T</stp>
        <tr r="AE38" s="1"/>
      </tp>
      <tp>
        <v>3.2000000000000084E-4</v>
        <stp/>
        <stp>ContractData</stp>
        <stp>NK6</stp>
        <stp>NetLastTrade</stp>
        <stp/>
        <stp>T</stp>
        <tr r="AE51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volatileDependencies" Target="volatileDependenci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5-Minute Close Daily Percent Change</a:t>
            </a:r>
          </a:p>
        </c:rich>
      </c:tx>
      <c:layout>
        <c:manualLayout>
          <c:xMode val="edge"/>
          <c:yMode val="edge"/>
          <c:x val="0.39376933711506917"/>
          <c:y val="2.02021648120431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691592526993739E-2"/>
          <c:y val="0.15885537839628716"/>
          <c:w val="0.7738068368504144"/>
          <c:h val="0.7275619616726241"/>
        </c:manualLayout>
      </c:layout>
      <c:lineChart>
        <c:grouping val="standard"/>
        <c:varyColors val="0"/>
        <c:ser>
          <c:idx val="0"/>
          <c:order val="0"/>
          <c:tx>
            <c:strRef>
              <c:f>Main!$Q$5</c:f>
              <c:strCache>
                <c:ptCount val="1"/>
                <c:pt idx="0">
                  <c:v>BP6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Sheet2!$N$2:$N$99</c:f>
              <c:numCache>
                <c:formatCode>0.00%</c:formatCode>
                <c:ptCount val="98"/>
                <c:pt idx="0">
                  <c:v>3.0601092896174729E-3</c:v>
                </c:pt>
                <c:pt idx="1">
                  <c:v>2.7686703096539349E-3</c:v>
                </c:pt>
                <c:pt idx="2">
                  <c:v>3.0601092896174729E-3</c:v>
                </c:pt>
                <c:pt idx="3">
                  <c:v>3.1329690346083572E-3</c:v>
                </c:pt>
                <c:pt idx="4">
                  <c:v>3.2058287795992419E-3</c:v>
                </c:pt>
                <c:pt idx="5">
                  <c:v>3.3515482695810109E-3</c:v>
                </c:pt>
                <c:pt idx="6">
                  <c:v>3.4972677595627799E-3</c:v>
                </c:pt>
                <c:pt idx="7">
                  <c:v>3.788706739526318E-3</c:v>
                </c:pt>
                <c:pt idx="8">
                  <c:v>3.4972677595627799E-3</c:v>
                </c:pt>
                <c:pt idx="9">
                  <c:v>3.2786885245901262E-3</c:v>
                </c:pt>
                <c:pt idx="10">
                  <c:v>3.2786885245901262E-3</c:v>
                </c:pt>
                <c:pt idx="11">
                  <c:v>3.4972677595627799E-3</c:v>
                </c:pt>
                <c:pt idx="12">
                  <c:v>2.9143897996357039E-3</c:v>
                </c:pt>
                <c:pt idx="13">
                  <c:v>3.0601092896174729E-3</c:v>
                </c:pt>
                <c:pt idx="14">
                  <c:v>2.9872495446265882E-3</c:v>
                </c:pt>
                <c:pt idx="15">
                  <c:v>3.3515482695810109E-3</c:v>
                </c:pt>
                <c:pt idx="16">
                  <c:v>3.3515482695810109E-3</c:v>
                </c:pt>
                <c:pt idx="17">
                  <c:v>3.7158469945354333E-3</c:v>
                </c:pt>
                <c:pt idx="18">
                  <c:v>3.8615664845172023E-3</c:v>
                </c:pt>
                <c:pt idx="19">
                  <c:v>3.788706739526318E-3</c:v>
                </c:pt>
                <c:pt idx="20">
                  <c:v>3.8615664845172023E-3</c:v>
                </c:pt>
                <c:pt idx="21">
                  <c:v>4.1530054644809021E-3</c:v>
                </c:pt>
                <c:pt idx="22">
                  <c:v>4.4444444444444401E-3</c:v>
                </c:pt>
                <c:pt idx="23">
                  <c:v>5.1001821493624009E-3</c:v>
                </c:pt>
                <c:pt idx="24">
                  <c:v>5.3916211293259389E-3</c:v>
                </c:pt>
                <c:pt idx="25">
                  <c:v>5.6102003642987536E-3</c:v>
                </c:pt>
                <c:pt idx="26">
                  <c:v>6.1202185792349458E-3</c:v>
                </c:pt>
                <c:pt idx="27">
                  <c:v>5.5373406193078697E-3</c:v>
                </c:pt>
                <c:pt idx="28">
                  <c:v>5.9744990892531763E-3</c:v>
                </c:pt>
                <c:pt idx="29">
                  <c:v>5.9744990892531763E-3</c:v>
                </c:pt>
                <c:pt idx="30">
                  <c:v>5.2459016393441695E-3</c:v>
                </c:pt>
                <c:pt idx="31">
                  <c:v>4.8816029143897476E-3</c:v>
                </c:pt>
                <c:pt idx="32">
                  <c:v>5.4644808743168228E-3</c:v>
                </c:pt>
                <c:pt idx="33">
                  <c:v>5.3916211293259389E-3</c:v>
                </c:pt>
                <c:pt idx="34">
                  <c:v>5.3916211293259389E-3</c:v>
                </c:pt>
                <c:pt idx="35">
                  <c:v>5.0273224043715162E-3</c:v>
                </c:pt>
                <c:pt idx="36">
                  <c:v>4.3715846994535554E-3</c:v>
                </c:pt>
                <c:pt idx="37">
                  <c:v>4.6630236794170934E-3</c:v>
                </c:pt>
                <c:pt idx="38">
                  <c:v>4.2987249544626715E-3</c:v>
                </c:pt>
                <c:pt idx="39">
                  <c:v>4.0801457194900173E-3</c:v>
                </c:pt>
                <c:pt idx="40">
                  <c:v>4.0072859744989713E-3</c:v>
                </c:pt>
                <c:pt idx="41">
                  <c:v>4.2258652094717868E-3</c:v>
                </c:pt>
                <c:pt idx="42">
                  <c:v>4.1530054644809021E-3</c:v>
                </c:pt>
                <c:pt idx="43">
                  <c:v>4.5173041894353248E-3</c:v>
                </c:pt>
                <c:pt idx="44">
                  <c:v>4.2258652094717868E-3</c:v>
                </c:pt>
                <c:pt idx="45">
                  <c:v>5.2459016393441695E-3</c:v>
                </c:pt>
                <c:pt idx="46">
                  <c:v>5.1730418943532848E-3</c:v>
                </c:pt>
                <c:pt idx="47">
                  <c:v>5.6830601092896383E-3</c:v>
                </c:pt>
                <c:pt idx="48">
                  <c:v>6.4116575591984838E-3</c:v>
                </c:pt>
                <c:pt idx="49">
                  <c:v>6.1202185792349458E-3</c:v>
                </c:pt>
                <c:pt idx="50">
                  <c:v>6.3387978142075991E-3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4-4820-8262-C1EF8530FCE3}"/>
            </c:ext>
          </c:extLst>
        </c:ser>
        <c:ser>
          <c:idx val="1"/>
          <c:order val="1"/>
          <c:tx>
            <c:strRef>
              <c:f>Main!$Q$6</c:f>
              <c:strCache>
                <c:ptCount val="1"/>
                <c:pt idx="0">
                  <c:v>EU6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Sheet2!$Q$2:$Q$99</c:f>
              <c:numCache>
                <c:formatCode>0.00%</c:formatCode>
                <c:ptCount val="98"/>
                <c:pt idx="0">
                  <c:v>3.408316291751499E-4</c:v>
                </c:pt>
                <c:pt idx="1">
                  <c:v>5.1124744376272486E-4</c:v>
                </c:pt>
                <c:pt idx="2">
                  <c:v>8.9468302658486318E-4</c:v>
                </c:pt>
                <c:pt idx="3">
                  <c:v>8.0947511929107565E-4</c:v>
                </c:pt>
                <c:pt idx="4">
                  <c:v>7.6687116564427653E-4</c:v>
                </c:pt>
                <c:pt idx="5">
                  <c:v>8.9468302658486318E-4</c:v>
                </c:pt>
                <c:pt idx="6">
                  <c:v>6.81663258350489E-4</c:v>
                </c:pt>
                <c:pt idx="7">
                  <c:v>1.022494887525639E-3</c:v>
                </c:pt>
                <c:pt idx="8">
                  <c:v>5.9645535105651239E-4</c:v>
                </c:pt>
                <c:pt idx="9">
                  <c:v>5.9645535105651239E-4</c:v>
                </c:pt>
                <c:pt idx="10">
                  <c:v>5.9645535105651239E-4</c:v>
                </c:pt>
                <c:pt idx="11">
                  <c:v>5.9645535105651239E-4</c:v>
                </c:pt>
                <c:pt idx="12">
                  <c:v>3.408316291751499E-4</c:v>
                </c:pt>
                <c:pt idx="13">
                  <c:v>4.2603953646893743E-4</c:v>
                </c:pt>
                <c:pt idx="14">
                  <c:v>4.2603953646893743E-4</c:v>
                </c:pt>
                <c:pt idx="15">
                  <c:v>5.5385139740971327E-4</c:v>
                </c:pt>
                <c:pt idx="16">
                  <c:v>7.6687116564427653E-4</c:v>
                </c:pt>
                <c:pt idx="17">
                  <c:v>1.0650988411724381E-3</c:v>
                </c:pt>
                <c:pt idx="18">
                  <c:v>1.1077027948194265E-3</c:v>
                </c:pt>
                <c:pt idx="19">
                  <c:v>1.0650988411724381E-3</c:v>
                </c:pt>
                <c:pt idx="20">
                  <c:v>1.1077027948194265E-3</c:v>
                </c:pt>
                <c:pt idx="21">
                  <c:v>1.0650988411724381E-3</c:v>
                </c:pt>
                <c:pt idx="22">
                  <c:v>1.405930470347588E-3</c:v>
                </c:pt>
                <c:pt idx="23">
                  <c:v>2.0023858214042898E-3</c:v>
                </c:pt>
                <c:pt idx="24">
                  <c:v>2.0023858214042898E-3</c:v>
                </c:pt>
                <c:pt idx="25">
                  <c:v>2.1728016359918645E-3</c:v>
                </c:pt>
                <c:pt idx="26">
                  <c:v>2.3432174505794395E-3</c:v>
                </c:pt>
                <c:pt idx="27">
                  <c:v>2.0449897750510889E-3</c:v>
                </c:pt>
                <c:pt idx="28">
                  <c:v>2.1728016359918645E-3</c:v>
                </c:pt>
                <c:pt idx="29">
                  <c:v>2.3432174505794395E-3</c:v>
                </c:pt>
                <c:pt idx="30">
                  <c:v>2.0449897750510889E-3</c:v>
                </c:pt>
                <c:pt idx="31">
                  <c:v>1.8745739604635139E-3</c:v>
                </c:pt>
                <c:pt idx="32">
                  <c:v>2.0449897750510889E-3</c:v>
                </c:pt>
                <c:pt idx="33">
                  <c:v>2.0875937286980771E-3</c:v>
                </c:pt>
                <c:pt idx="34">
                  <c:v>2.8118609406953651E-3</c:v>
                </c:pt>
                <c:pt idx="35">
                  <c:v>2.7692569870483769E-3</c:v>
                </c:pt>
                <c:pt idx="36">
                  <c:v>1.9597818677573012E-3</c:v>
                </c:pt>
                <c:pt idx="37">
                  <c:v>2.1301976823448763E-3</c:v>
                </c:pt>
                <c:pt idx="38">
                  <c:v>1.533742331288364E-3</c:v>
                </c:pt>
                <c:pt idx="39">
                  <c:v>1.533742331288364E-3</c:v>
                </c:pt>
                <c:pt idx="40">
                  <c:v>1.533742331288364E-3</c:v>
                </c:pt>
                <c:pt idx="41">
                  <c:v>1.2355146557600132E-3</c:v>
                </c:pt>
                <c:pt idx="42">
                  <c:v>1.1503067484662257E-3</c:v>
                </c:pt>
                <c:pt idx="43">
                  <c:v>1.4911383776413756E-3</c:v>
                </c:pt>
                <c:pt idx="44">
                  <c:v>1.405930470347588E-3</c:v>
                </c:pt>
                <c:pt idx="45">
                  <c:v>1.9597818677573012E-3</c:v>
                </c:pt>
                <c:pt idx="46">
                  <c:v>1.9597818677573012E-3</c:v>
                </c:pt>
                <c:pt idx="47">
                  <c:v>2.4284253578732268E-3</c:v>
                </c:pt>
                <c:pt idx="48">
                  <c:v>2.8544648943421643E-3</c:v>
                </c:pt>
                <c:pt idx="49">
                  <c:v>2.5988411724608019E-3</c:v>
                </c:pt>
                <c:pt idx="50">
                  <c:v>2.7266530334015778E-3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4-4820-8262-C1EF8530FCE3}"/>
            </c:ext>
          </c:extLst>
        </c:ser>
        <c:ser>
          <c:idx val="2"/>
          <c:order val="2"/>
          <c:tx>
            <c:strRef>
              <c:f>Sheet2!$G$4</c:f>
              <c:strCache>
                <c:ptCount val="1"/>
                <c:pt idx="0">
                  <c:v>JY6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Sheet2!$T$2:$T$99</c:f>
              <c:numCache>
                <c:formatCode>0.00%</c:formatCode>
                <c:ptCount val="98"/>
                <c:pt idx="0">
                  <c:v>-4.0249214313282326E-3</c:v>
                </c:pt>
                <c:pt idx="1">
                  <c:v>-4.0800573413464821E-3</c:v>
                </c:pt>
                <c:pt idx="2">
                  <c:v>-3.6389700612008647E-3</c:v>
                </c:pt>
                <c:pt idx="3">
                  <c:v>-3.8043777912554234E-3</c:v>
                </c:pt>
                <c:pt idx="4">
                  <c:v>-3.7492418812371735E-3</c:v>
                </c:pt>
                <c:pt idx="5">
                  <c:v>-3.473562331146306E-3</c:v>
                </c:pt>
                <c:pt idx="6">
                  <c:v>-3.4184264211280561E-3</c:v>
                </c:pt>
                <c:pt idx="7">
                  <c:v>-3.0876109610189387E-3</c:v>
                </c:pt>
                <c:pt idx="8">
                  <c:v>-3.6389700612008647E-3</c:v>
                </c:pt>
                <c:pt idx="9">
                  <c:v>-3.3632905111099973E-3</c:v>
                </c:pt>
                <c:pt idx="10">
                  <c:v>-3.2530186910734974E-3</c:v>
                </c:pt>
                <c:pt idx="11">
                  <c:v>-3.8595137012736734E-3</c:v>
                </c:pt>
                <c:pt idx="12">
                  <c:v>-3.9146496112919234E-3</c:v>
                </c:pt>
                <c:pt idx="13">
                  <c:v>-4.1351932513645408E-3</c:v>
                </c:pt>
                <c:pt idx="14">
                  <c:v>-4.0800573413464821E-3</c:v>
                </c:pt>
                <c:pt idx="15">
                  <c:v>-4.0249214313282326E-3</c:v>
                </c:pt>
                <c:pt idx="16">
                  <c:v>-4.0800573413464821E-3</c:v>
                </c:pt>
                <c:pt idx="17">
                  <c:v>-3.9146496112919234E-3</c:v>
                </c:pt>
                <c:pt idx="18">
                  <c:v>-3.9146496112919234E-3</c:v>
                </c:pt>
                <c:pt idx="19">
                  <c:v>-3.8043777912554234E-3</c:v>
                </c:pt>
                <c:pt idx="20">
                  <c:v>-3.8043777912554234E-3</c:v>
                </c:pt>
                <c:pt idx="21">
                  <c:v>-3.8043777912554234E-3</c:v>
                </c:pt>
                <c:pt idx="22">
                  <c:v>-3.528698241164556E-3</c:v>
                </c:pt>
                <c:pt idx="23">
                  <c:v>-3.6941059712191147E-3</c:v>
                </c:pt>
                <c:pt idx="24">
                  <c:v>-3.4184264211280561E-3</c:v>
                </c:pt>
                <c:pt idx="25">
                  <c:v>-2.86706732094613E-3</c:v>
                </c:pt>
                <c:pt idx="26">
                  <c:v>-2.6465236808733213E-3</c:v>
                </c:pt>
                <c:pt idx="27">
                  <c:v>-2.6465236808733213E-3</c:v>
                </c:pt>
                <c:pt idx="28">
                  <c:v>-2.4811159508187626E-3</c:v>
                </c:pt>
                <c:pt idx="29">
                  <c:v>-2.7567955009098213E-3</c:v>
                </c:pt>
                <c:pt idx="30">
                  <c:v>-2.9773391409826299E-3</c:v>
                </c:pt>
                <c:pt idx="31">
                  <c:v>-3.1978827810552474E-3</c:v>
                </c:pt>
                <c:pt idx="32">
                  <c:v>-2.92220323096438E-3</c:v>
                </c:pt>
                <c:pt idx="33">
                  <c:v>-2.3157082207642039E-3</c:v>
                </c:pt>
                <c:pt idx="34">
                  <c:v>-1.5989413905277193E-3</c:v>
                </c:pt>
                <c:pt idx="35">
                  <c:v>-1.5989413905277193E-3</c:v>
                </c:pt>
                <c:pt idx="36">
                  <c:v>-1.2681259304184107E-3</c:v>
                </c:pt>
                <c:pt idx="37">
                  <c:v>-1.2129900204003521E-3</c:v>
                </c:pt>
                <c:pt idx="38">
                  <c:v>-1.709213210564028E-3</c:v>
                </c:pt>
                <c:pt idx="39">
                  <c:v>-2.0400286706731456E-3</c:v>
                </c:pt>
                <c:pt idx="40">
                  <c:v>-2.2605723107459539E-3</c:v>
                </c:pt>
                <c:pt idx="41">
                  <c:v>-2.3708441307824539E-3</c:v>
                </c:pt>
                <c:pt idx="42">
                  <c:v>-2.4259800408005126E-3</c:v>
                </c:pt>
                <c:pt idx="43">
                  <c:v>-2.2054364007278956E-3</c:v>
                </c:pt>
                <c:pt idx="44">
                  <c:v>-2.3708441307824539E-3</c:v>
                </c:pt>
                <c:pt idx="45">
                  <c:v>-2.0951645806913956E-3</c:v>
                </c:pt>
                <c:pt idx="46">
                  <c:v>-2.3708441307824539E-3</c:v>
                </c:pt>
                <c:pt idx="47">
                  <c:v>-2.0951645806913956E-3</c:v>
                </c:pt>
                <c:pt idx="48">
                  <c:v>-2.0400286706731456E-3</c:v>
                </c:pt>
                <c:pt idx="49">
                  <c:v>-2.2054364007278956E-3</c:v>
                </c:pt>
                <c:pt idx="50">
                  <c:v>-2.0400286706731456E-3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44-4820-8262-C1EF8530FCE3}"/>
            </c:ext>
          </c:extLst>
        </c:ser>
        <c:ser>
          <c:idx val="3"/>
          <c:order val="3"/>
          <c:tx>
            <c:strRef>
              <c:f>Main!$Q$8</c:f>
              <c:strCache>
                <c:ptCount val="1"/>
                <c:pt idx="0">
                  <c:v>DA6</c:v>
                </c:pt>
              </c:strCache>
            </c:strRef>
          </c:tx>
          <c:spPr>
            <a:ln w="1905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Sheet2!$W$2:$W$99</c:f>
              <c:numCache>
                <c:formatCode>0.00%</c:formatCode>
                <c:ptCount val="98"/>
                <c:pt idx="0">
                  <c:v>2.1731972341126641E-3</c:v>
                </c:pt>
                <c:pt idx="1">
                  <c:v>2.2390516957524332E-3</c:v>
                </c:pt>
                <c:pt idx="2">
                  <c:v>2.8317418505103527E-3</c:v>
                </c:pt>
                <c:pt idx="3">
                  <c:v>2.4366150806717397E-3</c:v>
                </c:pt>
                <c:pt idx="4">
                  <c:v>2.3707606190319706E-3</c:v>
                </c:pt>
                <c:pt idx="5">
                  <c:v>2.6341784655910462E-3</c:v>
                </c:pt>
                <c:pt idx="6">
                  <c:v>2.8317418505103527E-3</c:v>
                </c:pt>
                <c:pt idx="7">
                  <c:v>3.292723081988881E-3</c:v>
                </c:pt>
                <c:pt idx="8">
                  <c:v>2.4366150806717397E-3</c:v>
                </c:pt>
                <c:pt idx="9">
                  <c:v>2.5024695423115084E-3</c:v>
                </c:pt>
                <c:pt idx="10">
                  <c:v>2.3707606190319706E-3</c:v>
                </c:pt>
                <c:pt idx="11">
                  <c:v>2.3707606190319706E-3</c:v>
                </c:pt>
                <c:pt idx="12">
                  <c:v>2.1073427724728954E-3</c:v>
                </c:pt>
                <c:pt idx="13">
                  <c:v>1.909779387553589E-3</c:v>
                </c:pt>
                <c:pt idx="14">
                  <c:v>2.1073427724728954E-3</c:v>
                </c:pt>
                <c:pt idx="15">
                  <c:v>2.3707606190319706E-3</c:v>
                </c:pt>
                <c:pt idx="16">
                  <c:v>2.3707606190319706E-3</c:v>
                </c:pt>
                <c:pt idx="17">
                  <c:v>2.8975963121501214E-3</c:v>
                </c:pt>
                <c:pt idx="18">
                  <c:v>3.0293052354296592E-3</c:v>
                </c:pt>
                <c:pt idx="19">
                  <c:v>2.8975963121501214E-3</c:v>
                </c:pt>
                <c:pt idx="20">
                  <c:v>2.7000329272308149E-3</c:v>
                </c:pt>
                <c:pt idx="21">
                  <c:v>3.0293052354296592E-3</c:v>
                </c:pt>
                <c:pt idx="22">
                  <c:v>3.8854132367468004E-3</c:v>
                </c:pt>
                <c:pt idx="23">
                  <c:v>4.8073756997037108E-3</c:v>
                </c:pt>
                <c:pt idx="24">
                  <c:v>5.2025024695423238E-3</c:v>
                </c:pt>
                <c:pt idx="25">
                  <c:v>5.3342113928218611E-3</c:v>
                </c:pt>
                <c:pt idx="26">
                  <c:v>5.9927560092196963E-3</c:v>
                </c:pt>
                <c:pt idx="27">
                  <c:v>5.6634837010207054E-3</c:v>
                </c:pt>
                <c:pt idx="28">
                  <c:v>5.5976292393809367E-3</c:v>
                </c:pt>
                <c:pt idx="29">
                  <c:v>5.1366480079025551E-3</c:v>
                </c:pt>
                <c:pt idx="30">
                  <c:v>4.6756667764241725E-3</c:v>
                </c:pt>
                <c:pt idx="31">
                  <c:v>4.1488310833058756E-3</c:v>
                </c:pt>
                <c:pt idx="32">
                  <c:v>4.4781033915048665E-3</c:v>
                </c:pt>
                <c:pt idx="33">
                  <c:v>3.6219953901877253E-3</c:v>
                </c:pt>
                <c:pt idx="34">
                  <c:v>3.3585775436286497E-3</c:v>
                </c:pt>
                <c:pt idx="35">
                  <c:v>3.2268686203491118E-3</c:v>
                </c:pt>
                <c:pt idx="36">
                  <c:v>3.292723081988881E-3</c:v>
                </c:pt>
                <c:pt idx="37">
                  <c:v>3.292723081988881E-3</c:v>
                </c:pt>
                <c:pt idx="38">
                  <c:v>2.765887388870584E-3</c:v>
                </c:pt>
                <c:pt idx="39">
                  <c:v>2.5683240039512775E-3</c:v>
                </c:pt>
                <c:pt idx="40">
                  <c:v>2.6341784655910462E-3</c:v>
                </c:pt>
                <c:pt idx="41">
                  <c:v>2.2390516957524332E-3</c:v>
                </c:pt>
                <c:pt idx="42">
                  <c:v>2.2390516957524332E-3</c:v>
                </c:pt>
                <c:pt idx="43">
                  <c:v>2.6341784655910462E-3</c:v>
                </c:pt>
                <c:pt idx="44">
                  <c:v>2.7000329272308149E-3</c:v>
                </c:pt>
                <c:pt idx="45">
                  <c:v>3.0951596970695745E-3</c:v>
                </c:pt>
                <c:pt idx="46">
                  <c:v>2.8975963121501214E-3</c:v>
                </c:pt>
                <c:pt idx="47">
                  <c:v>3.5561409285479561E-3</c:v>
                </c:pt>
                <c:pt idx="48">
                  <c:v>3.8195587751070318E-3</c:v>
                </c:pt>
                <c:pt idx="49">
                  <c:v>3.6219953901877253E-3</c:v>
                </c:pt>
                <c:pt idx="50">
                  <c:v>3.8854132367468004E-3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44-4820-8262-C1EF8530FCE3}"/>
            </c:ext>
          </c:extLst>
        </c:ser>
        <c:ser>
          <c:idx val="4"/>
          <c:order val="4"/>
          <c:tx>
            <c:strRef>
              <c:f>Main!$Q$9</c:f>
              <c:strCache>
                <c:ptCount val="1"/>
                <c:pt idx="0">
                  <c:v>CA6</c:v>
                </c:pt>
              </c:strCache>
            </c:strRef>
          </c:tx>
          <c:spPr>
            <a:ln w="1905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Sheet2!$Z$2:$Z$99</c:f>
              <c:numCache>
                <c:formatCode>0.00%</c:formatCode>
                <c:ptCount val="98"/>
                <c:pt idx="0">
                  <c:v>1.7683465959328886E-3</c:v>
                </c:pt>
                <c:pt idx="1">
                  <c:v>1.8315018315019104E-3</c:v>
                </c:pt>
                <c:pt idx="2">
                  <c:v>2.0841227737779973E-3</c:v>
                </c:pt>
                <c:pt idx="3">
                  <c:v>2.2104332449160405E-3</c:v>
                </c:pt>
                <c:pt idx="4">
                  <c:v>1.9578123026399536E-3</c:v>
                </c:pt>
                <c:pt idx="5">
                  <c:v>2.6525198938991928E-3</c:v>
                </c:pt>
                <c:pt idx="6">
                  <c:v>2.9682960717444416E-3</c:v>
                </c:pt>
                <c:pt idx="7">
                  <c:v>3.2209170140205285E-3</c:v>
                </c:pt>
                <c:pt idx="8">
                  <c:v>2.6525198938991928E-3</c:v>
                </c:pt>
                <c:pt idx="9">
                  <c:v>2.7156751294682142E-3</c:v>
                </c:pt>
                <c:pt idx="10">
                  <c:v>2.9051408361754198E-3</c:v>
                </c:pt>
                <c:pt idx="11">
                  <c:v>3.0314513073134634E-3</c:v>
                </c:pt>
                <c:pt idx="12">
                  <c:v>2.7788303650373766E-3</c:v>
                </c:pt>
                <c:pt idx="13">
                  <c:v>2.7156751294682142E-3</c:v>
                </c:pt>
                <c:pt idx="14">
                  <c:v>2.5262094227611492E-3</c:v>
                </c:pt>
                <c:pt idx="15">
                  <c:v>2.9051408361754198E-3</c:v>
                </c:pt>
                <c:pt idx="16">
                  <c:v>2.9682960717444416E-3</c:v>
                </c:pt>
                <c:pt idx="17">
                  <c:v>3.4103827207275935E-3</c:v>
                </c:pt>
                <c:pt idx="18">
                  <c:v>3.6630036630036803E-3</c:v>
                </c:pt>
                <c:pt idx="19">
                  <c:v>4.0419350764179509E-3</c:v>
                </c:pt>
                <c:pt idx="20">
                  <c:v>4.6103321965391469E-3</c:v>
                </c:pt>
                <c:pt idx="21">
                  <c:v>4.4840217254011033E-3</c:v>
                </c:pt>
                <c:pt idx="22">
                  <c:v>4.6103321965391469E-3</c:v>
                </c:pt>
                <c:pt idx="23">
                  <c:v>6.0629026146267863E-3</c:v>
                </c:pt>
                <c:pt idx="24">
                  <c:v>6.3155235569028736E-3</c:v>
                </c:pt>
                <c:pt idx="25">
                  <c:v>6.8839206770242092E-3</c:v>
                </c:pt>
                <c:pt idx="26">
                  <c:v>7.1996968548693179E-3</c:v>
                </c:pt>
                <c:pt idx="27">
                  <c:v>6.4418340280409164E-3</c:v>
                </c:pt>
                <c:pt idx="28">
                  <c:v>6.6944549703171433E-3</c:v>
                </c:pt>
                <c:pt idx="29">
                  <c:v>6.5049892636099386E-3</c:v>
                </c:pt>
                <c:pt idx="30">
                  <c:v>5.8734369079197213E-3</c:v>
                </c:pt>
                <c:pt idx="31">
                  <c:v>5.6839712012126562E-3</c:v>
                </c:pt>
                <c:pt idx="32">
                  <c:v>5.9365921434887427E-3</c:v>
                </c:pt>
                <c:pt idx="33">
                  <c:v>4.8629531388152333E-3</c:v>
                </c:pt>
                <c:pt idx="34">
                  <c:v>5.2418845522293634E-3</c:v>
                </c:pt>
                <c:pt idx="35">
                  <c:v>4.6734874321081683E-3</c:v>
                </c:pt>
                <c:pt idx="36">
                  <c:v>4.4840217254011033E-3</c:v>
                </c:pt>
                <c:pt idx="37">
                  <c:v>4.7366426676771897E-3</c:v>
                </c:pt>
                <c:pt idx="38">
                  <c:v>4.5471769609701247E-3</c:v>
                </c:pt>
                <c:pt idx="39">
                  <c:v>4.231400783125016E-3</c:v>
                </c:pt>
                <c:pt idx="40">
                  <c:v>4.2945560186940382E-3</c:v>
                </c:pt>
                <c:pt idx="41">
                  <c:v>4.3577112542630596E-3</c:v>
                </c:pt>
                <c:pt idx="42">
                  <c:v>4.4840217254011033E-3</c:v>
                </c:pt>
                <c:pt idx="43">
                  <c:v>4.2945560186940382E-3</c:v>
                </c:pt>
                <c:pt idx="44">
                  <c:v>4.5471769609701247E-3</c:v>
                </c:pt>
                <c:pt idx="45">
                  <c:v>4.7997979032462119E-3</c:v>
                </c:pt>
                <c:pt idx="46">
                  <c:v>4.7997979032462119E-3</c:v>
                </c:pt>
                <c:pt idx="47">
                  <c:v>4.7366426676771897E-3</c:v>
                </c:pt>
                <c:pt idx="48">
                  <c:v>5.1155740810913206E-3</c:v>
                </c:pt>
                <c:pt idx="49">
                  <c:v>4.8629531388152333E-3</c:v>
                </c:pt>
                <c:pt idx="50">
                  <c:v>5.1155740810913206E-3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44-4820-8262-C1EF8530FCE3}"/>
            </c:ext>
          </c:extLst>
        </c:ser>
        <c:ser>
          <c:idx val="5"/>
          <c:order val="5"/>
          <c:tx>
            <c:strRef>
              <c:f>Main!$Q$10</c:f>
              <c:strCache>
                <c:ptCount val="1"/>
                <c:pt idx="0">
                  <c:v>SF6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Sheet2!$AC$2:$AC$99</c:f>
              <c:numCache>
                <c:formatCode>0.00%</c:formatCode>
                <c:ptCount val="98"/>
                <c:pt idx="0">
                  <c:v>-2.2566995768687897E-3</c:v>
                </c:pt>
                <c:pt idx="1">
                  <c:v>-2.162670427832599E-3</c:v>
                </c:pt>
                <c:pt idx="2">
                  <c:v>-1.6925246826514358E-3</c:v>
                </c:pt>
                <c:pt idx="3">
                  <c:v>-1.504466384579054E-3</c:v>
                </c:pt>
                <c:pt idx="4">
                  <c:v>-1.598495533615245E-3</c:v>
                </c:pt>
                <c:pt idx="5">
                  <c:v>-1.4104372355428631E-3</c:v>
                </c:pt>
                <c:pt idx="6">
                  <c:v>-1.7865538316876267E-3</c:v>
                </c:pt>
                <c:pt idx="7">
                  <c:v>-1.4104372355428631E-3</c:v>
                </c:pt>
                <c:pt idx="8">
                  <c:v>-1.8805829807238175E-3</c:v>
                </c:pt>
                <c:pt idx="9">
                  <c:v>-1.8805829807238175E-3</c:v>
                </c:pt>
                <c:pt idx="10">
                  <c:v>-1.974612129760217E-3</c:v>
                </c:pt>
                <c:pt idx="11">
                  <c:v>-1.974612129760217E-3</c:v>
                </c:pt>
                <c:pt idx="12">
                  <c:v>-2.0686412787964082E-3</c:v>
                </c:pt>
                <c:pt idx="13">
                  <c:v>-1.7865538316876267E-3</c:v>
                </c:pt>
                <c:pt idx="14">
                  <c:v>-1.2223789374704813E-3</c:v>
                </c:pt>
                <c:pt idx="15">
                  <c:v>-1.4104372355428631E-3</c:v>
                </c:pt>
                <c:pt idx="16">
                  <c:v>-1.1283497884342906E-3</c:v>
                </c:pt>
                <c:pt idx="17">
                  <c:v>-5.6417489421714529E-4</c:v>
                </c:pt>
                <c:pt idx="18">
                  <c:v>-3.7611659614476351E-4</c:v>
                </c:pt>
                <c:pt idx="19">
                  <c:v>-9.4029149036190877E-5</c:v>
                </c:pt>
                <c:pt idx="20">
                  <c:v>-3.7611659614476351E-4</c:v>
                </c:pt>
                <c:pt idx="21">
                  <c:v>0</c:v>
                </c:pt>
                <c:pt idx="22">
                  <c:v>5.64174894217354E-4</c:v>
                </c:pt>
                <c:pt idx="23">
                  <c:v>8.4626234132592669E-4</c:v>
                </c:pt>
                <c:pt idx="24">
                  <c:v>1.0343206393983084E-3</c:v>
                </c:pt>
                <c:pt idx="25">
                  <c:v>1.2223789374706901E-3</c:v>
                </c:pt>
                <c:pt idx="26">
                  <c:v>1.5044663845792628E-3</c:v>
                </c:pt>
                <c:pt idx="27">
                  <c:v>1.2223789374706901E-3</c:v>
                </c:pt>
                <c:pt idx="28">
                  <c:v>8.4626234132592669E-4</c:v>
                </c:pt>
                <c:pt idx="29">
                  <c:v>1.6925246826516446E-3</c:v>
                </c:pt>
                <c:pt idx="30">
                  <c:v>1.3164080865068811E-3</c:v>
                </c:pt>
                <c:pt idx="31">
                  <c:v>9.4029149036211756E-4</c:v>
                </c:pt>
                <c:pt idx="32">
                  <c:v>1.0343206393983084E-3</c:v>
                </c:pt>
                <c:pt idx="33">
                  <c:v>6.5820404325354497E-4</c:v>
                </c:pt>
                <c:pt idx="34">
                  <c:v>1.1283497884344994E-3</c:v>
                </c:pt>
                <c:pt idx="35">
                  <c:v>3.7611659614497227E-4</c:v>
                </c:pt>
                <c:pt idx="36">
                  <c:v>-1.8805829807238175E-4</c:v>
                </c:pt>
                <c:pt idx="37">
                  <c:v>9.4029149036399667E-5</c:v>
                </c:pt>
                <c:pt idx="38">
                  <c:v>-3.7611659614476351E-4</c:v>
                </c:pt>
                <c:pt idx="39">
                  <c:v>-2.8208744710857264E-4</c:v>
                </c:pt>
                <c:pt idx="40">
                  <c:v>-4.7014574518095437E-4</c:v>
                </c:pt>
                <c:pt idx="41">
                  <c:v>-3.7611659614476351E-4</c:v>
                </c:pt>
                <c:pt idx="42">
                  <c:v>-5.6417489421714529E-4</c:v>
                </c:pt>
                <c:pt idx="43">
                  <c:v>0</c:v>
                </c:pt>
                <c:pt idx="44">
                  <c:v>-5.6417489421714529E-4</c:v>
                </c:pt>
                <c:pt idx="45">
                  <c:v>1.8805829807259054E-4</c:v>
                </c:pt>
                <c:pt idx="46">
                  <c:v>9.4029149036399667E-5</c:v>
                </c:pt>
                <c:pt idx="47">
                  <c:v>7.5223319228973583E-4</c:v>
                </c:pt>
                <c:pt idx="48">
                  <c:v>1.1283497884344994E-3</c:v>
                </c:pt>
                <c:pt idx="49">
                  <c:v>9.4029149036211756E-4</c:v>
                </c:pt>
                <c:pt idx="50">
                  <c:v>1.0343206393983084E-3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44-4820-8262-C1EF8530FCE3}"/>
            </c:ext>
          </c:extLst>
        </c:ser>
        <c:ser>
          <c:idx val="6"/>
          <c:order val="6"/>
          <c:tx>
            <c:strRef>
              <c:f>Main!$Q$11</c:f>
              <c:strCache>
                <c:ptCount val="1"/>
                <c:pt idx="0">
                  <c:v>NE6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Sheet2!$AF$2:$AF$99</c:f>
              <c:numCache>
                <c:formatCode>0.00%</c:formatCode>
                <c:ptCount val="98"/>
                <c:pt idx="0">
                  <c:v>2.1502293577982468E-3</c:v>
                </c:pt>
                <c:pt idx="1">
                  <c:v>2.1502293577982468E-3</c:v>
                </c:pt>
                <c:pt idx="2">
                  <c:v>2.5802752293578321E-3</c:v>
                </c:pt>
                <c:pt idx="3">
                  <c:v>2.2935779816514418E-3</c:v>
                </c:pt>
                <c:pt idx="4">
                  <c:v>2.1502293577982468E-3</c:v>
                </c:pt>
                <c:pt idx="5">
                  <c:v>2.4369266055046372E-3</c:v>
                </c:pt>
                <c:pt idx="6">
                  <c:v>3.2970183486238083E-3</c:v>
                </c:pt>
                <c:pt idx="7">
                  <c:v>3.7270642201835532E-3</c:v>
                </c:pt>
                <c:pt idx="8">
                  <c:v>2.7236238532110275E-3</c:v>
                </c:pt>
                <c:pt idx="9">
                  <c:v>2.7236238532110275E-3</c:v>
                </c:pt>
                <c:pt idx="10">
                  <c:v>2.8669724770642229E-3</c:v>
                </c:pt>
                <c:pt idx="11">
                  <c:v>3.1536697247706133E-3</c:v>
                </c:pt>
                <c:pt idx="12">
                  <c:v>2.8669724770642229E-3</c:v>
                </c:pt>
                <c:pt idx="13">
                  <c:v>2.5802752293578321E-3</c:v>
                </c:pt>
                <c:pt idx="14">
                  <c:v>2.5802752293578321E-3</c:v>
                </c:pt>
                <c:pt idx="15">
                  <c:v>3.0103211009174179E-3</c:v>
                </c:pt>
                <c:pt idx="16">
                  <c:v>3.0103211009174179E-3</c:v>
                </c:pt>
                <c:pt idx="17">
                  <c:v>3.5837155963301987E-3</c:v>
                </c:pt>
                <c:pt idx="18">
                  <c:v>3.7270642201835532E-3</c:v>
                </c:pt>
                <c:pt idx="19">
                  <c:v>3.5837155963301987E-3</c:v>
                </c:pt>
                <c:pt idx="20">
                  <c:v>3.2970183486238083E-3</c:v>
                </c:pt>
                <c:pt idx="21">
                  <c:v>3.5837155963301987E-3</c:v>
                </c:pt>
                <c:pt idx="22">
                  <c:v>4.300458715596334E-3</c:v>
                </c:pt>
                <c:pt idx="23">
                  <c:v>4.7305045871559202E-3</c:v>
                </c:pt>
                <c:pt idx="24">
                  <c:v>5.3038990825688597E-3</c:v>
                </c:pt>
                <c:pt idx="25">
                  <c:v>5.4472477064220551E-3</c:v>
                </c:pt>
                <c:pt idx="26">
                  <c:v>6.4506880733944212E-3</c:v>
                </c:pt>
                <c:pt idx="27">
                  <c:v>6.0206422018348358E-3</c:v>
                </c:pt>
                <c:pt idx="28">
                  <c:v>6.7373853211009716E-3</c:v>
                </c:pt>
                <c:pt idx="29">
                  <c:v>6.3073394495412266E-3</c:v>
                </c:pt>
                <c:pt idx="30">
                  <c:v>5.8772935779816404E-3</c:v>
                </c:pt>
                <c:pt idx="31">
                  <c:v>5.0172018348623101E-3</c:v>
                </c:pt>
                <c:pt idx="32">
                  <c:v>5.3038990825688597E-3</c:v>
                </c:pt>
                <c:pt idx="33">
                  <c:v>4.4438073394495294E-3</c:v>
                </c:pt>
                <c:pt idx="34">
                  <c:v>4.013761467889944E-3</c:v>
                </c:pt>
                <c:pt idx="35">
                  <c:v>3.1536697247706133E-3</c:v>
                </c:pt>
                <c:pt idx="36">
                  <c:v>3.0103211009174179E-3</c:v>
                </c:pt>
                <c:pt idx="37">
                  <c:v>3.0103211009174179E-3</c:v>
                </c:pt>
                <c:pt idx="38">
                  <c:v>2.2935779816514418E-3</c:v>
                </c:pt>
                <c:pt idx="39">
                  <c:v>1.7201834862385018E-3</c:v>
                </c:pt>
                <c:pt idx="40">
                  <c:v>1.863532110091697E-3</c:v>
                </c:pt>
                <c:pt idx="41">
                  <c:v>1.1467889908257209E-3</c:v>
                </c:pt>
                <c:pt idx="42">
                  <c:v>1.1467889908257209E-3</c:v>
                </c:pt>
                <c:pt idx="43">
                  <c:v>1.2901376146789161E-3</c:v>
                </c:pt>
                <c:pt idx="44">
                  <c:v>1.1467889908257209E-3</c:v>
                </c:pt>
                <c:pt idx="45">
                  <c:v>1.4334862385321115E-3</c:v>
                </c:pt>
                <c:pt idx="46">
                  <c:v>1.5768348623853067E-3</c:v>
                </c:pt>
                <c:pt idx="47">
                  <c:v>2.4369266055046372E-3</c:v>
                </c:pt>
                <c:pt idx="48">
                  <c:v>2.8669724770642229E-3</c:v>
                </c:pt>
                <c:pt idx="49">
                  <c:v>2.8669724770642229E-3</c:v>
                </c:pt>
                <c:pt idx="50">
                  <c:v>3.0103211009174179E-3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144-4820-8262-C1EF8530FCE3}"/>
            </c:ext>
          </c:extLst>
        </c:ser>
        <c:ser>
          <c:idx val="7"/>
          <c:order val="7"/>
          <c:tx>
            <c:strRef>
              <c:f>Main!$Q$12</c:f>
              <c:strCache>
                <c:ptCount val="1"/>
                <c:pt idx="0">
                  <c:v>EB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Sheet2!$AI$2:$AI$99</c:f>
              <c:numCache>
                <c:formatCode>0.00%</c:formatCode>
                <c:ptCount val="98"/>
                <c:pt idx="0">
                  <c:v>-2.6897438896035185E-3</c:v>
                </c:pt>
                <c:pt idx="1">
                  <c:v>-2.2804350368378053E-3</c:v>
                </c:pt>
                <c:pt idx="2">
                  <c:v>-2.2804350368378053E-3</c:v>
                </c:pt>
                <c:pt idx="3">
                  <c:v>-2.397380423342295E-3</c:v>
                </c:pt>
                <c:pt idx="4">
                  <c:v>-2.397380423342295E-3</c:v>
                </c:pt>
                <c:pt idx="5">
                  <c:v>-2.397380423342295E-3</c:v>
                </c:pt>
                <c:pt idx="6">
                  <c:v>-2.5727985030990293E-3</c:v>
                </c:pt>
                <c:pt idx="7">
                  <c:v>-2.8066892761080082E-3</c:v>
                </c:pt>
                <c:pt idx="8">
                  <c:v>-2.8066892761080082E-3</c:v>
                </c:pt>
                <c:pt idx="9">
                  <c:v>-2.9236346626124979E-3</c:v>
                </c:pt>
                <c:pt idx="10">
                  <c:v>-2.6897438896035185E-3</c:v>
                </c:pt>
                <c:pt idx="11">
                  <c:v>-2.8066892761080082E-3</c:v>
                </c:pt>
                <c:pt idx="12">
                  <c:v>-2.5143258098467842E-3</c:v>
                </c:pt>
                <c:pt idx="13">
                  <c:v>-2.7482165828557636E-3</c:v>
                </c:pt>
                <c:pt idx="14">
                  <c:v>-2.6897438896035185E-3</c:v>
                </c:pt>
                <c:pt idx="15">
                  <c:v>-2.6312711963512739E-3</c:v>
                </c:pt>
                <c:pt idx="16">
                  <c:v>-2.6312711963512739E-3</c:v>
                </c:pt>
                <c:pt idx="17">
                  <c:v>-2.6312711963512739E-3</c:v>
                </c:pt>
                <c:pt idx="18">
                  <c:v>-2.6897438896035185E-3</c:v>
                </c:pt>
                <c:pt idx="19">
                  <c:v>-2.6897438896035185E-3</c:v>
                </c:pt>
                <c:pt idx="20">
                  <c:v>-2.6897438896035185E-3</c:v>
                </c:pt>
                <c:pt idx="21">
                  <c:v>-2.6897438896035185E-3</c:v>
                </c:pt>
                <c:pt idx="22">
                  <c:v>-2.6897438896035185E-3</c:v>
                </c:pt>
                <c:pt idx="23">
                  <c:v>-3.0990527423692322E-3</c:v>
                </c:pt>
                <c:pt idx="24">
                  <c:v>-3.0990527423692322E-3</c:v>
                </c:pt>
                <c:pt idx="25">
                  <c:v>-3.3914162086305854E-3</c:v>
                </c:pt>
                <c:pt idx="26">
                  <c:v>-3.6837796748918094E-3</c:v>
                </c:pt>
                <c:pt idx="27">
                  <c:v>-3.5668342883873197E-3</c:v>
                </c:pt>
                <c:pt idx="28">
                  <c:v>-3.1575254356214768E-3</c:v>
                </c:pt>
                <c:pt idx="29">
                  <c:v>-3.8007250613962991E-3</c:v>
                </c:pt>
                <c:pt idx="30">
                  <c:v>-3.2744708221260962E-3</c:v>
                </c:pt>
                <c:pt idx="31">
                  <c:v>-3.2159981288737215E-3</c:v>
                </c:pt>
                <c:pt idx="32">
                  <c:v>-3.4498889018828305E-3</c:v>
                </c:pt>
                <c:pt idx="33">
                  <c:v>-3.2744708221260962E-3</c:v>
                </c:pt>
                <c:pt idx="34">
                  <c:v>-2.397380423342295E-3</c:v>
                </c:pt>
                <c:pt idx="35">
                  <c:v>-2.1634896503333156E-3</c:v>
                </c:pt>
                <c:pt idx="36">
                  <c:v>-2.4558531165945396E-3</c:v>
                </c:pt>
                <c:pt idx="37">
                  <c:v>-2.4558531165945396E-3</c:v>
                </c:pt>
                <c:pt idx="38">
                  <c:v>-2.8066892761080082E-3</c:v>
                </c:pt>
                <c:pt idx="39">
                  <c:v>-2.5727985030990293E-3</c:v>
                </c:pt>
                <c:pt idx="40">
                  <c:v>-2.7482165828557636E-3</c:v>
                </c:pt>
                <c:pt idx="41">
                  <c:v>-2.9236346626124979E-3</c:v>
                </c:pt>
                <c:pt idx="42">
                  <c:v>-3.0990527423692322E-3</c:v>
                </c:pt>
                <c:pt idx="43">
                  <c:v>-3.0990527423692322E-3</c:v>
                </c:pt>
                <c:pt idx="44">
                  <c:v>-2.9821073558647425E-3</c:v>
                </c:pt>
                <c:pt idx="45">
                  <c:v>-3.2744708221260962E-3</c:v>
                </c:pt>
                <c:pt idx="46">
                  <c:v>-3.5083615951350751E-3</c:v>
                </c:pt>
                <c:pt idx="47">
                  <c:v>-3.5083615951350751E-3</c:v>
                </c:pt>
                <c:pt idx="48">
                  <c:v>-3.5083615951350751E-3</c:v>
                </c:pt>
                <c:pt idx="49">
                  <c:v>-3.5083615951350751E-3</c:v>
                </c:pt>
                <c:pt idx="50">
                  <c:v>-3.5083615951350751E-3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144-4820-8262-C1EF8530FCE3}"/>
            </c:ext>
          </c:extLst>
        </c:ser>
        <c:ser>
          <c:idx val="8"/>
          <c:order val="8"/>
          <c:tx>
            <c:strRef>
              <c:f>Main!$Q$13</c:f>
              <c:strCache>
                <c:ptCount val="1"/>
                <c:pt idx="0">
                  <c:v>GCE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Sheet2!$AL$2:$AL$99</c:f>
              <c:numCache>
                <c:formatCode>0.00%</c:formatCode>
                <c:ptCount val="98"/>
                <c:pt idx="0">
                  <c:v>-1.1269276393832094E-3</c:v>
                </c:pt>
                <c:pt idx="1">
                  <c:v>-8.8967971530249106E-4</c:v>
                </c:pt>
                <c:pt idx="2">
                  <c:v>5.9311981020112132E-5</c:v>
                </c:pt>
                <c:pt idx="3">
                  <c:v>-1.7200474495848701E-3</c:v>
                </c:pt>
                <c:pt idx="4">
                  <c:v>-8.8967971530249106E-4</c:v>
                </c:pt>
                <c:pt idx="5">
                  <c:v>0</c:v>
                </c:pt>
                <c:pt idx="6">
                  <c:v>1.1269276393832094E-3</c:v>
                </c:pt>
                <c:pt idx="7">
                  <c:v>1.7200474495848701E-3</c:v>
                </c:pt>
                <c:pt idx="8">
                  <c:v>5.3380782918154858E-4</c:v>
                </c:pt>
                <c:pt idx="9">
                  <c:v>7.7105575326213201E-4</c:v>
                </c:pt>
                <c:pt idx="10">
                  <c:v>8.3036773428237897E-4</c:v>
                </c:pt>
                <c:pt idx="11">
                  <c:v>1.1269276393832094E-3</c:v>
                </c:pt>
                <c:pt idx="12">
                  <c:v>1.4234875444840396E-3</c:v>
                </c:pt>
                <c:pt idx="13">
                  <c:v>7.7105575326213201E-4</c:v>
                </c:pt>
                <c:pt idx="14">
                  <c:v>1.1269276393832094E-3</c:v>
                </c:pt>
                <c:pt idx="15">
                  <c:v>1.0676156583629623E-3</c:v>
                </c:pt>
                <c:pt idx="16">
                  <c:v>9.4899169632260325E-4</c:v>
                </c:pt>
                <c:pt idx="17">
                  <c:v>3.0842230130486629E-3</c:v>
                </c:pt>
                <c:pt idx="18">
                  <c:v>3.3807829181494932E-3</c:v>
                </c:pt>
                <c:pt idx="19">
                  <c:v>2.6097271648873612E-3</c:v>
                </c:pt>
                <c:pt idx="20">
                  <c:v>3.6773428232503235E-3</c:v>
                </c:pt>
                <c:pt idx="21">
                  <c:v>6.2277580071174376E-3</c:v>
                </c:pt>
                <c:pt idx="22">
                  <c:v>6.8801897983392108E-3</c:v>
                </c:pt>
                <c:pt idx="23">
                  <c:v>5.4567022538553056E-3</c:v>
                </c:pt>
                <c:pt idx="24">
                  <c:v>5.5160142348754182E-3</c:v>
                </c:pt>
                <c:pt idx="25">
                  <c:v>7.1767497034400411E-3</c:v>
                </c:pt>
                <c:pt idx="26">
                  <c:v>7.8884934756820613E-3</c:v>
                </c:pt>
                <c:pt idx="27">
                  <c:v>6.7022538552787394E-3</c:v>
                </c:pt>
                <c:pt idx="28">
                  <c:v>6.7022538552787394E-3</c:v>
                </c:pt>
                <c:pt idx="29">
                  <c:v>6.4056939501779091E-3</c:v>
                </c:pt>
                <c:pt idx="30">
                  <c:v>7.7698695136417016E-3</c:v>
                </c:pt>
                <c:pt idx="31">
                  <c:v>7.7698695136417016E-3</c:v>
                </c:pt>
                <c:pt idx="32">
                  <c:v>1.0023724792408121E-2</c:v>
                </c:pt>
                <c:pt idx="33">
                  <c:v>1.1091340450771084E-2</c:v>
                </c:pt>
                <c:pt idx="34">
                  <c:v>1.0972716488730723E-2</c:v>
                </c:pt>
                <c:pt idx="35">
                  <c:v>1.0438908659549174E-2</c:v>
                </c:pt>
                <c:pt idx="36">
                  <c:v>1.0498220640569421E-2</c:v>
                </c:pt>
                <c:pt idx="37">
                  <c:v>1.1328588374851666E-2</c:v>
                </c:pt>
                <c:pt idx="38">
                  <c:v>1.0972716488730723E-2</c:v>
                </c:pt>
                <c:pt idx="39">
                  <c:v>1.1032028469750836E-2</c:v>
                </c:pt>
                <c:pt idx="40">
                  <c:v>1.1150652431791195E-2</c:v>
                </c:pt>
                <c:pt idx="41">
                  <c:v>1.0794780545670252E-2</c:v>
                </c:pt>
                <c:pt idx="42">
                  <c:v>1.0854092526690364E-2</c:v>
                </c:pt>
                <c:pt idx="43">
                  <c:v>1.1447212336892025E-2</c:v>
                </c:pt>
                <c:pt idx="44">
                  <c:v>1.2752075919335706E-2</c:v>
                </c:pt>
                <c:pt idx="45">
                  <c:v>1.3345195729537367E-2</c:v>
                </c:pt>
                <c:pt idx="46">
                  <c:v>1.3582443653618085E-2</c:v>
                </c:pt>
                <c:pt idx="47">
                  <c:v>1.3760379596678555E-2</c:v>
                </c:pt>
                <c:pt idx="48">
                  <c:v>1.4056939501779386E-2</c:v>
                </c:pt>
                <c:pt idx="49">
                  <c:v>1.4234875444839857E-2</c:v>
                </c:pt>
                <c:pt idx="50">
                  <c:v>1.45907473309608E-2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144-4820-8262-C1EF8530F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9311807"/>
        <c:axId val="1"/>
      </c:lineChart>
      <c:catAx>
        <c:axId val="176931180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"/>
        <c:crosses val="autoZero"/>
        <c:auto val="1"/>
        <c:lblAlgn val="ctr"/>
        <c:lblOffset val="100"/>
        <c:tickLblSkip val="6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</a:ln>
          </c:spPr>
        </c:majorGridlines>
        <c:numFmt formatCode="0.00%" sourceLinked="1"/>
        <c:majorTickMark val="out"/>
        <c:minorTickMark val="none"/>
        <c:tickLblPos val="nextTo"/>
        <c:spPr>
          <a:ln/>
        </c:spPr>
        <c:crossAx val="1769311807"/>
        <c:crosses val="autoZero"/>
        <c:crossBetween val="between"/>
      </c:valAx>
      <c:spPr>
        <a:solidFill>
          <a:schemeClr val="tx1"/>
        </a:solidFill>
      </c:spPr>
    </c:plotArea>
    <c:legend>
      <c:legendPos val="r"/>
      <c:layout>
        <c:manualLayout>
          <c:xMode val="edge"/>
          <c:yMode val="edge"/>
          <c:x val="0.87571642501742497"/>
          <c:y val="6.8736036094661723E-2"/>
          <c:w val="0.10417743794295653"/>
          <c:h val="0.89892453525953886"/>
        </c:manualLayout>
      </c:layout>
      <c:overlay val="0"/>
    </c:legend>
    <c:plotVisOnly val="1"/>
    <c:dispBlanksAs val="gap"/>
    <c:showDLblsOverMax val="0"/>
  </c:chart>
  <c:spPr>
    <a:solidFill>
      <a:schemeClr val="tx1"/>
    </a:solidFill>
    <a:ln w="12700">
      <a:solidFill>
        <a:schemeClr val="tx2"/>
      </a:solidFill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345306048778289"/>
          <c:y val="4.918343481699488E-2"/>
          <c:w val="0.65761042047394491"/>
          <c:h val="0.92529599859386313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  <a:tileRect/>
            </a:gra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Main!$AH$34:$AH$43</c:f>
              <c:strCache>
                <c:ptCount val="10"/>
                <c:pt idx="0">
                  <c:v>BP6M21</c:v>
                </c:pt>
                <c:pt idx="1">
                  <c:v>EU6M21</c:v>
                </c:pt>
                <c:pt idx="2">
                  <c:v>JY6M21</c:v>
                </c:pt>
                <c:pt idx="3">
                  <c:v>DA6M21</c:v>
                </c:pt>
                <c:pt idx="4">
                  <c:v>CA6M21</c:v>
                </c:pt>
                <c:pt idx="5">
                  <c:v>SF6M21</c:v>
                </c:pt>
                <c:pt idx="6">
                  <c:v>NE6M21</c:v>
                </c:pt>
                <c:pt idx="7">
                  <c:v>NK6M21</c:v>
                </c:pt>
                <c:pt idx="8">
                  <c:v>MX6M21</c:v>
                </c:pt>
                <c:pt idx="9">
                  <c:v>EBM21</c:v>
                </c:pt>
              </c:strCache>
            </c:strRef>
          </c:cat>
          <c:val>
            <c:numRef>
              <c:f>Main!$AI$34:$AI$43</c:f>
              <c:numCache>
                <c:formatCode>0.00%</c:formatCode>
                <c:ptCount val="10"/>
                <c:pt idx="0">
                  <c:v>6.3387978142075991E-3</c:v>
                </c:pt>
                <c:pt idx="1">
                  <c:v>2.7266530334015778E-3</c:v>
                </c:pt>
                <c:pt idx="2">
                  <c:v>-2.0400286706731456E-3</c:v>
                </c:pt>
                <c:pt idx="3">
                  <c:v>3.8854132367468004E-3</c:v>
                </c:pt>
                <c:pt idx="4">
                  <c:v>5.1155740810913206E-3</c:v>
                </c:pt>
                <c:pt idx="5">
                  <c:v>1.0343206393983084E-3</c:v>
                </c:pt>
                <c:pt idx="6">
                  <c:v>3.0103211009174179E-3</c:v>
                </c:pt>
                <c:pt idx="7">
                  <c:v>2.7341079972658991E-3</c:v>
                </c:pt>
                <c:pt idx="8">
                  <c:v>7.0510161758606396E-3</c:v>
                </c:pt>
                <c:pt idx="9">
                  <c:v>-3.5083615951350751E-3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2-4666-AE57-536D48F1D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5"/>
        <c:overlap val="100"/>
        <c:axId val="1769307647"/>
        <c:axId val="1"/>
      </c:barChart>
      <c:catAx>
        <c:axId val="1769307647"/>
        <c:scaling>
          <c:orientation val="maxMin"/>
        </c:scaling>
        <c:delete val="0"/>
        <c:axPos val="l"/>
        <c:majorGridlines>
          <c:spPr>
            <a:ln>
              <a:solidFill>
                <a:schemeClr val="tx2"/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1"/>
        <c:crosses val="autoZero"/>
        <c:auto val="1"/>
        <c:lblAlgn val="ctr"/>
        <c:lblOffset val="1000"/>
        <c:noMultiLvlLbl val="0"/>
      </c:catAx>
      <c:valAx>
        <c:axId val="1"/>
        <c:scaling>
          <c:orientation val="minMax"/>
        </c:scaling>
        <c:delete val="1"/>
        <c:axPos val="t"/>
        <c:majorGridlines>
          <c:spPr>
            <a:ln>
              <a:solidFill>
                <a:schemeClr val="tx2"/>
              </a:solidFill>
            </a:ln>
          </c:spPr>
        </c:majorGridlines>
        <c:numFmt formatCode="0.00%" sourceLinked="1"/>
        <c:majorTickMark val="out"/>
        <c:minorTickMark val="none"/>
        <c:tickLblPos val="nextTo"/>
        <c:crossAx val="1769307647"/>
        <c:crosses val="autoZero"/>
        <c:crossBetween val="between"/>
      </c:valAx>
      <c:spPr>
        <a:solidFill>
          <a:schemeClr val="tx1"/>
        </a:solidFill>
        <a:ln w="12700"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baseline="0">
          <a:solidFill>
            <a:schemeClr val="bg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846240825640921"/>
          <c:y val="3.9067168658495119E-2"/>
          <c:w val="0.73153759174359079"/>
          <c:h val="0.92803227954714618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50000">
                  <a:srgbClr val="FF0000"/>
                </a:gs>
                <a:gs pos="59000">
                  <a:srgbClr val="D4DEFF"/>
                </a:gs>
                <a:gs pos="83000">
                  <a:srgbClr val="D4DEFF"/>
                </a:gs>
                <a:gs pos="100000">
                  <a:srgbClr val="96AB94"/>
                </a:gs>
              </a:gsLst>
              <a:lin ang="5400000" scaled="0"/>
              <a:tileRect/>
            </a:gradFill>
            <a:ln>
              <a:noFill/>
            </a:ln>
          </c:spPr>
          <c:invertIfNegative val="0"/>
          <c:cat>
            <c:strRef>
              <c:f>Main!$AI$49:$AI$60</c:f>
              <c:strCache>
                <c:ptCount val="12"/>
                <c:pt idx="0">
                  <c:v>BP6M21</c:v>
                </c:pt>
                <c:pt idx="1">
                  <c:v>EU6M21</c:v>
                </c:pt>
                <c:pt idx="2">
                  <c:v>JY6M21</c:v>
                </c:pt>
                <c:pt idx="3">
                  <c:v>DA6M21</c:v>
                </c:pt>
                <c:pt idx="4">
                  <c:v>CA6M21</c:v>
                </c:pt>
                <c:pt idx="5">
                  <c:v>SF6M21</c:v>
                </c:pt>
                <c:pt idx="6">
                  <c:v>NE6M21</c:v>
                </c:pt>
                <c:pt idx="7">
                  <c:v>NK6M21</c:v>
                </c:pt>
                <c:pt idx="8">
                  <c:v>CA6M21</c:v>
                </c:pt>
                <c:pt idx="9">
                  <c:v>EBM21</c:v>
                </c:pt>
                <c:pt idx="10">
                  <c:v>MX6M21</c:v>
                </c:pt>
                <c:pt idx="11">
                  <c:v>SA6M21</c:v>
                </c:pt>
              </c:strCache>
            </c:strRef>
          </c:cat>
          <c:val>
            <c:numRef>
              <c:f>Main!$AM$49:$AM$60</c:f>
              <c:numCache>
                <c:formatCode>0.00%</c:formatCode>
                <c:ptCount val="12"/>
                <c:pt idx="0">
                  <c:v>-0.96874999999998046</c:v>
                </c:pt>
                <c:pt idx="1">
                  <c:v>-0.81578947368421262</c:v>
                </c:pt>
                <c:pt idx="2">
                  <c:v>-0.56140350877191536</c:v>
                </c:pt>
                <c:pt idx="3">
                  <c:v>-0.64948453608248347</c:v>
                </c:pt>
                <c:pt idx="4">
                  <c:v>-0.69298245614034781</c:v>
                </c:pt>
                <c:pt idx="5">
                  <c:v>-0.83333333333331017</c:v>
                </c:pt>
                <c:pt idx="6">
                  <c:v>-0.5573770491803216</c:v>
                </c:pt>
                <c:pt idx="7">
                  <c:v>-0.90740740740739168</c:v>
                </c:pt>
                <c:pt idx="8">
                  <c:v>-0.69298245614034781</c:v>
                </c:pt>
                <c:pt idx="9">
                  <c:v>-0.12903225806450228</c:v>
                </c:pt>
                <c:pt idx="10">
                  <c:v>-0.88888888888889317</c:v>
                </c:pt>
                <c:pt idx="11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79-4C9A-9BA9-23573DC94D44}"/>
            </c:ext>
          </c:extLst>
        </c:ser>
        <c:ser>
          <c:idx val="1"/>
          <c:order val="1"/>
          <c:spPr>
            <a:gradFill>
              <a:gsLst>
                <a:gs pos="0">
                  <a:srgbClr val="00B050"/>
                </a:gs>
                <a:gs pos="59000">
                  <a:srgbClr val="D4DEFF"/>
                </a:gs>
                <a:gs pos="83000">
                  <a:srgbClr val="D4DEFF"/>
                </a:gs>
                <a:gs pos="100000">
                  <a:srgbClr val="96AB94"/>
                </a:gs>
              </a:gsLst>
              <a:lin ang="5400000" scaled="0"/>
            </a:gradFill>
          </c:spPr>
          <c:invertIfNegative val="0"/>
          <c:dPt>
            <c:idx val="5"/>
            <c:invertIfNegative val="0"/>
            <c:bubble3D val="0"/>
            <c:spPr>
              <a:gradFill>
                <a:gsLst>
                  <a:gs pos="0">
                    <a:srgbClr val="00B050"/>
                  </a:gs>
                  <a:gs pos="59000">
                    <a:srgbClr val="D4DEFF"/>
                  </a:gs>
                  <a:gs pos="83000">
                    <a:srgbClr val="D4DEFF"/>
                  </a:gs>
                  <a:gs pos="100000">
                    <a:srgbClr val="96AB94"/>
                  </a:gs>
                </a:gsLst>
                <a:lin ang="5400000" scaled="0"/>
              </a:gra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679-4C9A-9BA9-23573DC94D44}"/>
              </c:ext>
            </c:extLst>
          </c:dPt>
          <c:cat>
            <c:strRef>
              <c:f>Main!$AI$49:$AI$60</c:f>
              <c:strCache>
                <c:ptCount val="12"/>
                <c:pt idx="0">
                  <c:v>BP6M21</c:v>
                </c:pt>
                <c:pt idx="1">
                  <c:v>EU6M21</c:v>
                </c:pt>
                <c:pt idx="2">
                  <c:v>JY6M21</c:v>
                </c:pt>
                <c:pt idx="3">
                  <c:v>DA6M21</c:v>
                </c:pt>
                <c:pt idx="4">
                  <c:v>CA6M21</c:v>
                </c:pt>
                <c:pt idx="5">
                  <c:v>SF6M21</c:v>
                </c:pt>
                <c:pt idx="6">
                  <c:v>NE6M21</c:v>
                </c:pt>
                <c:pt idx="7">
                  <c:v>NK6M21</c:v>
                </c:pt>
                <c:pt idx="8">
                  <c:v>CA6M21</c:v>
                </c:pt>
                <c:pt idx="9">
                  <c:v>EBM21</c:v>
                </c:pt>
                <c:pt idx="10">
                  <c:v>MX6M21</c:v>
                </c:pt>
                <c:pt idx="11">
                  <c:v>SA6M21</c:v>
                </c:pt>
              </c:strCache>
            </c:strRef>
          </c:cat>
          <c:val>
            <c:numRef>
              <c:f>Main!$AN$49:$AN$60</c:f>
              <c:numCache>
                <c:formatCode>0.00%</c:formatCode>
                <c:ptCount val="12"/>
                <c:pt idx="0">
                  <c:v>3.1250000000019512E-2</c:v>
                </c:pt>
                <c:pt idx="1">
                  <c:v>0.18421052631578741</c:v>
                </c:pt>
                <c:pt idx="2">
                  <c:v>0.43859649122808458</c:v>
                </c:pt>
                <c:pt idx="3">
                  <c:v>0.35051546391751659</c:v>
                </c:pt>
                <c:pt idx="4">
                  <c:v>0.30701754385965219</c:v>
                </c:pt>
                <c:pt idx="5">
                  <c:v>0.16666666666668981</c:v>
                </c:pt>
                <c:pt idx="6">
                  <c:v>0.4426229508196784</c:v>
                </c:pt>
                <c:pt idx="7">
                  <c:v>9.2592592592608297E-2</c:v>
                </c:pt>
                <c:pt idx="8">
                  <c:v>0.30701754385965219</c:v>
                </c:pt>
                <c:pt idx="9">
                  <c:v>0.87096774193549775</c:v>
                </c:pt>
                <c:pt idx="10">
                  <c:v>0.11111111111110683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79-4C9A-9BA9-23573DC94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100"/>
        <c:axId val="1880919807"/>
        <c:axId val="1"/>
      </c:barChart>
      <c:catAx>
        <c:axId val="1880919807"/>
        <c:scaling>
          <c:orientation val="maxMin"/>
        </c:scaling>
        <c:delete val="0"/>
        <c:axPos val="l"/>
        <c:majorGridlines>
          <c:spPr>
            <a:ln>
              <a:solidFill>
                <a:schemeClr val="tx2"/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1"/>
        <c:crosses val="autoZero"/>
        <c:auto val="1"/>
        <c:lblAlgn val="ctr"/>
        <c:lblOffset val="1000"/>
        <c:noMultiLvlLbl val="0"/>
      </c:catAx>
      <c:valAx>
        <c:axId val="1"/>
        <c:scaling>
          <c:orientation val="minMax"/>
        </c:scaling>
        <c:delete val="1"/>
        <c:axPos val="t"/>
        <c:numFmt formatCode="0.00%" sourceLinked="1"/>
        <c:majorTickMark val="out"/>
        <c:minorTickMark val="none"/>
        <c:tickLblPos val="nextTo"/>
        <c:crossAx val="1880919807"/>
        <c:crosses val="autoZero"/>
        <c:crossBetween val="between"/>
      </c:valAx>
      <c:spPr>
        <a:solidFill>
          <a:schemeClr val="tx1"/>
        </a:solidFill>
        <a:ln w="12700">
          <a:solidFill>
            <a:schemeClr val="tx2"/>
          </a:solidFill>
        </a:ln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 baseline="0">
          <a:solidFill>
            <a:schemeClr val="bg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561975</xdr:colOff>
      <xdr:row>13</xdr:row>
      <xdr:rowOff>190500</xdr:rowOff>
    </xdr:from>
    <xdr:to>
      <xdr:col>25</xdr:col>
      <xdr:colOff>600075</xdr:colOff>
      <xdr:row>25</xdr:row>
      <xdr:rowOff>180975</xdr:rowOff>
    </xdr:to>
    <xdr:graphicFrame macro="">
      <xdr:nvGraphicFramePr>
        <xdr:cNvPr id="102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419100</xdr:colOff>
      <xdr:row>52</xdr:row>
      <xdr:rowOff>57151</xdr:rowOff>
    </xdr:from>
    <xdr:to>
      <xdr:col>3</xdr:col>
      <xdr:colOff>114340</xdr:colOff>
      <xdr:row>52</xdr:row>
      <xdr:rowOff>142888</xdr:rowOff>
    </xdr:to>
    <xdr:pic>
      <xdr:nvPicPr>
        <xdr:cNvPr id="1026" name="Picture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9391651"/>
          <a:ext cx="285790" cy="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38100</xdr:colOff>
      <xdr:row>31</xdr:row>
      <xdr:rowOff>47624</xdr:rowOff>
    </xdr:from>
    <xdr:to>
      <xdr:col>13</xdr:col>
      <xdr:colOff>561975</xdr:colOff>
      <xdr:row>52</xdr:row>
      <xdr:rowOff>133349</xdr:rowOff>
    </xdr:to>
    <xdr:graphicFrame macro="">
      <xdr:nvGraphicFramePr>
        <xdr:cNvPr id="1027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342900</xdr:colOff>
      <xdr:row>31</xdr:row>
      <xdr:rowOff>7620</xdr:rowOff>
    </xdr:from>
    <xdr:to>
      <xdr:col>25</xdr:col>
      <xdr:colOff>609600</xdr:colOff>
      <xdr:row>33</xdr:row>
      <xdr:rowOff>95250</xdr:rowOff>
    </xdr:to>
    <xdr:sp macro="" textlink="">
      <xdr:nvSpPr>
        <xdr:cNvPr id="13" name="TextBox 1"/>
        <xdr:cNvSpPr txBox="1"/>
      </xdr:nvSpPr>
      <xdr:spPr>
        <a:xfrm>
          <a:off x="11839575" y="5817870"/>
          <a:ext cx="2743200" cy="41148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000" b="1" i="0">
              <a:solidFill>
                <a:schemeClr val="bg1"/>
              </a:solidFill>
              <a:latin typeface="Tahoma" pitchFamily="34" charset="0"/>
            </a:rPr>
            <a:t> </a:t>
          </a:r>
          <a:r>
            <a:rPr lang="en-US" sz="1000" b="0" i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Low</a:t>
          </a:r>
          <a:r>
            <a:rPr lang="en-US" sz="1000" b="0" i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           Last                        High</a:t>
          </a:r>
          <a:endParaRPr lang="en-US" sz="1000" b="0" i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47625</xdr:colOff>
      <xdr:row>32</xdr:row>
      <xdr:rowOff>19050</xdr:rowOff>
    </xdr:from>
    <xdr:to>
      <xdr:col>25</xdr:col>
      <xdr:colOff>600075</xdr:colOff>
      <xdr:row>53</xdr:row>
      <xdr:rowOff>0</xdr:rowOff>
    </xdr:to>
    <xdr:graphicFrame macro="">
      <xdr:nvGraphicFramePr>
        <xdr:cNvPr id="1030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647700</xdr:colOff>
      <xdr:row>1</xdr:row>
      <xdr:rowOff>133350</xdr:rowOff>
    </xdr:from>
    <xdr:to>
      <xdr:col>9</xdr:col>
      <xdr:colOff>736857</xdr:colOff>
      <xdr:row>1</xdr:row>
      <xdr:rowOff>343645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52400"/>
          <a:ext cx="898782" cy="210295"/>
        </a:xfrm>
        <a:prstGeom prst="rect">
          <a:avLst/>
        </a:prstGeom>
      </xdr:spPr>
    </xdr:pic>
    <xdr:clientData/>
  </xdr:twoCellAnchor>
  <xdr:twoCellAnchor editAs="oneCell">
    <xdr:from>
      <xdr:col>8</xdr:col>
      <xdr:colOff>276225</xdr:colOff>
      <xdr:row>14</xdr:row>
      <xdr:rowOff>76200</xdr:rowOff>
    </xdr:from>
    <xdr:to>
      <xdr:col>9</xdr:col>
      <xdr:colOff>65788</xdr:colOff>
      <xdr:row>15</xdr:row>
      <xdr:rowOff>25896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2752725"/>
          <a:ext cx="599188" cy="140196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31</xdr:row>
      <xdr:rowOff>85725</xdr:rowOff>
    </xdr:from>
    <xdr:to>
      <xdr:col>8</xdr:col>
      <xdr:colOff>789688</xdr:colOff>
      <xdr:row>32</xdr:row>
      <xdr:rowOff>63996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5857875"/>
          <a:ext cx="599188" cy="140196"/>
        </a:xfrm>
        <a:prstGeom prst="rect">
          <a:avLst/>
        </a:prstGeom>
      </xdr:spPr>
    </xdr:pic>
    <xdr:clientData/>
  </xdr:twoCellAnchor>
  <xdr:twoCellAnchor editAs="oneCell">
    <xdr:from>
      <xdr:col>20</xdr:col>
      <xdr:colOff>133350</xdr:colOff>
      <xdr:row>31</xdr:row>
      <xdr:rowOff>114300</xdr:rowOff>
    </xdr:from>
    <xdr:to>
      <xdr:col>21</xdr:col>
      <xdr:colOff>113413</xdr:colOff>
      <xdr:row>32</xdr:row>
      <xdr:rowOff>92571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5200" y="5886450"/>
          <a:ext cx="599188" cy="1401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2</xdr:row>
      <xdr:rowOff>180975</xdr:rowOff>
    </xdr:from>
    <xdr:to>
      <xdr:col>14</xdr:col>
      <xdr:colOff>323239</xdr:colOff>
      <xdr:row>15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5" y="1114425"/>
          <a:ext cx="3723664" cy="26384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18</xdr:row>
      <xdr:rowOff>142875</xdr:rowOff>
    </xdr:from>
    <xdr:to>
      <xdr:col>23</xdr:col>
      <xdr:colOff>457200</xdr:colOff>
      <xdr:row>28</xdr:row>
      <xdr:rowOff>152185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4467225"/>
          <a:ext cx="10058400" cy="207623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23</xdr:col>
      <xdr:colOff>457200</xdr:colOff>
      <xdr:row>43</xdr:row>
      <xdr:rowOff>76259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7115175"/>
          <a:ext cx="10058400" cy="2124134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46</xdr:row>
      <xdr:rowOff>76200</xdr:rowOff>
    </xdr:from>
    <xdr:to>
      <xdr:col>11</xdr:col>
      <xdr:colOff>184451</xdr:colOff>
      <xdr:row>66</xdr:row>
      <xdr:rowOff>28575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9420225"/>
          <a:ext cx="2880026" cy="3571875"/>
        </a:xfrm>
        <a:prstGeom prst="rect">
          <a:avLst/>
        </a:prstGeom>
      </xdr:spPr>
    </xdr:pic>
    <xdr:clientData/>
  </xdr:twoCellAnchor>
  <xdr:twoCellAnchor editAs="oneCell">
    <xdr:from>
      <xdr:col>13</xdr:col>
      <xdr:colOff>57150</xdr:colOff>
      <xdr:row>46</xdr:row>
      <xdr:rowOff>66675</xdr:rowOff>
    </xdr:from>
    <xdr:to>
      <xdr:col>17</xdr:col>
      <xdr:colOff>569950</xdr:colOff>
      <xdr:row>66</xdr:row>
      <xdr:rowOff>7175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50" y="9410700"/>
          <a:ext cx="3256000" cy="3560000"/>
        </a:xfrm>
        <a:prstGeom prst="rect">
          <a:avLst/>
        </a:prstGeom>
      </xdr:spPr>
    </xdr:pic>
    <xdr:clientData/>
  </xdr:twoCellAnchor>
  <xdr:twoCellAnchor editAs="oneCell">
    <xdr:from>
      <xdr:col>19</xdr:col>
      <xdr:colOff>57150</xdr:colOff>
      <xdr:row>46</xdr:row>
      <xdr:rowOff>76200</xdr:rowOff>
    </xdr:from>
    <xdr:to>
      <xdr:col>23</xdr:col>
      <xdr:colOff>449950</xdr:colOff>
      <xdr:row>66</xdr:row>
      <xdr:rowOff>16700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7350" y="9420225"/>
          <a:ext cx="3136000" cy="35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B246"/>
  <sheetViews>
    <sheetView showGridLines="0" showRowColHeaders="0" tabSelected="1" zoomScaleNormal="100" workbookViewId="0">
      <selection activeCell="B9" sqref="B9:B11"/>
    </sheetView>
  </sheetViews>
  <sheetFormatPr defaultRowHeight="12.75" x14ac:dyDescent="0.2"/>
  <cols>
    <col min="1" max="1" width="1.125" style="71" customWidth="1"/>
    <col min="2" max="7" width="7.75" style="48" customWidth="1"/>
    <col min="8" max="8" width="12.75" style="1" hidden="1" customWidth="1"/>
    <col min="9" max="10" width="10.625" style="2" customWidth="1"/>
    <col min="11" max="11" width="7.75" style="2" hidden="1" customWidth="1"/>
    <col min="12" max="14" width="7.75" style="2" customWidth="1"/>
    <col min="15" max="17" width="8.75" style="2" customWidth="1"/>
    <col min="18" max="26" width="8.125" style="2" customWidth="1"/>
    <col min="27" max="32" width="7.75" style="2" customWidth="1"/>
    <col min="33" max="33" width="9.625" style="103" customWidth="1"/>
    <col min="34" max="34" width="9.25" style="103" customWidth="1"/>
    <col min="35" max="35" width="10" style="103" customWidth="1"/>
    <col min="36" max="37" width="9.625" style="103" customWidth="1"/>
    <col min="38" max="40" width="9" style="103" customWidth="1"/>
    <col min="41" max="41" width="15.5" style="103" customWidth="1"/>
    <col min="42" max="47" width="9" style="103" customWidth="1"/>
    <col min="48" max="53" width="3.75" style="103" customWidth="1"/>
    <col min="54" max="54" width="14.25" style="103" customWidth="1"/>
    <col min="55" max="55" width="3.75" style="103" customWidth="1"/>
    <col min="56" max="56" width="9" style="103" customWidth="1"/>
    <col min="57" max="65" width="9" style="103"/>
    <col min="66" max="66" width="12.75" style="131" customWidth="1"/>
    <col min="67" max="84" width="9" style="103"/>
    <col min="85" max="85" width="9" style="148"/>
    <col min="86" max="16384" width="9" style="2"/>
  </cols>
  <sheetData>
    <row r="1" spans="1:158" s="1" customFormat="1" ht="11.25" customHeight="1" thickBot="1" x14ac:dyDescent="0.25">
      <c r="A1" s="129"/>
      <c r="B1" s="47"/>
      <c r="C1" s="47"/>
      <c r="D1" s="47"/>
      <c r="E1" s="47"/>
      <c r="F1" s="47"/>
      <c r="G1" s="47"/>
      <c r="AA1" s="11"/>
      <c r="AB1" s="11"/>
      <c r="AC1" s="11"/>
      <c r="AD1" s="11"/>
      <c r="AE1" s="11"/>
      <c r="AF1" s="11"/>
      <c r="AG1" s="102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31"/>
      <c r="BO1" s="103"/>
      <c r="BP1" s="103"/>
      <c r="BQ1" s="103"/>
      <c r="BR1" s="103"/>
      <c r="BS1" s="103"/>
      <c r="BT1" s="103"/>
      <c r="BU1" s="103"/>
      <c r="BV1" s="103"/>
      <c r="BW1" s="103"/>
      <c r="BX1" s="103"/>
      <c r="BY1" s="103"/>
      <c r="BZ1" s="103"/>
      <c r="CA1" s="103"/>
      <c r="CB1" s="103"/>
      <c r="CC1" s="103"/>
      <c r="CD1" s="103"/>
      <c r="CE1" s="103"/>
      <c r="CF1" s="103"/>
      <c r="CG1" s="103"/>
    </row>
    <row r="2" spans="1:158" s="1" customFormat="1" ht="30" customHeight="1" thickBot="1" x14ac:dyDescent="0.4">
      <c r="A2" s="71"/>
      <c r="B2" s="228" t="str">
        <f>RTD("cqg.rtd", ,"ContractData", B9, "LongDescription")</f>
        <v>British Pound (Globex), Jun 21</v>
      </c>
      <c r="C2" s="229"/>
      <c r="D2" s="229"/>
      <c r="E2" s="229"/>
      <c r="F2" s="229"/>
      <c r="G2" s="230"/>
      <c r="H2" s="24"/>
      <c r="I2" s="231" t="s">
        <v>83</v>
      </c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28" t="str">
        <f>RTD("cqg.rtd", ,"ContractData", AA9, "LongDescription")</f>
        <v>Canadian Dollar (Globex), Jun 21</v>
      </c>
      <c r="AB2" s="229"/>
      <c r="AC2" s="229"/>
      <c r="AD2" s="229"/>
      <c r="AE2" s="229"/>
      <c r="AF2" s="229"/>
      <c r="AG2" s="114"/>
      <c r="AH2" s="132"/>
      <c r="AI2" s="132"/>
      <c r="AJ2" s="132"/>
      <c r="AK2" s="132"/>
      <c r="AL2" s="132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31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  <c r="CD2" s="103"/>
      <c r="CE2" s="103"/>
      <c r="CF2" s="103"/>
      <c r="CG2" s="103"/>
    </row>
    <row r="3" spans="1:158" s="1" customFormat="1" ht="15" customHeight="1" x14ac:dyDescent="0.2">
      <c r="A3" s="71"/>
      <c r="B3" s="215" t="s">
        <v>29</v>
      </c>
      <c r="C3" s="39" t="s">
        <v>16</v>
      </c>
      <c r="D3" s="39" t="s">
        <v>17</v>
      </c>
      <c r="E3" s="39" t="s">
        <v>18</v>
      </c>
      <c r="F3" s="39" t="s">
        <v>30</v>
      </c>
      <c r="G3" s="172"/>
      <c r="H3" s="37"/>
      <c r="I3" s="212" t="s">
        <v>0</v>
      </c>
      <c r="J3" s="205"/>
      <c r="K3" s="204" t="s">
        <v>1</v>
      </c>
      <c r="L3" s="195" t="s">
        <v>36</v>
      </c>
      <c r="M3" s="196"/>
      <c r="N3" s="196"/>
      <c r="O3" s="197"/>
      <c r="P3" s="91" t="s">
        <v>35</v>
      </c>
      <c r="Q3" s="204" t="s">
        <v>1</v>
      </c>
      <c r="R3" s="205" t="str">
        <f>K5</f>
        <v>BP6</v>
      </c>
      <c r="S3" s="192" t="str">
        <f>K6</f>
        <v>EU6</v>
      </c>
      <c r="T3" s="192" t="str">
        <f>K7</f>
        <v>JY6</v>
      </c>
      <c r="U3" s="192" t="str">
        <f>K8</f>
        <v>DA6</v>
      </c>
      <c r="V3" s="192" t="str">
        <f>K9</f>
        <v>CA6</v>
      </c>
      <c r="W3" s="192" t="str">
        <f>K10</f>
        <v>SF6</v>
      </c>
      <c r="X3" s="192" t="str">
        <f>K11</f>
        <v>NE6</v>
      </c>
      <c r="Y3" s="192" t="str">
        <f>K12</f>
        <v>EB</v>
      </c>
      <c r="Z3" s="192" t="str">
        <f>K13</f>
        <v>GCE</v>
      </c>
      <c r="AA3" s="215" t="s">
        <v>29</v>
      </c>
      <c r="AB3" s="39" t="s">
        <v>16</v>
      </c>
      <c r="AC3" s="39" t="s">
        <v>17</v>
      </c>
      <c r="AD3" s="39" t="s">
        <v>18</v>
      </c>
      <c r="AE3" s="39" t="s">
        <v>30</v>
      </c>
      <c r="AF3" s="172"/>
      <c r="AG3" s="115"/>
      <c r="AH3" s="132"/>
      <c r="AI3" s="132"/>
      <c r="AJ3" s="132"/>
      <c r="AK3" s="132"/>
      <c r="AL3" s="132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31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</row>
    <row r="4" spans="1:158" ht="13.9" customHeight="1" x14ac:dyDescent="0.2">
      <c r="B4" s="216"/>
      <c r="C4" s="42" t="str">
        <f>IF(C12="T",RTD("cqg.rtd",,"ContractData",B9,"Y_Open",,"F"),TEXT(RTD("cqg.rtd",,"ContractData",B9,"Y_Open",,"T"),IF(C12=0,$F$62,IF(C12=1,$F$63,(IF(C12=2,$F$64,IF(C12=3,$F$65,IF(C12=4,$F$66,IF(C12=5,$F$67,IF(C12=6,$F$68,IF(C12=7,$F$69)))))))))))</f>
        <v>1.3768</v>
      </c>
      <c r="D4" s="42" t="str">
        <f>IF(C12="T",RTD("cqg.rtd",,"ContractData",B9,"Y_High",,"F"),TEXT(RTD("cqg.rtd",,"ContractData",B9,"Y_High",,"T"),IF(C12=0,$F$62,IF(C12=1,$F$63,(IF(C12=2,$F$64,IF(C12=3,$F$65,IF(C12=4,$F$66,IF(C12=5,$F$67,IF(C12=6,$F$68,IF(C12=7,$F$69)))))))))))</f>
        <v>1.3787</v>
      </c>
      <c r="E4" s="42" t="str">
        <f>IF(C12="T",RTD("cqg.rtd",,"ContractData",B9,"Y_Low",,"F"),TEXT(RTD("cqg.rtd",,"ContractData",B9,"Y_Low",,"T"),IF(C12=0,$F$62,IF(C12=1,$F$63,(IF(C12=2,$F$64,IF(C12=3,$F$65,IF(C12=4,$F$66,IF(C12=5,$F$67,IF(C12=6,$F$68,IF(C12=7,$F$69)))))))))))</f>
        <v>1.3709</v>
      </c>
      <c r="F4" s="42" t="str">
        <f>IF(C12="T",RTD("cqg.rtd",,"ContractData",B9,"Y_CLose",,"F"),TEXT(RTD("cqg.rtd",,"ContractData",B9,"Y_CLose",,"T"),IF(C12=0,$F$62,IF(C12=1,$F$63,(IF(C12=2,$F$64,IF(C12=3,$F$65,IF(C12=4,$F$66,IF(C12=5,$F$67,IF(C12=6,$F$68,IF(C12=7,$F$69)))))))))))</f>
        <v>1.3742</v>
      </c>
      <c r="G4" s="173"/>
      <c r="H4" s="38"/>
      <c r="I4" s="213"/>
      <c r="J4" s="206"/>
      <c r="K4" s="204"/>
      <c r="L4" s="93" t="s">
        <v>2</v>
      </c>
      <c r="M4" s="94" t="s">
        <v>37</v>
      </c>
      <c r="N4" s="198" t="s">
        <v>38</v>
      </c>
      <c r="O4" s="199"/>
      <c r="P4" s="92" t="s">
        <v>39</v>
      </c>
      <c r="Q4" s="204"/>
      <c r="R4" s="206"/>
      <c r="S4" s="193"/>
      <c r="T4" s="193"/>
      <c r="U4" s="193"/>
      <c r="V4" s="193"/>
      <c r="W4" s="193"/>
      <c r="X4" s="193"/>
      <c r="Y4" s="193"/>
      <c r="Z4" s="193"/>
      <c r="AA4" s="216"/>
      <c r="AB4" s="42" t="str">
        <f>IF(AB12="T",RTD("cqg.rtd",,"ContractData",AA9,"Y_Open",,"F"),TEXT(RTD("cqg.rtd",,"ContractData",AA9,"Y_Open",,"T"),IF(AB12=0,$F$62,IF(AB12=1,$F$63,(IF(AB12=2,$F$64,IF(AB12=3,$F$65,IF(AB12=4,$F$66,IF(AB12=5,$F$67,IF(AB12=6,$F$68,IF(AB12=7,$F$69)))))))))))</f>
        <v>.79425</v>
      </c>
      <c r="AC4" s="42" t="str">
        <f>IF(AB12="T",RTD("cqg.rtd",,"ContractData",AA9,"Y_High",,"F"),TEXT(RTD("cqg.rtd",,"ContractData",AA9,"Y_High",,"T"),IF(AB12=0,$F$62,IF(AB12=1,$F$63,(IF(AB12=2,$F$64,IF(AB12=3,$F$65,IF(AB12=4,$F$66,IF(AB12=5,$F$67,IF(AB12=6,$F$68,IF(AB12=7,$F$69)))))))))))</f>
        <v>.79495</v>
      </c>
      <c r="AD4" s="42" t="str">
        <f>IF(AB12="T",RTD("cqg.rtd",,"ContractData",AA9,"Y_Low",,"F"),TEXT(RTD("cqg.rtd",,"ContractData",AA9,"Y_Low",,"T"),IF(AB12=0,$F$62,IF(AB12=1,$F$63,(IF(AB12=2,$F$64,IF(AB12=3,$F$65,IF(AB12=4,$F$66,IF(AB12=5,$F$67,IF(AB12=6,$F$68,IF(AB12=7,$F$69)))))))))))</f>
        <v>.79080</v>
      </c>
      <c r="AE4" s="42" t="str">
        <f>IF(AB12="T",RTD("cqg.rtd",,"ContractData",AA9,"Y_CLose",,"F"),TEXT(RTD("cqg.rtd",,"ContractData",AA9,"Y_CLose",,"T"),IF(AB12=0,$F$62,IF(AB12=1,$F$63,(IF(AB12=2,$F$64,IF(AB12=3,$F$65,IF(AB12=4,$F$66,IF(AB12=5,$F$67,IF(AB12=6,$F$68,IF(AB12=7,$F$69)))))))))))</f>
        <v>.79210</v>
      </c>
      <c r="AF4" s="173"/>
      <c r="AG4" s="115"/>
      <c r="AH4" s="132"/>
      <c r="AI4" s="132">
        <v>3</v>
      </c>
      <c r="AJ4" s="132">
        <v>2</v>
      </c>
      <c r="AK4" s="132">
        <v>1</v>
      </c>
      <c r="AL4" s="132"/>
      <c r="CG4" s="103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</row>
    <row r="5" spans="1:158" s="1" customFormat="1" ht="15" customHeight="1" x14ac:dyDescent="0.2">
      <c r="A5" s="71"/>
      <c r="B5" s="176" t="s">
        <v>9</v>
      </c>
      <c r="C5" s="177"/>
      <c r="D5" s="178"/>
      <c r="E5" s="179" t="s">
        <v>10</v>
      </c>
      <c r="F5" s="180"/>
      <c r="G5" s="181"/>
      <c r="I5" s="219" t="str">
        <f>RTD("cqg.rtd", ,"ContractData",K5, "LongDescription")</f>
        <v>British Pound (Globex), Jun 21</v>
      </c>
      <c r="J5" s="218"/>
      <c r="K5" s="23" t="str">
        <f>Q5</f>
        <v>BP6</v>
      </c>
      <c r="L5" s="72">
        <f>RTD("cqg.rtd", ,"ContractData",Q5, "LastQuoteToday",, "D")</f>
        <v>13811</v>
      </c>
      <c r="M5" s="72">
        <f>RTD("cqg.rtd", ,"ContractData",K5, "NetLastQuoteToday",,"D")</f>
        <v>86</v>
      </c>
      <c r="N5" s="73">
        <f>IF(ISERROR(RTD("cqg.rtd", ,"ContractData",K5, "PerCentNetLastQuote",,"T")/100),"",RTD("cqg.rtd", ,"ContractData",K5, "PerCentNetLastQuote",,"T")/100)</f>
        <v>6.2659380692167577E-3</v>
      </c>
      <c r="O5" s="74">
        <f>RTD("cqg.rtd", ,"ContractData",K5, "PerCentNetLastQuote",,"T")/100</f>
        <v>6.2659380692167577E-3</v>
      </c>
      <c r="P5" s="75">
        <f>IF(ISERROR(AH5),"",AH5)</f>
        <v>0.83862786937753853</v>
      </c>
      <c r="Q5" s="46" t="s">
        <v>74</v>
      </c>
      <c r="R5" s="76"/>
      <c r="S5" s="77">
        <f>IFERROR(RTD("cqg.rtd",,"StudyData", "Correlation("&amp;K5&amp;","&amp;$S$3&amp;",Period:="&amp;$L$14&amp;",InputChoice1:=Close,InputChoice2:=Close)", "FG", "", "Close",$N$14, "0", "all","", "","True","T","EndofBarandPeriod 1")/100,"")</f>
        <v>0.89576798238699995</v>
      </c>
      <c r="T5" s="77">
        <f>IFERROR(RTD("cqg.rtd",,"StudyData", "Correlation("&amp;K5&amp;","&amp;$T$3&amp;",Period:="&amp;$L$14&amp;",InputChoice1:=Close,InputChoice2:=Close)", "FG", "", "Close",$N$14, "0", "all","", "","True","T","EndofBarandPeriod 1")/100,"")</f>
        <v>-5.6321353413E-2</v>
      </c>
      <c r="U5" s="77">
        <f>IFERROR(RTD("cqg.rtd",,"StudyData", "Correlation("&amp;K5&amp;","&amp;$U$3&amp;",Period:="&amp;$L$14&amp;",InputChoice1:=Close,InputChoice2:=Close)", "FG", "", "Close",$N$14, "0", "all","", "","True","T","EndofBarandPeriod 1")/100,"")</f>
        <v>0.78314189200300011</v>
      </c>
      <c r="V5" s="77">
        <f>IFERROR(RTD("cqg.rtd",,"StudyData", "Correlation("&amp;K5&amp;","&amp;$V$3&amp;",Period:="&amp;$L$14&amp;",InputChoice1:=Close,InputChoice2:=Close)", "FG", "", "Close",$N$14, "0", "all","", "","True","T","EndofBarandPeriod 1")/100,"")</f>
        <v>0.71889117520900003</v>
      </c>
      <c r="W5" s="77">
        <f>IFERROR(RTD("cqg.rtd",,"StudyData", "Correlation("&amp;K5&amp;","&amp;$W$3&amp;",Period:="&amp;$L$14&amp;",InputChoice1:=Close,InputChoice2:=Close)", "FG", "", "Close",$N$14, "0", "all","", "","True","T","EndofBarandPeriod 1")/100,"")</f>
        <v>0.92160287042099998</v>
      </c>
      <c r="X5" s="77">
        <f>IFERROR(RTD("cqg.rtd",,"StudyData", "Correlation("&amp;K5&amp;","&amp;$X$3&amp;",Period:="&amp;$L$14&amp;",InputChoice1:=Close,InputChoice2:=Close)", "FG", "", "Close",$N$14, "0", "all","", "","True","T","EndofBarandPeriod 1")/100,"")</f>
        <v>0.52254035784899999</v>
      </c>
      <c r="Y5" s="77">
        <f>IFERROR(RTD("cqg.rtd",,"StudyData", "Correlation("&amp;K5&amp;","&amp;$Y$3&amp;",Period:="&amp;$L$14&amp;",InputChoice1:=Close,InputChoice2:=Close)", "FG", "", "Close",$N$14, "0", "all","", "","True","T","EndofBarandPeriod 1")/100,"")</f>
        <v>-0.59551442479700001</v>
      </c>
      <c r="Z5" s="78">
        <f>IFERROR(RTD("cqg.rtd",,"StudyData", "Correlation("&amp;K5&amp;","&amp;$Z$3&amp;",Period:="&amp;$L$14&amp;",InputChoice1:=Close,InputChoice2:=Close)", "FG", "", "Close",$N$14, "0", "all","", "","True","T","EndofBarandPeriod 1")/100,"")</f>
        <v>0.61379697997799998</v>
      </c>
      <c r="AA5" s="176" t="s">
        <v>9</v>
      </c>
      <c r="AB5" s="177"/>
      <c r="AC5" s="178"/>
      <c r="AD5" s="179" t="s">
        <v>10</v>
      </c>
      <c r="AE5" s="180"/>
      <c r="AF5" s="180"/>
      <c r="AG5" s="102"/>
      <c r="AH5" s="132">
        <f>CORREL(AI5:AK5,$AI$4:$AK$4)</f>
        <v>0.83862786937753853</v>
      </c>
      <c r="AI5" s="132">
        <f xml:space="preserve"> RTD("cqg.rtd",,"StudyData", K5,  "FG",, "Close", $N$14,,,,,,"T")</f>
        <v>1.3812</v>
      </c>
      <c r="AJ5" s="132">
        <f xml:space="preserve"> RTD("cqg.rtd",,"StudyData", K5,  "FG",, "Close", $N$14,"-1",,,,,"T")</f>
        <v>1.3813</v>
      </c>
      <c r="AK5" s="132">
        <f xml:space="preserve"> RTD("cqg.rtd",,"StudyData", K5,  "FG",, "Close", $N$14,"-2",,,,,"T")</f>
        <v>1.3795999999999999</v>
      </c>
      <c r="AL5" s="132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31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</row>
    <row r="6" spans="1:158" s="1" customFormat="1" ht="15" customHeight="1" x14ac:dyDescent="0.2">
      <c r="A6" s="71"/>
      <c r="B6" s="183">
        <f>RTD("cqg.rtd", ,"ContractData",B9, "VolumeLastBid")</f>
        <v>12</v>
      </c>
      <c r="C6" s="184" t="str">
        <f>IF(C12="T",TRUNC(RTD("cqg.rtd",,"ContractData",B9,"Bid",,"T"))&amp;"-"&amp;IF(((RTD("cqg.rtd",,"ContractData",B9,"Bid",,"T")-INT(RTD("cqg.rtd",,"ContractData",B9,"Bid",,"T")))*32)&lt;10,0,"")&amp;(RTD("cqg.rtd",,"ContractData",B9,"Bid",,"T")-INT(RTD("cqg.rtd",,"ContractData",B9,"Bid",,"T")))*32,TEXT(RTD("cqg.rtd",,"ContractData",B9,"Bid",,"T"),IF(C12=0,$F$62,IF(C12=1,$F$63,IF(C12=2,$F$64,IF(C12=3,$F$65,IF(C12=4,$F$66,IF(C12=5,$F$67,IF(C12=6,$F$68,IF(C12=7,$F$69))))))))))</f>
        <v>1.3811</v>
      </c>
      <c r="D6" s="185"/>
      <c r="E6" s="186" t="str">
        <f>IF(C12="T",TRUNC(RTD("cqg.rtd",,"ContractData",B9,"Ask",,"T"))&amp;"-"&amp;IF(((RTD("cqg.rtd",,"ContractData",B9,"Ask",,"T")-INT(RTD("cqg.rtd",,"ContractData",B9,"Ask",,"T")))*32)&lt;10,0,"")&amp;(RTD("cqg.rtd",,"ContractData",B9,"Ask",,"T")-INT(RTD("cqg.rtd",,"ContractData",B9,"Ask",,"T")))*32,TEXT(RTD("cqg.rtd",,"ContractData",B9,"Ask",,"T"),IF(C12=0,$F$62,IF(C12=1,$F$63,(IF(C12=2,$F$64,IF(C12=3,$F$65,IF(C12=4,$F$66,IF(C12=5,$F$67,IF(C12=6,$F$68,IF(C12=7,$F$69)))))))))))</f>
        <v>1.3812</v>
      </c>
      <c r="F6" s="187"/>
      <c r="G6" s="214">
        <f>RTD("cqg.rtd", ,"ContractData",B9, "VolumeLastAsk")</f>
        <v>26</v>
      </c>
      <c r="I6" s="219" t="str">
        <f>RTD("cqg.rtd", ,"ContractData",K6, "LongDescription")</f>
        <v>Euro FX (Globex), Jun 21</v>
      </c>
      <c r="J6" s="218"/>
      <c r="K6" s="23" t="str">
        <f t="shared" ref="K6:K13" si="0">Q6</f>
        <v>EU6</v>
      </c>
      <c r="L6" s="72">
        <f>RTD("cqg.rtd", ,"ContractData",Q6, "LastQuoteToday",, "D")</f>
        <v>117680</v>
      </c>
      <c r="M6" s="72">
        <f>RTD("cqg.rtd", ,"ContractData",K6, "NetLastQuoteToday",,"D")</f>
        <v>320</v>
      </c>
      <c r="N6" s="73">
        <f>IF(ISERROR(RTD("cqg.rtd", ,"ContractData",K6, "PerCentNetLastQuote",,"T")/100),"",RTD("cqg.rtd", ,"ContractData",K6, "PerCentNetLastQuote",,"T")/100)</f>
        <v>2.7266530334014998E-3</v>
      </c>
      <c r="O6" s="74">
        <f>RTD("cqg.rtd", ,"ContractData",K6, "PerCentNetLastQuote",,"T")/100</f>
        <v>2.7266530334014998E-3</v>
      </c>
      <c r="P6" s="75">
        <f t="shared" ref="P6:P13" si="1">IF(ISERROR(AH6),"",AH6)</f>
        <v>0.79240581569313406</v>
      </c>
      <c r="Q6" s="46" t="s">
        <v>75</v>
      </c>
      <c r="R6" s="79">
        <f>IFERROR(RTD("cqg.rtd",,"StudyData", "Correlation("&amp;K6&amp;","&amp;$R$3&amp;",Period:="&amp;$L$14&amp;",InputChoice1:=Close,InputChoice2:=Close)", "FG", "", "Close",$N$14, "-1", "all","", "","True","T","EndofBar")/100,"")</f>
        <v>0.87310587544399998</v>
      </c>
      <c r="S6" s="76"/>
      <c r="T6" s="77">
        <f>IFERROR(RTD("cqg.rtd",,"StudyData", "Correlation("&amp;K6&amp;","&amp;$T$3&amp;",Period:="&amp;$L$14&amp;",InputChoice1:=Close,InputChoice2:=Close)", "FG", "", "Close",$N$14, "0", "all","", "","True","T","EndofBarandPeriod 1")/100,"")</f>
        <v>0.29071492948700001</v>
      </c>
      <c r="U6" s="77">
        <f>IFERROR(RTD("cqg.rtd",,"StudyData", "Correlation("&amp;K6&amp;","&amp;$U$3&amp;",Period:="&amp;$L$14&amp;",InputChoice1:=Close,InputChoice2:=Close)", "FG", "", "Close",$N$14, "0", "all","", "","True","T","EndofBarandPeriod 1")/100,"")</f>
        <v>0.72989642812</v>
      </c>
      <c r="V6" s="77">
        <f>IFERROR(RTD("cqg.rtd",,"StudyData", "Correlation("&amp;K6&amp;","&amp;$V$3&amp;",Period:="&amp;$L$14&amp;",InputChoice1:=Close,InputChoice2:=Close)", "FG", "", "Close",$N$14, "0", "all","", "","True","T","EndofBarandPeriod 1")/100,"")</f>
        <v>0.61163820876399999</v>
      </c>
      <c r="W6" s="77">
        <f>IFERROR(RTD("cqg.rtd",,"StudyData", "Correlation("&amp;K6&amp;","&amp;$W$3&amp;",Period:="&amp;$L$14&amp;",InputChoice1:=Close,InputChoice2:=Close)", "FG", "", "Close",$N$14, "0", "all","", "","True","T","EndofBarandPeriod 1")/100,"")</f>
        <v>0.92031710700699998</v>
      </c>
      <c r="X6" s="77">
        <f>IFERROR(RTD("cqg.rtd",,"StudyData", "Correlation("&amp;K6&amp;","&amp;$X$3&amp;",Period:="&amp;$L$14&amp;",InputChoice1:=Close,InputChoice2:=Close)", "FG", "", "Close",$N$14, "0", "all","", "","True","T","EndofBarandPeriod 1")/100,"")</f>
        <v>0.60165327495400001</v>
      </c>
      <c r="Y6" s="77">
        <f>IFERROR(RTD("cqg.rtd",,"StudyData", "Correlation("&amp;K6&amp;","&amp;$Y$3&amp;",Period:="&amp;$L$14&amp;",InputChoice1:=Close,InputChoice2:=Close)", "FG", "", "Close",$N$14, "0", "all","", "","True","T","EndofBarandPeriod 1")/100,"")</f>
        <v>-0.19353279176099999</v>
      </c>
      <c r="Z6" s="78">
        <f>IFERROR(RTD("cqg.rtd",,"StudyData", "Correlation("&amp;K6&amp;","&amp;$Z$3&amp;",Period:="&amp;$L$14&amp;",InputChoice1:=Close,InputChoice2:=Close)", "FG", "", "Close",$N$14, "0", "all","", "","True","T","EndofBarandPeriod 1")/100,"")</f>
        <v>0.450675387393</v>
      </c>
      <c r="AA6" s="183">
        <f>RTD("cqg.rtd", ,"ContractData",AA9, "VolumeLastBid")</f>
        <v>13</v>
      </c>
      <c r="AB6" s="184" t="str">
        <f>IF(AB12="T",TRUNC(RTD("cqg.rtd",,"ContractData",AA9,"Bid",,"T"))&amp;"-"&amp;IF(((RTD("cqg.rtd",,"ContractData",AA9,"Bid",,"T")-INT(RTD("cqg.rtd",,"ContractData",AA9,"Bid",,"T")))*32)&lt;10,0,"")&amp;(RTD("cqg.rtd",,"ContractData",AA9,"Bid",,"T")-INT(RTD("cqg.rtd",,"ContractData",AA9,"Bid",,"T")))*32,TEXT(RTD("cqg.rtd",,"ContractData",AA9,"Bid",,"T"),IF(AB12=0,$F$62,IF(AB12=1,$F$63,IF(AB12=2,$F$64,IF(AB12=3,$F$65,IF(AB12=4,$F$66,IF(AB12=5,$F$67,IF(AB12=6,$F$68,IF(AB12=7,$F$69))))))))))</f>
        <v>.79570</v>
      </c>
      <c r="AC6" s="185"/>
      <c r="AD6" s="186" t="str">
        <f>IF(AB12="T",TRUNC(RTD("cqg.rtd",,"ContractData",AA9,"Ask",,"T"))&amp;"-"&amp;IF(((RTD("cqg.rtd",,"ContractData",AA9,"Ask",,"T")-INT(RTD("cqg.rtd",,"ContractData",AA9,"Ask",,"T")))*32)&lt;10,0,"")&amp;(RTD("cqg.rtd",,"ContractData",AA9,"Ask",,"T")-INT(RTD("cqg.rtd",,"ContractData",AA9,"Ask",,"T")))*32,TEXT(RTD("cqg.rtd",,"ContractData",AA9,"Ask",,"T"),IF(AB12=0,$F$62,IF(AB12=1,$F$63,(IF(AB12=2,$F$64,IF(AB12=3,$F$65,IF(AB12=4,$F$66,IF(AB12=5,$F$67,IF(AB12=6,$F$68,IF(AB12=7,$F$69)))))))))))</f>
        <v>.79575</v>
      </c>
      <c r="AE6" s="187"/>
      <c r="AF6" s="187">
        <f>RTD("cqg.rtd", ,"ContractData",AA9, "VolumeLastAsk")</f>
        <v>16</v>
      </c>
      <c r="AG6" s="102"/>
      <c r="AH6" s="132">
        <f t="shared" ref="AH6:AH13" si="2">CORREL(AI6:AK6,$AI$4:$AK$4)</f>
        <v>0.79240581569313406</v>
      </c>
      <c r="AI6" s="132">
        <f xml:space="preserve"> RTD("cqg.rtd",,"StudyData", K6,  "FG",, "Close", $N$14,,,,,,"T")</f>
        <v>1.1768000000000001</v>
      </c>
      <c r="AJ6" s="132">
        <f xml:space="preserve"> RTD("cqg.rtd",,"StudyData", K6,  "FG",, "Close", $N$14,"-1",,,,,"T")</f>
        <v>1.1769499999999999</v>
      </c>
      <c r="AK6" s="132">
        <f xml:space="preserve"> RTD("cqg.rtd",,"StudyData", K6,  "FG",, "Close", $N$14,"-2",,,,,"T")</f>
        <v>1.1758999999999999</v>
      </c>
      <c r="AL6" s="132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31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</row>
    <row r="7" spans="1:158" s="1" customFormat="1" ht="15" customHeight="1" x14ac:dyDescent="0.2">
      <c r="A7" s="71"/>
      <c r="B7" s="183"/>
      <c r="C7" s="184"/>
      <c r="D7" s="185"/>
      <c r="E7" s="186"/>
      <c r="F7" s="187"/>
      <c r="G7" s="214"/>
      <c r="I7" s="219" t="str">
        <f>RTD("cqg.rtd", ,"ContractData",K7, "LongDescription")</f>
        <v>Japanese Yen (Globex), Jun 21</v>
      </c>
      <c r="J7" s="218"/>
      <c r="K7" s="23" t="str">
        <f t="shared" si="0"/>
        <v>JY6</v>
      </c>
      <c r="L7" s="72">
        <f>RTD("cqg.rtd", ,"ContractData",Q7, "LastQuoteToday",, "D")</f>
        <v>90495</v>
      </c>
      <c r="M7" s="72">
        <f>RTD("cqg.rtd", ,"ContractData",K7, "NetLastQuoteToday",,"D")</f>
        <v>-190</v>
      </c>
      <c r="N7" s="73">
        <f>IF(ISERROR(RTD("cqg.rtd", ,"ContractData",K7, "PerCentNetLastQuote",,"T")/100),"",RTD("cqg.rtd", ,"ContractData",K7, "PerCentNetLastQuote",,"T")/100)</f>
        <v>-2.0951645806914043E-3</v>
      </c>
      <c r="O7" s="74">
        <f>RTD("cqg.rtd", ,"ContractData",K7, "PerCentNetLastQuote",,"T")/100</f>
        <v>-2.0951645806914043E-3</v>
      </c>
      <c r="P7" s="75">
        <f t="shared" si="1"/>
        <v>0.8660254037844386</v>
      </c>
      <c r="Q7" s="46" t="s">
        <v>76</v>
      </c>
      <c r="R7" s="79">
        <f>IFERROR(RTD("cqg.rtd",,"StudyData", "Correlation("&amp;K7&amp;","&amp;$R$3&amp;",Period:="&amp;$L$14&amp;",InputChoice1:=Close,InputChoice2:=Close)", "FG", "", "Close",$N$14, "-1", "all","", "","True","T","EndofBar")/100,"")</f>
        <v>-0.163701679993</v>
      </c>
      <c r="S7" s="77">
        <f>IFERROR(RTD("cqg.rtd",,"StudyData", "Correlation("&amp;K7&amp;","&amp;$S$3&amp;",Period:="&amp;$L$14&amp;",InputChoice1:=Close,InputChoice2:=Close)", "FG", "", "Close",$N$14, "0", "all","", "","True","T","EndofBarandPeriod 1")/100,"")</f>
        <v>0.29071492948700001</v>
      </c>
      <c r="T7" s="76"/>
      <c r="U7" s="77">
        <f>IFERROR(RTD("cqg.rtd",,"StudyData", "Correlation("&amp;K7&amp;","&amp;$U$3&amp;",Period:="&amp;$L$14&amp;",InputChoice1:=Close,InputChoice2:=Close)", "FG", "", "Close",$N$14, "0", "all","", "","True","T","EndofBarandPeriod 1")/100,"")</f>
        <v>-0.122517789308</v>
      </c>
      <c r="V7" s="77">
        <f>IFERROR(RTD("cqg.rtd",,"StudyData", "Correlation("&amp;K7&amp;","&amp;$V$3&amp;",Period:="&amp;$L$14&amp;",InputChoice1:=Close,InputChoice2:=Close)", "FG", "", "Close",$N$14, "0", "all","", "","True","T","EndofBarandPeriod 1")/100,"")</f>
        <v>-0.36531753702199998</v>
      </c>
      <c r="W7" s="77">
        <f>IFERROR(RTD("cqg.rtd",,"StudyData", "Correlation("&amp;K7&amp;","&amp;$W$3&amp;",Period:="&amp;$L$14&amp;",InputChoice1:=Close,InputChoice2:=Close)", "FG", "", "Close",$N$14, "0", "all","", "","True","T","EndofBarandPeriod 1")/100,"")</f>
        <v>-2.1513124311000002E-2</v>
      </c>
      <c r="X7" s="77">
        <f>IFERROR(RTD("cqg.rtd",,"StudyData", "Correlation("&amp;K7&amp;","&amp;$X$3&amp;",Period:="&amp;$L$14&amp;",InputChoice1:=Close,InputChoice2:=Close)", "FG", "", "Close",$N$14, "0", "all","", "","True","T","EndofBarandPeriod 1")/100,"")</f>
        <v>1.8123648319999998E-3</v>
      </c>
      <c r="Y7" s="77">
        <f>IFERROR(RTD("cqg.rtd",,"StudyData", "Correlation("&amp;K7&amp;","&amp;$Y$3&amp;",Period:="&amp;$L$14&amp;",InputChoice1:=Close,InputChoice2:=Close)", "FG", "", "Close",$N$14, "0", "all","", "","True","T","EndofBarandPeriod 1")/100,"")</f>
        <v>0.67036343873600002</v>
      </c>
      <c r="Z7" s="78">
        <f>IFERROR(RTD("cqg.rtd",,"StudyData", "Correlation("&amp;K7&amp;","&amp;$Z$3&amp;",Period:="&amp;$L$14&amp;",InputChoice1:=Close,InputChoice2:=Close)", "FG", "", "Close",$N$14, "0", "all","", "","True","T","EndofBarandPeriod 1")/100,"")</f>
        <v>-5.4397895568000003E-2</v>
      </c>
      <c r="AA7" s="183"/>
      <c r="AB7" s="184"/>
      <c r="AC7" s="185"/>
      <c r="AD7" s="186"/>
      <c r="AE7" s="187"/>
      <c r="AF7" s="187"/>
      <c r="AG7" s="102"/>
      <c r="AH7" s="132">
        <f t="shared" si="2"/>
        <v>0.8660254037844386</v>
      </c>
      <c r="AI7" s="132">
        <f xml:space="preserve"> RTD("cqg.rtd",,"StudyData", K7,  "FG",, "Close", $N$14,,,,,,"T")</f>
        <v>9.0500000000000008E-3</v>
      </c>
      <c r="AJ7" s="132">
        <f xml:space="preserve"> RTD("cqg.rtd",,"StudyData", K7,  "FG",, "Close", $N$14,"-1",,,,,"T")</f>
        <v>9.0500000000000008E-3</v>
      </c>
      <c r="AK7" s="132">
        <f xml:space="preserve"> RTD("cqg.rtd",,"StudyData", K7,  "FG",, "Close", $N$14,"-2",,,,,"T")</f>
        <v>9.0469999999999995E-3</v>
      </c>
      <c r="AL7" s="132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31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</row>
    <row r="8" spans="1:158" s="1" customFormat="1" ht="15" customHeight="1" x14ac:dyDescent="0.2">
      <c r="A8" s="71"/>
      <c r="B8" s="45" t="s">
        <v>1</v>
      </c>
      <c r="C8" s="32" t="s">
        <v>16</v>
      </c>
      <c r="D8" s="32" t="s">
        <v>17</v>
      </c>
      <c r="E8" s="32" t="s">
        <v>18</v>
      </c>
      <c r="F8" s="165" t="s">
        <v>33</v>
      </c>
      <c r="G8" s="165"/>
      <c r="H8" s="28"/>
      <c r="I8" s="219" t="str">
        <f>RTD("cqg.rtd", ,"ContractData",K8, "LongDescription")</f>
        <v>Australian Dollar (Globex), Jun 21</v>
      </c>
      <c r="J8" s="218"/>
      <c r="K8" s="23" t="str">
        <f t="shared" si="0"/>
        <v>DA6</v>
      </c>
      <c r="L8" s="72">
        <f>RTD("cqg.rtd", ,"ContractData",Q8, "LastQuoteToday",, "D")</f>
        <v>76215</v>
      </c>
      <c r="M8" s="72">
        <f>RTD("cqg.rtd", ,"ContractData",K8, "NetLastQuoteToday",,"D")</f>
        <v>290</v>
      </c>
      <c r="N8" s="73">
        <f>IF(ISERROR(RTD("cqg.rtd", ,"ContractData",K8, "PerCentNetLastQuote",,"T")/100),"",RTD("cqg.rtd", ,"ContractData",K8, "PerCentNetLastQuote",,"T")/100)</f>
        <v>3.8195587751070135E-3</v>
      </c>
      <c r="O8" s="74">
        <f>RTD("cqg.rtd", ,"ContractData",K8, "PerCentNetLastQuote",,"T")/100</f>
        <v>3.8195587751070135E-3</v>
      </c>
      <c r="P8" s="75">
        <f t="shared" si="1"/>
        <v>0.89429471270680572</v>
      </c>
      <c r="Q8" s="46" t="s">
        <v>77</v>
      </c>
      <c r="R8" s="79">
        <f>IFERROR(RTD("cqg.rtd",,"StudyData", "Correlation("&amp;K8&amp;","&amp;$R$3&amp;",Period:="&amp;$L$14&amp;",InputChoice1:=Close,InputChoice2:=Close)", "FG", "", "Close",$N$14, "-1", "all","", "","True","T","EndofBar")/100,"")</f>
        <v>0.69423066526699995</v>
      </c>
      <c r="S8" s="77">
        <f>IFERROR(RTD("cqg.rtd",,"StudyData", "Correlation("&amp;K8&amp;","&amp;$S$3&amp;",Period:="&amp;$L$14&amp;",InputChoice1:=Close,InputChoice2:=Close)", "FG", "", "Close",$N$14, "0", "all","", "","True","T","EndofBarandPeriod 1")/100,"")</f>
        <v>0.72989642812</v>
      </c>
      <c r="T8" s="77">
        <f>IFERROR(RTD("cqg.rtd",,"StudyData", "Correlation("&amp;K8&amp;","&amp;$T$3&amp;",Period:="&amp;$L$14&amp;",InputChoice1:=Close,InputChoice2:=Close)", "FG", "", "Close",$N$14, "0", "all","", "","True","T","EndofBarandPeriod 1")/100,"")</f>
        <v>-0.122517789308</v>
      </c>
      <c r="U8" s="76"/>
      <c r="V8" s="77">
        <f>IFERROR(RTD("cqg.rtd",,"StudyData", "Correlation("&amp;K8&amp;","&amp;$V$3&amp;",Period:="&amp;$L$14&amp;",InputChoice1:=Close,InputChoice2:=Close)", "FG", "", "Close",$N$14, "0", "all","", "","True","T","EndofBarandPeriod 1")/100,"")</f>
        <v>0.87987896048899994</v>
      </c>
      <c r="W8" s="77">
        <f>IFERROR(RTD("cqg.rtd",,"StudyData", "Correlation("&amp;K8&amp;","&amp;$W$3&amp;",Period:="&amp;$L$14&amp;",InputChoice1:=Close,InputChoice2:=Close)", "FG", "", "Close",$N$14, "0", "all","", "","True","T","EndofBarandPeriod 1")/100,"")</f>
        <v>0.86611681823599995</v>
      </c>
      <c r="X8" s="77">
        <f>IFERROR(RTD("cqg.rtd",,"StudyData", "Correlation("&amp;K8&amp;","&amp;$X$3&amp;",Period:="&amp;$L$14&amp;",InputChoice1:=Close,InputChoice2:=Close)", "FG", "", "Close",$N$14, "0", "all","", "","True","T","EndofBarandPeriod 1")/100,"")</f>
        <v>0.87249632933200005</v>
      </c>
      <c r="Y8" s="77">
        <f>IFERROR(RTD("cqg.rtd",,"StudyData", "Correlation("&amp;K8&amp;","&amp;$Y$3&amp;",Period:="&amp;$L$14&amp;",InputChoice1:=Close,InputChoice2:=Close)", "FG", "", "Close",$N$14, "0", "all","", "","True","T","EndofBarandPeriod 1")/100,"")</f>
        <v>-0.39502876414499999</v>
      </c>
      <c r="Z8" s="78">
        <f>IFERROR(RTD("cqg.rtd",,"StudyData", "Correlation("&amp;K8&amp;","&amp;$Z$3&amp;",Period:="&amp;$L$14&amp;",InputChoice1:=Close,InputChoice2:=Close)", "FG", "", "Close",$N$14, "0", "all","", "","True","T","EndofBarandPeriod 1")/100,"")</f>
        <v>0.137000792333</v>
      </c>
      <c r="AA8" s="45" t="s">
        <v>1</v>
      </c>
      <c r="AB8" s="32" t="s">
        <v>16</v>
      </c>
      <c r="AC8" s="32" t="s">
        <v>17</v>
      </c>
      <c r="AD8" s="32" t="s">
        <v>18</v>
      </c>
      <c r="AE8" s="165" t="s">
        <v>33</v>
      </c>
      <c r="AF8" s="165"/>
      <c r="AG8" s="116"/>
      <c r="AH8" s="132">
        <f t="shared" si="2"/>
        <v>0.89429471270680572</v>
      </c>
      <c r="AI8" s="132">
        <f xml:space="preserve"> RTD("cqg.rtd",,"StudyData", K8,  "FG",, "Close", $N$14,,,,,,"T")</f>
        <v>0.76219999999999999</v>
      </c>
      <c r="AJ8" s="132">
        <f xml:space="preserve"> RTD("cqg.rtd",,"StudyData", K8,  "FG",, "Close", $N$14,"-1",,,,,"T")</f>
        <v>0.76214999999999999</v>
      </c>
      <c r="AK8" s="132">
        <f xml:space="preserve"> RTD("cqg.rtd",,"StudyData", K8,  "FG",, "Close", $N$14,"-2",,,,,"T")</f>
        <v>0.76144999999999996</v>
      </c>
      <c r="AL8" s="132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31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</row>
    <row r="9" spans="1:158" s="1" customFormat="1" ht="15" customHeight="1" x14ac:dyDescent="0.2">
      <c r="A9" s="71"/>
      <c r="B9" s="166" t="s">
        <v>74</v>
      </c>
      <c r="C9" s="43" t="s">
        <v>31</v>
      </c>
      <c r="D9" s="44">
        <f>RTD("cqg.rtd", ,"ContractData",B9, "HIghTime",, "T")</f>
        <v>0.46319444444444446</v>
      </c>
      <c r="E9" s="44">
        <f>RTD("cqg.rtd", ,"ContractData",B9, "LowTime",, "T")</f>
        <v>4.8611111111111112E-2</v>
      </c>
      <c r="F9" s="168" t="str">
        <f>IF(C12="T",RTD("cqg.rtd",,"ContractData",B9,"LastPrice",,"F"),TEXT(RTD("cqg.rtd",,"ContractData",B9,"LastPrice",,"T"),IF(C12=0,$F$62,IF(C12=1,$F$63,(IF(C12=2,$F$64,IF(C12=3,$F$65,IF(C12=4,$F$66,IF(C12=5,$F$67,IF(C12=6,$F$68,IF(C12=7,$F$69)))))))))))</f>
        <v>1.3811</v>
      </c>
      <c r="G9" s="168"/>
      <c r="H9" s="29"/>
      <c r="I9" s="219" t="str">
        <f>RTD("cqg.rtd", ,"ContractData",K9, "LongDescription")</f>
        <v>Canadian Dollar (Globex), Jun 21</v>
      </c>
      <c r="J9" s="218"/>
      <c r="K9" s="23" t="str">
        <f t="shared" si="0"/>
        <v>CA6</v>
      </c>
      <c r="L9" s="72">
        <f>RTD("cqg.rtd", ,"ContractData",Q9, "LastQuoteToday",, "D")</f>
        <v>79575</v>
      </c>
      <c r="M9" s="72">
        <f>RTD("cqg.rtd", ,"ContractData",K9, "NetLastQuoteToday",,"D")</f>
        <v>405</v>
      </c>
      <c r="N9" s="73">
        <f>IF(ISERROR(RTD("cqg.rtd", ,"ContractData",K9, "PerCentNetLastQuote",,"T")/100),"",RTD("cqg.rtd", ,"ContractData",K9, "PerCentNetLastQuote",,"T")/100)</f>
        <v>5.1155740810913224E-3</v>
      </c>
      <c r="O9" s="74">
        <f>RTD("cqg.rtd", ,"ContractData",K9, "PerCentNetLastQuote",,"T")/100</f>
        <v>5.1155740810913224E-3</v>
      </c>
      <c r="P9" s="75">
        <f t="shared" si="1"/>
        <v>0.8660254037844386</v>
      </c>
      <c r="Q9" s="46" t="s">
        <v>78</v>
      </c>
      <c r="R9" s="79">
        <f>IFERROR(RTD("cqg.rtd",,"StudyData", "Correlation("&amp;K9&amp;","&amp;$R$3&amp;",Period:="&amp;$L$14&amp;",InputChoice1:=Close,InputChoice2:=Close)", "FG", "", "Close",$N$14, "-1", "all","", "","True","T","EndofBar")/100,"")</f>
        <v>0.70245359033900001</v>
      </c>
      <c r="S9" s="77">
        <f>IFERROR(RTD("cqg.rtd",,"StudyData", "Correlation("&amp;K9&amp;","&amp;$S$3&amp;",Period:="&amp;$L$14&amp;",InputChoice1:=Close,InputChoice2:=Close)", "FG", "", "Close",$N$14, "0", "all","", "","True","T","EndofBarandPeriod 1")/100,"")</f>
        <v>0.61163820876399999</v>
      </c>
      <c r="T9" s="77">
        <f>IFERROR(RTD("cqg.rtd",,"StudyData", "Correlation("&amp;K9&amp;","&amp;$T$3&amp;",Period:="&amp;$L$14&amp;",InputChoice1:=Close,InputChoice2:=Close)", "FG", "", "Close",$N$14, "0", "all","", "","True","T","EndofBarandPeriod 1")/100,"")</f>
        <v>-0.36531753702199998</v>
      </c>
      <c r="U9" s="77">
        <f>IFERROR(RTD("cqg.rtd",,"StudyData", "Correlation("&amp;K9&amp;","&amp;$U$3&amp;",Period:="&amp;$L$14&amp;",InputChoice1:=Close,InputChoice2:=Close)", "FG", "", "Close",$N$14, "0", "all","", "","True","T","EndofBarandPeriod 1")/100,"")</f>
        <v>0.87987896048899994</v>
      </c>
      <c r="V9" s="76"/>
      <c r="W9" s="77">
        <f>IFERROR(RTD("cqg.rtd",,"StudyData", "Correlation("&amp;K9&amp;","&amp;$W$3&amp;",Period:="&amp;$L$14&amp;",InputChoice1:=Close,InputChoice2:=Close)", "FG", "", "Close",$N$14, "0", "all","", "","True","T","EndofBarandPeriod 1")/100,"")</f>
        <v>0.86087502335900001</v>
      </c>
      <c r="X9" s="77">
        <f>IFERROR(RTD("cqg.rtd",,"StudyData", "Correlation("&amp;K9&amp;","&amp;$X$3&amp;",Period:="&amp;$L$14&amp;",InputChoice1:=Close,InputChoice2:=Close)", "FG", "", "Close",$N$14, "0", "all","", "","True","T","EndofBarandPeriod 1")/100,"")</f>
        <v>0.85351460438499993</v>
      </c>
      <c r="Y9" s="77">
        <f>IFERROR(RTD("cqg.rtd",,"StudyData", "Correlation("&amp;K9&amp;","&amp;$Y$3&amp;",Period:="&amp;$L$14&amp;",InputChoice1:=Close,InputChoice2:=Close)", "FG", "", "Close",$N$14, "0", "all","", "","True","T","EndofBarandPeriod 1")/100,"")</f>
        <v>-0.43802295149699999</v>
      </c>
      <c r="Z9" s="78">
        <f>IFERROR(RTD("cqg.rtd",,"StudyData", "Correlation("&amp;K9&amp;","&amp;$Z$3&amp;",Period:="&amp;$L$14&amp;",InputChoice1:=Close,InputChoice2:=Close)", "FG", "", "Close",$N$14, "0", "all","", "","True","T","EndofBarandPeriod 1")/100,"")</f>
        <v>1.7988608436999998E-2</v>
      </c>
      <c r="AA9" s="166" t="s">
        <v>78</v>
      </c>
      <c r="AB9" s="43" t="s">
        <v>31</v>
      </c>
      <c r="AC9" s="44">
        <f>RTD("cqg.rtd", ,"ContractData",AA9, "HIghTime",, "T")</f>
        <v>0.38611111111111113</v>
      </c>
      <c r="AD9" s="44">
        <f>RTD("cqg.rtd", ,"ContractData",AA9, "LowTime",, "T")</f>
        <v>0.75</v>
      </c>
      <c r="AE9" s="168" t="str">
        <f>IF(AB12="T",RTD("cqg.rtd",,"ContractData",AA9,"LastPrice",,"F"),TEXT(RTD("cqg.rtd",,"ContractData",AA9,"LastPrice",,"T"),IF(AB12=0,$F$62,IF(AB12=1,$F$63,(IF(AB12=2,$F$64,IF(AB12=3,$F$65,IF(AB12=4,$F$66,IF(AB12=5,$F$67,IF(AB12=6,$F$68,IF(AB12=7,$F$69)))))))))))</f>
        <v>.79575</v>
      </c>
      <c r="AF9" s="168"/>
      <c r="AG9" s="117"/>
      <c r="AH9" s="132">
        <f t="shared" si="2"/>
        <v>0.8660254037844386</v>
      </c>
      <c r="AI9" s="132">
        <f xml:space="preserve"> RTD("cqg.rtd",,"StudyData", K9,  "FG",, "Close", $N$14,,,,,,"T")</f>
        <v>0.79574999999999996</v>
      </c>
      <c r="AJ9" s="132">
        <f xml:space="preserve"> RTD("cqg.rtd",,"StudyData", K9,  "FG",, "Close", $N$14,"-1",,,,,"T")</f>
        <v>0.79574999999999996</v>
      </c>
      <c r="AK9" s="132">
        <f xml:space="preserve"> RTD("cqg.rtd",,"StudyData", K9,  "FG",, "Close", $N$14,"-2",,,,,"T")</f>
        <v>0.79549999999999998</v>
      </c>
      <c r="AL9" s="132"/>
      <c r="AM9" s="103"/>
      <c r="AN9" s="103"/>
      <c r="AO9" s="133" t="s">
        <v>22</v>
      </c>
      <c r="AP9" s="103"/>
      <c r="AQ9" s="103"/>
      <c r="AR9" s="133" t="s">
        <v>17</v>
      </c>
      <c r="AS9" s="133" t="s">
        <v>18</v>
      </c>
      <c r="AT9" s="133" t="s">
        <v>2</v>
      </c>
      <c r="AU9" s="133" t="s">
        <v>16</v>
      </c>
      <c r="AV9" s="103"/>
      <c r="AW9" s="103"/>
      <c r="AX9" s="103"/>
      <c r="AY9" s="103"/>
      <c r="AZ9" s="103"/>
      <c r="BA9" s="103"/>
      <c r="BB9" s="133" t="s">
        <v>22</v>
      </c>
      <c r="BC9" s="103"/>
      <c r="BD9" s="103"/>
      <c r="BE9" s="133" t="s">
        <v>17</v>
      </c>
      <c r="BF9" s="133" t="s">
        <v>18</v>
      </c>
      <c r="BG9" s="133" t="s">
        <v>2</v>
      </c>
      <c r="BH9" s="133" t="s">
        <v>16</v>
      </c>
      <c r="BI9" s="103"/>
      <c r="BJ9" s="103"/>
      <c r="BK9" s="103"/>
      <c r="BL9" s="103"/>
      <c r="BM9" s="103"/>
      <c r="BN9" s="134" t="s">
        <v>22</v>
      </c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</row>
    <row r="10" spans="1:158" s="1" customFormat="1" ht="15" customHeight="1" x14ac:dyDescent="0.2">
      <c r="A10" s="71"/>
      <c r="B10" s="166"/>
      <c r="C10" s="169" t="str">
        <f>IF(C12="T",RTD("cqg.rtd",,"ContractData",B9,C8,,"F"),TEXT(RTD("cqg.rtd",,"ContractData",B9,C8,,"T"),IF(C12=0,$F$62,IF(C12=1,$F$63,(IF(C12=2,$F$64,IF(C12=3,$F$65,IF(C12=4,$F$66,IF(C12=5,$F$67,IF(C12=6,$F$68,IF(C12=7,$F$69)))))))))))</f>
        <v>1.3739</v>
      </c>
      <c r="D10" s="169" t="str">
        <f>IF(C12="T",RTD("cqg.rtd",,"ContractData",B9,D8,,"F"),TEXT(RTD("cqg.rtd",,"ContractData",B9,D8,,"T"),IF(C12=0,$F$62,IF(C12=1,$F$63,(IF(C12=2,$F$64,IF(C12=3,$F$65,IF(C12=4,$F$66,IF(C12=5,$F$67,IF(C12=6,$F$68,IF(C12=7,$F$69)))))))))))</f>
        <v>1.3815</v>
      </c>
      <c r="E10" s="169" t="str">
        <f>IF(C12="T",RTD("cqg.rtd",,"ContractData",B9,E8,,"F"),TEXT(RTD("cqg.rtd",,"ContractData",B9,E8,,"T"),IF(C12=0,$F$62,IF(C12=1,$F$63,(IF(C12=2,$F$64,IF(C12=3,$F$65,IF(C12=4,$F$66,IF(C12=5,$F$67,IF(C12=6,$F$68,IF(C12=7,$F$69)))))))))))</f>
        <v>1.3719</v>
      </c>
      <c r="F10" s="168"/>
      <c r="G10" s="168"/>
      <c r="H10" s="29"/>
      <c r="I10" s="219" t="str">
        <f>RTD("cqg.rtd", ,"ContractData",K10, "LongDescription")</f>
        <v>Swiss Franc (Globex), Jun 21</v>
      </c>
      <c r="J10" s="218"/>
      <c r="K10" s="23" t="str">
        <f t="shared" si="0"/>
        <v>SF6</v>
      </c>
      <c r="L10" s="72">
        <f>RTD("cqg.rtd", ,"ContractData",Q10, "LastQuoteToday",, "D")</f>
        <v>10646</v>
      </c>
      <c r="M10" s="72">
        <f>RTD("cqg.rtd", ,"ContractData",K10, "NetLastQuoteToday",,"D")</f>
        <v>11</v>
      </c>
      <c r="N10" s="73">
        <f>IF(ISERROR(RTD("cqg.rtd", ,"ContractData",K10, "PerCentNetLastQuote",,"T")/100),"",RTD("cqg.rtd", ,"ContractData",K10, "PerCentNetLastQuote",,"T")/100)</f>
        <v>1.0343206393982134E-3</v>
      </c>
      <c r="O10" s="74">
        <f>RTD("cqg.rtd", ,"ContractData",K10, "PerCentNetLastQuote",,"T")/100</f>
        <v>1.0343206393982134E-3</v>
      </c>
      <c r="P10" s="75">
        <f t="shared" si="1"/>
        <v>0.82199493652678657</v>
      </c>
      <c r="Q10" s="46" t="s">
        <v>86</v>
      </c>
      <c r="R10" s="79">
        <f>IFERROR(RTD("cqg.rtd",,"StudyData", "Correlation("&amp;K10&amp;","&amp;$R$3&amp;",Period:="&amp;$L$14&amp;",InputChoice1:=Close,InputChoice2:=Close)", "FG", "", "Close",$N$14, "-1", "all","", "","True","T","EndofBar")/100,"")</f>
        <v>0.87949889977100004</v>
      </c>
      <c r="S10" s="77">
        <f>IFERROR(RTD("cqg.rtd",,"StudyData", "Correlation("&amp;K10&amp;","&amp;$S$3&amp;",Period:="&amp;$L$14&amp;",InputChoice1:=Close,InputChoice2:=Close)", "FG", "", "Close",$N$14, "0", "all","", "","True","T","EndofBarandPeriod 1")/100,"")</f>
        <v>0.92031710700699998</v>
      </c>
      <c r="T10" s="77">
        <f>IFERROR(RTD("cqg.rtd",,"StudyData", "Correlation("&amp;K10&amp;","&amp;$T$3&amp;",Period:="&amp;$L$14&amp;",InputChoice1:=Close,InputChoice2:=Close)", "FG", "", "Close",$N$14, "0", "all","", "","True","T","EndofBarandPeriod 1")/100,"")</f>
        <v>-2.1513124311000002E-2</v>
      </c>
      <c r="U10" s="77">
        <f>IFERROR(RTD("cqg.rtd",,"StudyData", "Correlation("&amp;K10&amp;","&amp;$U$3&amp;",Period:="&amp;$L$14&amp;",InputChoice1:=Close,InputChoice2:=Close)", "FG", "", "Close",$N$14, "0", "all","", "","True","T","EndofBarandPeriod 1")/100,"")</f>
        <v>0.86611681823599995</v>
      </c>
      <c r="V10" s="77">
        <f>IFERROR(RTD("cqg.rtd",,"StudyData", "Correlation("&amp;K10&amp;","&amp;$V$3&amp;",Period:="&amp;$L$14&amp;",InputChoice1:=Close,InputChoice2:=Close)", "FG", "", "Close",$N$14, "0", "all","", "","True","T","EndofBarandPeriod 1")/100,"")</f>
        <v>0.86087502335900001</v>
      </c>
      <c r="W10" s="76"/>
      <c r="X10" s="77">
        <f>IFERROR(RTD("cqg.rtd",,"StudyData", "Correlation("&amp;K10&amp;","&amp;$X$3&amp;",Period:="&amp;$L$14&amp;",InputChoice1:=Close,InputChoice2:=Close)", "FG", "", "Close",$N$14, "0", "all","", "","True","T","EndofBarandPeriod 1")/100,"")</f>
        <v>0.77444650970699991</v>
      </c>
      <c r="Y10" s="77">
        <f>IFERROR(RTD("cqg.rtd",,"StudyData", "Correlation("&amp;K10&amp;","&amp;$Y$3&amp;",Period:="&amp;$L$14&amp;",InputChoice1:=Close,InputChoice2:=Close)", "FG", "", "Close",$N$14, "0", "all","", "","True","T","EndofBarandPeriod 1")/100,"")</f>
        <v>-0.35825560231700004</v>
      </c>
      <c r="Z10" s="78">
        <f>IFERROR(RTD("cqg.rtd",,"StudyData", "Correlation("&amp;K10&amp;","&amp;$Z$3&amp;",Period:="&amp;$L$14&amp;",InputChoice1:=Close,InputChoice2:=Close)", "FG", "", "Close",$N$14, "0", "all","", "","True","T","EndofBarandPeriod 1")/100,"")</f>
        <v>0.29836564577200003</v>
      </c>
      <c r="AA10" s="166"/>
      <c r="AB10" s="246" t="str">
        <f>IF(AB12="T",RTD("cqg.rtd",,"ContractData",AA9,AB8,,"F"),TEXT(RTD("cqg.rtd",,"ContractData",AA9,AB8,,"T"),IF(AB12=0,$F$62,IF(AB12=1,$F$63,(IF(AB12=2,$F$64,IF(AB12=3,$F$65,IF(AB12=4,$F$66,IF(AB12=5,$F$67,IF(AB12=6,$F$68,IF(AB12=7,$F$69)))))))))))</f>
        <v>.79220</v>
      </c>
      <c r="AC10" s="169" t="str">
        <f>IF(AB12="T",RTD("cqg.rtd",,"ContractData",AA9,AC8,,"F"),TEXT(RTD("cqg.rtd",,"ContractData",AA9,AC8,,"T"),IF(AB12=0,$F$62,IF(AB12=1,$F$63,(IF(AB12=2,$F$64,IF(AB12=3,$F$65,IF(AB12=4,$F$66,IF(AB12=5,$F$67,IF(AB12=6,$F$68,IF(AB12=7,$F$69)))))))))))</f>
        <v>.79750</v>
      </c>
      <c r="AD10" s="169" t="str">
        <f>IF(AB12="T",RTD("cqg.rtd",,"ContractData",AA9,AD8,,"F"),TEXT(RTD("cqg.rtd",,"ContractData",AA9,AD8,,"T"),IF(AB12=0,$F$62,IF(AB12=1,$F$63,(IF(AB12=2,$F$64,IF(AB12=3,$F$65,IF(AB12=4,$F$66,IF(AB12=5,$F$67,IF(AB12=6,$F$68,IF(AB12=7,$F$69)))))))))))</f>
        <v>.79180</v>
      </c>
      <c r="AE10" s="168"/>
      <c r="AF10" s="168"/>
      <c r="AG10" s="117"/>
      <c r="AH10" s="132">
        <f t="shared" si="2"/>
        <v>0.82199493652678657</v>
      </c>
      <c r="AI10" s="132">
        <f xml:space="preserve"> RTD("cqg.rtd",,"StudyData", K10,  "FG",, "Close", $N$14,,,,,,"T")</f>
        <v>1.0646</v>
      </c>
      <c r="AJ10" s="132">
        <f xml:space="preserve"> RTD("cqg.rtd",,"StudyData", K10,  "FG",, "Close", $N$14,"-1",,,,,"T")</f>
        <v>1.0647</v>
      </c>
      <c r="AK10" s="132">
        <f xml:space="preserve"> RTD("cqg.rtd",,"StudyData", K10,  "FG",, "Close", $N$14,"-2",,,,,"T")</f>
        <v>1.0636000000000001</v>
      </c>
      <c r="AL10" s="132"/>
      <c r="AM10" s="103"/>
      <c r="AN10" s="103"/>
      <c r="AO10" s="131">
        <f>VALUE(RTD("cqg.rtd",,"ContractData",B9,"NetChange",,"T"))</f>
        <v>8.599999999999941E-3</v>
      </c>
      <c r="AP10" s="103"/>
      <c r="AQ10" s="103"/>
      <c r="AR10" s="103">
        <f>VALUE(RTD("cqg.rtd",,"ContractData",B9,"High",,"T"))</f>
        <v>1.3815000000000002</v>
      </c>
      <c r="AS10" s="103">
        <f>VALUE(RTD("cqg.rtd",,"ContractData",B9,"Low",,"T"))</f>
        <v>1.3719000000000001</v>
      </c>
      <c r="AT10" s="103">
        <f>VALUE(RTD("cqg.rtd",,"ContractData",B9,"LastPrice",,"T"))</f>
        <v>1.3811</v>
      </c>
      <c r="AU10" s="103">
        <f>VALUE(RTD("cqg.rtd",,"ContractData",B9,"Open",,"T"))</f>
        <v>1.3739000000000001</v>
      </c>
      <c r="AV10" s="103"/>
      <c r="AW10" s="103"/>
      <c r="AX10" s="103"/>
      <c r="AY10" s="103"/>
      <c r="AZ10" s="103"/>
      <c r="BA10" s="103"/>
      <c r="BB10" s="131">
        <f>VALUE(RTD("cqg.rtd",,"ContractData",AA9,"NetChange",,"T"))</f>
        <v>4.049999999999998E-3</v>
      </c>
      <c r="BC10" s="103"/>
      <c r="BD10" s="103"/>
      <c r="BE10" s="131">
        <f>VALUE(RTD("cqg.rtd",,"ContractData",AA9,"High",,"T"))</f>
        <v>0.7975000000000001</v>
      </c>
      <c r="BF10" s="131">
        <f>VALUE(RTD("cqg.rtd",,"ContractData",AA9,"Low",,"T"))</f>
        <v>0.79180000000000006</v>
      </c>
      <c r="BG10" s="131">
        <f>VALUE(RTD("cqg.rtd",,"ContractData",AA9,"LastPrice",,"T"))</f>
        <v>0.79575000000000007</v>
      </c>
      <c r="BH10" s="131">
        <f>VALUE(RTD("cqg.rtd",,"ContractData",AA9,"Open",,"T"))</f>
        <v>0.79220000000000002</v>
      </c>
      <c r="BI10" s="103"/>
      <c r="BJ10" s="103"/>
      <c r="BK10" s="103"/>
      <c r="BL10" s="103"/>
      <c r="BM10" s="103"/>
      <c r="BN10" s="135">
        <f>VALUE(RTD("cqg.rtd",,"ContractData",AA9,"NetChange",,"T"))</f>
        <v>4.049999999999998E-3</v>
      </c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</row>
    <row r="11" spans="1:158" s="1" customFormat="1" ht="15" customHeight="1" x14ac:dyDescent="0.25">
      <c r="A11" s="71"/>
      <c r="B11" s="166"/>
      <c r="C11" s="169"/>
      <c r="D11" s="169"/>
      <c r="E11" s="169"/>
      <c r="F11" s="168"/>
      <c r="G11" s="168"/>
      <c r="H11" s="66"/>
      <c r="I11" s="217" t="str">
        <f>RTD("cqg.rtd", ,"ContractData",K11, "LongDescription")</f>
        <v>New Zealand Dollar (Globex), Jun 21</v>
      </c>
      <c r="J11" s="218"/>
      <c r="K11" s="23" t="str">
        <f t="shared" si="0"/>
        <v>NE6</v>
      </c>
      <c r="L11" s="72">
        <f>RTD("cqg.rtd", ,"ContractData",Q11, "LastQuoteToday",, "D")</f>
        <v>6997</v>
      </c>
      <c r="M11" s="72">
        <f>RTD("cqg.rtd", ,"ContractData",K11, "NetLastQuoteToday",,"D")</f>
        <v>21</v>
      </c>
      <c r="N11" s="73">
        <f>IF(ISERROR(RTD("cqg.rtd", ,"ContractData",K11, "PerCentNetLastQuote",,"T")/100),"",RTD("cqg.rtd", ,"ContractData",K11, "PerCentNetLastQuote",,"T")/100)</f>
        <v>3.0103211009174314E-3</v>
      </c>
      <c r="O11" s="74">
        <f>RTD("cqg.rtd", ,"ContractData",K11, "PerCentNetLastQuote",,"T")/100</f>
        <v>3.0103211009174314E-3</v>
      </c>
      <c r="P11" s="75">
        <f t="shared" si="1"/>
        <v>0.90784129900319921</v>
      </c>
      <c r="Q11" s="46" t="s">
        <v>87</v>
      </c>
      <c r="R11" s="79">
        <f>IFERROR(RTD("cqg.rtd",,"StudyData", "Correlation("&amp;K11&amp;","&amp;$R$3&amp;",Period:="&amp;$L$14&amp;",InputChoice1:=Close,InputChoice2:=Close)", "FG", "", "Close",$N$14, "-1", "all","", "","True","T","EndofBar")/100,"")</f>
        <v>0.53121826394799998</v>
      </c>
      <c r="S11" s="77">
        <f>IFERROR(RTD("cqg.rtd",,"StudyData", "Correlation("&amp;K11&amp;","&amp;$S$3&amp;",Period:="&amp;$L$14&amp;",InputChoice1:=Close,InputChoice2:=Close)", "FG", "", "Close",$N$14, "0", "all","", "","True","T","EndofBarandPeriod 1")/100,"")</f>
        <v>0.60165327495400001</v>
      </c>
      <c r="T11" s="77">
        <f>IFERROR(RTD("cqg.rtd",,"StudyData", "Correlation("&amp;K11&amp;","&amp;$T$3&amp;",Period:="&amp;$L$14&amp;",InputChoice1:=Close,InputChoice2:=Close)", "FG", "", "Close",$N$14, "0", "all","", "","True","T","EndofBarandPeriod 1")/100,"")</f>
        <v>1.8123648319999998E-3</v>
      </c>
      <c r="U11" s="77">
        <f>IFERROR(RTD("cqg.rtd",,"StudyData", "Correlation("&amp;K11&amp;","&amp;$U$3&amp;",Period:="&amp;$L$14&amp;",InputChoice1:=Close,InputChoice2:=Close)", "FG", "", "Close",$N$14, "0", "all","", "","True","T","EndofBarandPeriod 1")/100,"")</f>
        <v>0.87249632933200005</v>
      </c>
      <c r="V11" s="77">
        <f>IFERROR(RTD("cqg.rtd",,"StudyData", "Correlation("&amp;K11&amp;","&amp;$V$3&amp;",Period:="&amp;$L$14&amp;",InputChoice1:=Close,InputChoice2:=Close)", "FG", "", "Close",$N$14, "0", "all","", "","True","T","EndofBarandPeriod 1")/100,"")</f>
        <v>0.85351460438499993</v>
      </c>
      <c r="W11" s="77">
        <f>IFERROR(RTD("cqg.rtd",,"StudyData", "Correlation("&amp;K11&amp;","&amp;$W$3&amp;",Period:="&amp;$L$14&amp;",InputChoice1:=Close,InputChoice2:=Close)", "FG", "", "Close",$N$14, "0", "all","", "","True","T","EndofBarandPeriod 1")/100,"")</f>
        <v>0.77444650970699991</v>
      </c>
      <c r="X11" s="76"/>
      <c r="Y11" s="77">
        <f>IFERROR(RTD("cqg.rtd",,"StudyData", "Correlation("&amp;K11&amp;","&amp;$Y$3&amp;",Period:="&amp;$L$14&amp;",InputChoice1:=Close,InputChoice2:=Close)", "FG", "", "Close",$N$14, "0", "all","", "","True","T","EndofBarandPeriod 1")/100,"")</f>
        <v>-1.5657905896999998E-2</v>
      </c>
      <c r="Z11" s="78">
        <f>IFERROR(RTD("cqg.rtd",,"StudyData", "Correlation("&amp;K11&amp;","&amp;$Z$3&amp;",Period:="&amp;$L$14&amp;",InputChoice1:=Close,InputChoice2:=Close)", "FG", "", "Close",$N$14, "0", "all","", "","True","T","EndofBarandPeriod 1")/100,"")</f>
        <v>-0.302593933052</v>
      </c>
      <c r="AA11" s="166"/>
      <c r="AB11" s="247"/>
      <c r="AC11" s="169"/>
      <c r="AD11" s="169"/>
      <c r="AE11" s="168"/>
      <c r="AF11" s="168"/>
      <c r="AG11" s="118"/>
      <c r="AH11" s="132">
        <f t="shared" si="2"/>
        <v>0.90784129900319921</v>
      </c>
      <c r="AI11" s="132">
        <f xml:space="preserve"> RTD("cqg.rtd",,"StudyData", K11,  "FG",, "Close", $N$14,,,,,,"T")</f>
        <v>0.69969999999999999</v>
      </c>
      <c r="AJ11" s="132">
        <f xml:space="preserve"> RTD("cqg.rtd",,"StudyData", K11,  "FG",, "Close", $N$14,"-1",,,,,"T")</f>
        <v>0.6996</v>
      </c>
      <c r="AK11" s="132">
        <f xml:space="preserve"> RTD("cqg.rtd",,"StudyData", K11,  "FG",, "Close", $N$14,"-2",,,,,"T")</f>
        <v>0.69869999999999999</v>
      </c>
      <c r="AL11" s="132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31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</row>
    <row r="12" spans="1:158" s="1" customFormat="1" ht="15" customHeight="1" x14ac:dyDescent="0.2">
      <c r="A12" s="71">
        <f>LEN(RTD("cqg.rtd", ,"ContractData", "Tsize("&amp;B9&amp;")", "LastQuoteToday",,"T"))-2</f>
        <v>4</v>
      </c>
      <c r="B12" s="110" t="s">
        <v>19</v>
      </c>
      <c r="C12" s="111">
        <f>A12</f>
        <v>4</v>
      </c>
      <c r="D12" s="59" t="s">
        <v>20</v>
      </c>
      <c r="E12" s="107">
        <v>1E-3</v>
      </c>
      <c r="F12" s="182" t="str">
        <f>IF(C12="T",RTD("cqg.rtd",,"ContractData",B9,"NetLasttrade",,"F"),TEXT(RTD("cqg.rtd",,"ContractData",B9,"NetLastTrade",,"T"),IF(C12=0,$F$62,IF(C12=1,$F$63,(IF(C12=2,$F$64,IF(C12=3,$F$65,IF(C12=4,$F$66,IF(C12=5,$F$67,IF(C12=6,$F$68,IF(C12=7,$F$69)))))))))))</f>
        <v>.0087</v>
      </c>
      <c r="G12" s="182"/>
      <c r="H12" s="31"/>
      <c r="I12" s="217" t="str">
        <f>RTD("cqg.rtd", ,"ContractData",K12, "LongDescription")</f>
        <v>Euro/British Pound (Globex), Jun 21</v>
      </c>
      <c r="J12" s="218"/>
      <c r="K12" s="23" t="str">
        <f t="shared" si="0"/>
        <v>EB</v>
      </c>
      <c r="L12" s="72">
        <f>RTD("cqg.rtd", ,"ContractData",Q12, "LastQuoteToday",, "D")</f>
        <v>85195</v>
      </c>
      <c r="M12" s="72">
        <f>RTD("cqg.rtd", ,"ContractData",K12, "NetLastQuoteToday",,"D")</f>
        <v>-315</v>
      </c>
      <c r="N12" s="73">
        <f>IF(ISERROR(RTD("cqg.rtd", ,"ContractData",K12, "PerCentNetLastQuote",,"T")/100),"",RTD("cqg.rtd", ,"ContractData",K12, "PerCentNetLastQuote",,"T")/100)</f>
        <v>-3.6837796748918255E-3</v>
      </c>
      <c r="O12" s="74">
        <f>RTD("cqg.rtd", ,"ContractData",K12, "PerCentNetLastQuote",,"T")/100</f>
        <v>-3.6837796748918255E-3</v>
      </c>
      <c r="P12" s="75" t="str">
        <f t="shared" si="1"/>
        <v/>
      </c>
      <c r="Q12" s="46" t="s">
        <v>79</v>
      </c>
      <c r="R12" s="79">
        <f>IFERROR(RTD("cqg.rtd",,"StudyData", "Correlation("&amp;K12&amp;","&amp;$R$3&amp;",Period:="&amp;$L$14&amp;",InputChoice1:=Close,InputChoice2:=Close)", "FG", "", "Close",$N$14, "-1", "all","", "","True","T","EndofBar")/100,"")</f>
        <v>-0.52406030125299996</v>
      </c>
      <c r="S12" s="77">
        <f>IFERROR(RTD("cqg.rtd",,"StudyData", "Correlation("&amp;K12&amp;","&amp;$S$3&amp;",Period:="&amp;$L$14&amp;",InputChoice1:=Close,InputChoice2:=Close)", "FG", "", "Close",$N$14, "0", "all","", "","True","T","EndofBarandPeriod 1")/100,"")</f>
        <v>-0.19353279176099999</v>
      </c>
      <c r="T12" s="77">
        <f>IFERROR(RTD("cqg.rtd",,"StudyData", "Correlation("&amp;K12&amp;","&amp;$T$3&amp;",Period:="&amp;$L$14&amp;",InputChoice1:=Close,InputChoice2:=Close)", "FG", "", "Close",$N$14, "0", "all","", "","True","T","EndofBarandPeriod 1")/100,"")</f>
        <v>0.67036343873600002</v>
      </c>
      <c r="U12" s="77">
        <f>IFERROR(RTD("cqg.rtd",,"StudyData", "Correlation("&amp;K12&amp;","&amp;$U$3&amp;",Period:="&amp;$L$14&amp;",InputChoice1:=Close,InputChoice2:=Close)", "FG", "", "Close",$N$14, "0", "all","", "","True","T","EndofBarandPeriod 1")/100,"")</f>
        <v>-0.39502876414499999</v>
      </c>
      <c r="V12" s="77">
        <f>IFERROR(RTD("cqg.rtd",,"StudyData", "Correlation("&amp;K12&amp;","&amp;$V$3&amp;",Period:="&amp;$L$14&amp;",InputChoice1:=Close,InputChoice2:=Close)", "FG", "", "Close",$N$14, "0", "all","", "","True","T","EndofBarandPeriod 1")/100,"")</f>
        <v>-0.43802295149699999</v>
      </c>
      <c r="W12" s="77">
        <f>IFERROR(RTD("cqg.rtd",,"StudyData", "Correlation("&amp;K12&amp;","&amp;$W$3&amp;",Period:="&amp;$L$14&amp;",InputChoice1:=Close,InputChoice2:=Close)", "FG", "", "Close",$N$14, "0", "all","", "","True","T","EndofBarandPeriod 1")/100,"")</f>
        <v>-0.35825560231700004</v>
      </c>
      <c r="X12" s="77">
        <f>IFERROR(RTD("cqg.rtd",,"StudyData", "Correlation("&amp;K12&amp;","&amp;$X$3&amp;",Period:="&amp;$L$14&amp;",InputChoice1:=Close,InputChoice2:=Close)", "FG", "", "Close",$N$14, "0", "all","", "","True","T","EndofBarandPeriod 1")/100,"")</f>
        <v>-1.5657905896999998E-2</v>
      </c>
      <c r="Y12" s="76"/>
      <c r="Z12" s="78">
        <f>IFERROR(RTD("cqg.rtd",,"StudyData", "Correlation("&amp;K12&amp;","&amp;$Z$3&amp;",Period:="&amp;$L$14&amp;",InputChoice1:=Close,InputChoice2:=Close)", "FG", "", "Close",$N$14, "0", "all","", "","True","T","EndofBarandPeriod 1")/100,"")</f>
        <v>-0.62160844881199995</v>
      </c>
      <c r="AA12" s="110" t="s">
        <v>19</v>
      </c>
      <c r="AB12" s="111">
        <f>AG12</f>
        <v>5</v>
      </c>
      <c r="AC12" s="59" t="s">
        <v>20</v>
      </c>
      <c r="AD12" s="107">
        <v>2.5000000000000001E-4</v>
      </c>
      <c r="AE12" s="244" t="str">
        <f>IF(AB12="T",RTD("cqg.rtd",,"ContractData",AA9,"NetLastTrade",,"F"),TEXT(RTD("cqg.rtd",,"ContractData",AA9,"NetLastTrade",,"T"),IF(AB12=0,$F$62,IF(AB12=1,$F$63,(IF(AB12=2,$F$64,IF(AB12=3,$F$65,IF(AB12=4,$F$66,IF(AB12=5,$F$67,IF(AB12=6,$F$68,IF(AB12=7,$F$69)))))))))))</f>
        <v>.00405</v>
      </c>
      <c r="AF12" s="245"/>
      <c r="AG12" s="102">
        <f>LEN(RTD("cqg.rtd", ,"ContractData", "Tsize("&amp;AA9&amp;")", "LastQuoteToday",,"T"))-2</f>
        <v>5</v>
      </c>
      <c r="AH12" s="132" t="e">
        <f t="shared" si="2"/>
        <v>#DIV/0!</v>
      </c>
      <c r="AI12" s="132">
        <f xml:space="preserve"> RTD("cqg.rtd",,"StudyData", K12,  "FG",, "Close", $N$14,,,,,,"T")</f>
        <v>0.85209999999999997</v>
      </c>
      <c r="AJ12" s="132">
        <f xml:space="preserve"> RTD("cqg.rtd",,"StudyData", K12,  "FG",, "Close", $N$14,"-1",,,,,"T")</f>
        <v>0.85209999999999997</v>
      </c>
      <c r="AK12" s="132">
        <f xml:space="preserve"> RTD("cqg.rtd",,"StudyData", K12,  "FG",, "Close", $N$14,"-2",,,,,"T")</f>
        <v>0.85209999999999997</v>
      </c>
      <c r="AL12" s="132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31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</row>
    <row r="13" spans="1:158" s="1" customFormat="1" ht="15.75" x14ac:dyDescent="0.3">
      <c r="A13" s="71"/>
      <c r="B13" s="64" t="s">
        <v>21</v>
      </c>
      <c r="C13" s="65">
        <v>1.3880999999999999</v>
      </c>
      <c r="D13" s="211"/>
      <c r="E13" s="211"/>
      <c r="F13" s="211"/>
      <c r="G13" s="211"/>
      <c r="H13" s="158"/>
      <c r="I13" s="217" t="str">
        <f>RTD("cqg.rtd", ,"ContractData",K13, "LongDescription")</f>
        <v>Gold (Globex), Jun 21</v>
      </c>
      <c r="J13" s="218"/>
      <c r="K13" s="23" t="str">
        <f t="shared" si="0"/>
        <v>GCE</v>
      </c>
      <c r="L13" s="72">
        <f>RTD("cqg.rtd", ,"ContractData",Q13, "LastQuoteToday",, "D")</f>
        <v>17106</v>
      </c>
      <c r="M13" s="72">
        <f>RTD("cqg.rtd", ,"ContractData",K13, "NetLastQuoteToday",,"D")</f>
        <v>246</v>
      </c>
      <c r="N13" s="73">
        <f>IF(ISERROR(RTD("cqg.rtd", ,"ContractData",K13, "PerCentNetLastQuote",,"T")/100),"",RTD("cqg.rtd", ,"ContractData",K13, "PerCentNetLastQuote",,"T")/100)</f>
        <v>1.4590747330960854E-2</v>
      </c>
      <c r="O13" s="74">
        <f>RTD("cqg.rtd", ,"ContractData",K13, "PerCentNetLastQuote",,"T")/100</f>
        <v>1.4590747330960854E-2</v>
      </c>
      <c r="P13" s="75">
        <f t="shared" si="1"/>
        <v>0.99942379712876694</v>
      </c>
      <c r="Q13" s="46" t="s">
        <v>82</v>
      </c>
      <c r="R13" s="79">
        <f>IFERROR(RTD("cqg.rtd",,"StudyData", "Correlation("&amp;K13&amp;","&amp;$R$3&amp;",Period:="&amp;$L$14&amp;",InputChoice1:=Close,InputChoice2:=Close)", "FG", "", "Close",$N$14, "-1", "all","", "","True","T","EndofBar")/100,"")</f>
        <v>0.217024177776</v>
      </c>
      <c r="S13" s="77">
        <f>IFERROR(RTD("cqg.rtd",,"StudyData", "Correlation("&amp;K13&amp;","&amp;$S$3&amp;",Period:="&amp;$L$14&amp;",InputChoice1:=Close,InputChoice2:=Close)", "FG", "", "Close",$N$14, "0", "all","", "","True","T","EndofBarandPeriod 1")/100,"")</f>
        <v>0.450675387393</v>
      </c>
      <c r="T13" s="77">
        <f>IFERROR(RTD("cqg.rtd",,"StudyData", "Correlation("&amp;K13&amp;","&amp;$T$3&amp;",Period:="&amp;$L$14&amp;",InputChoice1:=Close,InputChoice2:=Close)", "FG", "", "Close",$N$14, "0", "all","", "","True","T","EndofBarandPeriod 1")/100,"")</f>
        <v>-5.4397895568000003E-2</v>
      </c>
      <c r="U13" s="77">
        <f>IFERROR(RTD("cqg.rtd",,"StudyData", "Correlation("&amp;K13&amp;","&amp;$U$3&amp;",Period:="&amp;$L$14&amp;",InputChoice1:=Close,InputChoice2:=Close)", "FG", "", "Close",$N$14, "0", "all","", "","True","T","EndofBarandPeriod 1")/100,"")</f>
        <v>0.137000792333</v>
      </c>
      <c r="V13" s="77">
        <f>IFERROR(RTD("cqg.rtd",,"StudyData", "Correlation("&amp;K13&amp;","&amp;$V$3&amp;",Period:="&amp;$L$14&amp;",InputChoice1:=Close,InputChoice2:=Close)", "FG", "", "Close",$N$14, "0", "all","", "","True","T","EndofBarandPeriod 1")/100,"")</f>
        <v>1.7988608436999998E-2</v>
      </c>
      <c r="W13" s="77">
        <f>IFERROR(RTD("cqg.rtd",,"StudyData", "Correlation("&amp;K13&amp;","&amp;$W$3&amp;",Period:="&amp;$L$14&amp;",InputChoice1:=Close,InputChoice2:=Close)", "FG", "", "Close",$N$14, "0", "all","", "","True","T","EndofBarandPeriod 1")/100,"")</f>
        <v>0.29836564577200003</v>
      </c>
      <c r="X13" s="77">
        <f>IFERROR(RTD("cqg.rtd",,"StudyData", "Correlation("&amp;K13&amp;","&amp;$X$3&amp;",Period:="&amp;$L$14&amp;",InputChoice1:=Close,InputChoice2:=Close)", "FG", "", "Close",$N$14, "0", "all","", "","True","T","EndofBarandPeriod 1")/100,"")</f>
        <v>-0.302593933052</v>
      </c>
      <c r="Y13" s="77">
        <f>IFERROR(RTD("cqg.rtd",,"StudyData", "Correlation("&amp;K13&amp;","&amp;$Y$3&amp;",Period:="&amp;$L$14&amp;",InputChoice1:=Close,InputChoice2:=Close)", "FG", "", "Close",$N$14, "0", "all","", "","True","T","EndofBarandPeriod 1")/100,"")</f>
        <v>-0.62160844881199995</v>
      </c>
      <c r="Z13" s="76"/>
      <c r="AA13" s="64" t="s">
        <v>21</v>
      </c>
      <c r="AB13" s="154">
        <v>0.8004</v>
      </c>
      <c r="AC13" s="158"/>
      <c r="AD13" s="159"/>
      <c r="AE13" s="159"/>
      <c r="AF13" s="160"/>
      <c r="AG13" s="119"/>
      <c r="AH13" s="132">
        <f t="shared" si="2"/>
        <v>0.99942379712876694</v>
      </c>
      <c r="AI13" s="136">
        <f xml:space="preserve"> RTD("cqg.rtd",,"StudyData", K13,  "FG",, "Close", $N$14,,,,,,"T")</f>
        <v>1710.6</v>
      </c>
      <c r="AJ13" s="136">
        <f xml:space="preserve"> RTD("cqg.rtd",,"StudyData", K13,  "FG",, "Close", $N$14,"-1",,,,,"T")</f>
        <v>1709.7</v>
      </c>
      <c r="AK13" s="136">
        <f xml:space="preserve"> RTD("cqg.rtd",,"StudyData", K13,  "FG",, "Close", $N$14,"-2",,,,,"T")</f>
        <v>1708.9</v>
      </c>
      <c r="AL13" s="132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31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</row>
    <row r="14" spans="1:158" s="15" customFormat="1" ht="15" customHeight="1" thickBot="1" x14ac:dyDescent="0.25">
      <c r="A14" s="109"/>
      <c r="B14" s="233" t="str">
        <f>RTD("cqg.rtd", ,"ContractData",B22, "LongDescription")</f>
        <v>Euro FX (Globex), Jun 21</v>
      </c>
      <c r="C14" s="234"/>
      <c r="D14" s="234"/>
      <c r="E14" s="234"/>
      <c r="F14" s="234"/>
      <c r="G14" s="235"/>
      <c r="H14" s="60"/>
      <c r="I14" s="207" t="s">
        <v>3</v>
      </c>
      <c r="J14" s="207"/>
      <c r="K14" s="208"/>
      <c r="L14" s="34">
        <v>10</v>
      </c>
      <c r="M14" s="35" t="s">
        <v>4</v>
      </c>
      <c r="N14" s="36">
        <v>10</v>
      </c>
      <c r="O14" s="25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7"/>
      <c r="AA14" s="233" t="str">
        <f>RTD("cqg.rtd", ,"ContractData",AA22, "LongDescription")</f>
        <v>Swiss Franc (Globex), Jun 21</v>
      </c>
      <c r="AB14" s="234"/>
      <c r="AC14" s="234"/>
      <c r="AD14" s="234"/>
      <c r="AE14" s="234"/>
      <c r="AF14" s="234"/>
      <c r="AG14" s="120"/>
      <c r="AH14" s="119"/>
      <c r="AI14" s="119"/>
      <c r="AJ14" s="119"/>
      <c r="AK14" s="119"/>
      <c r="AL14" s="119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>
        <f>BE10-BG10</f>
        <v>1.7500000000000293E-3</v>
      </c>
      <c r="BF14" s="138">
        <f>BG10-BF10</f>
        <v>3.9500000000000091E-3</v>
      </c>
      <c r="BG14" s="137"/>
      <c r="BH14" s="137"/>
      <c r="BI14" s="137"/>
      <c r="BJ14" s="137"/>
      <c r="BK14" s="137"/>
      <c r="BL14" s="137"/>
      <c r="BM14" s="137"/>
      <c r="BN14" s="138"/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7"/>
      <c r="BZ14" s="137"/>
      <c r="CA14" s="137"/>
      <c r="CB14" s="137"/>
      <c r="CC14" s="137"/>
      <c r="CD14" s="137"/>
      <c r="CE14" s="137"/>
      <c r="CF14" s="137"/>
      <c r="CG14" s="137"/>
    </row>
    <row r="15" spans="1:158" s="15" customFormat="1" ht="15" customHeight="1" thickBot="1" x14ac:dyDescent="0.25">
      <c r="A15" s="109"/>
      <c r="B15" s="236"/>
      <c r="C15" s="237"/>
      <c r="D15" s="237"/>
      <c r="E15" s="237"/>
      <c r="F15" s="237"/>
      <c r="G15" s="238"/>
      <c r="H15" s="22"/>
      <c r="I15" s="209"/>
      <c r="J15" s="209"/>
      <c r="K15" s="209"/>
      <c r="L15" s="210"/>
      <c r="M15" s="16"/>
      <c r="N15" s="17"/>
      <c r="O15" s="18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36"/>
      <c r="AB15" s="237"/>
      <c r="AC15" s="237"/>
      <c r="AD15" s="237"/>
      <c r="AE15" s="237"/>
      <c r="AF15" s="237"/>
      <c r="AG15" s="120"/>
      <c r="AH15" s="119"/>
      <c r="AI15" s="119"/>
      <c r="AJ15" s="119"/>
      <c r="AK15" s="119"/>
      <c r="AL15" s="119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8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  <c r="BZ15" s="137"/>
      <c r="CA15" s="137"/>
      <c r="CB15" s="137"/>
      <c r="CC15" s="137"/>
      <c r="CD15" s="137"/>
      <c r="CE15" s="137"/>
      <c r="CF15" s="137"/>
      <c r="CG15" s="137"/>
    </row>
    <row r="16" spans="1:158" s="1" customFormat="1" ht="15" customHeight="1" x14ac:dyDescent="0.2">
      <c r="A16" s="71"/>
      <c r="B16" s="215" t="s">
        <v>29</v>
      </c>
      <c r="C16" s="39" t="s">
        <v>16</v>
      </c>
      <c r="D16" s="39" t="s">
        <v>17</v>
      </c>
      <c r="E16" s="39" t="s">
        <v>18</v>
      </c>
      <c r="F16" s="39" t="s">
        <v>30</v>
      </c>
      <c r="G16" s="172"/>
      <c r="H16" s="37"/>
      <c r="I16" s="3"/>
      <c r="J16" s="3"/>
      <c r="K16" s="3"/>
      <c r="L16" s="4"/>
      <c r="M16" s="5"/>
      <c r="N16" s="6"/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215" t="s">
        <v>29</v>
      </c>
      <c r="AB16" s="39" t="s">
        <v>16</v>
      </c>
      <c r="AC16" s="39" t="s">
        <v>17</v>
      </c>
      <c r="AD16" s="39" t="s">
        <v>18</v>
      </c>
      <c r="AE16" s="39" t="s">
        <v>30</v>
      </c>
      <c r="AF16" s="172"/>
      <c r="AG16" s="115"/>
      <c r="AH16" s="132"/>
      <c r="AI16" s="132"/>
      <c r="AJ16" s="132"/>
      <c r="AK16" s="132"/>
      <c r="AL16" s="132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31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</row>
    <row r="17" spans="1:85" s="1" customFormat="1" ht="15" customHeight="1" x14ac:dyDescent="0.2">
      <c r="A17" s="71"/>
      <c r="B17" s="216"/>
      <c r="C17" s="42" t="str">
        <f>IF(C25="T",RTD("cqg.rtd",,"ContractData",B22,"Y_Open",,"F"),TEXT(RTD("cqg.rtd",,"ContractData",B22,"Y_Open",,"T"),IF(C25=0,$F$62,IF(C25=1,$F$63,(IF(C25=2,$F$64,IF(C25=3,$F$65,IF(C25=4,$F$66,IF(C25=5,$F$67,IF(C25=6,$F$68,IF(C25=7,$F$69)))))))))))</f>
        <v>1.17830</v>
      </c>
      <c r="D17" s="42" t="str">
        <f>IF(C25="T",RTD("cqg.rtd",,"ContractData",B22,"Y_High",,"F"),TEXT(RTD("cqg.rtd",,"ContractData",B22,"Y_High",,"T"),IF(C25=0,$F$62,IF(C25=1,$F$63,(IF(C25=2,$F$64,IF(C25=3,$F$65,IF(C25=4,$F$66,IF(C25=5,$F$67,IF(C25=6,$F$68,IF(C25=7,$F$69)))))))))))</f>
        <v>1.17925</v>
      </c>
      <c r="E17" s="42" t="str">
        <f>IF(C25="T",RTD("cqg.rtd",,"ContractData",B22,"Y_Low",,"F"),TEXT(RTD("cqg.rtd",,"ContractData",B22,"Y_Low",,"T"),IF(C25=0,$F$62,IF(C25=1,$F$63,(IF(C25=2,$F$64,IF(C25=3,$F$65,IF(C25=4,$F$66,IF(C25=5,$F$67,IF(C25=6,$F$68,IF(C25=7,$F$69)))))))))))</f>
        <v>1.17290</v>
      </c>
      <c r="F17" s="42" t="str">
        <f>IF(C25="T",RTD("cqg.rtd",,"ContractData",B22,"Y_CLose",,"F"),TEXT(RTD("cqg.rtd",,"ContractData",B22,"Y_CLose",,"T"),IF(C25=0,$F$62,IF(C25=1,$F$63,(IF(C25=2,$F$64,IF(C25=3,$F$65,IF(C25=4,$F$66,IF(C25=5,$F$67,IF(C25=6,$F$68,IF(C25=7,$F$69)))))))))))</f>
        <v>1.17355</v>
      </c>
      <c r="G17" s="173"/>
      <c r="H17" s="38"/>
      <c r="I17" s="10">
        <f>(RTD("cqg.rtd",,"StudyData",K5,  "FG",, "Close",$N$14,,,,,,"T")-RTD("cqg.rtd",,"StudyData",K5,  "FG",, "Close",$N$14,"-1",,,,,"T"))/RTD("cqg.rtd",,"StudyData",K5,  "FG",, "Close",$N$14,"-1",,,,,"T")</f>
        <v>-7.2395569391145291E-5</v>
      </c>
      <c r="J17" s="10"/>
      <c r="K17" s="3"/>
      <c r="L17" s="4"/>
      <c r="M17" s="5"/>
      <c r="N17" s="6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216"/>
      <c r="AB17" s="42" t="str">
        <f>IF(AB25="T",RTD("cqg.rtd",,"ContractData",AA22,"Y_Open",,"F"),TEXT(RTD("cqg.rtd",,"ContractData",AA22,"Y_Open",,"T"),IF(AB25=0,$F$62,IF(AB25=1,$F$63,(IF(AB25=2,$F$64,IF(AB25=3,$F$65,IF(AB25=4,$F$66,IF(AB25=5,$F$67,IF(AB25=6,$F$68,IF(AB25=7,$F$69)))))))))))</f>
        <v>1.0671</v>
      </c>
      <c r="AC17" s="42" t="str">
        <f>IF(AB25="T",RTD("cqg.rtd",,"ContractData",AA22,"Y_High",,"F"),TEXT(RTD("cqg.rtd",,"ContractData",AA22,"Y_High",,"T"),IF(AB25=0,$F$62,IF(AB25=1,$F$63,(IF(AB25=2,$F$64,IF(AB25=3,$F$65,IF(AB25=4,$F$66,IF(AB25=5,$F$67,IF(AB25=6,$F$68,IF(AB25=7,$F$69)))))))))))</f>
        <v>1.0675</v>
      </c>
      <c r="AD17" s="42" t="str">
        <f>IF(AB25="T",RTD("cqg.rtd",,"ContractData",AA22,"Y_Low",,"F"),TEXT(RTD("cqg.rtd",,"ContractData",AA22,"Y_Low",,"T"),IF(AB25=0,$F$62,IF(AB25=1,$F$63,(IF(AB25=2,$F$64,IF(AB25=3,$F$65,IF(AB25=4,$F$66,IF(AB25=5,$F$67,IF(AB25=6,$F$68,IF(AB25=7,$F$69)))))))))))</f>
        <v>1.0616</v>
      </c>
      <c r="AE17" s="42" t="str">
        <f>IF(AB25="T",RTD("cqg.rtd",,"ContractData",AA22,"Y_CLose",,"F"),TEXT(RTD("cqg.rtd",,"ContractData",AA22,"Y_CLose",,"T"),IF(AB25=0,$F$62,IF(AB25=1,$F$63,(IF(AB25=2,$F$64,IF(AB25=3,$F$65,IF(AB25=4,$F$66,IF(AB25=5,$F$67,IF(AB25=6,$F$68,IF(AB25=7,$F$69)))))))))))</f>
        <v>1.0636</v>
      </c>
      <c r="AF17" s="173"/>
      <c r="AG17" s="149"/>
      <c r="AH17" s="150"/>
      <c r="AI17" s="150"/>
      <c r="AJ17" s="150"/>
      <c r="AK17" s="150"/>
      <c r="AL17" s="132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31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</row>
    <row r="18" spans="1:85" s="1" customFormat="1" ht="15" customHeight="1" x14ac:dyDescent="0.2">
      <c r="A18" s="71"/>
      <c r="B18" s="176" t="s">
        <v>9</v>
      </c>
      <c r="C18" s="177"/>
      <c r="D18" s="178"/>
      <c r="E18" s="179" t="s">
        <v>10</v>
      </c>
      <c r="F18" s="180"/>
      <c r="G18" s="181"/>
      <c r="H18" s="11"/>
      <c r="I18" s="10">
        <f>(RTD("cqg.rtd",,"StudyData",K6,  "FG",, "Close",$N$14,,,,,,"T")-RTD("cqg.rtd",,"StudyData",K6,  "FG",, "Close",$N$14,"-1",,,,,"T"))/RTD("cqg.rtd",,"StudyData",K6,  "FG",, "Close",$N$14,"-1",,,,,"T")</f>
        <v>-1.2744806491343937E-4</v>
      </c>
      <c r="J18" s="10"/>
      <c r="K18" s="3"/>
      <c r="L18" s="4"/>
      <c r="M18" s="5"/>
      <c r="N18" s="6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176" t="s">
        <v>9</v>
      </c>
      <c r="AB18" s="177"/>
      <c r="AC18" s="178"/>
      <c r="AD18" s="179" t="s">
        <v>10</v>
      </c>
      <c r="AE18" s="180"/>
      <c r="AF18" s="180"/>
      <c r="AG18" s="151"/>
      <c r="AH18" s="150"/>
      <c r="AI18" s="150"/>
      <c r="AJ18" s="150"/>
      <c r="AK18" s="150"/>
      <c r="AL18" s="132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31"/>
      <c r="BO18" s="103"/>
      <c r="BP18" s="103"/>
      <c r="BQ18" s="103"/>
      <c r="BR18" s="103"/>
      <c r="BS18" s="103"/>
      <c r="BT18" s="103"/>
      <c r="BU18" s="103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</row>
    <row r="19" spans="1:85" s="1" customFormat="1" ht="15" customHeight="1" x14ac:dyDescent="0.2">
      <c r="A19" s="71"/>
      <c r="B19" s="183">
        <f>RTD("cqg.rtd", ,"ContractData",B22, "VolumeLastBid")</f>
        <v>9</v>
      </c>
      <c r="C19" s="184" t="str">
        <f>IF(C25="T",TRUNC(RTD("cqg.rtd",,"ContractData",B22,"Bid",,"T"))&amp;"-"&amp;IF(((RTD("cqg.rtd",,"ContractData",B22,"Bid",,"T")-INT(RTD("cqg.rtd",,"ContractData",B22,"Bid",,"T")))*32)&lt;10,0,"")&amp;(RTD("cqg.rtd",,"ContractData",B22,"Bid",,"T")-INT(RTD("cqg.rtd",,"ContractData",B22,"Bid",,"T")))*32,TEXT(RTD("cqg.rtd",,"ContractData",B22,"Bid",,"T"),IF(C25=0,$F$62,IF(C25=1,$F$63,IF(C25=2,$F$64,IF(C25=3,$F$65,IF(C25=4,$F$66,IF(C25=5,$F$67))))))))</f>
        <v>1.17675</v>
      </c>
      <c r="D19" s="185"/>
      <c r="E19" s="186" t="str">
        <f>IF(C25="T",TRUNC(RTD("cqg.rtd",,"ContractData",B22,"Ask",,"T"))&amp;"-"&amp;IF(((RTD("cqg.rtd",,"ContractData",B22,"Ask",,"T")-INT(RTD("cqg.rtd",,"ContractData",B22,"Ask",,"T")))*32)&lt;10,0,"")&amp;(RTD("cqg.rtd",,"ContractData",B22,"Ask",,"T")-INT(RTD("cqg.rtd",,"ContractData",B22,"Ask",,"T")))*32,TEXT(RTD("cqg.rtd",,"ContractData",B22,"Ask",,"T"),IF(C25=0,$F$62,IF(C25=1,$F$63,(IF(C25=2,$F$64,IF(C25=3,$F$65,IF(C25=4,$F$66,IF(C25=5,$F$67)))))))))</f>
        <v>1.17680</v>
      </c>
      <c r="F19" s="187"/>
      <c r="G19" s="214">
        <f>RTD("cqg.rtd", ,"ContractData",B22, "VolumeLastAsk")</f>
        <v>19</v>
      </c>
      <c r="H19" s="11"/>
      <c r="I19" s="10">
        <f>(RTD("cqg.rtd",,"StudyData",K7,  "FG",, "Close",$N$14,,,,,,"T")-RTD("cqg.rtd",,"StudyData",K7,  "FG",, "Close",$N$14,"-1",,,,,"T"))/RTD("cqg.rtd",,"StudyData",K7,  "FG",, "Close",$N$14,"-1",,,,,"T")</f>
        <v>0</v>
      </c>
      <c r="J19" s="10"/>
      <c r="K19" s="3"/>
      <c r="L19" s="4"/>
      <c r="M19" s="5"/>
      <c r="N19" s="6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183">
        <f>RTD("cqg.rtd", ,"ContractData",AA22, "VolumeLastBid")</f>
        <v>6</v>
      </c>
      <c r="AB19" s="184" t="str">
        <f>IF(AB25="T",TRUNC(RTD("cqg.rtd",,"ContractData",AA22,"Bid",,"T"))&amp;"-"&amp;IF(((RTD("cqg.rtd",,"ContractData",AA22,"Bid",,"T")-INT(RTD("cqg.rtd",,"ContractData",AA22,"Bid",,"T")))*32)&lt;10,0,"")&amp;(RTD("cqg.rtd",,"ContractData",AA22,"Bid",,"T")-INT(RTD("cqg.rtd",,"ContractData",AA22,"Bid",,"T")))*32,TEXT(RTD("cqg.rtd",,"ContractData",AA22,"Bid",,"T"),IF(AB25=0,$F$62,IF(AB25=1,$F$63,IF(AB25=2,$F$64,IF(AB25=3,$F$65,IF(AB25=4,$F$66,IF(AB25=5,$F$67,IF(AB25=6,$F$68,IF(AB25=7,$F$69))))))))))</f>
        <v>1.0645</v>
      </c>
      <c r="AC19" s="185"/>
      <c r="AD19" s="186" t="str">
        <f>IF(AB25="T",TRUNC(RTD("cqg.rtd",,"ContractData",AA22,"Ask",,"T"))&amp;"-"&amp;IF(((RTD("cqg.rtd",,"ContractData",AA22,"Ask",,"T")-INT(RTD("cqg.rtd",,"ContractData",AA22,"Ask",,"T")))*32)&lt;10,0,"")&amp;(RTD("cqg.rtd",,"ContractData",AA22,"Ask",,"T")-INT(RTD("cqg.rtd",,"ContractData",AA22,"Ask",,"T")))*32,TEXT(RTD("cqg.rtd",,"ContractData",AA22,"Ask",,"T"),IF(AB25=0,$F$62,IF(AB25=1,$F$63,(IF(AB25=2,$F$64,IF(AB25=3,$F$65,IF(AB25=4,$F$66,IF(AB25=5,$F$67,IF(AB25=6,$F$68,IF(AB25=7,$F$69)))))))))))</f>
        <v>1.0646</v>
      </c>
      <c r="AE19" s="187"/>
      <c r="AF19" s="187">
        <f>RTD("cqg.rtd", ,"ContractData",AA22, "VolumeLastAsk")</f>
        <v>7</v>
      </c>
      <c r="AG19" s="151"/>
      <c r="AH19" s="150"/>
      <c r="AI19" s="150"/>
      <c r="AJ19" s="150"/>
      <c r="AK19" s="150"/>
      <c r="AL19" s="132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31"/>
      <c r="BO19" s="103"/>
      <c r="BP19" s="103"/>
      <c r="BQ19" s="103"/>
      <c r="BR19" s="103"/>
      <c r="BS19" s="103"/>
      <c r="BT19" s="103"/>
      <c r="BU19" s="103"/>
      <c r="BV19" s="103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</row>
    <row r="20" spans="1:85" s="1" customFormat="1" ht="15" customHeight="1" x14ac:dyDescent="0.2">
      <c r="A20" s="71"/>
      <c r="B20" s="183"/>
      <c r="C20" s="184"/>
      <c r="D20" s="185"/>
      <c r="E20" s="186"/>
      <c r="F20" s="187"/>
      <c r="G20" s="214"/>
      <c r="H20" s="11"/>
      <c r="I20" s="10">
        <f>(RTD("cqg.rtd",,"StudyData",K8,  "FG",, "Close",$N$14,,,,,,"T")-RTD("cqg.rtd",,"StudyData",K8,  "FG",, "Close",$N$14,"-1",,,,,"T"))/RTD("cqg.rtd",,"StudyData",K8,  "FG",, "Close",$N$14,"-1",,,,,"T")</f>
        <v>6.5603883749910764E-5</v>
      </c>
      <c r="J20" s="10"/>
      <c r="K20" s="3"/>
      <c r="L20" s="4"/>
      <c r="M20" s="5"/>
      <c r="N20" s="6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183"/>
      <c r="AB20" s="184"/>
      <c r="AC20" s="185"/>
      <c r="AD20" s="186"/>
      <c r="AE20" s="187"/>
      <c r="AF20" s="187"/>
      <c r="AG20" s="102"/>
      <c r="AH20" s="132"/>
      <c r="AI20" s="132"/>
      <c r="AJ20" s="132"/>
      <c r="AK20" s="132"/>
      <c r="AL20" s="132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31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</row>
    <row r="21" spans="1:85" s="1" customFormat="1" ht="15" customHeight="1" x14ac:dyDescent="0.2">
      <c r="A21" s="71"/>
      <c r="B21" s="45" t="s">
        <v>1</v>
      </c>
      <c r="C21" s="32" t="s">
        <v>16</v>
      </c>
      <c r="D21" s="32" t="s">
        <v>17</v>
      </c>
      <c r="E21" s="32" t="s">
        <v>18</v>
      </c>
      <c r="F21" s="165" t="s">
        <v>33</v>
      </c>
      <c r="G21" s="165"/>
      <c r="H21" s="12"/>
      <c r="I21" s="10">
        <f>(RTD("cqg.rtd",,"StudyData",K9,  "FG",, "Close",$N$14,,,,,,"T")-RTD("cqg.rtd",,"StudyData",K9,  "FG",, "Close",$N$14,"-1",,,,,"T"))/RTD("cqg.rtd",,"StudyData",K9,  "FG",, "Close",$N$14,"-1",,,,,"T")</f>
        <v>0</v>
      </c>
      <c r="J21" s="10"/>
      <c r="K21" s="3"/>
      <c r="L21" s="4"/>
      <c r="M21" s="5"/>
      <c r="N21" s="6"/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45" t="s">
        <v>1</v>
      </c>
      <c r="AB21" s="32" t="s">
        <v>16</v>
      </c>
      <c r="AC21" s="32" t="s">
        <v>17</v>
      </c>
      <c r="AD21" s="32" t="s">
        <v>18</v>
      </c>
      <c r="AE21" s="165" t="s">
        <v>33</v>
      </c>
      <c r="AF21" s="165"/>
      <c r="AG21" s="116"/>
      <c r="AH21" s="132"/>
      <c r="AI21" s="132"/>
      <c r="AJ21" s="132"/>
      <c r="AK21" s="132"/>
      <c r="AL21" s="132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31"/>
      <c r="BO21" s="103"/>
      <c r="BP21" s="103"/>
      <c r="BQ21" s="103"/>
      <c r="BR21" s="103"/>
      <c r="BS21" s="103"/>
      <c r="BT21" s="103"/>
      <c r="BU21" s="103"/>
      <c r="BV21" s="103"/>
      <c r="BW21" s="103"/>
      <c r="BX21" s="103"/>
      <c r="BY21" s="103"/>
      <c r="BZ21" s="103"/>
      <c r="CA21" s="103"/>
      <c r="CB21" s="103"/>
      <c r="CC21" s="103"/>
      <c r="CD21" s="103"/>
      <c r="CE21" s="103"/>
      <c r="CF21" s="103"/>
      <c r="CG21" s="103"/>
    </row>
    <row r="22" spans="1:85" s="1" customFormat="1" ht="15" customHeight="1" x14ac:dyDescent="0.2">
      <c r="A22" s="71"/>
      <c r="B22" s="166" t="s">
        <v>75</v>
      </c>
      <c r="C22" s="43" t="s">
        <v>31</v>
      </c>
      <c r="D22" s="44">
        <f>RTD("cqg.rtd", ,"ContractData",B22, "HIghTime",, "T")</f>
        <v>0.41458333333333336</v>
      </c>
      <c r="E22" s="44">
        <f>RTD("cqg.rtd", ,"ContractData",B22, "LowTime",, "T")</f>
        <v>0.97291666666666665</v>
      </c>
      <c r="F22" s="168" t="str">
        <f>IF(C25="T",RTD("cqg.rtd",,"ContractData",B22,"LastPrice",,"F"),TEXT(RTD("cqg.rtd",,"ContractData",B22,"LastPrice",,"T"),IF(C25=0,$F$62,IF(C25=1,$F$63,(IF(C25=2,$F$64,IF(C25=3,$F$65,IF(C25=4,$F$66,IF(C25=5,$F$67)))))))))</f>
        <v>1.17680</v>
      </c>
      <c r="G22" s="168"/>
      <c r="H22" s="13"/>
      <c r="I22" s="10">
        <f>(RTD("cqg.rtd",,"StudyData",K10,  "FG",, "Close",$N$14,,,,,,"T")-RTD("cqg.rtd",,"StudyData",K10,  "FG",, "Close",$N$14,"-1",,,,,"T"))/RTD("cqg.rtd",,"StudyData",K10,  "FG",, "Close",$N$14,"-1",,,,,"T")</f>
        <v>-9.3923170846237428E-5</v>
      </c>
      <c r="J22" s="10"/>
      <c r="K22" s="3"/>
      <c r="L22" s="4"/>
      <c r="M22" s="5"/>
      <c r="N22" s="6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166" t="s">
        <v>86</v>
      </c>
      <c r="AB22" s="43" t="s">
        <v>31</v>
      </c>
      <c r="AC22" s="44">
        <f>RTD("cqg.rtd", ,"ContractData",AA22, "HIghTime",, "T")</f>
        <v>0.39930555555555558</v>
      </c>
      <c r="AD22" s="44">
        <f>RTD("cqg.rtd", ,"ContractData",AA22, "LowTime",, "T")</f>
        <v>4.7222222222222221E-2</v>
      </c>
      <c r="AE22" s="168" t="str">
        <f>IF(AB25="T",RTD("cqg.rtd",,"ContractData",AA22,"LastPrice",,"F"),TEXT(RTD("cqg.rtd",,"ContractData",AA22,"LastPrice",,"T"),IF(AB25=0,$F$62,IF(AB25=1,$F$63,(IF(AB25=2,$F$64,IF(AB25=3,$F$65,IF(AB25=4,$F$66,IF(AB25=5,$F$67)))))))))</f>
        <v>1.0646</v>
      </c>
      <c r="AF22" s="168"/>
      <c r="AG22" s="117"/>
      <c r="AH22" s="132"/>
      <c r="AI22" s="132"/>
      <c r="AJ22" s="132"/>
      <c r="AK22" s="132"/>
      <c r="AL22" s="132"/>
      <c r="AM22" s="103"/>
      <c r="AN22" s="103"/>
      <c r="AO22" s="133" t="s">
        <v>22</v>
      </c>
      <c r="AP22" s="103"/>
      <c r="AQ22" s="103"/>
      <c r="AR22" s="133" t="s">
        <v>17</v>
      </c>
      <c r="AS22" s="133" t="s">
        <v>18</v>
      </c>
      <c r="AT22" s="133" t="s">
        <v>2</v>
      </c>
      <c r="AU22" s="133" t="s">
        <v>16</v>
      </c>
      <c r="AV22" s="103"/>
      <c r="AW22" s="103"/>
      <c r="AX22" s="103"/>
      <c r="AY22" s="103"/>
      <c r="AZ22" s="103"/>
      <c r="BA22" s="103"/>
      <c r="BB22" s="103"/>
      <c r="BC22" s="103"/>
      <c r="BD22" s="103"/>
      <c r="BE22" s="133" t="s">
        <v>17</v>
      </c>
      <c r="BF22" s="133" t="s">
        <v>18</v>
      </c>
      <c r="BG22" s="133" t="s">
        <v>2</v>
      </c>
      <c r="BH22" s="133" t="s">
        <v>16</v>
      </c>
      <c r="BI22" s="103"/>
      <c r="BJ22" s="103"/>
      <c r="BK22" s="103"/>
      <c r="BL22" s="103"/>
      <c r="BM22" s="103"/>
      <c r="BN22" s="134" t="s">
        <v>22</v>
      </c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/>
      <c r="CG22" s="103"/>
    </row>
    <row r="23" spans="1:85" s="1" customFormat="1" ht="15" customHeight="1" x14ac:dyDescent="0.2">
      <c r="A23" s="71"/>
      <c r="B23" s="166"/>
      <c r="C23" s="169" t="str">
        <f>IF(C25="T",RTD("cqg.rtd",,"ContractData",B22,C21,,"F"),TEXT(RTD("cqg.rtd",,"ContractData",B22,C21,,"T"),IF(C25=0,$F$62,IF(C25=1,$F$63,(IF(C25=2,$F$64,IF(C25=3,$F$65,IF(C25=4,$F$66,IF(C25=5,$F$67,IF(C25=6,$F$68,IF(C25=7,$F$69)))))))))))</f>
        <v>1.17360</v>
      </c>
      <c r="D23" s="169" t="str">
        <f>IF(C25="T",RTD("cqg.rtd",,"ContractData",B22,D21,,"F"),TEXT(RTD("cqg.rtd",,"ContractData",B22,D21,,"T"),IF(C25=0,$F$62,IF(C25=1,$F$63,(IF(C25=2,$F$64,IF(C25=3,$F$65,IF(C25=4,$F$66,IF(C25=5,$F$67)))))))))</f>
        <v>1.17785</v>
      </c>
      <c r="E23" s="169" t="str">
        <f>IF(C25="T",RTD("cqg.rtd",,"ContractData",B22,E21,,"F"),TEXT(RTD("cqg.rtd",,"ContractData",B22,E21,,"T"),IF(C25=0,$F$62,IF(C25=1,$F$63,(IF(C25=2,$F$64,IF(C25=3,$F$65,IF(C25=4,$F$66,IF(C25=5,$F$67)))))))))</f>
        <v>1.17215</v>
      </c>
      <c r="F23" s="168"/>
      <c r="G23" s="168"/>
      <c r="H23" s="13"/>
      <c r="I23" s="10">
        <f>(RTD("cqg.rtd",,"StudyData",K11,  "FG",, "Close",$N$14,,,,,,"T")-RTD("cqg.rtd",,"StudyData",K11,  "FG",, "Close",$N$14,"-1",,,,,"T"))/RTD("cqg.rtd",,"StudyData",K11,  "FG",, "Close",$N$14,"-1",,,,,"T")</f>
        <v>1.4293882218408945E-4</v>
      </c>
      <c r="J23" s="10"/>
      <c r="K23" s="3"/>
      <c r="L23" s="4"/>
      <c r="M23" s="5"/>
      <c r="N23" s="6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166"/>
      <c r="AB23" s="169" t="str">
        <f>IF(AB25="T",RTD("cqg.rtd",,"ContractData",AA22,AB21,,"F"),TEXT(RTD("cqg.rtd",,"ContractData",AA22,AB21,,"T"),IF(AB25=0,$F$62,IF(AB25=1,$F$63,(IF(AB25=2,$F$64,IF(AB25=3,$F$65,IF(AB25=4,$F$66,IF(AB25=5,$F$67,IF(AB25=6,$F$68,IF(AB25=7,$F$69)))))))))))</f>
        <v>1.0633</v>
      </c>
      <c r="AC23" s="169" t="str">
        <f>IF(AB25="T",RTD("cqg.rtd",,"ContractData",AA22,AC21,,"F"),TEXT(RTD("cqg.rtd",,"ContractData",AA22,AC21,,"T"),IF(AB25=0,$F$62,IF(AB25=1,$F$63,(IF(AB25=2,$F$64,IF(AB25=3,$F$65,IF(AB25=4,$F$66,IF(AB25=5,$F$67,IF(AB25=6,$F$68,IF(AB25=7,$F$69)))))))))))</f>
        <v>1.0654</v>
      </c>
      <c r="AD23" s="169" t="str">
        <f>IF(AB25="T",RTD("cqg.rtd",,"ContractData",AA22,AD21,,"F"),TEXT(RTD("cqg.rtd",,"ContractData",AA22,AD21,,"T"),IF(AB25=0,$F$62,IF(AB25=1,$F$63,(IF(AB25=2,$F$64,IF(AB25=3,$F$65,IF(AB25=4,$F$66,IF(AB25=5,$F$67,IF(AB25=6,$F$68,IF(AB25=7,$F$69)))))))))))</f>
        <v>1.0606</v>
      </c>
      <c r="AE23" s="168"/>
      <c r="AF23" s="168"/>
      <c r="AG23" s="117"/>
      <c r="AH23" s="132"/>
      <c r="AI23" s="132"/>
      <c r="AJ23" s="132"/>
      <c r="AK23" s="132"/>
      <c r="AL23" s="132"/>
      <c r="AM23" s="103"/>
      <c r="AN23" s="103"/>
      <c r="AO23" s="103">
        <f>VALUE(RTD("cqg.rtd",,"ContractData",B22,"NetChange",,"T"))</f>
        <v>3.1999999999998696E-3</v>
      </c>
      <c r="AP23" s="103"/>
      <c r="AQ23" s="103"/>
      <c r="AR23" s="103">
        <f>VALUE(RTD("cqg.rtd",,"ContractData",B22,"High",,"T"))</f>
        <v>1.1778500000000001</v>
      </c>
      <c r="AS23" s="103">
        <f>VALUE(RTD("cqg.rtd",,"ContractData",B22,"Low",,"T"))</f>
        <v>1.17215</v>
      </c>
      <c r="AT23" s="131">
        <f>VALUE(RTD("cqg.rtd",,"ContractData",B22,"LastPrice",,"T"))</f>
        <v>1.1768000000000001</v>
      </c>
      <c r="AU23" s="103">
        <f>VALUE(RTD("cqg.rtd",,"ContractData",B22,"Open",,"T"))</f>
        <v>1.1736000000000002</v>
      </c>
      <c r="AV23" s="103"/>
      <c r="AW23" s="103"/>
      <c r="AX23" s="103"/>
      <c r="AY23" s="103"/>
      <c r="AZ23" s="103"/>
      <c r="BA23" s="103"/>
      <c r="BB23" s="103"/>
      <c r="BC23" s="103"/>
      <c r="BD23" s="103"/>
      <c r="BE23" s="103">
        <f>VALUE(RTD("cqg.rtd",,"ContractData",AA22,"High",,"T"))</f>
        <v>1.0654000000000001</v>
      </c>
      <c r="BF23" s="103">
        <f>VALUE(RTD("cqg.rtd",,"ContractData",AA22,"Low",,"T"))</f>
        <v>1.0606</v>
      </c>
      <c r="BG23" s="103">
        <f>VALUE(RTD("cqg.rtd",,"ContractData",AA22,"LastPrice",,"T"))</f>
        <v>1.0646</v>
      </c>
      <c r="BH23" s="103">
        <f>VALUE(RTD("cqg.rtd",,"ContractData",AA22,"Open",,"T"))</f>
        <v>1.0633000000000001</v>
      </c>
      <c r="BI23" s="103"/>
      <c r="BJ23" s="103"/>
      <c r="BK23" s="103"/>
      <c r="BL23" s="103"/>
      <c r="BM23" s="103"/>
      <c r="BN23" s="135">
        <f>VALUE(RTD("cqg.rtd",,"ContractData",AA22,"NetChange",,"T"))</f>
        <v>1.0999999999998789E-3</v>
      </c>
      <c r="BO23" s="103"/>
      <c r="BP23" s="103"/>
      <c r="BQ23" s="103"/>
      <c r="BR23" s="103"/>
      <c r="BS23" s="103"/>
      <c r="BT23" s="103"/>
      <c r="BU23" s="103"/>
      <c r="BV23" s="103"/>
      <c r="BW23" s="103"/>
      <c r="BX23" s="103"/>
      <c r="BY23" s="103"/>
      <c r="BZ23" s="103"/>
      <c r="CA23" s="103"/>
      <c r="CB23" s="103"/>
      <c r="CC23" s="103"/>
      <c r="CD23" s="103"/>
      <c r="CE23" s="103"/>
      <c r="CF23" s="103"/>
      <c r="CG23" s="103"/>
    </row>
    <row r="24" spans="1:85" s="1" customFormat="1" ht="15" customHeight="1" x14ac:dyDescent="0.25">
      <c r="A24" s="71"/>
      <c r="B24" s="166"/>
      <c r="C24" s="169"/>
      <c r="D24" s="169"/>
      <c r="E24" s="169"/>
      <c r="F24" s="168"/>
      <c r="G24" s="168"/>
      <c r="H24" s="14"/>
      <c r="I24" s="10">
        <f>(RTD("cqg.rtd",,"StudyData",K12,  "FG",, "Close",$N$14,,,,,,"T")-RTD("cqg.rtd",,"StudyData",K12,  "FG",, "Close",$N$14,"-1",,,,,"T"))/RTD("cqg.rtd",,"StudyData",K12,  "FG",, "Close",$N$14,"-1",,,,,"T")</f>
        <v>0</v>
      </c>
      <c r="J24" s="10"/>
      <c r="K24" s="3"/>
      <c r="L24" s="4"/>
      <c r="M24" s="5"/>
      <c r="N24" s="6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166"/>
      <c r="AB24" s="169"/>
      <c r="AC24" s="169"/>
      <c r="AD24" s="169"/>
      <c r="AE24" s="168"/>
      <c r="AF24" s="168"/>
      <c r="AG24" s="118"/>
      <c r="AH24" s="132"/>
      <c r="AI24" s="132"/>
      <c r="AJ24" s="132"/>
      <c r="AK24" s="132"/>
      <c r="AL24" s="132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31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</row>
    <row r="25" spans="1:85" s="1" customFormat="1" ht="15" customHeight="1" x14ac:dyDescent="0.25">
      <c r="A25" s="71">
        <f>LEN(RTD("cqg.rtd", ,"ContractData", "Tsize("&amp;B22&amp;")", "LastQuoteToday",,"T"))-2</f>
        <v>5</v>
      </c>
      <c r="B25" s="110" t="s">
        <v>19</v>
      </c>
      <c r="C25" s="111">
        <f>A25</f>
        <v>5</v>
      </c>
      <c r="D25" s="59" t="s">
        <v>20</v>
      </c>
      <c r="E25" s="107">
        <v>5.0000000000000001E-4</v>
      </c>
      <c r="F25" s="182" t="str">
        <f>IF(C25="T",RTD("cqg.rtd",,"ContractData",B22,"NetLasttrade",,"F"),TEXT(RTD("cqg.rtd",,"ContractData",B22,"NetLastTrade",,"T"),IF(C25=0,$F$62,IF(C25=1,$F$63,(IF(C25=2,$F$64,IF(C25=3,$F$65,IF(C25=4,$F$66,IF(C25=5,$F$67,IF(C25=6,$F$68,IF(C12=7,$F$69)))))))))))</f>
        <v>.00320</v>
      </c>
      <c r="G25" s="182"/>
      <c r="H25" s="33"/>
      <c r="I25" s="10">
        <f>(RTD("cqg.rtd",,"StudyData",K13,  "FG",, "Close",$N$14,,,,,,"T")-RTD("cqg.rtd",,"StudyData",K13,  "FG",, "Close",$N$14,"-1",,,,,"T"))/RTD("cqg.rtd",,"StudyData",K13,  "FG",, "Close",$N$14,"-1",,,,,"T")</f>
        <v>5.2640814177917967E-4</v>
      </c>
      <c r="J25" s="10"/>
      <c r="K25" s="3"/>
      <c r="L25" s="4"/>
      <c r="M25" s="5"/>
      <c r="N25" s="6"/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110" t="s">
        <v>19</v>
      </c>
      <c r="AB25" s="111">
        <f>AG25</f>
        <v>4</v>
      </c>
      <c r="AC25" s="59" t="s">
        <v>20</v>
      </c>
      <c r="AD25" s="107">
        <v>5.0000000000000001E-4</v>
      </c>
      <c r="AE25" s="244" t="str">
        <f>IF(AB25="T",RTD("cqg.rtd",,"ContractData",AA22,"NetLastTrade",,"F"),TEXT(RTD("cqg.rtd",,"ContractData",AA22,"NetLastTrade",,"T"),IF(AB25=0,$F$62,IF(AB25=1,$F$63,(IF(AB25=2,$F$64,IF(AB25=3,$F$65,IF(AB25=4,$F$66,IF(AB25=5,$F$67,IF(AB25=6,$F$68,IF(AB25=7,$F$69)))))))))))</f>
        <v>.0011</v>
      </c>
      <c r="AF25" s="245"/>
      <c r="AG25" s="102">
        <f>LEN(RTD("cqg.rtd", ,"ContractData", "Tsize("&amp;AA22&amp;")", "LastQuoteToday",,"T"))-2</f>
        <v>4</v>
      </c>
      <c r="AH25" s="132"/>
      <c r="AI25" s="132"/>
      <c r="AJ25" s="139"/>
      <c r="AK25" s="132"/>
      <c r="AL25" s="132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31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</row>
    <row r="26" spans="1:85" s="1" customFormat="1" ht="15" customHeight="1" thickBot="1" x14ac:dyDescent="0.35">
      <c r="A26" s="71"/>
      <c r="B26" s="30" t="s">
        <v>21</v>
      </c>
      <c r="C26" s="130">
        <v>1.1924999999999999</v>
      </c>
      <c r="D26" s="158"/>
      <c r="E26" s="159"/>
      <c r="F26" s="159"/>
      <c r="G26" s="159"/>
      <c r="H26" s="159"/>
      <c r="I26" s="9"/>
      <c r="J26" s="9"/>
      <c r="K26" s="3"/>
      <c r="L26" s="4"/>
      <c r="M26" s="5"/>
      <c r="N26" s="6"/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30" t="s">
        <v>21</v>
      </c>
      <c r="AB26" s="153">
        <v>1.0786</v>
      </c>
      <c r="AC26" s="67"/>
      <c r="AD26" s="68"/>
      <c r="AE26" s="68"/>
      <c r="AF26" s="69"/>
      <c r="AG26" s="119"/>
      <c r="AH26" s="132"/>
      <c r="AI26" s="132"/>
      <c r="AJ26" s="132"/>
      <c r="AK26" s="132"/>
      <c r="AL26" s="132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31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</row>
    <row r="27" spans="1:85" s="15" customFormat="1" ht="13.15" customHeight="1" thickBot="1" x14ac:dyDescent="0.25">
      <c r="A27" s="109"/>
      <c r="B27" s="233" t="str">
        <f>RTD("cqg.rtd", ,"ContractData",B35, "LongDescription")</f>
        <v>Japanese Yen (Globex), Jun 21</v>
      </c>
      <c r="C27" s="234"/>
      <c r="D27" s="234"/>
      <c r="E27" s="234"/>
      <c r="F27" s="234"/>
      <c r="G27" s="235"/>
      <c r="H27" s="60"/>
      <c r="I27" s="239" t="s">
        <v>34</v>
      </c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40"/>
      <c r="AA27" s="233" t="str">
        <f>RTD("cqg.rtd", ,"ContractData",AA35, "LongDescription")</f>
        <v>New Zealand Dollar (Globex), Jun 21</v>
      </c>
      <c r="AB27" s="234"/>
      <c r="AC27" s="234"/>
      <c r="AD27" s="234"/>
      <c r="AE27" s="234"/>
      <c r="AF27" s="234"/>
      <c r="AG27" s="120"/>
      <c r="AH27" s="119"/>
      <c r="AI27" s="119"/>
      <c r="AJ27" s="119"/>
      <c r="AK27" s="119"/>
      <c r="AL27" s="119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>
        <f>BE23-BG23</f>
        <v>8.0000000000013394E-4</v>
      </c>
      <c r="BF27" s="138">
        <f>BG23-BF23</f>
        <v>4.0000000000000036E-3</v>
      </c>
      <c r="BG27" s="137"/>
      <c r="BH27" s="137"/>
      <c r="BI27" s="137"/>
      <c r="BJ27" s="137"/>
      <c r="BK27" s="137"/>
      <c r="BL27" s="137"/>
      <c r="BM27" s="137"/>
      <c r="BN27" s="138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  <c r="BY27" s="137"/>
      <c r="BZ27" s="137"/>
      <c r="CA27" s="137"/>
      <c r="CB27" s="137"/>
      <c r="CC27" s="137"/>
      <c r="CD27" s="137"/>
      <c r="CE27" s="137"/>
      <c r="CF27" s="137"/>
      <c r="CG27" s="137"/>
    </row>
    <row r="28" spans="1:85" s="15" customFormat="1" ht="13.15" customHeight="1" thickBot="1" x14ac:dyDescent="0.25">
      <c r="A28" s="109"/>
      <c r="B28" s="236"/>
      <c r="C28" s="237"/>
      <c r="D28" s="237"/>
      <c r="E28" s="237"/>
      <c r="F28" s="237"/>
      <c r="G28" s="238"/>
      <c r="H28" s="22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2"/>
      <c r="AA28" s="236"/>
      <c r="AB28" s="237"/>
      <c r="AC28" s="237"/>
      <c r="AD28" s="237"/>
      <c r="AE28" s="237"/>
      <c r="AF28" s="237"/>
      <c r="AG28" s="120"/>
      <c r="AH28" s="119"/>
      <c r="AI28" s="119"/>
      <c r="AJ28" s="119"/>
      <c r="AK28" s="119"/>
      <c r="AL28" s="119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8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  <c r="BY28" s="137"/>
      <c r="BZ28" s="137"/>
      <c r="CA28" s="137"/>
      <c r="CB28" s="137"/>
      <c r="CC28" s="137"/>
      <c r="CD28" s="137"/>
      <c r="CE28" s="137"/>
      <c r="CF28" s="137"/>
      <c r="CG28" s="137"/>
    </row>
    <row r="29" spans="1:85" s="1" customFormat="1" ht="13.15" customHeight="1" thickBot="1" x14ac:dyDescent="0.25">
      <c r="A29" s="71"/>
      <c r="B29" s="215" t="s">
        <v>29</v>
      </c>
      <c r="C29" s="39" t="s">
        <v>16</v>
      </c>
      <c r="D29" s="39" t="s">
        <v>17</v>
      </c>
      <c r="E29" s="39" t="s">
        <v>18</v>
      </c>
      <c r="F29" s="39" t="s">
        <v>30</v>
      </c>
      <c r="G29" s="172"/>
      <c r="H29" s="52"/>
      <c r="I29" s="49" t="s">
        <v>40</v>
      </c>
      <c r="J29" s="203" t="s">
        <v>26</v>
      </c>
      <c r="K29" s="203"/>
      <c r="L29" s="203"/>
      <c r="M29" s="203"/>
      <c r="N29" s="203"/>
      <c r="O29" s="188" t="s">
        <v>28</v>
      </c>
      <c r="P29" s="189"/>
      <c r="Q29" s="189"/>
      <c r="R29" s="189"/>
      <c r="S29" s="189"/>
      <c r="T29" s="194"/>
      <c r="U29" s="188" t="s">
        <v>26</v>
      </c>
      <c r="V29" s="189"/>
      <c r="W29" s="189"/>
      <c r="X29" s="189"/>
      <c r="Y29" s="189"/>
      <c r="Z29" s="190"/>
      <c r="AA29" s="215" t="s">
        <v>29</v>
      </c>
      <c r="AB29" s="39" t="s">
        <v>16</v>
      </c>
      <c r="AC29" s="39" t="s">
        <v>17</v>
      </c>
      <c r="AD29" s="39" t="s">
        <v>18</v>
      </c>
      <c r="AE29" s="39" t="s">
        <v>30</v>
      </c>
      <c r="AF29" s="172"/>
      <c r="AG29" s="121"/>
      <c r="AH29" s="132"/>
      <c r="AI29" s="132"/>
      <c r="AJ29" s="132"/>
      <c r="AK29" s="132"/>
      <c r="AL29" s="132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31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</row>
    <row r="30" spans="1:85" s="1" customFormat="1" ht="13.15" customHeight="1" x14ac:dyDescent="0.2">
      <c r="A30" s="71"/>
      <c r="B30" s="216"/>
      <c r="C30" s="42" t="str">
        <f>IF(C38="T",RTD("cqg.rtd",,"ContractData",B35,"Y_Open",,"F"),TEXT(RTD("cqg.rtd",,"ContractData",B35,"Y_Open",,"T"),IF(C38=0,$F$62,IF(C38=1,$F$63,(IF(C38=2,$F$64,IF(C38=3,$F$65,IF(C38=4,$F$66,IF(C38=5,$F$67,IF(C38=6,$F$68,IF(C38=7,$F$69)))))))))))</f>
        <v>.0091130</v>
      </c>
      <c r="D30" s="42" t="str">
        <f>IF(C38="T",RTD("cqg.rtd",,"ContractData",B35,"Y_High",,"F"),TEXT(RTD("cqg.rtd",,"ContractData",B35,"Y_High",,"T"),IF(C38=0,$F$62,IF(C38=1,$F$63,(IF(C38=2,$F$64,IF(C38=3,$F$65,IF(C38=4,$F$66,IF(C38=5,$F$67,IF(C38=6,$F$68,IF(C38=7,$F$69)))))))))))</f>
        <v>.0091175</v>
      </c>
      <c r="E30" s="42" t="str">
        <f>IF(C38="T",RTD("cqg.rtd",,"ContractData",B35,"Y_Low",,"F"),TEXT(RTD("cqg.rtd",,"ContractData",B35,"Y_Low",,"T"),IF(C38=0,$F$62,IF(C38=1,$F$63,(IF(C38=2,$F$64,IF(C38=3,$F$65,IF(C38=4,$F$66,IF(C38=5,$F$67,IF(C38=6,$F$68,IF(C38=7,$F$69)))))))))))</f>
        <v>.0090625</v>
      </c>
      <c r="F30" s="42" t="str">
        <f>IF(C38="T",RTD("cqg.rtd",,"ContractData",B35,"Y_CLose",,"F"),TEXT(RTD("cqg.rtd",,"ContractData",B35,"Y_CLose",,"T"),IF(C38=0,$F$62,IF(C38=1,$F$63,(IF(C38=2,$F$64,IF(C38=3,$F$65,IF(C38=4,$F$66,IF(C38=5,$F$67,IF(C38=6,$F$68,IF(C38=7,$F$69)))))))))))</f>
        <v>.0090695</v>
      </c>
      <c r="G30" s="173"/>
      <c r="H30" s="53"/>
      <c r="I30" s="50" t="s">
        <v>74</v>
      </c>
      <c r="J30" s="40" t="s">
        <v>76</v>
      </c>
      <c r="K30" s="40"/>
      <c r="L30" s="40" t="s">
        <v>78</v>
      </c>
      <c r="M30" s="40" t="s">
        <v>87</v>
      </c>
      <c r="N30" s="40" t="s">
        <v>89</v>
      </c>
      <c r="O30" s="200" t="s">
        <v>74</v>
      </c>
      <c r="P30" s="201">
        <f>RTD("cqg.rtd",,"StudyData",O30, "ATR", "MAType=Simple,Period=1", "ATR","ADC","0","ALL",,,,"T")</f>
        <v>9.5999999999999992E-3</v>
      </c>
      <c r="Q30" s="201">
        <f>RTD("cqg.rtd",,"StudyData",O30, "ATR", "MAType=Simple,Period=5", "ATR","ADC","0","ALL",,,,"T")</f>
        <v>8.3999999999999995E-3</v>
      </c>
      <c r="R30" s="202" t="s">
        <v>79</v>
      </c>
      <c r="S30" s="201">
        <f>RTD("cqg.rtd",,"StudyData",R30, "ATR", "MAType=Simple,Period=1", "ATR","ADC","0","ALL",,,,"T")</f>
        <v>3.3999999999999998E-3</v>
      </c>
      <c r="T30" s="191">
        <f>RTD("cqg.rtd",,"StudyData",R30, "ATR", "MAType=Simple,Period=5", "ATR","ADC","0","ALL",,,,"T")</f>
        <v>4.7600000000000003E-3</v>
      </c>
      <c r="U30" s="50" t="s">
        <v>74</v>
      </c>
      <c r="V30" s="40" t="s">
        <v>76</v>
      </c>
      <c r="W30" s="40" t="s">
        <v>78</v>
      </c>
      <c r="X30" s="40" t="s">
        <v>87</v>
      </c>
      <c r="Y30" s="40" t="s">
        <v>78</v>
      </c>
      <c r="Z30" s="40" t="s">
        <v>89</v>
      </c>
      <c r="AA30" s="216"/>
      <c r="AB30" s="42" t="str">
        <f>IF(AB38="T",RTD("cqg.rtd",,"ContractData",AA35,"Y_Open",,"F"),TEXT(RTD("cqg.rtd",,"ContractData",AA35,"Y_Open",,"T"),IF(AB38=0,$F$62,IF(AB38=1,$F$63,(IF(AB38=2,$F$64,IF(AB38=3,$F$65,IF(AB38=4,$F$66,IF(AB38=5,$F$67,IF(AB38=6,$F$68,IF(AB38=7,$F$69)))))))))))</f>
        <v>.6998</v>
      </c>
      <c r="AC30" s="42" t="str">
        <f>IF(AB38="T",RTD("cqg.rtd",,"ContractData",AA35,"Y_High",,"F"),TEXT(RTD("cqg.rtd",,"ContractData",AA35,"Y_High",,"T"),IF(AB38=0,$F$62,IF(AB38=1,$F$63,(IF(AB38=2,$F$64,IF(AB38=3,$F$65,IF(AB38=4,$F$66,IF(AB38=5,$F$67,IF(AB38=6,$F$68,IF(AB38=7,$F$69)))))))))))</f>
        <v>.7033</v>
      </c>
      <c r="AD30" s="42" t="str">
        <f>IF(AB38="T",RTD("cqg.rtd",,"ContractData",AA35,"Y_Low",,"F"),TEXT(RTD("cqg.rtd",,"ContractData",AA35,"Y_Low",,"T"),IF(AB38=0,$F$62,IF(AB38=1,$F$63,(IF(AB38=2,$F$64,IF(AB38=3,$F$65,IF(AB38=4,$F$66,IF(AB38=5,$F$67,IF(AB38=6,$F$68,IF(AB38=7,$F$69)))))))))))</f>
        <v>.6972</v>
      </c>
      <c r="AE30" s="42" t="str">
        <f>IF(AB38="T",RTD("cqg.rtd",,"ContractData",AA35,"Y_CLose",,"F"),TEXT(RTD("cqg.rtd",,"ContractData",AA35,"Y_CLose",,"T"),IF(AB38=0,$F$62,IF(AB38=1,$F$63,(IF(AB38=2,$F$64,IF(AB38=3,$F$65,IF(AB38=4,$F$66,IF(AB38=5,$F$67,IF(AB38=6,$F$68,IF(AB38=7,$F$69)))))))))))</f>
        <v>.6981</v>
      </c>
      <c r="AF30" s="173"/>
      <c r="AG30" s="121"/>
      <c r="AH30" s="132"/>
      <c r="AI30" s="132"/>
      <c r="AJ30" s="132"/>
      <c r="AK30" s="132"/>
      <c r="AL30" s="132"/>
      <c r="AM30" s="132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31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</row>
    <row r="31" spans="1:85" s="1" customFormat="1" ht="13.15" customHeight="1" thickBot="1" x14ac:dyDescent="0.25">
      <c r="A31" s="71"/>
      <c r="B31" s="176" t="s">
        <v>9</v>
      </c>
      <c r="C31" s="177"/>
      <c r="D31" s="178"/>
      <c r="E31" s="179" t="s">
        <v>10</v>
      </c>
      <c r="F31" s="180"/>
      <c r="G31" s="181"/>
      <c r="H31" s="54"/>
      <c r="I31" s="51" t="s">
        <v>75</v>
      </c>
      <c r="J31" s="41" t="s">
        <v>77</v>
      </c>
      <c r="K31" s="41"/>
      <c r="L31" s="41" t="s">
        <v>86</v>
      </c>
      <c r="M31" s="41" t="s">
        <v>88</v>
      </c>
      <c r="N31" s="41" t="s">
        <v>79</v>
      </c>
      <c r="O31" s="157"/>
      <c r="P31" s="156"/>
      <c r="Q31" s="156"/>
      <c r="R31" s="155"/>
      <c r="S31" s="156"/>
      <c r="T31" s="163"/>
      <c r="U31" s="51" t="s">
        <v>75</v>
      </c>
      <c r="V31" s="41" t="s">
        <v>77</v>
      </c>
      <c r="W31" s="41" t="s">
        <v>86</v>
      </c>
      <c r="X31" s="41" t="s">
        <v>88</v>
      </c>
      <c r="Y31" s="41" t="s">
        <v>79</v>
      </c>
      <c r="Z31" s="41" t="s">
        <v>90</v>
      </c>
      <c r="AA31" s="176" t="s">
        <v>9</v>
      </c>
      <c r="AB31" s="177"/>
      <c r="AC31" s="178"/>
      <c r="AD31" s="179" t="s">
        <v>10</v>
      </c>
      <c r="AE31" s="180"/>
      <c r="AF31" s="180"/>
      <c r="AG31" s="102"/>
      <c r="AH31" s="132"/>
      <c r="AI31" s="132"/>
      <c r="AJ31" s="132"/>
      <c r="AK31" s="132"/>
      <c r="AL31" s="132"/>
      <c r="AM31" s="132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31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</row>
    <row r="32" spans="1:85" s="1" customFormat="1" ht="13.15" customHeight="1" x14ac:dyDescent="0.2">
      <c r="A32" s="71"/>
      <c r="B32" s="183">
        <f>RTD("cqg.rtd", ,"ContractData",B35, "VolumeLastBid")</f>
        <v>65</v>
      </c>
      <c r="C32" s="184" t="str">
        <f>IF(C38="T",TRUNC(RTD("cqg.rtd",,"ContractData",B35,"Bid",,"T"))&amp;"-"&amp;IF(((RTD("cqg.rtd",,"ContractData",B35,"Bid",,"T")-INT(RTD("cqg.rtd",,"ContractData",B35,"Bid",,"T")))*32)&lt;10,0,"")&amp;(RTD("cqg.rtd",,"ContractData",B35,"Bid",,"T")-INT(RTD("cqg.rtd",,"ContractData",B35,"Bid",,"T")))*32,TEXT(RTD("cqg.rtd",,"ContractData",B35,"Bid",,"T"),IF(C38=0,$F$62,IF(C38=1,$F$63,IF(C38=2,$F$64,IF(C38=3,$F$65,IF(C38=4,$F$66,IF(C38=5,$F$67,IF(C38=6,$F$68,IF(C38=7,$F$69))))))))))</f>
        <v>.0090495</v>
      </c>
      <c r="D32" s="185"/>
      <c r="E32" s="186" t="str">
        <f>IF(C38="T",TRUNC(RTD("cqg.rtd",,"ContractData",B35,"Ask",,"T"))&amp;"-"&amp;IF(((RTD("cqg.rtd",,"ContractData",B35,"Ask",,"T")-INT(RTD("cqg.rtd",,"ContractData",B35,"Ask",,"T")))*32)&lt;10,0,"")&amp;(RTD("cqg.rtd",,"ContractData",B35,"Ask",,"T")-INT(RTD("cqg.rtd",,"ContractData",B35,"Ask",,"T")))*32,TEXT(RTD("cqg.rtd",,"ContractData",B35,"Ask",,"T"),IF(C38=0,$F$62,IF(C38=1,$F$63,(IF(C38=2,$F$64,IF(C38=3,$F$65,IF(C38=4,$F$66,IF(C38=5,$F$67,IF(C38=6,$F$68,IF(C38=7,$F$69)))))))))))</f>
        <v>.0090505</v>
      </c>
      <c r="F32" s="187"/>
      <c r="G32" s="175">
        <f>RTD("cqg.rtd", ,"ContractData",B35, "VolumeLastAsk")</f>
        <v>55</v>
      </c>
      <c r="H32" s="54"/>
      <c r="I32" s="19"/>
      <c r="J32" s="19"/>
      <c r="K32" s="80"/>
      <c r="L32" s="81"/>
      <c r="M32" s="82"/>
      <c r="N32" s="18"/>
      <c r="O32" s="157" t="s">
        <v>75</v>
      </c>
      <c r="P32" s="156">
        <f>RTD("cqg.rtd",,"StudyData",O32, "ATR", "MAType=Simple,Period=1", "ATR","ADC","0","ALL",,,,"T")</f>
        <v>5.7000000000000002E-3</v>
      </c>
      <c r="Q32" s="156">
        <f>RTD("cqg.rtd",,"StudyData",O32, "ATR", "MAType=Simple,Period=5", "ATR","ADC","0","ALL",,,,"T")</f>
        <v>5.1999999999999998E-3</v>
      </c>
      <c r="R32" s="155" t="s">
        <v>81</v>
      </c>
      <c r="S32" s="156">
        <f>RTD("cqg.rtd",,"StudyData",R32, "ATR", "MAType=Simple,Period=1", "ATR","ADC","0","ALL",,,,"T")</f>
        <v>0.77</v>
      </c>
      <c r="T32" s="163">
        <f>RTD("cqg.rtd",,"StudyData",R32, "ATR", "MAType=Simple,Period=5", "ATR","ADC","0","ALL",,,,"T")</f>
        <v>0.63400000000000001</v>
      </c>
      <c r="U32" s="21"/>
      <c r="V32" s="21"/>
      <c r="W32" s="21"/>
      <c r="X32" s="21"/>
      <c r="Y32" s="21"/>
      <c r="Z32" s="21"/>
      <c r="AA32" s="183">
        <f>RTD("cqg.rtd", ,"ContractData",AA35, "VolumeLastBid")</f>
        <v>4</v>
      </c>
      <c r="AB32" s="184" t="str">
        <f>IF(AB38="T",TRUNC(RTD("cqg.rtd",,"ContractData",AA35,"Bid",,"T"))&amp;"-"&amp;IF(((RTD("cqg.rtd",,"ContractData",AA35,"Bid",,"T")-INT(RTD("cqg.rtd",,"ContractData",AA35,"Bid",,"T")))*32)&lt;10,0,"")&amp;(RTD("cqg.rtd",,"ContractData",AA35,"Bid",,"T")-INT(RTD("cqg.rtd",,"ContractData",AA35,"Bid",,"T")))*32,TEXT(RTD("cqg.rtd",,"ContractData",AA35,"Bid",,"T"),IF(AB38=0,$F$62,IF(AB38=1,$F$63,IF(AB38=2,$F$64,IF(AB38=3,$F$65,IF(AB38=4,$F$66,IF(AB38=5,$F$67,IF(AB38=6,$F$68,IF(AB38=7,$F$69))))))))))</f>
        <v>.6997</v>
      </c>
      <c r="AC32" s="185"/>
      <c r="AD32" s="186" t="str">
        <f>IF(AB38="T",TRUNC(RTD("cqg.rtd",,"ContractData",AA35,"Ask",,"T"))&amp;"-"&amp;IF(((RTD("cqg.rtd",,"ContractData",AA35,"Ask",,"T")-INT(RTD("cqg.rtd",,"ContractData",AA35,"Ask",,"T")))*32)&lt;10,0,"")&amp;(RTD("cqg.rtd",,"ContractData",AA35,"Ask",,"T")-INT(RTD("cqg.rtd",,"ContractData",AA35,"Ask",,"T")))*32,TEXT(RTD("cqg.rtd",,"ContractData",AA35,"Ask",,"T"),IF(AB38=0,$F$62,IF(AB38=1,$F$63,(IF(AB38=2,$F$64,IF(AB38=3,$F$65,IF(AB38=4,$F$66,IF(AB38=5,$F$67,IF(AB38=6,$F$68,IF(AB38=7,$F$69)))))))))))</f>
        <v>.6998</v>
      </c>
      <c r="AE32" s="187"/>
      <c r="AF32" s="170">
        <f>RTD("cqg.rtd", ,"ContractData",AA35, "VolumeLastAsk")</f>
        <v>13</v>
      </c>
      <c r="AG32" s="102"/>
      <c r="AH32" s="132"/>
      <c r="AI32" s="140"/>
      <c r="AJ32" s="132"/>
      <c r="AK32" s="132"/>
      <c r="AL32" s="132"/>
      <c r="AM32" s="132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31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</row>
    <row r="33" spans="1:85" s="1" customFormat="1" ht="13.15" customHeight="1" x14ac:dyDescent="0.2">
      <c r="A33" s="71"/>
      <c r="B33" s="183"/>
      <c r="C33" s="184"/>
      <c r="D33" s="185"/>
      <c r="E33" s="186"/>
      <c r="F33" s="187"/>
      <c r="G33" s="175"/>
      <c r="H33" s="54"/>
      <c r="I33" s="19"/>
      <c r="J33" s="19"/>
      <c r="K33" s="80"/>
      <c r="L33" s="81"/>
      <c r="M33" s="82"/>
      <c r="N33" s="18"/>
      <c r="O33" s="157"/>
      <c r="P33" s="156"/>
      <c r="Q33" s="156"/>
      <c r="R33" s="155"/>
      <c r="S33" s="156"/>
      <c r="T33" s="163"/>
      <c r="U33" s="21"/>
      <c r="V33" s="21"/>
      <c r="W33" s="21"/>
      <c r="X33" s="21"/>
      <c r="Y33" s="21"/>
      <c r="Z33" s="21"/>
      <c r="AA33" s="183"/>
      <c r="AB33" s="184"/>
      <c r="AC33" s="185"/>
      <c r="AD33" s="186"/>
      <c r="AE33" s="187"/>
      <c r="AF33" s="170"/>
      <c r="AG33" s="102"/>
      <c r="AH33" s="132"/>
      <c r="AI33" s="140"/>
      <c r="AJ33" s="132"/>
      <c r="AK33" s="132"/>
      <c r="AL33" s="132"/>
      <c r="AM33" s="132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31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</row>
    <row r="34" spans="1:85" s="1" customFormat="1" ht="13.15" customHeight="1" x14ac:dyDescent="0.2">
      <c r="A34" s="71"/>
      <c r="B34" s="45" t="s">
        <v>1</v>
      </c>
      <c r="C34" s="32" t="s">
        <v>16</v>
      </c>
      <c r="D34" s="32" t="s">
        <v>17</v>
      </c>
      <c r="E34" s="32" t="s">
        <v>18</v>
      </c>
      <c r="F34" s="165" t="s">
        <v>33</v>
      </c>
      <c r="G34" s="165"/>
      <c r="H34" s="12"/>
      <c r="I34" s="19"/>
      <c r="J34" s="19"/>
      <c r="K34" s="80"/>
      <c r="L34" s="82"/>
      <c r="M34" s="82"/>
      <c r="N34" s="18"/>
      <c r="O34" s="157" t="s">
        <v>76</v>
      </c>
      <c r="P34" s="156">
        <f>RTD("cqg.rtd",,"StudyData",O34, "ATR", "MAType=Simple,Period=1", "ATR","ADC","0","ALL",,,,"T")</f>
        <v>5.7000000000000003E-5</v>
      </c>
      <c r="Q34" s="156">
        <f>RTD("cqg.rtd",,"StudyData",O34, "ATR", "MAType=Simple,Period=5", "ATR","ADC","0","ALL",,,,"T")</f>
        <v>5.1900000000000001E-5</v>
      </c>
      <c r="R34" s="155" t="s">
        <v>92</v>
      </c>
      <c r="S34" s="156">
        <f>RTD("cqg.rtd",,"StudyData",R34, "ATR", "MAType=Simple,Period=1", "ATR","ADC","0","ALL",,,,"T")</f>
        <v>3.5000000000000001E-3</v>
      </c>
      <c r="T34" s="163">
        <f>RTD("cqg.rtd",,"StudyData",R34, "ATR", "MAType=Simple,Period=5", "ATR","ADC","0","ALL",,,,"T")</f>
        <v>3.4399999999999999E-3</v>
      </c>
      <c r="U34" s="7"/>
      <c r="V34" s="21"/>
      <c r="W34" s="21"/>
      <c r="X34" s="21"/>
      <c r="Y34" s="21"/>
      <c r="Z34" s="21"/>
      <c r="AA34" s="45" t="s">
        <v>1</v>
      </c>
      <c r="AB34" s="32" t="s">
        <v>16</v>
      </c>
      <c r="AC34" s="32" t="s">
        <v>17</v>
      </c>
      <c r="AD34" s="32" t="s">
        <v>18</v>
      </c>
      <c r="AE34" s="165" t="s">
        <v>33</v>
      </c>
      <c r="AF34" s="165"/>
      <c r="AG34" s="116"/>
      <c r="AH34" s="141" t="str">
        <f>RTD("cqg.rtd", ,"ContractData",I30, "Symbol")</f>
        <v>BP6M21</v>
      </c>
      <c r="AI34" s="140">
        <f>(RTD("cqg.rtd",,"StudyData",AH34,  "Bar",, "Close",$I$29,,,,,,"T")-RTD("cqg.rtd",,"StudyData",AH34,  "Bar",, "Close",$I$29,"-1",,,,,"T"))/RTD("cqg.rtd",,"StudyData",AH34,  "Bar",, "Close",$I$29,"-1",,,,,"T")</f>
        <v>6.3387978142075991E-3</v>
      </c>
      <c r="AJ34" s="141"/>
      <c r="AK34" s="140"/>
      <c r="AL34" s="141"/>
      <c r="AM34" s="140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31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</row>
    <row r="35" spans="1:85" s="1" customFormat="1" ht="13.15" customHeight="1" x14ac:dyDescent="0.2">
      <c r="A35" s="71"/>
      <c r="B35" s="166" t="s">
        <v>76</v>
      </c>
      <c r="C35" s="43" t="s">
        <v>31</v>
      </c>
      <c r="D35" s="44">
        <f>RTD("cqg.rtd", ,"ContractData",B35, "HIghTime",, "T")</f>
        <v>0.79305555555555551</v>
      </c>
      <c r="E35" s="44">
        <f>RTD("cqg.rtd", ,"ContractData",B35, "LowTime",, "T")</f>
        <v>0.92222222222222228</v>
      </c>
      <c r="F35" s="168" t="str">
        <f>IF(C38="T",RTD("cqg.rtd",,"ContractData",B35,"LastPrice",,"F"),TEXT(RTD("cqg.rtd",,"ContractData",B35,"LastPrice",,"T"),IF(C38=0,$F$62,IF(C38=1,$F$63,(IF(C38=2,$F$64,IF(C38=3,$F$65,IF(C38=4,$F$66,IF(C38=5,$F$67,IF(C38=6,$F$68,IF(C38=7,$F$69)))))))))))</f>
        <v>.0090495</v>
      </c>
      <c r="G35" s="168"/>
      <c r="H35" s="13"/>
      <c r="I35" s="19"/>
      <c r="J35" s="19"/>
      <c r="K35" s="80"/>
      <c r="L35" s="83"/>
      <c r="M35" s="83"/>
      <c r="N35" s="18"/>
      <c r="O35" s="157"/>
      <c r="P35" s="156"/>
      <c r="Q35" s="156"/>
      <c r="R35" s="155"/>
      <c r="S35" s="156"/>
      <c r="T35" s="163"/>
      <c r="U35" s="21"/>
      <c r="V35" s="7"/>
      <c r="W35" s="21"/>
      <c r="X35" s="21"/>
      <c r="Y35" s="21"/>
      <c r="Z35" s="21"/>
      <c r="AA35" s="166" t="s">
        <v>87</v>
      </c>
      <c r="AB35" s="43" t="s">
        <v>31</v>
      </c>
      <c r="AC35" s="44">
        <f>RTD("cqg.rtd", ,"ContractData",AA35, "HIghTime",, "T")</f>
        <v>0.39444444444444443</v>
      </c>
      <c r="AD35" s="44">
        <f>RTD("cqg.rtd", ,"ContractData",AA35, "LowTime",, "T")</f>
        <v>0.05</v>
      </c>
      <c r="AE35" s="168" t="str">
        <f>IF(AB38="T",RTD("cqg.rtd",,"ContractData",AA35,"LastPrice",,"F"),TEXT(RTD("cqg.rtd",,"ContractData",AA35,"LastPrice",,"T"),IF(AB38=0,$F$62,IF(AB38=1,$F$63,(IF(AB38=2,$F$64,IF(AB38=3,$F$65,IF(AB38=4,$F$66,IF(AB38=5,$F$67,IF(AB38=6,$F$68,IF(AB38=7,$F$69)))))))))))</f>
        <v>.6997</v>
      </c>
      <c r="AF35" s="168"/>
      <c r="AG35" s="117"/>
      <c r="AH35" s="141" t="str">
        <f>RTD("cqg.rtd", ,"ContractData",I31, "Symbol")</f>
        <v>EU6M21</v>
      </c>
      <c r="AI35" s="140">
        <f>(RTD("cqg.rtd",,"StudyData",AH35,  "Bar",, "Close",$I$29,,,,,,"T")-RTD("cqg.rtd",,"StudyData",AH35,  "Bar",, "Close",$I$29,"-1",,,,,"T"))/RTD("cqg.rtd",,"StudyData",AH35,  "Bar",, "Close",$I$29,"-1",,,,,"T")</f>
        <v>2.7266530334015778E-3</v>
      </c>
      <c r="AJ35" s="141"/>
      <c r="AK35" s="140"/>
      <c r="AL35" s="141"/>
      <c r="AM35" s="140"/>
      <c r="AN35" s="103"/>
      <c r="AO35" s="103"/>
      <c r="AP35" s="133" t="s">
        <v>22</v>
      </c>
      <c r="AQ35" s="103"/>
      <c r="AR35" s="133" t="s">
        <v>17</v>
      </c>
      <c r="AS35" s="133" t="s">
        <v>18</v>
      </c>
      <c r="AT35" s="133" t="s">
        <v>2</v>
      </c>
      <c r="AU35" s="133" t="s">
        <v>16</v>
      </c>
      <c r="AV35" s="133"/>
      <c r="AW35" s="103"/>
      <c r="AX35" s="103"/>
      <c r="AY35" s="103"/>
      <c r="AZ35" s="103"/>
      <c r="BA35" s="103"/>
      <c r="BB35" s="103"/>
      <c r="BC35" s="103"/>
      <c r="BD35" s="103"/>
      <c r="BE35" s="133" t="s">
        <v>17</v>
      </c>
      <c r="BF35" s="133" t="s">
        <v>18</v>
      </c>
      <c r="BG35" s="133" t="s">
        <v>2</v>
      </c>
      <c r="BH35" s="133" t="s">
        <v>16</v>
      </c>
      <c r="BI35" s="103"/>
      <c r="BJ35" s="103"/>
      <c r="BK35" s="103"/>
      <c r="BL35" s="103"/>
      <c r="BM35" s="103"/>
      <c r="BN35" s="134" t="s">
        <v>22</v>
      </c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</row>
    <row r="36" spans="1:85" s="1" customFormat="1" ht="13.15" customHeight="1" x14ac:dyDescent="0.2">
      <c r="A36" s="71"/>
      <c r="B36" s="166"/>
      <c r="C36" s="169" t="str">
        <f>IF(C38="T",RTD("cqg.rtd",,"ContractData",B35,C34,,"F"),TEXT(RTD("cqg.rtd",,"ContractData",B35,C34,,"T"),IF(C38=0,$F$62,IF(C38=1,$F$63,(IF(C38=2,$F$64,IF(C38=3,$F$65,IF(C38=4,$F$66,IF(C38=5,$F$67,IF(C38=6,$F$68,IF(C38=7,$F$69)))))))))))</f>
        <v>.0090675</v>
      </c>
      <c r="D36" s="169" t="str">
        <f>IF(C38="T",RTD("cqg.rtd",,"ContractData",B35,D34,,"F"),TEXT(RTD("cqg.rtd",,"ContractData",B35,D34,,"T"),IF(C38=0,$F$62,IF(C38=1,$F$63,(IF(C38=2,$F$64,IF(C38=3,$F$65,IF(C38=4,$F$66,IF(C38=5,$F$67,IF(C38=6,$F$68,IF(C38=7,$F$69)))))))))))</f>
        <v>.0090750</v>
      </c>
      <c r="E36" s="169" t="str">
        <f>IF(C38="T",RTD("cqg.rtd",,"ContractData",B35,E34,,"F"),TEXT(RTD("cqg.rtd",,"ContractData",B35,E34,,"T"),IF(C38=0,$F$62,IF(C38=1,$F$63,(IF(C38=2,$F$64,IF(C38=3,$F$65,IF(C38=4,$F$66,IF(C38=5,$F$67,IF(C38=6,$F$68,IF(C38=7,$F$69)))))))))))</f>
        <v>.0090180</v>
      </c>
      <c r="F36" s="168"/>
      <c r="G36" s="168"/>
      <c r="H36" s="13"/>
      <c r="I36" s="19"/>
      <c r="J36" s="19"/>
      <c r="K36" s="80"/>
      <c r="L36" s="83"/>
      <c r="M36" s="83"/>
      <c r="N36" s="18"/>
      <c r="O36" s="157" t="s">
        <v>77</v>
      </c>
      <c r="P36" s="156">
        <f>RTD("cqg.rtd",,"StudyData",O36, "ATR", "MAType=Simple,Period=1", "ATR","ADC","0","ALL",,,,"T")</f>
        <v>4.8500000000000001E-3</v>
      </c>
      <c r="Q36" s="156">
        <f>RTD("cqg.rtd",,"StudyData",O36, "ATR", "MAType=Simple,Period=5", "ATR","ADC","0","ALL",,,,"T")</f>
        <v>5.7000000000000002E-3</v>
      </c>
      <c r="R36" s="155" t="s">
        <v>93</v>
      </c>
      <c r="S36" s="156">
        <f>RTD("cqg.rtd",,"StudyData",R36, "ATR", "MAType=Simple,Period=1", "ATR","ADC","0","ALL",,,,"T")</f>
        <v>5.5999999999999999E-3</v>
      </c>
      <c r="T36" s="163">
        <f>RTD("cqg.rtd",,"StudyData",R36, "ATR", "MAType=Simple,Period=5", "ATR","ADC","0","ALL",,,,"T")</f>
        <v>7.1000000000000004E-3</v>
      </c>
      <c r="U36" s="21"/>
      <c r="V36" s="21"/>
      <c r="W36" s="7"/>
      <c r="X36" s="21"/>
      <c r="Y36" s="21"/>
      <c r="Z36" s="21"/>
      <c r="AA36" s="166"/>
      <c r="AB36" s="169" t="str">
        <f>IF(AB38="T",RTD("cqg.rtd",,"ContractData",AA35,AB34,,"F"),TEXT(RTD("cqg.rtd",,"ContractData",AA35,AB34,,"T"),IF(AB38=0,$F$62,IF(AB38=1,$F$63,(IF(AB38=2,$F$64,IF(AB38=3,$F$65,IF(AB38=4,$F$66,IF(AB38=5,$F$67,IF(AB38=6,$F$68,IF(AB38=7,$F$69)))))))))))</f>
        <v>.6979</v>
      </c>
      <c r="AC36" s="169" t="str">
        <f>IF(AB38="T",RTD("cqg.rtd",,"ContractData",AA35,AC34,,"F"),TEXT(RTD("cqg.rtd",,"ContractData",AA35,AC34,,"T"),IF(AB38=0,$F$62,IF(AB38=1,$F$63,(IF(AB38=2,$F$64,IF(AB38=3,$F$65,IF(AB38=4,$F$66,IF(AB38=5,$F$67,IF(AB38=6,$F$68,IF(AB38=7,$F$69)))))))))))</f>
        <v>.7024</v>
      </c>
      <c r="AD36" s="169" t="str">
        <f>IF(AB38="T",RTD("cqg.rtd",,"ContractData",AA35,AD34,,"F"),TEXT(RTD("cqg.rtd",,"ContractData",AA35,AD34,,"T"),IF(AB38=0,$F$62,IF(AB38=1,$F$63,(IF(AB38=2,$F$64,IF(AB38=3,$F$65,IF(AB38=4,$F$66,IF(AB38=5,$F$67,IF(AB38=6,$F$68,IF(AB38=7,$F$69)))))))))))</f>
        <v>.6963</v>
      </c>
      <c r="AE36" s="168"/>
      <c r="AF36" s="168"/>
      <c r="AG36" s="117"/>
      <c r="AH36" s="141" t="str">
        <f>RTD("cqg.rtd", ,"ContractData",J30, "Symbol")</f>
        <v>JY6M21</v>
      </c>
      <c r="AI36" s="140">
        <f>(RTD("cqg.rtd",,"StudyData",AH36,  "Bar",, "Close",$I$29,,,,,,"T")-RTD("cqg.rtd",,"StudyData",AH36,  "Bar",, "Close",$I$29,"-1",,,,,"T"))/RTD("cqg.rtd",,"StudyData",AH36,  "Bar",, "Close",$I$29,"-1",,,,,"T")</f>
        <v>-2.0400286706731456E-3</v>
      </c>
      <c r="AJ36" s="141"/>
      <c r="AK36" s="140"/>
      <c r="AL36" s="141"/>
      <c r="AM36" s="140"/>
      <c r="AN36" s="103"/>
      <c r="AO36" s="103">
        <f>VALUE(RTD("cqg.rtd",,"ContractData",B35,"NetChange",,"T"))</f>
        <v>-1.899999999999992E-5</v>
      </c>
      <c r="AP36" s="103">
        <f>VALUE(RTD("cqg.rtd",,"ContractData",B35,"NetChange",,"T"))</f>
        <v>-1.899999999999992E-5</v>
      </c>
      <c r="AQ36" s="103"/>
      <c r="AR36" s="103">
        <f>VALUE(RTD("cqg.rtd",,"ContractData",B35,"High",,"T"))</f>
        <v>9.0749999999999997E-3</v>
      </c>
      <c r="AS36" s="103">
        <f>VALUE(RTD("cqg.rtd",,"ContractData",B35,"Low",,"T"))</f>
        <v>9.018E-3</v>
      </c>
      <c r="AT36" s="103">
        <f>VALUE(RTD("cqg.rtd",,"ContractData",B35,"LastPrice",,"T"))</f>
        <v>9.0495000000000003E-3</v>
      </c>
      <c r="AU36" s="103">
        <f>VALUE(RTD("cqg.rtd",,"ContractData",B35,"Open",,"T"))</f>
        <v>9.0674999999999992E-3</v>
      </c>
      <c r="AV36" s="103"/>
      <c r="AW36" s="103"/>
      <c r="AX36" s="103"/>
      <c r="AY36" s="103"/>
      <c r="AZ36" s="103"/>
      <c r="BA36" s="103"/>
      <c r="BB36" s="103"/>
      <c r="BC36" s="103"/>
      <c r="BD36" s="103"/>
      <c r="BE36" s="103">
        <f>VALUE(RTD("cqg.rtd",,"ContractData",AA35,"High",,"T"))</f>
        <v>0.70240000000000002</v>
      </c>
      <c r="BF36" s="103">
        <f>VALUE(RTD("cqg.rtd",,"ContractData",AA35,"Low",,"T"))</f>
        <v>0.69630000000000003</v>
      </c>
      <c r="BG36" s="103">
        <f>VALUE(RTD("cqg.rtd",,"ContractData",AA35,"LastPrice",,"T"))</f>
        <v>0.69969999999999999</v>
      </c>
      <c r="BH36" s="103">
        <f>VALUE(RTD("cqg.rtd",,"ContractData",AA35,"Open",,"T"))</f>
        <v>0.69790000000000008</v>
      </c>
      <c r="BI36" s="103"/>
      <c r="BJ36" s="103"/>
      <c r="BK36" s="103"/>
      <c r="BL36" s="103"/>
      <c r="BM36" s="103"/>
      <c r="BN36" s="135">
        <f>VALUE(RTD("cqg.rtd",,"ContractData",AA35,"NetChange",,"T"))</f>
        <v>2.0999999999999908E-3</v>
      </c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</row>
    <row r="37" spans="1:85" s="1" customFormat="1" ht="13.15" customHeight="1" x14ac:dyDescent="0.25">
      <c r="A37" s="71"/>
      <c r="B37" s="166"/>
      <c r="C37" s="169"/>
      <c r="D37" s="169"/>
      <c r="E37" s="169"/>
      <c r="F37" s="168"/>
      <c r="G37" s="168"/>
      <c r="H37" s="14"/>
      <c r="I37" s="19"/>
      <c r="J37" s="19"/>
      <c r="K37" s="80"/>
      <c r="L37" s="81"/>
      <c r="M37" s="82"/>
      <c r="N37" s="18"/>
      <c r="O37" s="157"/>
      <c r="P37" s="156"/>
      <c r="Q37" s="156"/>
      <c r="R37" s="155"/>
      <c r="S37" s="156"/>
      <c r="T37" s="163"/>
      <c r="U37" s="21"/>
      <c r="V37" s="21"/>
      <c r="W37" s="21"/>
      <c r="X37" s="7"/>
      <c r="Y37" s="21"/>
      <c r="Z37" s="21"/>
      <c r="AA37" s="166"/>
      <c r="AB37" s="169"/>
      <c r="AC37" s="169"/>
      <c r="AD37" s="169"/>
      <c r="AE37" s="168"/>
      <c r="AF37" s="168"/>
      <c r="AG37" s="118"/>
      <c r="AH37" s="141" t="str">
        <f>RTD("cqg.rtd", ,"ContractData",J31, "Symbol")</f>
        <v>DA6M21</v>
      </c>
      <c r="AI37" s="140">
        <f>(RTD("cqg.rtd",,"StudyData",AH37,  "Bar",, "Close",$I$29,,,,,,"T")-RTD("cqg.rtd",,"StudyData",AH37,  "Bar",, "Close",$I$29,"-1",,,,,"T"))/RTD("cqg.rtd",,"StudyData",AH37,  "Bar",, "Close",$I$29,"-1",,,,,"T")</f>
        <v>3.8854132367468004E-3</v>
      </c>
      <c r="AJ37" s="141"/>
      <c r="AK37" s="140"/>
      <c r="AL37" s="141"/>
      <c r="AM37" s="140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31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</row>
    <row r="38" spans="1:85" s="1" customFormat="1" ht="18" x14ac:dyDescent="0.25">
      <c r="A38" s="71">
        <f>LEN(RTD("cqg.rtd", ,"ContractData", "Tsize("&amp;B35&amp;")", "LastQuoteToday",,"T"))-2</f>
        <v>7</v>
      </c>
      <c r="B38" s="110" t="s">
        <v>19</v>
      </c>
      <c r="C38" s="111">
        <f>A38</f>
        <v>7</v>
      </c>
      <c r="D38" s="59" t="s">
        <v>20</v>
      </c>
      <c r="E38" s="107">
        <v>5.0000000000000004E-6</v>
      </c>
      <c r="F38" s="182" t="str">
        <f>IF(C38="T",RTD("cqg.rtd",,"ContractData",B35,"NetLasttrade",,"F"),TEXT(RTD("cqg.rtd",,"ContractData",B35,"NetLastTrade",,"T"),IF(C38=0,$F$62,IF(C38=1,$F$63,(IF(C38=2,$F$64,IF(C38=3,$F$65,IF(C38=4,$F$66,IF(C38=5,$F$67,IF(C38=6,$F$68,IF(C38=7,$F$69)))))))))))</f>
        <v>-.0000185</v>
      </c>
      <c r="G38" s="182"/>
      <c r="H38" s="55"/>
      <c r="I38" s="19"/>
      <c r="J38" s="19"/>
      <c r="K38" s="80"/>
      <c r="L38" s="83"/>
      <c r="M38" s="83"/>
      <c r="N38" s="18"/>
      <c r="O38" s="157" t="s">
        <v>78</v>
      </c>
      <c r="P38" s="156">
        <f>RTD("cqg.rtd",,"StudyData",O38, "ATR", "MAType=Simple,Period=1", "ATR","ADC","0","ALL",,,,"T")</f>
        <v>5.7999999999999996E-3</v>
      </c>
      <c r="Q38" s="156">
        <f>RTD("cqg.rtd",,"StudyData",O38, "ATR", "MAType=Simple,Period=5", "ATR","ADC","0","ALL",,,,"T")</f>
        <v>4.4099999999999999E-3</v>
      </c>
      <c r="R38" s="155" t="s">
        <v>80</v>
      </c>
      <c r="S38" s="156">
        <f>RTD("cqg.rtd",,"StudyData",R38, "ATR", "MAType=Simple,Period=1", "ATR","ADC","0","ALL",,,,"T")</f>
        <v>1.31</v>
      </c>
      <c r="T38" s="163">
        <f>RTD("cqg.rtd",,"StudyData",R38, "ATR", "MAType=Simple,Period=5", "ATR","ADC","0","ALL",,,,"T")</f>
        <v>1.1120000000000001</v>
      </c>
      <c r="U38" s="21"/>
      <c r="V38" s="21"/>
      <c r="W38" s="21"/>
      <c r="X38" s="21"/>
      <c r="Y38" s="7"/>
      <c r="Z38" s="21"/>
      <c r="AA38" s="110" t="s">
        <v>19</v>
      </c>
      <c r="AB38" s="111">
        <f>AG38</f>
        <v>4</v>
      </c>
      <c r="AC38" s="59" t="s">
        <v>20</v>
      </c>
      <c r="AD38" s="107">
        <v>1E-4</v>
      </c>
      <c r="AE38" s="244" t="str">
        <f>IF(AB38="T",RTD("cqg.rtd",,"ContractData",AA35,"NetLastTrade",,"F"),TEXT(RTD("cqg.rtd",,"ContractData",AA35,"NetLastTrade",,"T"),IF(AB38=0,$F$62,IF(AB38=1,$F$63,(IF(AB38=2,$F$64,IF(AB38=3,$F$65,IF(AB38=4,$F$66,IF(AB38=5,$F$67,IF(AB38=6,$F$68,IF(AB38=7,$F$69)))))))))))</f>
        <v>.0021</v>
      </c>
      <c r="AF38" s="245"/>
      <c r="AG38" s="102">
        <f>LEN(RTD("cqg.rtd", ,"ContractData", "Tsize("&amp;AA35&amp;")", "LastQuoteToday",,"T"))-2</f>
        <v>4</v>
      </c>
      <c r="AH38" s="141" t="str">
        <f>RTD("cqg.rtd", ,"ContractData",L30, "Symbol")</f>
        <v>CA6M21</v>
      </c>
      <c r="AI38" s="140">
        <f>(RTD("cqg.rtd",,"StudyData",AH38,  "Bar",, "Close",$I$29,,,,,,"T")-RTD("cqg.rtd",,"StudyData",AH38,  "Bar",, "Close",$I$29,"-1",,,,,"T"))/RTD("cqg.rtd",,"StudyData",AH38,  "Bar",, "Close",$I$29,"-1",,,,,"T")</f>
        <v>5.1155740810913206E-3</v>
      </c>
      <c r="AJ38" s="141"/>
      <c r="AK38" s="140"/>
      <c r="AL38" s="141"/>
      <c r="AM38" s="140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34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</row>
    <row r="39" spans="1:85" s="1" customFormat="1" ht="14.45" customHeight="1" thickBot="1" x14ac:dyDescent="0.35">
      <c r="A39" s="71"/>
      <c r="B39" s="30" t="s">
        <v>21</v>
      </c>
      <c r="C39" s="130">
        <v>9.1935000000000003E-3</v>
      </c>
      <c r="D39" s="158"/>
      <c r="E39" s="159"/>
      <c r="F39" s="159"/>
      <c r="G39" s="159"/>
      <c r="H39" s="159"/>
      <c r="I39" s="84"/>
      <c r="J39" s="19"/>
      <c r="K39" s="80"/>
      <c r="L39" s="85"/>
      <c r="M39" s="86"/>
      <c r="N39" s="18"/>
      <c r="O39" s="157"/>
      <c r="P39" s="156"/>
      <c r="Q39" s="156"/>
      <c r="R39" s="155"/>
      <c r="S39" s="156"/>
      <c r="T39" s="163"/>
      <c r="U39" s="21"/>
      <c r="V39" s="21"/>
      <c r="W39" s="21"/>
      <c r="X39" s="21"/>
      <c r="Y39" s="21"/>
      <c r="Z39" s="7"/>
      <c r="AA39" s="30" t="s">
        <v>21</v>
      </c>
      <c r="AB39" s="153">
        <v>0.71750000000000003</v>
      </c>
      <c r="AC39" s="67"/>
      <c r="AD39" s="68"/>
      <c r="AE39" s="68"/>
      <c r="AF39" s="69"/>
      <c r="AG39" s="122"/>
      <c r="AH39" s="141" t="str">
        <f>RTD("cqg.rtd", ,"ContractData",L31, "Symbol")</f>
        <v>SF6M21</v>
      </c>
      <c r="AI39" s="140">
        <f>(RTD("cqg.rtd",,"StudyData",AH39,  "Bar",, "Close",$I$29,,,,,,"T")-RTD("cqg.rtd",,"StudyData",AH39,  "Bar",, "Close",$I$29,"-1",,,,,"T"))/RTD("cqg.rtd",,"StudyData",AH39,  "Bar",, "Close",$I$29,"-1",,,,,"T")</f>
        <v>1.0343206393983084E-3</v>
      </c>
      <c r="AJ39" s="141"/>
      <c r="AK39" s="140"/>
      <c r="AL39" s="141"/>
      <c r="AM39" s="140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37"/>
      <c r="BF39" s="103"/>
      <c r="BG39" s="103"/>
      <c r="BH39" s="103"/>
      <c r="BI39" s="103"/>
      <c r="BJ39" s="103"/>
      <c r="BK39" s="103"/>
      <c r="BL39" s="103"/>
      <c r="BM39" s="103"/>
      <c r="BN39" s="135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</row>
    <row r="40" spans="1:85" s="15" customFormat="1" ht="13.15" customHeight="1" thickBot="1" x14ac:dyDescent="0.25">
      <c r="A40" s="109"/>
      <c r="B40" s="233" t="str">
        <f>RTD("cqg.rtd", ,"ContractData",B48, "LongDescription")</f>
        <v>Australian Dollar (Globex), Jun 21</v>
      </c>
      <c r="C40" s="234"/>
      <c r="D40" s="234"/>
      <c r="E40" s="234"/>
      <c r="F40" s="234"/>
      <c r="G40" s="235"/>
      <c r="H40" s="56"/>
      <c r="I40" s="174"/>
      <c r="J40" s="174"/>
      <c r="K40" s="174"/>
      <c r="L40" s="20"/>
      <c r="M40" s="16"/>
      <c r="N40" s="17"/>
      <c r="O40" s="157" t="s">
        <v>86</v>
      </c>
      <c r="P40" s="156">
        <f>RTD("cqg.rtd",,"StudyData",O40, "ATR", "MAType=Simple,Period=1", "ATR","ADC","0","ALL",,,,"T")</f>
        <v>4.7999999999999996E-3</v>
      </c>
      <c r="Q40" s="156">
        <f>RTD("cqg.rtd",,"StudyData",O40, "ATR", "MAType=Simple,Period=5", "ATR","ADC","0","ALL",,,,"T")</f>
        <v>4.96E-3</v>
      </c>
      <c r="R40" s="155" t="s">
        <v>94</v>
      </c>
      <c r="S40" s="156">
        <f>RTD("cqg.rtd",,"StudyData",R40, "ATR", "MAType=Simple,Period=1", "ATR","ADC","0","ALL",,,,"T")</f>
        <v>7.0000000000000001E-3</v>
      </c>
      <c r="T40" s="163">
        <f>RTD("cqg.rtd",,"StudyData",R40, "ATR", "MAType=Simple,Period=5", "ATR","ADC","0","ALL",,,,"T")</f>
        <v>5.3600000000000002E-3</v>
      </c>
      <c r="U40" s="19"/>
      <c r="V40" s="19"/>
      <c r="W40" s="19"/>
      <c r="X40" s="19"/>
      <c r="Y40" s="19"/>
      <c r="Z40" s="19"/>
      <c r="AA40" s="233" t="str">
        <f>RTD("cqg.rtd", ,"ContractData",AA48, "LongDescription")</f>
        <v>Norweigan Krone (Globex), Jun 21</v>
      </c>
      <c r="AB40" s="234"/>
      <c r="AC40" s="234"/>
      <c r="AD40" s="234"/>
      <c r="AE40" s="234"/>
      <c r="AF40" s="234"/>
      <c r="AG40" s="120"/>
      <c r="AH40" s="141" t="str">
        <f>RTD("cqg.rtd", ,"ContractData",M30, "Symbol")</f>
        <v>NE6M21</v>
      </c>
      <c r="AI40" s="140">
        <f>(RTD("cqg.rtd",,"StudyData",AH40,  "Bar",, "Close",$I$29,,,,,,"T")-RTD("cqg.rtd",,"StudyData",AH40,  "Bar",, "Close",$I$29,"-1",,,,,"T"))/RTD("cqg.rtd",,"StudyData",AH40,  "Bar",, "Close",$I$29,"-1",,,,,"T")</f>
        <v>3.0103211009174179E-3</v>
      </c>
      <c r="AJ40" s="141"/>
      <c r="AK40" s="140"/>
      <c r="AL40" s="141"/>
      <c r="AM40" s="140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>
        <f>BE36-BG36</f>
        <v>2.7000000000000357E-3</v>
      </c>
      <c r="BF40" s="137">
        <f>BF36-BH36</f>
        <v>-1.6000000000000458E-3</v>
      </c>
      <c r="BG40" s="137"/>
      <c r="BH40" s="137"/>
      <c r="BI40" s="137"/>
      <c r="BJ40" s="137"/>
      <c r="BK40" s="137"/>
      <c r="BL40" s="137"/>
      <c r="BM40" s="137"/>
      <c r="BN40" s="138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</row>
    <row r="41" spans="1:85" s="15" customFormat="1" ht="13.15" customHeight="1" thickBot="1" x14ac:dyDescent="0.25">
      <c r="A41" s="109"/>
      <c r="B41" s="236"/>
      <c r="C41" s="237"/>
      <c r="D41" s="237"/>
      <c r="E41" s="237"/>
      <c r="F41" s="237"/>
      <c r="G41" s="238"/>
      <c r="H41" s="56"/>
      <c r="I41" s="70"/>
      <c r="J41" s="70"/>
      <c r="K41" s="70"/>
      <c r="L41" s="20"/>
      <c r="M41" s="19"/>
      <c r="N41" s="19"/>
      <c r="O41" s="157"/>
      <c r="P41" s="156"/>
      <c r="Q41" s="156"/>
      <c r="R41" s="155"/>
      <c r="S41" s="156"/>
      <c r="T41" s="163"/>
      <c r="U41" s="19"/>
      <c r="V41" s="19"/>
      <c r="W41" s="19"/>
      <c r="X41" s="19"/>
      <c r="Y41" s="19"/>
      <c r="Z41" s="19"/>
      <c r="AA41" s="236"/>
      <c r="AB41" s="237"/>
      <c r="AC41" s="237"/>
      <c r="AD41" s="237"/>
      <c r="AE41" s="237"/>
      <c r="AF41" s="237"/>
      <c r="AG41" s="120"/>
      <c r="AH41" s="142" t="str">
        <f>RTD("cqg.rtd", ,"ContractData",M31, "Symbol")</f>
        <v>NK6M21</v>
      </c>
      <c r="AI41" s="140">
        <f>(RTD("cqg.rtd",,"StudyData",AH41,  "Bar",, "Close",$I$29,,,,,,"T")-RTD("cqg.rtd",,"StudyData",AH41,  "Bar",, "Close",$I$29,"-1",,,,,"T"))/RTD("cqg.rtd",,"StudyData",AH41,  "Bar",, "Close",$I$29,"-1",,,,,"T")</f>
        <v>2.7341079972658991E-3</v>
      </c>
      <c r="AJ41" s="142"/>
      <c r="AK41" s="140"/>
      <c r="AL41" s="142"/>
      <c r="AM41" s="140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8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  <c r="BY41" s="137"/>
      <c r="BZ41" s="137"/>
      <c r="CA41" s="137"/>
      <c r="CB41" s="137"/>
      <c r="CC41" s="137"/>
      <c r="CD41" s="137"/>
      <c r="CE41" s="137"/>
      <c r="CF41" s="137"/>
      <c r="CG41" s="137"/>
    </row>
    <row r="42" spans="1:85" s="1" customFormat="1" ht="13.15" customHeight="1" x14ac:dyDescent="0.2">
      <c r="A42" s="71"/>
      <c r="B42" s="215" t="s">
        <v>29</v>
      </c>
      <c r="C42" s="39" t="s">
        <v>16</v>
      </c>
      <c r="D42" s="39" t="s">
        <v>17</v>
      </c>
      <c r="E42" s="39" t="s">
        <v>18</v>
      </c>
      <c r="F42" s="39" t="s">
        <v>30</v>
      </c>
      <c r="G42" s="172"/>
      <c r="H42" s="57"/>
      <c r="I42" s="70"/>
      <c r="J42" s="70"/>
      <c r="K42" s="70"/>
      <c r="L42" s="20"/>
      <c r="M42" s="19"/>
      <c r="N42" s="19"/>
      <c r="O42" s="157" t="s">
        <v>87</v>
      </c>
      <c r="P42" s="156">
        <f>RTD("cqg.rtd",,"StudyData",O42, "ATR", "MAType=Simple,Period=1", "ATR","ADC","0","ALL",,,,"T")</f>
        <v>6.1000000000000004E-3</v>
      </c>
      <c r="Q42" s="156">
        <f>RTD("cqg.rtd",,"StudyData",O42, "ATR", "MAType=Simple,Period=5", "ATR","ADC","0","ALL",,,,"T")</f>
        <v>5.1999999999999998E-3</v>
      </c>
      <c r="R42" s="155" t="s">
        <v>95</v>
      </c>
      <c r="S42" s="156">
        <f>RTD("cqg.rtd",,"StudyData",R42, "ATR", "MAType=Simple,Period=1", "ATR","ADC","0","ALL",,,,"T")</f>
        <v>0</v>
      </c>
      <c r="T42" s="163">
        <f>RTD("cqg.rtd",,"StudyData",R42, "ATR", "MAType=Simple,Period=5", "ATR","ADC","0","ALL",,,,"T")</f>
        <v>1.72E-3</v>
      </c>
      <c r="U42" s="8"/>
      <c r="V42" s="8"/>
      <c r="W42" s="8"/>
      <c r="X42" s="8"/>
      <c r="Y42" s="8"/>
      <c r="Z42" s="8"/>
      <c r="AA42" s="215" t="s">
        <v>29</v>
      </c>
      <c r="AB42" s="39" t="s">
        <v>16</v>
      </c>
      <c r="AC42" s="39" t="s">
        <v>17</v>
      </c>
      <c r="AD42" s="39" t="s">
        <v>18</v>
      </c>
      <c r="AE42" s="39" t="s">
        <v>30</v>
      </c>
      <c r="AF42" s="172"/>
      <c r="AG42" s="115"/>
      <c r="AH42" s="143" t="str">
        <f>RTD("cqg.rtd", ,"ContractData",N30, "Symbol")</f>
        <v>MX6M21</v>
      </c>
      <c r="AI42" s="140">
        <f>(RTD("cqg.rtd",,"StudyData",AH42,  "Bar",, "Close",$I$29,,,,,,"T")-RTD("cqg.rtd",,"StudyData",AH42,  "Bar",, "Close",$I$29,"-1",,,,,"T"))/RTD("cqg.rtd",,"StudyData",AH42,  "Bar",, "Close",$I$29,"-1",,,,,"T")</f>
        <v>7.0510161758606396E-3</v>
      </c>
      <c r="AJ42" s="143"/>
      <c r="AK42" s="140"/>
      <c r="AL42" s="143"/>
      <c r="AM42" s="140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31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</row>
    <row r="43" spans="1:85" s="1" customFormat="1" ht="13.15" customHeight="1" x14ac:dyDescent="0.2">
      <c r="A43" s="71"/>
      <c r="B43" s="216"/>
      <c r="C43" s="42" t="str">
        <f>IF(C51="T",RTD("cqg.rtd",,"ContractData",B48,"Y_Open",,"F"),TEXT(RTD("cqg.rtd",,"ContractData",B48,"Y_Open",,"T"),IF(C51=0,$F$62,IF(C51=1,$F$63,(IF(C51=2,$F$64,IF(C51=3,$F$65,IF(C51=4,$F$66,IF(C51=5,$F$67)))))))))</f>
        <v>.76330</v>
      </c>
      <c r="D43" s="42" t="str">
        <f>IF(C51="T",RTD("cqg.rtd",,"ContractData",B48,"Y_High",,"F"),TEXT(RTD("cqg.rtd",,"ContractData",B48,"Y_High",,"T"),IF(C51=0,$F$62,IF(C51=1,$F$63,(IF(C51=2,$F$64,IF(C51=3,$F$65,IF(C51=4,$F$66,IF(C51=5,$F$67)))))))))</f>
        <v>.76665</v>
      </c>
      <c r="E43" s="42" t="str">
        <f>IF(C51="T",RTD("cqg.rtd",,"ContractData",B48,"Y_Low",,"F"),TEXT(RTD("cqg.rtd",,"ContractData",B48,"Y_Low",,"T"),IF(C51=0,$F$62,IF(C51=1,$F$63,(IF(C51=2,$F$64,IF(C51=3,$F$65,IF(C51=4,$F$66,IF(C51=5,$F$67)))))))))</f>
        <v>.75870</v>
      </c>
      <c r="F43" s="42" t="str">
        <f>IF(C51="T",RTD("cqg.rtd",,"ContractData",B48,"Y_CLose",,"F"),TEXT(RTD("cqg.rtd",,"ContractData",B48,"Y_CLose",,"T"),IF(C51=0,$F$62,IF(C51=1,$F$63,(IF(C51=2,$F$64,IF(C51=3,$F$65,IF(C51=4,$F$66,IF(C51=5,$F$67)))))))))</f>
        <v>.75980</v>
      </c>
      <c r="G43" s="173"/>
      <c r="H43" s="58"/>
      <c r="I43" s="87"/>
      <c r="J43" s="87"/>
      <c r="K43" s="70"/>
      <c r="L43" s="20"/>
      <c r="M43" s="19"/>
      <c r="N43" s="19"/>
      <c r="O43" s="157"/>
      <c r="P43" s="156"/>
      <c r="Q43" s="156"/>
      <c r="R43" s="155"/>
      <c r="S43" s="156"/>
      <c r="T43" s="163"/>
      <c r="U43" s="8"/>
      <c r="V43" s="8"/>
      <c r="W43" s="8"/>
      <c r="X43" s="8"/>
      <c r="Y43" s="8"/>
      <c r="Z43" s="8"/>
      <c r="AA43" s="216"/>
      <c r="AB43" s="42" t="str">
        <f>IF(AB51="T",RTD("cqg.rtd",,"ContractData",AA48,"Y_Open",,"F"),TEXT(RTD("cqg.rtd",,"ContractData",AA48,"Y_Open",,"T"),IF(AB51=0,$F$62,IF(AB51=1,$F$63,(IF(AB51=2,$F$64,IF(AB51=3,$F$65,IF(AB51=4,$F$66,IF(AB51=5,$F$67,IF(AB51=6,$F$68,IF(AB51=7,$F$69)))))))))))</f>
        <v>.11691</v>
      </c>
      <c r="AC43" s="42" t="str">
        <f>IF(AB51="T",RTD("cqg.rtd",,"ContractData",AA48,"Y_High",,"F"),TEXT(RTD("cqg.rtd",,"ContractData",AA48,"Y_High",,"T"),IF(AB51=0,$F$62,IF(AB51=1,$F$63,(IF(AB51=2,$F$64,IF(AB51=3,$F$65,IF(AB51=4,$F$66,IF(AB51=5,$F$67,IF(AB51=6,$F$68,IF(AB51=7,$F$69)))))))))))</f>
        <v>.11706</v>
      </c>
      <c r="AD43" s="42" t="str">
        <f>IF(AB51="T",RTD("cqg.rtd",,"ContractData",AA48,"Y_Low",,"F"),TEXT(RTD("cqg.rtd",,"ContractData",AA48,"Y_Low",,"T"),IF(AB51=0,$F$62,IF(AB51=1,$F$63,(IF(AB51=2,$F$64,IF(AB51=3,$F$65,IF(AB51=4,$F$66,IF(AB51=5,$F$67,IF(AB51=6,$F$68,IF(AB51=7,$F$69)))))))))))</f>
        <v>.11644</v>
      </c>
      <c r="AE43" s="42" t="str">
        <f>IF(AB51="T",RTD("cqg.rtd",,"ContractData",AA48,"Y_CLose",,"F"),TEXT(RTD("cqg.rtd",,"ContractData",AA48,"Y_CLose",,"T"),IF(AB51=0,$F$62,IF(AB51=1,$F$63,(IF(AB51=2,$F$64,IF(AB51=3,$F$65,IF(AB51=4,$F$66,IF(AB51=5,$F$67,IF(AB51=6,$F$68,IF(AB51=7,$F$69)))))))))))</f>
        <v>.11699</v>
      </c>
      <c r="AF43" s="173"/>
      <c r="AG43" s="115"/>
      <c r="AH43" s="143" t="str">
        <f>RTD("cqg.rtd", ,"ContractData",N31, "Symbol")</f>
        <v>EBM21</v>
      </c>
      <c r="AI43" s="140">
        <f>(RTD("cqg.rtd",,"StudyData",AH43,  "Bar",, "Close",$I$29,,,,,,"T")-RTD("cqg.rtd",,"StudyData",AH43,  "Bar",, "Close",$I$29,"-1",,,,,"T"))/RTD("cqg.rtd",,"StudyData",AH43,  "Bar",, "Close",$I$29,"-1",,,,,"T")</f>
        <v>-3.5083615951350751E-3</v>
      </c>
      <c r="AJ43" s="143"/>
      <c r="AK43" s="140"/>
      <c r="AL43" s="143"/>
      <c r="AM43" s="140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31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</row>
    <row r="44" spans="1:85" s="1" customFormat="1" ht="13.15" customHeight="1" x14ac:dyDescent="0.2">
      <c r="A44" s="71"/>
      <c r="B44" s="176" t="s">
        <v>9</v>
      </c>
      <c r="C44" s="177"/>
      <c r="D44" s="178"/>
      <c r="E44" s="179" t="s">
        <v>10</v>
      </c>
      <c r="F44" s="180"/>
      <c r="G44" s="181"/>
      <c r="H44" s="54"/>
      <c r="I44" s="87"/>
      <c r="J44" s="87"/>
      <c r="K44" s="70"/>
      <c r="L44" s="20"/>
      <c r="M44" s="19"/>
      <c r="N44" s="19"/>
      <c r="O44" s="157" t="s">
        <v>88</v>
      </c>
      <c r="P44" s="156">
        <f>RTD("cqg.rtd",,"StudyData",O44, "ATR", "MAType=Simple,Period=1", "ATR","ADC","0","ALL",,,,"T")</f>
        <v>5.4000000000000001E-4</v>
      </c>
      <c r="Q44" s="156">
        <f>RTD("cqg.rtd",,"StudyData",O44, "ATR", "MAType=Simple,Period=5", "ATR","ADC","0","ALL",,,,"T")</f>
        <v>8.4599999999999996E-4</v>
      </c>
      <c r="R44" s="155" t="s">
        <v>96</v>
      </c>
      <c r="S44" s="156">
        <f>RTD("cqg.rtd",,"StudyData",R44, "ATR", "MAType=Simple,Period=1", "ATR","ADC","0","ALL",,,,"T")</f>
        <v>4.0000000000000002E-4</v>
      </c>
      <c r="T44" s="163">
        <f>RTD("cqg.rtd",,"StudyData",R44, "ATR", "MAType=Simple,Period=5", "ATR","ADC","0","ALL",,,,"T")</f>
        <v>1.7600000000000001E-3</v>
      </c>
      <c r="U44" s="8"/>
      <c r="V44" s="8"/>
      <c r="W44" s="8"/>
      <c r="X44" s="8"/>
      <c r="Y44" s="8"/>
      <c r="Z44" s="8"/>
      <c r="AA44" s="176" t="s">
        <v>9</v>
      </c>
      <c r="AB44" s="177"/>
      <c r="AC44" s="178"/>
      <c r="AD44" s="179" t="s">
        <v>10</v>
      </c>
      <c r="AE44" s="180"/>
      <c r="AF44" s="180"/>
      <c r="AG44" s="102"/>
      <c r="AH44" s="144"/>
      <c r="AI44" s="103"/>
      <c r="AJ44" s="143"/>
      <c r="AK44" s="140"/>
      <c r="AL44" s="143"/>
      <c r="AM44" s="140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31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</row>
    <row r="45" spans="1:85" s="1" customFormat="1" ht="13.15" customHeight="1" x14ac:dyDescent="0.2">
      <c r="A45" s="71"/>
      <c r="B45" s="183">
        <f>RTD("cqg.rtd", ,"ContractData",B48, "VolumeLastBid")</f>
        <v>9</v>
      </c>
      <c r="C45" s="184" t="str">
        <f>IF(C51="T",TRUNC(RTD("cqg.rtd",,"ContractData",B48,"Bid",,"T"))&amp;"-"&amp;IF(((RTD("cqg.rtd",,"ContractData",B48,"Bid",,"T")-INT(RTD("cqg.rtd",,"ContractData",B48,"Bid",,"T")))*32)&lt;10,0,"")&amp;(RTD("cqg.rtd",,"ContractData",B48,"Bid",,"T")-INT(RTD("cqg.rtd",,"ContractData",B48,"Bid",,"T")))*32,TEXT(RTD("cqg.rtd",,"ContractData",B48,"Bid",,"T"),IF(C51=0,$F$62,IF(C51=1,$F$63,IF(C51=2,$F$64,IF(C51=3,$F$65,IF(C51=4,$F$66,IF(C51=5,$F$67))))))))</f>
        <v>.76215</v>
      </c>
      <c r="D45" s="185"/>
      <c r="E45" s="186" t="str">
        <f>IF(C51="T",TRUNC(RTD("cqg.rtd",,"ContractData",B48,"Ask",,"T"))&amp;"-"&amp;IF(((RTD("cqg.rtd",,"ContractData",B48,"Ask",,"T")-INT(RTD("cqg.rtd",,"ContractData",B48,"Ask",,"T")))*32)&lt;10,0,"")&amp;(RTD("cqg.rtd",,"ContractData",B48,"Ask",,"T")-INT(RTD("cqg.rtd",,"ContractData",B48,"Ask",,"T")))*32,TEXT(RTD("cqg.rtd",,"ContractData",B48,"Ask",,"T"),IF(C51=0,$F$62,IF(C51=1,$F$63,(IF(C51=2,$F$64,IF(C51=3,$F$65,IF(C51=4,$F$66,IF(C51=5,$F$67)))))))))</f>
        <v>.76220</v>
      </c>
      <c r="F45" s="187"/>
      <c r="G45" s="175">
        <f>RTD("cqg.rtd", ,"ContractData",B48, "VolumeLastAsk")</f>
        <v>12</v>
      </c>
      <c r="H45" s="54"/>
      <c r="I45" s="87"/>
      <c r="J45" s="87"/>
      <c r="K45" s="70"/>
      <c r="L45" s="20"/>
      <c r="M45" s="19"/>
      <c r="N45" s="19"/>
      <c r="O45" s="157"/>
      <c r="P45" s="156"/>
      <c r="Q45" s="156"/>
      <c r="R45" s="155"/>
      <c r="S45" s="156"/>
      <c r="T45" s="163"/>
      <c r="U45" s="8"/>
      <c r="V45" s="8"/>
      <c r="W45" s="8"/>
      <c r="X45" s="8"/>
      <c r="Y45" s="8"/>
      <c r="Z45" s="8"/>
      <c r="AA45" s="183">
        <f>RTD("cqg.rtd", ,"ContractData",AA48, "VolumeLastBid")</f>
        <v>2</v>
      </c>
      <c r="AB45" s="184" t="str">
        <f>IF(AB51="T",TRUNC(RTD("cqg.rtd",,"ContractData",AA48,"Bid",,"T"))&amp;"-"&amp;IF(((RTD("cqg.rtd",,"ContractData",AA48,"Bid",,"T")-INT(RTD("cqg.rtd",,"ContractData",AA48,"Bid",,"T")))*32)&lt;10,0,"")&amp;(RTD("cqg.rtd",,"ContractData",AA48,"Bid",,"T")-INT(RTD("cqg.rtd",,"ContractData",AA48,"Bid",,"T")))*32,TEXT(RTD("cqg.rtd",,"ContractData",AA48,"Bid",,"T"),IF(AB51=0,$F$62,IF(AB51=1,$F$63,IF(AB51=2,$F$64,IF(AB51=3,$F$65,IF(AB51=4,$F$66,IF(AB51=5,$F$67,IF(AB51=6,$F$68,IF(AB51=7,$F$69))))))))))</f>
        <v>.11734</v>
      </c>
      <c r="AC45" s="185"/>
      <c r="AD45" s="186" t="str">
        <f>IF(AB51="T",TRUNC(RTD("cqg.rtd",,"ContractData",AA48,"Ask",,"T"))&amp;"-"&amp;IF(((RTD("cqg.rtd",,"ContractData",AA48,"Ask",,"T")-INT(RTD("cqg.rtd",,"ContractData",AA48,"Ask",,"T")))*32)&lt;10,0,"")&amp;(RTD("cqg.rtd",,"ContractData",AA48,"Ask",,"T")-INT(RTD("cqg.rtd",,"ContractData",AA48,"Ask",,"T")))*32,TEXT(RTD("cqg.rtd",,"ContractData",AA48,"Ask",,"T"),IF(AB51=0,$F$62,IF(AB51=1,$F$63,(IF(AB51=2,$F$64,IF(AB51=3,$F$65,IF(AB51=4,$F$66,IF(AB51=5,$F$67,IF(AB51=6,$F$68,IF(AB51=7,$F$69)))))))))))</f>
        <v>.11738</v>
      </c>
      <c r="AE45" s="187"/>
      <c r="AF45" s="170">
        <f>RTD("cqg.rtd", ,"ContractData",AA48, "VolumeLastAsk")</f>
        <v>11</v>
      </c>
      <c r="AG45" s="102"/>
      <c r="AH45" s="144"/>
      <c r="AI45" s="103"/>
      <c r="AJ45" s="143"/>
      <c r="AK45" s="131"/>
      <c r="AL45" s="143"/>
      <c r="AM45" s="140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31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</row>
    <row r="46" spans="1:85" s="1" customFormat="1" ht="13.15" customHeight="1" x14ac:dyDescent="0.2">
      <c r="A46" s="71"/>
      <c r="B46" s="183"/>
      <c r="C46" s="184"/>
      <c r="D46" s="185"/>
      <c r="E46" s="186"/>
      <c r="F46" s="187"/>
      <c r="G46" s="175"/>
      <c r="H46" s="54"/>
      <c r="I46" s="87"/>
      <c r="J46" s="87"/>
      <c r="K46" s="70"/>
      <c r="L46" s="20"/>
      <c r="M46" s="19"/>
      <c r="N46" s="19"/>
      <c r="O46" s="157" t="s">
        <v>89</v>
      </c>
      <c r="P46" s="156">
        <f>RTD("cqg.rtd",,"StudyData",O46, "ATR", "MAType=Simple,Period=1", "ATR","ADC","0","ALL",,,,"T")</f>
        <v>5.4000000000000001E-4</v>
      </c>
      <c r="Q46" s="156">
        <f>RTD("cqg.rtd",,"StudyData",O46, "ATR", "MAType=Simple,Period=5", "ATR","ADC","0","ALL",,,,"T")</f>
        <v>5.44E-4</v>
      </c>
      <c r="R46" s="155" t="s">
        <v>97</v>
      </c>
      <c r="S46" s="156">
        <f>RTD("cqg.rtd",,"StudyData",R46, "ATR", "MAType=Simple,Period=1", "ATR","ADC","0","ALL",,,,"T")</f>
        <v>0</v>
      </c>
      <c r="T46" s="163">
        <f>RTD("cqg.rtd",,"StudyData",R46, "ATR", "MAType=Simple,Period=5", "ATR","ADC","0","ALL",,,,"T")</f>
        <v>0.17</v>
      </c>
      <c r="U46" s="8"/>
      <c r="V46" s="8"/>
      <c r="W46" s="8"/>
      <c r="X46" s="8"/>
      <c r="Y46" s="8"/>
      <c r="Z46" s="8"/>
      <c r="AA46" s="183"/>
      <c r="AB46" s="184"/>
      <c r="AC46" s="185"/>
      <c r="AD46" s="186"/>
      <c r="AE46" s="187"/>
      <c r="AF46" s="170"/>
      <c r="AG46" s="102"/>
      <c r="AH46" s="103"/>
      <c r="AI46" s="103"/>
      <c r="AJ46" s="103"/>
      <c r="AK46" s="145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31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</row>
    <row r="47" spans="1:85" s="1" customFormat="1" ht="13.15" customHeight="1" x14ac:dyDescent="0.2">
      <c r="A47" s="71"/>
      <c r="B47" s="90" t="s">
        <v>1</v>
      </c>
      <c r="C47" s="32" t="s">
        <v>16</v>
      </c>
      <c r="D47" s="32" t="s">
        <v>17</v>
      </c>
      <c r="E47" s="32" t="s">
        <v>18</v>
      </c>
      <c r="F47" s="165" t="s">
        <v>33</v>
      </c>
      <c r="G47" s="165"/>
      <c r="H47" s="95"/>
      <c r="I47" s="87"/>
      <c r="J47" s="87"/>
      <c r="K47" s="70"/>
      <c r="L47" s="20"/>
      <c r="M47" s="19"/>
      <c r="N47" s="19"/>
      <c r="O47" s="157"/>
      <c r="P47" s="156"/>
      <c r="Q47" s="156"/>
      <c r="R47" s="155"/>
      <c r="S47" s="156"/>
      <c r="T47" s="163"/>
      <c r="U47" s="8"/>
      <c r="V47" s="8"/>
      <c r="W47" s="8"/>
      <c r="X47" s="8"/>
      <c r="Y47" s="8"/>
      <c r="Z47" s="8"/>
      <c r="AA47" s="45" t="s">
        <v>1</v>
      </c>
      <c r="AB47" s="32" t="s">
        <v>16</v>
      </c>
      <c r="AC47" s="32" t="s">
        <v>17</v>
      </c>
      <c r="AD47" s="32" t="s">
        <v>18</v>
      </c>
      <c r="AE47" s="165" t="s">
        <v>33</v>
      </c>
      <c r="AF47" s="165"/>
      <c r="AG47" s="116"/>
      <c r="AH47" s="132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3"/>
      <c r="BL47" s="103"/>
      <c r="BM47" s="103"/>
      <c r="BN47" s="131"/>
      <c r="BO47" s="103"/>
      <c r="BP47" s="103"/>
      <c r="BQ47" s="103"/>
      <c r="BR47" s="103"/>
      <c r="BS47" s="103"/>
      <c r="BT47" s="103"/>
      <c r="BU47" s="103"/>
      <c r="BV47" s="103"/>
      <c r="BW47" s="103"/>
      <c r="BX47" s="103"/>
      <c r="BY47" s="103"/>
      <c r="BZ47" s="103"/>
      <c r="CA47" s="103"/>
      <c r="CB47" s="103"/>
      <c r="CC47" s="103"/>
      <c r="CD47" s="103"/>
      <c r="CE47" s="103"/>
      <c r="CF47" s="103"/>
      <c r="CG47" s="103"/>
    </row>
    <row r="48" spans="1:85" s="1" customFormat="1" ht="13.15" customHeight="1" x14ac:dyDescent="0.2">
      <c r="A48" s="71"/>
      <c r="B48" s="166" t="s">
        <v>77</v>
      </c>
      <c r="C48" s="43" t="s">
        <v>31</v>
      </c>
      <c r="D48" s="44">
        <f>RTD("cqg.rtd", ,"ContractData",B48, "HIghTime",, "T")</f>
        <v>0.38819444444444445</v>
      </c>
      <c r="E48" s="44">
        <f>RTD("cqg.rtd", ,"ContractData",B48, "LowTime",, "T")</f>
        <v>4.7222222222222221E-2</v>
      </c>
      <c r="F48" s="168" t="str">
        <f>IF(C51="T",RTD("cqg.rtd",,"ContractData",B48,"LastPrice",,"F"),TEXT(RTD("cqg.rtd",,"ContractData",B48,"LastPrice",,"T"),IF(C51=0,$F$62,IF(C51=1,$F$63,(IF(C51=2,$F$64,IF(C51=3,$F$65,IF(C51=4,$F$66,IF(C51=5,$F$67)))))))))</f>
        <v>.76215</v>
      </c>
      <c r="G48" s="226"/>
      <c r="H48" s="96"/>
      <c r="I48" s="87"/>
      <c r="J48" s="87"/>
      <c r="K48" s="70"/>
      <c r="L48" s="20"/>
      <c r="M48" s="19"/>
      <c r="N48" s="19"/>
      <c r="O48" s="157" t="s">
        <v>90</v>
      </c>
      <c r="P48" s="156">
        <f>RTD("cqg.rtd",,"StudyData",O48, "ATR", "MAType=Simple,Period=1", "ATR","ADC","0","ALL",,,,"T")</f>
        <v>1E-3</v>
      </c>
      <c r="Q48" s="156">
        <f>RTD("cqg.rtd",,"StudyData",O48, "ATR", "MAType=Simple,Period=5", "ATR","ADC","0","ALL",,,,"T")</f>
        <v>8.1999999999999998E-4</v>
      </c>
      <c r="R48" s="155" t="s">
        <v>98</v>
      </c>
      <c r="S48" s="156">
        <f>RTD("cqg.rtd",,"StudyData",R48, "ATR", "MAType=Simple,Period=1", "ATR","ADC","0","ALL",,,,"T")</f>
        <v>5.5999999999999999E-3</v>
      </c>
      <c r="T48" s="163">
        <f>RTD("cqg.rtd",,"StudyData",R48, "ATR", "MAType=Simple,Period=5", "ATR","ADC","0","ALL",,,,"T")</f>
        <v>6.5799999999999999E-3</v>
      </c>
      <c r="U48" s="8"/>
      <c r="V48" s="8"/>
      <c r="W48" s="8"/>
      <c r="X48" s="8"/>
      <c r="Y48" s="8"/>
      <c r="Z48" s="8"/>
      <c r="AA48" s="166" t="s">
        <v>88</v>
      </c>
      <c r="AB48" s="43" t="s">
        <v>31</v>
      </c>
      <c r="AC48" s="44">
        <f>RTD("cqg.rtd", ,"ContractData",AA48, "HIghTime",, "T")</f>
        <v>0.22361111111111112</v>
      </c>
      <c r="AD48" s="44">
        <f>RTD("cqg.rtd", ,"ContractData",AA48, "LowTime",, "T")</f>
        <v>6.1111111111111109E-2</v>
      </c>
      <c r="AE48" s="168" t="str">
        <f>IF(AB51="T",RTD("cqg.rtd",,"ContractData",AA48,"LastPrice",,"F"),TEXT(RTD("cqg.rtd",,"ContractData",AA48,"LastPrice",,"T"),IF(AB51=0,$F$62,IF(AB51=1,$F$63,(IF(AB51=2,$F$64,IF(AB51=3,$F$65,IF(AB51=4,$F$66,IF(AB51=5,$F$67,IF(AB51=6,$F$68,IF(AB51=7,$F$69)))))))))))</f>
        <v>.11738</v>
      </c>
      <c r="AF48" s="168"/>
      <c r="AG48" s="117"/>
      <c r="AH48" s="103"/>
      <c r="AI48" s="103"/>
      <c r="AJ48" s="103" t="s">
        <v>18</v>
      </c>
      <c r="AK48" s="103" t="s">
        <v>17</v>
      </c>
      <c r="AL48" s="103" t="s">
        <v>27</v>
      </c>
      <c r="AM48" s="103" t="s">
        <v>18</v>
      </c>
      <c r="AN48" s="103" t="s">
        <v>17</v>
      </c>
      <c r="AO48" s="133" t="s">
        <v>22</v>
      </c>
      <c r="AP48" s="103"/>
      <c r="AQ48" s="103"/>
      <c r="AR48" s="133" t="s">
        <v>17</v>
      </c>
      <c r="AS48" s="133" t="s">
        <v>18</v>
      </c>
      <c r="AT48" s="133" t="s">
        <v>2</v>
      </c>
      <c r="AU48" s="133" t="s">
        <v>16</v>
      </c>
      <c r="AV48" s="103"/>
      <c r="AW48" s="103"/>
      <c r="AX48" s="103"/>
      <c r="AY48" s="103"/>
      <c r="AZ48" s="103"/>
      <c r="BA48" s="103"/>
      <c r="BB48" s="103"/>
      <c r="BC48" s="103"/>
      <c r="BD48" s="103"/>
      <c r="BE48" s="133" t="s">
        <v>17</v>
      </c>
      <c r="BF48" s="133" t="s">
        <v>18</v>
      </c>
      <c r="BG48" s="133" t="s">
        <v>2</v>
      </c>
      <c r="BH48" s="133" t="s">
        <v>16</v>
      </c>
      <c r="BI48" s="103"/>
      <c r="BJ48" s="103"/>
      <c r="BK48" s="103"/>
      <c r="BL48" s="103"/>
      <c r="BM48" s="103"/>
      <c r="BN48" s="134" t="s">
        <v>22</v>
      </c>
      <c r="BO48" s="103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</row>
    <row r="49" spans="1:85" s="1" customFormat="1" ht="13.15" customHeight="1" x14ac:dyDescent="0.2">
      <c r="A49" s="71"/>
      <c r="B49" s="166"/>
      <c r="C49" s="169" t="str">
        <f>IF(C51="T",RTD("cqg.rtd",,"ContractData",B48,C47,,"F"),TEXT(RTD("cqg.rtd",,"ContractData",B48,C47,,"T"),IF(C51=0,$F$62,IF(C51=1,$F$63,(IF(C51=2,$F$64,IF(C51=3,$F$65,IF(C51=4,$F$66,IF(C51=5,$F$67)))))))))</f>
        <v>.75990</v>
      </c>
      <c r="D49" s="169" t="str">
        <f>IF(C51="T",RTD("cqg.rtd",,"ContractData",B48,D47,,"F"),TEXT(RTD("cqg.rtd",,"ContractData",B48,D47,,"T"),IF(C51=0,$F$62,IF(C51=1,$F$63,(IF(C51=2,$F$64,IF(C51=3,$F$65,IF(C51=4,$F$66,IF(C51=5,$F$67)))))))))</f>
        <v>.76390</v>
      </c>
      <c r="E49" s="169" t="str">
        <f>IF(C51="T",RTD("cqg.rtd",,"ContractData",B48,E47,,"F"),TEXT(RTD("cqg.rtd",,"ContractData",B48,E47,,"T"),IF(C51=0,$F$62,IF(C51=1,$F$63,(IF(C51=2,$F$64,IF(C51=3,$F$65,IF(C51=4,$F$66,IF(C51=5,$F$67)))))))))</f>
        <v>.75905</v>
      </c>
      <c r="F49" s="168"/>
      <c r="G49" s="226"/>
      <c r="H49" s="96"/>
      <c r="I49" s="87"/>
      <c r="J49" s="87"/>
      <c r="K49" s="70"/>
      <c r="L49" s="20"/>
      <c r="M49" s="19"/>
      <c r="N49" s="19"/>
      <c r="O49" s="157"/>
      <c r="P49" s="156"/>
      <c r="Q49" s="156"/>
      <c r="R49" s="155"/>
      <c r="S49" s="156"/>
      <c r="T49" s="163"/>
      <c r="U49" s="8"/>
      <c r="V49" s="8"/>
      <c r="W49" s="8"/>
      <c r="X49" s="8"/>
      <c r="Y49" s="8"/>
      <c r="Z49" s="8"/>
      <c r="AA49" s="166"/>
      <c r="AB49" s="169" t="str">
        <f>IF(AB51="T",RTD("cqg.rtd",,"ContractData",AA48,AB47,,"F"),TEXT(RTD("cqg.rtd",,"ContractData",AA48,AB47,,"T"),IF(AB51=0,$F$62,IF(AB51=1,$F$63,(IF(AB51=2,$F$64,IF(AB51=3,$F$65,IF(AB51=4,$F$66,IF(AB51=5,$F$67,IF(AB51=6,$F$68,IF(AB51=7,$F$69)))))))))))</f>
        <v>.11691</v>
      </c>
      <c r="AC49" s="169" t="str">
        <f>IF(AB51="T",RTD("cqg.rtd",,"ContractData",AA48,AC47,,"F"),TEXT(RTD("cqg.rtd",,"ContractData",AA48,AC47,,"T"),IF(AB51=0,$F$62,IF(AB51=1,$F$63,(IF(AB51=2,$F$64,IF(AB51=3,$F$65,IF(AB51=4,$F$66,IF(AB51=5,$F$67,IF(AB51=6,$F$68,IF(AB51=7,$F$69)))))))))))</f>
        <v>.11741</v>
      </c>
      <c r="AD49" s="169" t="str">
        <f>IF(AB51="T",RTD("cqg.rtd",,"ContractData",AA48,AD47,,"F"),TEXT(RTD("cqg.rtd",,"ContractData",AA48,AD47,,"T"),IF(AB51=0,$F$62,IF(AB51=1,$F$63,(IF(AB51=2,$F$64,IF(AB51=3,$F$65,IF(AB51=4,$F$66,IF(AB51=5,$F$67,IF(AB51=6,$F$68,IF(AB51=7,$F$69)))))))))))</f>
        <v>.11687</v>
      </c>
      <c r="AE49" s="168"/>
      <c r="AF49" s="168"/>
      <c r="AG49" s="117"/>
      <c r="AH49" s="103"/>
      <c r="AI49" s="103" t="str">
        <f>RTD("cqg.rtd", ,"ContractData",U30, "Symbol")</f>
        <v>BP6M21</v>
      </c>
      <c r="AJ49" s="146">
        <f>RTD("cqg.rtd", ,"ContractData",AI49, "Low",,"T")-RTD("cqg.rtd", ,"ContractData",AI49, "LAstTrade",,"T")</f>
        <v>-9.2999999999998639E-3</v>
      </c>
      <c r="AK49" s="147">
        <f>RTD("cqg.rtd", ,"ContractData",AI49, "HIgh",,"T")-RTD("cqg.rtd", ,"ContractData",AI49, "LastTrade",,"T")</f>
        <v>3.00000000000189E-4</v>
      </c>
      <c r="AL49" s="103">
        <f>AK49-AJ49</f>
        <v>9.6000000000000529E-3</v>
      </c>
      <c r="AM49" s="140">
        <f>AJ49/AL49</f>
        <v>-0.96874999999998046</v>
      </c>
      <c r="AN49" s="140">
        <f>AK49/AL49</f>
        <v>3.1250000000019512E-2</v>
      </c>
      <c r="AO49" s="103">
        <f>VALUE(RTD("cqg.rtd",,"ContractData",B48,"NetChange",,"T"))</f>
        <v>2.9000000000000137E-3</v>
      </c>
      <c r="AP49" s="103"/>
      <c r="AQ49" s="103"/>
      <c r="AR49" s="103">
        <f>VALUE(RTD("cqg.rtd",,"ContractData",B48,"High",,"T"))</f>
        <v>0.76390000000000002</v>
      </c>
      <c r="AS49" s="103">
        <f>VALUE(RTD("cqg.rtd",,"ContractData",B48,"Low",,"T"))</f>
        <v>0.75905000000000011</v>
      </c>
      <c r="AT49" s="103">
        <f>VALUE(RTD("cqg.rtd",,"ContractData",B48,"LastPrice",,"T"))</f>
        <v>0.76215000000000011</v>
      </c>
      <c r="AU49" s="103">
        <f>VALUE(RTD("cqg.rtd",,"ContractData",B48,"Open",,"T"))</f>
        <v>0.75990000000000002</v>
      </c>
      <c r="AV49" s="103"/>
      <c r="AW49" s="103"/>
      <c r="AX49" s="103"/>
      <c r="AY49" s="103"/>
      <c r="AZ49" s="103"/>
      <c r="BA49" s="103"/>
      <c r="BB49" s="103"/>
      <c r="BC49" s="103"/>
      <c r="BD49" s="103"/>
      <c r="BE49" s="103">
        <f>VALUE(RTD("cqg.rtd",,"ContractData",AA48,"High",,"T"))</f>
        <v>0.11741000000000001</v>
      </c>
      <c r="BF49" s="103">
        <f>VALUE(RTD("cqg.rtd",,"ContractData",AA48,"Low",,"T"))</f>
        <v>0.11687000000000002</v>
      </c>
      <c r="BG49" s="103">
        <f>VALUE(RTD("cqg.rtd",,"ContractData",AA48,"LastPrice",,"T"))</f>
        <v>0.11738000000000001</v>
      </c>
      <c r="BH49" s="103">
        <f>VALUE(RTD("cqg.rtd",,"ContractData",AA48,"Open",,"T"))</f>
        <v>0.11691000000000001</v>
      </c>
      <c r="BI49" s="103"/>
      <c r="BJ49" s="103"/>
      <c r="BK49" s="103"/>
      <c r="BL49" s="103"/>
      <c r="BM49" s="103"/>
      <c r="BN49" s="135">
        <f>VALUE(RTD("cqg.rtd",,"ContractData",AA48,"NetChange",,"T"))</f>
        <v>3.4000000000000696E-4</v>
      </c>
      <c r="BO49" s="103"/>
      <c r="BP49" s="103"/>
      <c r="BQ49" s="103"/>
      <c r="BR49" s="103"/>
      <c r="BS49" s="103"/>
      <c r="BT49" s="103"/>
      <c r="BU49" s="103"/>
      <c r="BV49" s="103"/>
      <c r="BW49" s="103"/>
      <c r="BX49" s="103"/>
      <c r="BY49" s="103"/>
      <c r="BZ49" s="103"/>
      <c r="CA49" s="103"/>
      <c r="CB49" s="103"/>
      <c r="CC49" s="103"/>
      <c r="CD49" s="103"/>
      <c r="CE49" s="103"/>
      <c r="CF49" s="103"/>
      <c r="CG49" s="103"/>
    </row>
    <row r="50" spans="1:85" s="1" customFormat="1" ht="13.15" customHeight="1" x14ac:dyDescent="0.25">
      <c r="A50" s="71"/>
      <c r="B50" s="166"/>
      <c r="C50" s="169"/>
      <c r="D50" s="169"/>
      <c r="E50" s="169"/>
      <c r="F50" s="168"/>
      <c r="G50" s="226"/>
      <c r="H50" s="97"/>
      <c r="I50" s="87"/>
      <c r="J50" s="87"/>
      <c r="K50" s="70"/>
      <c r="L50" s="20"/>
      <c r="M50" s="19"/>
      <c r="N50" s="19"/>
      <c r="O50" s="157" t="s">
        <v>91</v>
      </c>
      <c r="P50" s="156">
        <f>RTD("cqg.rtd",,"StudyData",O50, "ATR", "MAType=Simple,Period=1", "ATR","ADC","0","ALL",,,,"T")</f>
        <v>0.94</v>
      </c>
      <c r="Q50" s="156">
        <f>RTD("cqg.rtd",,"StudyData",O50, "ATR", "MAType=Simple,Period=5", "ATR","ADC","0","ALL",,,,"T")</f>
        <v>0.91600000000000004</v>
      </c>
      <c r="R50" s="155" t="s">
        <v>99</v>
      </c>
      <c r="S50" s="156">
        <f>RTD("cqg.rtd",,"StudyData",R50, "ATR", "MAType=Simple,Period=1", "ATR","ADC","0","ALL",,,,"T")</f>
        <v>0.59</v>
      </c>
      <c r="T50" s="163">
        <f>RTD("cqg.rtd",,"StudyData",R50, "ATR", "MAType=Simple,Period=5", "ATR","ADC","0","ALL",,,,"T")</f>
        <v>0.33700000000000002</v>
      </c>
      <c r="U50" s="8"/>
      <c r="V50" s="8"/>
      <c r="W50" s="8"/>
      <c r="X50" s="8"/>
      <c r="Y50" s="8"/>
      <c r="Z50" s="8"/>
      <c r="AA50" s="167"/>
      <c r="AB50" s="169"/>
      <c r="AC50" s="169"/>
      <c r="AD50" s="169"/>
      <c r="AE50" s="168"/>
      <c r="AF50" s="168"/>
      <c r="AG50" s="118"/>
      <c r="AH50" s="103"/>
      <c r="AI50" s="141" t="str">
        <f>RTD("cqg.rtd", ,"ContractData",U31, "Symbol")</f>
        <v>EU6M21</v>
      </c>
      <c r="AJ50" s="146">
        <f>RTD("cqg.rtd", ,"ContractData",AI50, "Low",,"T")-RTD("cqg.rtd", ,"ContractData",AI50, "LAstTrade",,"T")</f>
        <v>-4.650000000000043E-3</v>
      </c>
      <c r="AK50" s="147">
        <f>RTD("cqg.rtd", ,"ContractData",AI50, "HIgh",,"T")-RTD("cqg.rtd", ,"ContractData",AI50, "LastTrade",,"T")</f>
        <v>1.0499999999999954E-3</v>
      </c>
      <c r="AL50" s="103">
        <f t="shared" ref="AL50:AL60" si="3">AK50-AJ50</f>
        <v>5.7000000000000384E-3</v>
      </c>
      <c r="AM50" s="140">
        <f t="shared" ref="AM50:AM60" si="4">AJ50/AL50</f>
        <v>-0.81578947368421262</v>
      </c>
      <c r="AN50" s="140">
        <f t="shared" ref="AN50:AN60" si="5">AK50/AL50</f>
        <v>0.18421052631578741</v>
      </c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31"/>
      <c r="BO50" s="103"/>
      <c r="BP50" s="103"/>
      <c r="BQ50" s="103"/>
      <c r="BR50" s="103"/>
      <c r="BS50" s="103"/>
      <c r="BT50" s="103"/>
      <c r="BU50" s="103"/>
      <c r="BV50" s="103"/>
      <c r="BW50" s="103"/>
      <c r="BX50" s="103"/>
      <c r="BY50" s="103"/>
      <c r="BZ50" s="103"/>
      <c r="CA50" s="103"/>
      <c r="CB50" s="103"/>
      <c r="CC50" s="103"/>
      <c r="CD50" s="103"/>
      <c r="CE50" s="103"/>
      <c r="CF50" s="103"/>
      <c r="CG50" s="103"/>
    </row>
    <row r="51" spans="1:85" s="1" customFormat="1" ht="18" customHeight="1" thickBot="1" x14ac:dyDescent="0.3">
      <c r="A51" s="71">
        <f>LEN(RTD("cqg.rtd", ,"ContractData", "Tsize("&amp;B48&amp;")", "LastQuoteToday",,"T"))-2</f>
        <v>5</v>
      </c>
      <c r="B51" s="112" t="s">
        <v>19</v>
      </c>
      <c r="C51" s="111">
        <f>A51</f>
        <v>5</v>
      </c>
      <c r="D51" s="30" t="s">
        <v>20</v>
      </c>
      <c r="E51" s="152">
        <v>2.5000000000000001E-4</v>
      </c>
      <c r="F51" s="224" t="str">
        <f>IF(C51="T",RTD("cqg.rtd",,"ContractData",B48,"NetLasttrade",,"F"),TEXT(RTD("cqg.rtd",,"ContractData",B48,"NetLastTrade",,"T"),IF(C51=0,$F$62,IF(C51=1,$F$63,(IF(C51=2,$F$64,IF(C51=3,$F$65,IF(C51=4,$F$66,IF(C51=5,$F$67,IF(C51=6,$F$68,IF(C51=7,$F$69)))))))))))</f>
        <v>.00295</v>
      </c>
      <c r="G51" s="225"/>
      <c r="H51" s="98"/>
      <c r="I51" s="87"/>
      <c r="J51" s="87"/>
      <c r="K51" s="70"/>
      <c r="L51" s="20"/>
      <c r="M51" s="19"/>
      <c r="N51" s="19"/>
      <c r="O51" s="243"/>
      <c r="P51" s="156"/>
      <c r="Q51" s="156"/>
      <c r="R51" s="155"/>
      <c r="S51" s="156"/>
      <c r="T51" s="163"/>
      <c r="U51" s="8"/>
      <c r="V51" s="8"/>
      <c r="W51" s="8"/>
      <c r="X51" s="8"/>
      <c r="Y51" s="8"/>
      <c r="Z51" s="8"/>
      <c r="AA51" s="112" t="s">
        <v>19</v>
      </c>
      <c r="AB51" s="113">
        <f>AG51</f>
        <v>5</v>
      </c>
      <c r="AC51" s="30" t="s">
        <v>20</v>
      </c>
      <c r="AD51" s="152">
        <v>5.0000000000000002E-5</v>
      </c>
      <c r="AE51" s="244" t="str">
        <f>IF(AB51="T",RTD("cqg.rtd",,"ContractData",AA48,"NetLastTrade",,"F"),TEXT(RTD("cqg.rtd",,"ContractData",AA48,"NetLastTrade",,"T"),IF(AB51=0,$F$62,IF(AB51=1,$F$63,(IF(AB51=2,$F$64,IF(AB51=3,$F$65,IF(AB51=4,$F$66,IF(AB51=5,$F$67,IF(AB51=6,$F$68,IF(AB51=7,$F$69)))))))))))</f>
        <v>.00032</v>
      </c>
      <c r="AF51" s="245"/>
      <c r="AG51" s="102">
        <f>LEN(RTD("cqg.rtd", ,"ContractData", "Tsize("&amp;AA48&amp;")", "LastQuoteToday",,"T"))-2</f>
        <v>5</v>
      </c>
      <c r="AH51" s="103"/>
      <c r="AI51" s="103" t="str">
        <f>RTD("cqg.rtd", ,"ContractData",V30, "Symbol")</f>
        <v>JY6M21</v>
      </c>
      <c r="AJ51" s="146">
        <f>RTD("cqg.rtd", ,"ContractData",AI51, "Low",,"T")-RTD("cqg.rtd", ,"ContractData",AI51, "LAstTrade",,"T")</f>
        <v>-3.1999999999999043E-5</v>
      </c>
      <c r="AK51" s="147">
        <f>RTD("cqg.rtd", ,"ContractData",AI51, "HIgh",,"T")-RTD("cqg.rtd", ,"ContractData",AI51, "LastTrade",,"T")</f>
        <v>2.5000000000000716E-5</v>
      </c>
      <c r="AL51" s="103">
        <f t="shared" si="3"/>
        <v>5.6999999999999759E-5</v>
      </c>
      <c r="AM51" s="140">
        <f t="shared" si="4"/>
        <v>-0.56140350877191536</v>
      </c>
      <c r="AN51" s="140">
        <f t="shared" si="5"/>
        <v>0.43859649122808458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>
        <f>BE49-BG49</f>
        <v>3.0000000000002247E-5</v>
      </c>
      <c r="BF51" s="103">
        <f>BG49-BF49</f>
        <v>5.0999999999999657E-4</v>
      </c>
      <c r="BG51" s="103"/>
      <c r="BH51" s="103"/>
      <c r="BI51" s="103"/>
      <c r="BJ51" s="103"/>
      <c r="BK51" s="103"/>
      <c r="BL51" s="103"/>
      <c r="BM51" s="103"/>
      <c r="BN51" s="131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/>
      <c r="CA51" s="103"/>
      <c r="CB51" s="103"/>
      <c r="CC51" s="103"/>
      <c r="CD51" s="103"/>
      <c r="CE51" s="103"/>
      <c r="CF51" s="103"/>
      <c r="CG51" s="103"/>
    </row>
    <row r="52" spans="1:85" s="1" customFormat="1" ht="13.15" customHeight="1" x14ac:dyDescent="0.3">
      <c r="A52" s="71"/>
      <c r="B52" s="30" t="s">
        <v>21</v>
      </c>
      <c r="C52" s="130">
        <v>0.76224999999999998</v>
      </c>
      <c r="D52" s="158"/>
      <c r="E52" s="159"/>
      <c r="F52" s="159"/>
      <c r="G52" s="159"/>
      <c r="H52" s="160"/>
      <c r="I52" s="88"/>
      <c r="J52" s="89"/>
      <c r="K52" s="70"/>
      <c r="L52" s="20"/>
      <c r="M52" s="19"/>
      <c r="N52" s="19"/>
      <c r="O52" s="157" t="s">
        <v>101</v>
      </c>
      <c r="P52" s="156">
        <f>RTD("cqg.rtd",,"StudyData",O52, "ATR", "MAType=Simple,Period=1", "ATR","ADC","0","ALL",,,,"T")</f>
        <v>0</v>
      </c>
      <c r="Q52" s="156" t="str">
        <f>RTD("cqg.rtd",,"StudyData",O52, "ATR", "MAType=Simple,Period=5", "ATR","ADC","0","ALL",,,,"T")</f>
        <v/>
      </c>
      <c r="R52" s="155" t="s">
        <v>100</v>
      </c>
      <c r="S52" s="156">
        <f>RTD("cqg.rtd",,"StudyData",R52, "ATR", "MAType=Simple,Period=1", "ATR","ADC","0","ALL",,,,"T")</f>
        <v>5.0500000000000003E-2</v>
      </c>
      <c r="T52" s="163">
        <f>RTD("cqg.rtd",,"StudyData",R52, "ATR", "MAType=Simple,Period=5", "ATR","ADC","0","ALL",,,,"T")</f>
        <v>7.1199999999999999E-2</v>
      </c>
      <c r="U52" s="8"/>
      <c r="V52" s="8"/>
      <c r="W52" s="8"/>
      <c r="X52" s="8"/>
      <c r="Y52" s="8"/>
      <c r="Z52" s="8"/>
      <c r="AA52" s="30" t="s">
        <v>21</v>
      </c>
      <c r="AB52" s="153">
        <v>0.11726</v>
      </c>
      <c r="AC52" s="158"/>
      <c r="AD52" s="159"/>
      <c r="AE52" s="159"/>
      <c r="AF52" s="160"/>
      <c r="AG52" s="103"/>
      <c r="AH52" s="103"/>
      <c r="AI52" s="103" t="str">
        <f>RTD("cqg.rtd", ,"ContractData",V31, "Symbol")</f>
        <v>DA6M21</v>
      </c>
      <c r="AJ52" s="146">
        <f>RTD("cqg.rtd", ,"ContractData",AI52, "Low",,"T")-RTD("cqg.rtd", ,"ContractData",AI52, "LAstTrade",,"T")</f>
        <v>-3.1499999999999861E-3</v>
      </c>
      <c r="AK52" s="147">
        <f>RTD("cqg.rtd", ,"ContractData",AI52, "HIgh",,"T")-RTD("cqg.rtd", ,"ContractData",AI52, "LastTrade",,"T")</f>
        <v>1.6999999999999238E-3</v>
      </c>
      <c r="AL52" s="103">
        <f t="shared" si="3"/>
        <v>4.8499999999999099E-3</v>
      </c>
      <c r="AM52" s="140">
        <f t="shared" si="4"/>
        <v>-0.64948453608248347</v>
      </c>
      <c r="AN52" s="140">
        <f t="shared" si="5"/>
        <v>0.35051546391751659</v>
      </c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31"/>
      <c r="BO52" s="103"/>
      <c r="BP52" s="103"/>
      <c r="BQ52" s="103"/>
      <c r="BR52" s="103"/>
      <c r="BS52" s="103"/>
      <c r="BT52" s="103"/>
      <c r="BU52" s="103"/>
      <c r="BV52" s="103"/>
      <c r="BW52" s="103"/>
      <c r="BX52" s="103"/>
      <c r="BY52" s="103"/>
      <c r="BZ52" s="103"/>
      <c r="CA52" s="103"/>
      <c r="CB52" s="103"/>
      <c r="CC52" s="103"/>
      <c r="CD52" s="103"/>
      <c r="CE52" s="103"/>
      <c r="CF52" s="103"/>
      <c r="CG52" s="103"/>
    </row>
    <row r="53" spans="1:85" s="1" customFormat="1" ht="14.45" customHeight="1" thickBot="1" x14ac:dyDescent="0.3">
      <c r="A53" s="71"/>
      <c r="B53" s="222">
        <f ca="1">NOW()</f>
        <v>44286.429127314812</v>
      </c>
      <c r="C53" s="223"/>
      <c r="D53" s="220" t="s">
        <v>102</v>
      </c>
      <c r="E53" s="220"/>
      <c r="F53" s="220"/>
      <c r="G53" s="220"/>
      <c r="H53" s="221"/>
      <c r="I53" s="106"/>
      <c r="J53" s="227"/>
      <c r="K53" s="227"/>
      <c r="L53" s="227"/>
      <c r="M53" s="227"/>
      <c r="N53" s="227"/>
      <c r="O53" s="243"/>
      <c r="P53" s="161"/>
      <c r="Q53" s="161"/>
      <c r="R53" s="162"/>
      <c r="S53" s="161"/>
      <c r="T53" s="164"/>
      <c r="U53" s="171"/>
      <c r="V53" s="171"/>
      <c r="W53" s="171"/>
      <c r="X53" s="171"/>
      <c r="Y53" s="171"/>
      <c r="Z53" s="171"/>
      <c r="AA53" s="61"/>
      <c r="AB53" s="62"/>
      <c r="AC53" s="62"/>
      <c r="AD53" s="62"/>
      <c r="AE53" s="62"/>
      <c r="AF53" s="63"/>
      <c r="AG53" s="123"/>
      <c r="AH53" s="103"/>
      <c r="AI53" s="103" t="str">
        <f>RTD("cqg.rtd", ,"ContractData",W30, "Symbol")</f>
        <v>CA6M21</v>
      </c>
      <c r="AJ53" s="146">
        <f>RTD("cqg.rtd", ,"ContractData",AI53, "Low",,"T")-RTD("cqg.rtd", ,"ContractData",AI53, "LAstTrade",,"T")</f>
        <v>-3.9500000000000091E-3</v>
      </c>
      <c r="AK53" s="147">
        <f>RTD("cqg.rtd", ,"ContractData",AI53, "HIgh",,"T")-RTD("cqg.rtd", ,"ContractData",AI53, "LastTrade",,"T")</f>
        <v>1.7500000000000293E-3</v>
      </c>
      <c r="AL53" s="103">
        <f t="shared" si="3"/>
        <v>5.7000000000000384E-3</v>
      </c>
      <c r="AM53" s="140">
        <f t="shared" si="4"/>
        <v>-0.69298245614034781</v>
      </c>
      <c r="AN53" s="140">
        <f t="shared" si="5"/>
        <v>0.30701754385965219</v>
      </c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31"/>
      <c r="BO53" s="103"/>
      <c r="BP53" s="103"/>
      <c r="BQ53" s="103"/>
      <c r="BR53" s="103"/>
      <c r="BS53" s="103"/>
      <c r="BT53" s="103"/>
      <c r="BU53" s="103"/>
      <c r="BV53" s="103"/>
      <c r="BW53" s="103"/>
      <c r="BX53" s="103"/>
      <c r="BY53" s="103"/>
      <c r="BZ53" s="103"/>
      <c r="CA53" s="103"/>
      <c r="CB53" s="103"/>
      <c r="CC53" s="103"/>
      <c r="CD53" s="103"/>
      <c r="CE53" s="103"/>
      <c r="CF53" s="103"/>
      <c r="CG53" s="103"/>
    </row>
    <row r="54" spans="1:85" s="1" customFormat="1" ht="15" customHeight="1" x14ac:dyDescent="0.2">
      <c r="A54" s="71"/>
      <c r="B54" s="47"/>
      <c r="C54" s="47"/>
      <c r="D54" s="47"/>
      <c r="E54" s="47"/>
      <c r="F54" s="108"/>
      <c r="G54" s="47"/>
      <c r="I54" s="80"/>
      <c r="J54" s="80"/>
      <c r="K54" s="80"/>
      <c r="L54" s="15"/>
      <c r="M54" s="15"/>
      <c r="N54" s="15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03"/>
      <c r="AH54" s="103"/>
      <c r="AI54" s="103" t="str">
        <f>RTD("cqg.rtd", ,"ContractData",W31, "Symbol")</f>
        <v>SF6M21</v>
      </c>
      <c r="AJ54" s="146">
        <f>RTD("cqg.rtd", ,"ContractData",AI54, "Low",,"T")-RTD("cqg.rtd", ,"ContractData",AI54, "LAstTrade",,"T")</f>
        <v>-4.0000000000000036E-3</v>
      </c>
      <c r="AK54" s="147">
        <f>RTD("cqg.rtd", ,"ContractData",AI54, "HIgh",,"T")-RTD("cqg.rtd", ,"ContractData",AI54, "LastTrade",,"T")</f>
        <v>8.0000000000013394E-4</v>
      </c>
      <c r="AL54" s="103">
        <f t="shared" si="3"/>
        <v>4.8000000000001375E-3</v>
      </c>
      <c r="AM54" s="140">
        <f t="shared" si="4"/>
        <v>-0.83333333333331017</v>
      </c>
      <c r="AN54" s="140">
        <f t="shared" si="5"/>
        <v>0.16666666666668981</v>
      </c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31"/>
      <c r="BO54" s="103"/>
      <c r="BP54" s="103"/>
      <c r="BQ54" s="103"/>
      <c r="BR54" s="103"/>
      <c r="BS54" s="103"/>
      <c r="BT54" s="103"/>
      <c r="BU54" s="103"/>
      <c r="BV54" s="103"/>
      <c r="BW54" s="103"/>
      <c r="BX54" s="103"/>
      <c r="BY54" s="103"/>
      <c r="BZ54" s="103"/>
      <c r="CA54" s="103"/>
      <c r="CB54" s="103"/>
      <c r="CC54" s="103"/>
      <c r="CD54" s="103"/>
      <c r="CE54" s="103"/>
      <c r="CF54" s="103"/>
      <c r="CG54" s="103"/>
    </row>
    <row r="55" spans="1:85" s="1" customFormat="1" x14ac:dyDescent="0.2">
      <c r="A55" s="71"/>
      <c r="B55" s="47"/>
      <c r="C55" s="47"/>
      <c r="D55" s="47"/>
      <c r="E55" s="47"/>
      <c r="F55" s="47"/>
      <c r="G55" s="47"/>
      <c r="H55" s="11"/>
      <c r="I55" s="15"/>
      <c r="J55" s="15"/>
      <c r="K55" s="15"/>
      <c r="L55" s="15"/>
      <c r="M55" s="15"/>
      <c r="N55" s="15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03"/>
      <c r="AH55" s="103"/>
      <c r="AI55" s="103" t="str">
        <f>RTD("cqg.rtd", ,"ContractData",X30, "Symbol")</f>
        <v>NE6M21</v>
      </c>
      <c r="AJ55" s="146">
        <f>RTD("cqg.rtd", ,"ContractData",AI55, "Low",,"T")-RTD("cqg.rtd", ,"ContractData",AI55, "LAstTrade",,"T")</f>
        <v>-3.3999999999999586E-3</v>
      </c>
      <c r="AK55" s="147">
        <f>RTD("cqg.rtd", ,"ContractData",AI55, "HIgh",,"T")-RTD("cqg.rtd", ,"ContractData",AI55, "LastTrade",,"T")</f>
        <v>2.7000000000000357E-3</v>
      </c>
      <c r="AL55" s="103">
        <f t="shared" si="3"/>
        <v>6.0999999999999943E-3</v>
      </c>
      <c r="AM55" s="140">
        <f t="shared" si="4"/>
        <v>-0.5573770491803216</v>
      </c>
      <c r="AN55" s="140">
        <f t="shared" si="5"/>
        <v>0.4426229508196784</v>
      </c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3"/>
      <c r="BJ55" s="103"/>
      <c r="BK55" s="103"/>
      <c r="BL55" s="103"/>
      <c r="BM55" s="103"/>
      <c r="BN55" s="131"/>
      <c r="BO55" s="103"/>
      <c r="BP55" s="103"/>
      <c r="BQ55" s="103"/>
      <c r="BR55" s="103"/>
      <c r="BS55" s="103"/>
      <c r="BT55" s="103"/>
      <c r="BU55" s="103"/>
      <c r="BV55" s="103"/>
      <c r="BW55" s="103"/>
      <c r="BX55" s="103"/>
      <c r="BY55" s="103"/>
      <c r="BZ55" s="103"/>
      <c r="CA55" s="103"/>
      <c r="CB55" s="103"/>
      <c r="CC55" s="103"/>
      <c r="CD55" s="103"/>
      <c r="CE55" s="103"/>
      <c r="CF55" s="103"/>
      <c r="CG55" s="103"/>
    </row>
    <row r="56" spans="1:85" s="1" customFormat="1" x14ac:dyDescent="0.2">
      <c r="A56" s="71"/>
      <c r="B56" s="47"/>
      <c r="C56" s="47"/>
      <c r="D56" s="47"/>
      <c r="E56" s="47"/>
      <c r="F56" s="47"/>
      <c r="G56" s="47"/>
      <c r="H56" s="11"/>
      <c r="I56" s="15"/>
      <c r="J56" s="15"/>
      <c r="K56" s="15"/>
      <c r="L56" s="15"/>
      <c r="M56" s="15"/>
      <c r="N56" s="15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03"/>
      <c r="AH56" s="103"/>
      <c r="AI56" s="103" t="str">
        <f>RTD("cqg.rtd", ,"ContractData",X31, "Symbol")</f>
        <v>NK6M21</v>
      </c>
      <c r="AJ56" s="146">
        <f>RTD("cqg.rtd", ,"ContractData",AI56, "Low",,"T")-RTD("cqg.rtd", ,"ContractData",AI56, "LAstTrade",,"T")</f>
        <v>-4.8999999999999044E-4</v>
      </c>
      <c r="AK56" s="147">
        <f>RTD("cqg.rtd", ,"ContractData",AI56, "HIgh",,"T")-RTD("cqg.rtd", ,"ContractData",AI56, "LastTrade",,"T")</f>
        <v>5.0000000000008371E-5</v>
      </c>
      <c r="AL56" s="103">
        <f t="shared" si="3"/>
        <v>5.3999999999999881E-4</v>
      </c>
      <c r="AM56" s="140">
        <f t="shared" si="4"/>
        <v>-0.90740740740739168</v>
      </c>
      <c r="AN56" s="140">
        <f t="shared" si="5"/>
        <v>9.2592592592608297E-2</v>
      </c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  <c r="BK56" s="103"/>
      <c r="BL56" s="103"/>
      <c r="BM56" s="103"/>
      <c r="BN56" s="131"/>
      <c r="BO56" s="103"/>
      <c r="BP56" s="103"/>
      <c r="BQ56" s="103"/>
      <c r="BR56" s="103"/>
      <c r="BS56" s="103"/>
      <c r="BT56" s="103"/>
      <c r="BU56" s="103"/>
      <c r="BV56" s="103"/>
      <c r="BW56" s="103"/>
      <c r="BX56" s="103"/>
      <c r="BY56" s="103"/>
      <c r="BZ56" s="103"/>
      <c r="CA56" s="103"/>
      <c r="CB56" s="103"/>
      <c r="CC56" s="103"/>
      <c r="CD56" s="103"/>
      <c r="CE56" s="103"/>
      <c r="CF56" s="103"/>
      <c r="CG56" s="103"/>
    </row>
    <row r="57" spans="1:85" s="1" customFormat="1" ht="12.75" customHeight="1" x14ac:dyDescent="0.2">
      <c r="A57" s="71"/>
      <c r="B57" s="47"/>
      <c r="C57" s="47"/>
      <c r="D57" s="47"/>
      <c r="E57" s="47"/>
      <c r="F57" s="47"/>
      <c r="G57" s="47"/>
      <c r="H57" s="11"/>
      <c r="I57" s="15"/>
      <c r="J57" s="15"/>
      <c r="K57" s="15"/>
      <c r="L57" s="15"/>
      <c r="M57" s="15"/>
      <c r="N57" s="15"/>
      <c r="AA57" s="11"/>
      <c r="AB57" s="11"/>
      <c r="AC57" s="11"/>
      <c r="AD57" s="11"/>
      <c r="AE57" s="11"/>
      <c r="AF57" s="11"/>
      <c r="AG57" s="103"/>
      <c r="AH57" s="103"/>
      <c r="AI57" s="103" t="str">
        <f>RTD("cqg.rtd", ,"ContractData",Y30, "Symbol")</f>
        <v>CA6M21</v>
      </c>
      <c r="AJ57" s="146">
        <f>RTD("cqg.rtd", ,"ContractData",AI57, "Low",,"T")-RTD("cqg.rtd", ,"ContractData",AI57, "LAstTrade",,"T")</f>
        <v>-3.9500000000000091E-3</v>
      </c>
      <c r="AK57" s="147">
        <f>RTD("cqg.rtd", ,"ContractData",AI57, "HIgh",,"T")-RTD("cqg.rtd", ,"ContractData",AI57, "LastTrade",,"T")</f>
        <v>1.7500000000000293E-3</v>
      </c>
      <c r="AL57" s="103">
        <f t="shared" si="3"/>
        <v>5.7000000000000384E-3</v>
      </c>
      <c r="AM57" s="140">
        <f t="shared" si="4"/>
        <v>-0.69298245614034781</v>
      </c>
      <c r="AN57" s="140">
        <f t="shared" si="5"/>
        <v>0.30701754385965219</v>
      </c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31"/>
      <c r="BO57" s="103"/>
      <c r="BP57" s="103"/>
      <c r="BQ57" s="103"/>
      <c r="BR57" s="103"/>
      <c r="BS57" s="103"/>
      <c r="BT57" s="103"/>
      <c r="BU57" s="103"/>
      <c r="BV57" s="103"/>
      <c r="BW57" s="103"/>
      <c r="BX57" s="103"/>
      <c r="BY57" s="103"/>
      <c r="BZ57" s="103"/>
      <c r="CA57" s="103"/>
      <c r="CB57" s="103"/>
      <c r="CC57" s="103"/>
      <c r="CD57" s="103"/>
      <c r="CE57" s="103"/>
      <c r="CF57" s="103"/>
      <c r="CG57" s="103"/>
    </row>
    <row r="58" spans="1:85" s="1" customFormat="1" ht="12.75" customHeight="1" x14ac:dyDescent="0.2">
      <c r="A58" s="71"/>
      <c r="B58" s="47"/>
      <c r="C58" s="47"/>
      <c r="D58" s="47"/>
      <c r="E58" s="47"/>
      <c r="F58" s="47"/>
      <c r="G58" s="47"/>
      <c r="H58" s="11"/>
      <c r="I58" s="15"/>
      <c r="J58" s="15"/>
      <c r="K58" s="15"/>
      <c r="L58" s="15"/>
      <c r="M58" s="15"/>
      <c r="N58" s="15"/>
      <c r="AA58" s="11"/>
      <c r="AB58" s="11"/>
      <c r="AC58" s="11"/>
      <c r="AD58" s="11"/>
      <c r="AE58" s="11"/>
      <c r="AF58" s="11"/>
      <c r="AG58" s="103"/>
      <c r="AH58" s="103"/>
      <c r="AI58" s="103" t="str">
        <f>RTD("cqg.rtd", ,"ContractData",Y31, "Symbol")</f>
        <v>EBM21</v>
      </c>
      <c r="AJ58" s="146">
        <f>RTD("cqg.rtd", ,"ContractData",AI58, "Low",,"T")-RTD("cqg.rtd", ,"ContractData",AI58, "LAstTrade",,"T")</f>
        <v>-3.9999999999995595E-4</v>
      </c>
      <c r="AK58" s="147">
        <f>RTD("cqg.rtd", ,"ContractData",AI58, "HIgh",,"T")-RTD("cqg.rtd", ,"ContractData",AI58, "LastTrade",,"T")</f>
        <v>2.7000000000000357E-3</v>
      </c>
      <c r="AL58" s="103">
        <f t="shared" si="3"/>
        <v>3.0999999999999917E-3</v>
      </c>
      <c r="AM58" s="140">
        <f t="shared" si="4"/>
        <v>-0.12903225806450228</v>
      </c>
      <c r="AN58" s="140">
        <f t="shared" si="5"/>
        <v>0.87096774193549775</v>
      </c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31"/>
      <c r="BO58" s="103"/>
      <c r="BP58" s="103"/>
      <c r="BQ58" s="103"/>
      <c r="BR58" s="103"/>
      <c r="BS58" s="103"/>
      <c r="BT58" s="103"/>
      <c r="BU58" s="103"/>
      <c r="BV58" s="103"/>
      <c r="BW58" s="103"/>
      <c r="BX58" s="103"/>
      <c r="BY58" s="103"/>
      <c r="BZ58" s="103"/>
      <c r="CA58" s="103"/>
      <c r="CB58" s="103"/>
      <c r="CC58" s="103"/>
      <c r="CD58" s="103"/>
      <c r="CE58" s="103"/>
      <c r="CF58" s="103"/>
      <c r="CG58" s="103"/>
    </row>
    <row r="59" spans="1:85" s="1" customFormat="1" x14ac:dyDescent="0.2">
      <c r="A59" s="71"/>
      <c r="B59" s="47"/>
      <c r="C59" s="47"/>
      <c r="D59" s="47"/>
      <c r="E59" s="104"/>
      <c r="F59" s="104"/>
      <c r="G59" s="104"/>
      <c r="H59" s="71"/>
      <c r="I59" s="71"/>
      <c r="J59" s="71"/>
      <c r="K59" s="11"/>
      <c r="L59" s="11"/>
      <c r="AA59" s="11"/>
      <c r="AB59" s="11"/>
      <c r="AC59" s="11"/>
      <c r="AD59" s="11"/>
      <c r="AE59" s="11"/>
      <c r="AF59" s="11"/>
      <c r="AG59" s="103"/>
      <c r="AH59" s="103"/>
      <c r="AI59" s="103" t="str">
        <f>RTD("cqg.rtd", ,"ContractData",Z30, "Symbol")</f>
        <v>MX6M21</v>
      </c>
      <c r="AJ59" s="146">
        <f>RTD("cqg.rtd", ,"ContractData",AI59, "Low",,"T")-RTD("cqg.rtd", ,"ContractData",AI59, "LAstTrade",,"T")</f>
        <v>-4.8000000000000126E-4</v>
      </c>
      <c r="AK59" s="147">
        <f>RTD("cqg.rtd", ,"ContractData",AI59, "HIgh",,"T")-RTD("cqg.rtd", ,"ContractData",AI59, "LastTrade",,"T")</f>
        <v>5.9999999999997555E-5</v>
      </c>
      <c r="AL59" s="103">
        <f t="shared" si="3"/>
        <v>5.3999999999999881E-4</v>
      </c>
      <c r="AM59" s="140">
        <f t="shared" si="4"/>
        <v>-0.88888888888889317</v>
      </c>
      <c r="AN59" s="140">
        <f t="shared" si="5"/>
        <v>0.11111111111110683</v>
      </c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31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</row>
    <row r="60" spans="1:85" s="1" customFormat="1" x14ac:dyDescent="0.2">
      <c r="A60" s="71"/>
      <c r="B60" s="47"/>
      <c r="C60" s="47"/>
      <c r="D60" s="47"/>
      <c r="E60" s="104"/>
      <c r="F60" s="104"/>
      <c r="G60" s="104"/>
      <c r="H60" s="71"/>
      <c r="I60" s="71"/>
      <c r="J60" s="71"/>
      <c r="K60" s="11"/>
      <c r="L60" s="11"/>
      <c r="AA60" s="11"/>
      <c r="AB60" s="11"/>
      <c r="AC60" s="11"/>
      <c r="AD60" s="11"/>
      <c r="AE60" s="11"/>
      <c r="AF60" s="11"/>
      <c r="AG60" s="103"/>
      <c r="AH60" s="103"/>
      <c r="AI60" s="103" t="str">
        <f>RTD("cqg.rtd", ,"ContractData",Z31, "Symbol")</f>
        <v>SA6M21</v>
      </c>
      <c r="AJ60" s="146">
        <f>RTD("cqg.rtd", ,"ContractData",AI60, "Low",,"T")-RTD("cqg.rtd", ,"ContractData",AI60, "LAstTrade",,"T")</f>
        <v>-1.0000000000000009E-3</v>
      </c>
      <c r="AK60" s="147">
        <f>RTD("cqg.rtd", ,"ContractData",AI60, "HIgh",,"T")-RTD("cqg.rtd", ,"ContractData",AI60, "LastTrade",,"T")</f>
        <v>0</v>
      </c>
      <c r="AL60" s="103">
        <f t="shared" si="3"/>
        <v>1.0000000000000009E-3</v>
      </c>
      <c r="AM60" s="140">
        <f t="shared" si="4"/>
        <v>-1</v>
      </c>
      <c r="AN60" s="140">
        <f t="shared" si="5"/>
        <v>0</v>
      </c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31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</row>
    <row r="61" spans="1:85" s="1" customFormat="1" x14ac:dyDescent="0.2">
      <c r="A61" s="71"/>
      <c r="B61" s="47"/>
      <c r="C61" s="47"/>
      <c r="D61" s="47"/>
      <c r="E61" s="104"/>
      <c r="F61" s="104"/>
      <c r="G61" s="104"/>
      <c r="H61" s="71"/>
      <c r="I61" s="71"/>
      <c r="J61" s="71"/>
      <c r="K61" s="11"/>
      <c r="L61" s="11"/>
      <c r="AA61" s="11"/>
      <c r="AB61" s="11"/>
      <c r="AC61" s="11"/>
      <c r="AD61" s="11"/>
      <c r="AE61" s="11"/>
      <c r="AF61" s="11"/>
      <c r="AG61" s="103"/>
      <c r="AH61" s="103"/>
      <c r="AI61" s="103"/>
      <c r="AJ61" s="103"/>
      <c r="AK61" s="103"/>
      <c r="AL61" s="103"/>
      <c r="AM61" s="140"/>
      <c r="AN61" s="140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31"/>
      <c r="BO61" s="103"/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</row>
    <row r="62" spans="1:85" s="1" customFormat="1" ht="14.25" x14ac:dyDescent="0.2">
      <c r="A62" s="71"/>
      <c r="B62" s="47"/>
      <c r="C62" s="47"/>
      <c r="D62" s="47"/>
      <c r="E62" s="104">
        <v>0</v>
      </c>
      <c r="F62" s="105" t="s">
        <v>11</v>
      </c>
      <c r="G62" s="104"/>
      <c r="H62" s="71"/>
      <c r="I62" s="71"/>
      <c r="J62" s="71"/>
      <c r="K62" s="11"/>
      <c r="L62" s="11"/>
      <c r="AA62" s="11"/>
      <c r="AB62" s="11"/>
      <c r="AC62" s="11"/>
      <c r="AD62" s="11"/>
      <c r="AE62" s="11"/>
      <c r="AF62" s="11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31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</row>
    <row r="63" spans="1:85" s="1" customFormat="1" ht="14.25" x14ac:dyDescent="0.2">
      <c r="A63" s="71"/>
      <c r="B63" s="47"/>
      <c r="C63" s="47"/>
      <c r="D63" s="47"/>
      <c r="E63" s="104">
        <v>1</v>
      </c>
      <c r="F63" s="105" t="s">
        <v>12</v>
      </c>
      <c r="G63" s="104"/>
      <c r="H63" s="71"/>
      <c r="I63" s="71"/>
      <c r="J63" s="71"/>
      <c r="K63" s="11"/>
      <c r="L63" s="11"/>
      <c r="AA63" s="11"/>
      <c r="AB63" s="11"/>
      <c r="AC63" s="11"/>
      <c r="AD63" s="11"/>
      <c r="AE63" s="11"/>
      <c r="AF63" s="11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31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</row>
    <row r="64" spans="1:85" s="1" customFormat="1" ht="14.25" x14ac:dyDescent="0.2">
      <c r="A64" s="71"/>
      <c r="B64" s="47"/>
      <c r="C64" s="47"/>
      <c r="D64" s="47"/>
      <c r="E64" s="104">
        <v>2</v>
      </c>
      <c r="F64" s="105" t="s">
        <v>13</v>
      </c>
      <c r="G64" s="104"/>
      <c r="H64" s="71"/>
      <c r="I64" s="71"/>
      <c r="J64" s="71"/>
      <c r="K64" s="11"/>
      <c r="L64" s="11"/>
      <c r="AA64" s="11"/>
      <c r="AB64" s="11"/>
      <c r="AC64" s="11"/>
      <c r="AD64" s="11"/>
      <c r="AE64" s="11"/>
      <c r="AF64" s="11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31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</row>
    <row r="65" spans="1:85" s="1" customFormat="1" ht="14.25" x14ac:dyDescent="0.2">
      <c r="A65" s="71"/>
      <c r="B65" s="47"/>
      <c r="C65" s="47"/>
      <c r="D65" s="47"/>
      <c r="E65" s="104">
        <v>3</v>
      </c>
      <c r="F65" s="105" t="s">
        <v>14</v>
      </c>
      <c r="G65" s="104"/>
      <c r="H65" s="71"/>
      <c r="I65" s="71"/>
      <c r="J65" s="71"/>
      <c r="K65" s="11"/>
      <c r="L65" s="11"/>
      <c r="AA65" s="11"/>
      <c r="AB65" s="11"/>
      <c r="AC65" s="11"/>
      <c r="AD65" s="11"/>
      <c r="AE65" s="11"/>
      <c r="AF65" s="11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131"/>
      <c r="BO65" s="103"/>
      <c r="BP65" s="103"/>
      <c r="BQ65" s="103"/>
      <c r="BR65" s="103"/>
      <c r="BS65" s="103"/>
      <c r="BT65" s="103"/>
      <c r="BU65" s="103"/>
      <c r="BV65" s="103"/>
      <c r="BW65" s="103"/>
      <c r="BX65" s="103"/>
      <c r="BY65" s="103"/>
      <c r="BZ65" s="103"/>
      <c r="CA65" s="103"/>
      <c r="CB65" s="103"/>
      <c r="CC65" s="103"/>
      <c r="CD65" s="103"/>
      <c r="CE65" s="103"/>
      <c r="CF65" s="103"/>
      <c r="CG65" s="103"/>
    </row>
    <row r="66" spans="1:85" s="1" customFormat="1" ht="14.25" x14ac:dyDescent="0.2">
      <c r="A66" s="71"/>
      <c r="B66" s="47"/>
      <c r="C66" s="47"/>
      <c r="D66" s="47"/>
      <c r="E66" s="104">
        <v>4</v>
      </c>
      <c r="F66" s="105" t="s">
        <v>15</v>
      </c>
      <c r="G66" s="104"/>
      <c r="H66" s="71"/>
      <c r="I66" s="71"/>
      <c r="J66" s="71"/>
      <c r="K66" s="11"/>
      <c r="L66" s="11"/>
      <c r="AA66" s="11"/>
      <c r="AB66" s="11"/>
      <c r="AC66" s="11"/>
      <c r="AD66" s="11"/>
      <c r="AE66" s="11"/>
      <c r="AF66" s="11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103"/>
      <c r="BI66" s="103"/>
      <c r="BJ66" s="103"/>
      <c r="BK66" s="103"/>
      <c r="BL66" s="103"/>
      <c r="BM66" s="103"/>
      <c r="BN66" s="131"/>
      <c r="BO66" s="103"/>
      <c r="BP66" s="103"/>
      <c r="BQ66" s="103"/>
      <c r="BR66" s="103"/>
      <c r="BS66" s="103"/>
      <c r="BT66" s="103"/>
      <c r="BU66" s="103"/>
      <c r="BV66" s="103"/>
      <c r="BW66" s="103"/>
      <c r="BX66" s="103"/>
      <c r="BY66" s="103"/>
      <c r="BZ66" s="103"/>
      <c r="CA66" s="103"/>
      <c r="CB66" s="103"/>
      <c r="CC66" s="103"/>
      <c r="CD66" s="103"/>
      <c r="CE66" s="103"/>
      <c r="CF66" s="103"/>
      <c r="CG66" s="103"/>
    </row>
    <row r="67" spans="1:85" s="1" customFormat="1" ht="14.25" x14ac:dyDescent="0.2">
      <c r="A67" s="71"/>
      <c r="B67" s="47"/>
      <c r="C67" s="47"/>
      <c r="D67" s="47"/>
      <c r="E67" s="104">
        <v>5</v>
      </c>
      <c r="F67" s="105" t="s">
        <v>32</v>
      </c>
      <c r="G67" s="104"/>
      <c r="H67" s="71"/>
      <c r="I67" s="71"/>
      <c r="J67" s="71"/>
      <c r="K67" s="11"/>
      <c r="L67" s="11"/>
      <c r="AA67" s="11"/>
      <c r="AB67" s="11"/>
      <c r="AC67" s="11"/>
      <c r="AD67" s="11"/>
      <c r="AE67" s="11"/>
      <c r="AF67" s="11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103"/>
      <c r="BI67" s="103"/>
      <c r="BJ67" s="103"/>
      <c r="BK67" s="103"/>
      <c r="BL67" s="103"/>
      <c r="BM67" s="103"/>
      <c r="BN67" s="131"/>
      <c r="BO67" s="103"/>
      <c r="BP67" s="103"/>
      <c r="BQ67" s="103"/>
      <c r="BR67" s="103"/>
      <c r="BS67" s="103"/>
      <c r="BT67" s="103"/>
      <c r="BU67" s="103"/>
      <c r="BV67" s="103"/>
      <c r="BW67" s="103"/>
      <c r="BX67" s="103"/>
      <c r="BY67" s="103"/>
      <c r="BZ67" s="103"/>
      <c r="CA67" s="103"/>
      <c r="CB67" s="103"/>
      <c r="CC67" s="103"/>
      <c r="CD67" s="103"/>
      <c r="CE67" s="103"/>
      <c r="CF67" s="103"/>
      <c r="CG67" s="103"/>
    </row>
    <row r="68" spans="1:85" s="1" customFormat="1" ht="14.25" x14ac:dyDescent="0.2">
      <c r="A68" s="71"/>
      <c r="B68" s="47"/>
      <c r="C68" s="47"/>
      <c r="D68" s="47"/>
      <c r="E68" s="104">
        <v>6</v>
      </c>
      <c r="F68" s="105" t="s">
        <v>84</v>
      </c>
      <c r="G68" s="104"/>
      <c r="H68" s="71"/>
      <c r="I68" s="71"/>
      <c r="J68" s="71"/>
      <c r="K68" s="11"/>
      <c r="L68" s="11"/>
      <c r="AA68" s="11"/>
      <c r="AB68" s="11"/>
      <c r="AC68" s="11"/>
      <c r="AD68" s="11"/>
      <c r="AE68" s="11"/>
      <c r="AF68" s="11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131"/>
      <c r="BO68" s="103"/>
      <c r="BP68" s="103"/>
      <c r="BQ68" s="103"/>
      <c r="BR68" s="103"/>
      <c r="BS68" s="103"/>
      <c r="BT68" s="103"/>
      <c r="BU68" s="103"/>
      <c r="BV68" s="103"/>
      <c r="BW68" s="103"/>
      <c r="BX68" s="103"/>
      <c r="BY68" s="103"/>
      <c r="BZ68" s="103"/>
      <c r="CA68" s="103"/>
      <c r="CB68" s="103"/>
      <c r="CC68" s="103"/>
      <c r="CD68" s="103"/>
      <c r="CE68" s="103"/>
      <c r="CF68" s="103"/>
      <c r="CG68" s="103"/>
    </row>
    <row r="69" spans="1:85" s="1" customFormat="1" ht="14.25" x14ac:dyDescent="0.2">
      <c r="A69" s="71"/>
      <c r="B69" s="47"/>
      <c r="C69" s="47"/>
      <c r="D69" s="47"/>
      <c r="E69" s="104">
        <v>7</v>
      </c>
      <c r="F69" s="105" t="s">
        <v>85</v>
      </c>
      <c r="G69" s="104"/>
      <c r="H69" s="71"/>
      <c r="I69" s="71"/>
      <c r="J69" s="71"/>
      <c r="K69" s="11"/>
      <c r="L69" s="11"/>
      <c r="AA69" s="11"/>
      <c r="AB69" s="11"/>
      <c r="AC69" s="11"/>
      <c r="AD69" s="11"/>
      <c r="AE69" s="11"/>
      <c r="AF69" s="11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/>
      <c r="BG69" s="103"/>
      <c r="BH69" s="103"/>
      <c r="BI69" s="103"/>
      <c r="BJ69" s="103"/>
      <c r="BK69" s="103"/>
      <c r="BL69" s="103"/>
      <c r="BM69" s="103"/>
      <c r="BN69" s="131"/>
      <c r="BO69" s="103"/>
      <c r="BP69" s="103"/>
      <c r="BQ69" s="103"/>
      <c r="BR69" s="103"/>
      <c r="BS69" s="103"/>
      <c r="BT69" s="103"/>
      <c r="BU69" s="103"/>
      <c r="BV69" s="103"/>
      <c r="BW69" s="103"/>
      <c r="BX69" s="103"/>
      <c r="BY69" s="103"/>
      <c r="BZ69" s="103"/>
      <c r="CA69" s="103"/>
      <c r="CB69" s="103"/>
      <c r="CC69" s="103"/>
      <c r="CD69" s="103"/>
      <c r="CE69" s="103"/>
      <c r="CF69" s="103"/>
      <c r="CG69" s="103"/>
    </row>
    <row r="70" spans="1:85" s="1" customFormat="1" x14ac:dyDescent="0.2">
      <c r="A70" s="71"/>
      <c r="B70" s="47"/>
      <c r="C70" s="47"/>
      <c r="D70" s="47"/>
      <c r="E70" s="71"/>
      <c r="F70" s="71"/>
      <c r="G70" s="104"/>
      <c r="H70" s="71"/>
      <c r="I70" s="71"/>
      <c r="J70" s="71"/>
      <c r="K70" s="11"/>
      <c r="L70" s="11"/>
      <c r="AA70" s="11"/>
      <c r="AB70" s="11"/>
      <c r="AC70" s="11"/>
      <c r="AD70" s="11"/>
      <c r="AE70" s="11"/>
      <c r="AF70" s="11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03"/>
      <c r="BL70" s="103"/>
      <c r="BM70" s="103"/>
      <c r="BN70" s="131"/>
      <c r="BO70" s="103"/>
      <c r="BP70" s="103"/>
      <c r="BQ70" s="103"/>
      <c r="BR70" s="103"/>
      <c r="BS70" s="103"/>
      <c r="BT70" s="103"/>
      <c r="BU70" s="103"/>
      <c r="BV70" s="103"/>
      <c r="BW70" s="103"/>
      <c r="BX70" s="103"/>
      <c r="BY70" s="103"/>
      <c r="BZ70" s="103"/>
      <c r="CA70" s="103"/>
      <c r="CB70" s="103"/>
      <c r="CC70" s="103"/>
      <c r="CD70" s="103"/>
      <c r="CE70" s="103"/>
      <c r="CF70" s="103"/>
      <c r="CG70" s="103"/>
    </row>
    <row r="71" spans="1:85" s="1" customFormat="1" x14ac:dyDescent="0.2">
      <c r="A71" s="71"/>
      <c r="B71" s="47"/>
      <c r="C71" s="47"/>
      <c r="D71" s="47"/>
      <c r="E71" s="71"/>
      <c r="F71" s="71"/>
      <c r="G71" s="104"/>
      <c r="H71" s="71"/>
      <c r="I71" s="71"/>
      <c r="J71" s="71"/>
      <c r="AA71" s="11"/>
      <c r="AB71" s="11"/>
      <c r="AC71" s="11"/>
      <c r="AD71" s="11"/>
      <c r="AE71" s="11"/>
      <c r="AF71" s="11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03"/>
      <c r="BF71" s="103"/>
      <c r="BG71" s="103"/>
      <c r="BH71" s="103"/>
      <c r="BI71" s="103"/>
      <c r="BJ71" s="103"/>
      <c r="BK71" s="103"/>
      <c r="BL71" s="103"/>
      <c r="BM71" s="103"/>
      <c r="BN71" s="131"/>
      <c r="BO71" s="103"/>
      <c r="BP71" s="103"/>
      <c r="BQ71" s="103"/>
      <c r="BR71" s="103"/>
      <c r="BS71" s="103"/>
      <c r="BT71" s="103"/>
      <c r="BU71" s="103"/>
      <c r="BV71" s="103"/>
      <c r="BW71" s="103"/>
      <c r="BX71" s="103"/>
      <c r="BY71" s="103"/>
      <c r="BZ71" s="103"/>
      <c r="CA71" s="103"/>
      <c r="CB71" s="103"/>
      <c r="CC71" s="103"/>
      <c r="CD71" s="103"/>
      <c r="CE71" s="103"/>
      <c r="CF71" s="103"/>
      <c r="CG71" s="103"/>
    </row>
    <row r="72" spans="1:85" s="1" customFormat="1" x14ac:dyDescent="0.2">
      <c r="A72" s="71"/>
      <c r="B72" s="47"/>
      <c r="C72" s="47"/>
      <c r="D72" s="47"/>
      <c r="E72" s="47"/>
      <c r="F72" s="47"/>
      <c r="G72" s="47"/>
      <c r="AA72" s="11"/>
      <c r="AB72" s="11"/>
      <c r="AC72" s="11"/>
      <c r="AD72" s="11"/>
      <c r="AE72" s="11"/>
      <c r="AF72" s="11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  <c r="BI72" s="103"/>
      <c r="BJ72" s="103"/>
      <c r="BK72" s="103"/>
      <c r="BL72" s="103"/>
      <c r="BM72" s="103"/>
      <c r="BN72" s="131"/>
      <c r="BO72" s="103"/>
      <c r="BP72" s="103"/>
      <c r="BQ72" s="103"/>
      <c r="BR72" s="103"/>
      <c r="BS72" s="103"/>
      <c r="BT72" s="103"/>
      <c r="BU72" s="103"/>
      <c r="BV72" s="103"/>
      <c r="BW72" s="103"/>
      <c r="BX72" s="103"/>
      <c r="BY72" s="103"/>
      <c r="BZ72" s="103"/>
      <c r="CA72" s="103"/>
      <c r="CB72" s="103"/>
      <c r="CC72" s="103"/>
      <c r="CD72" s="103"/>
      <c r="CE72" s="103"/>
      <c r="CF72" s="103"/>
      <c r="CG72" s="103"/>
    </row>
    <row r="73" spans="1:85" s="1" customFormat="1" x14ac:dyDescent="0.2">
      <c r="A73" s="71"/>
      <c r="B73" s="47"/>
      <c r="C73" s="47"/>
      <c r="D73" s="47"/>
      <c r="E73" s="47"/>
      <c r="F73" s="47"/>
      <c r="G73" s="47"/>
      <c r="AA73" s="11"/>
      <c r="AB73" s="11"/>
      <c r="AC73" s="11"/>
      <c r="AD73" s="11"/>
      <c r="AE73" s="11"/>
      <c r="AF73" s="11"/>
      <c r="AG73" s="10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  <c r="AR73" s="103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103"/>
      <c r="BI73" s="103"/>
      <c r="BJ73" s="103"/>
      <c r="BK73" s="103"/>
      <c r="BL73" s="103"/>
      <c r="BM73" s="103"/>
      <c r="BN73" s="131"/>
      <c r="BO73" s="103"/>
      <c r="BP73" s="103"/>
      <c r="BQ73" s="103"/>
      <c r="BR73" s="103"/>
      <c r="BS73" s="103"/>
      <c r="BT73" s="103"/>
      <c r="BU73" s="103"/>
      <c r="BV73" s="103"/>
      <c r="BW73" s="103"/>
      <c r="BX73" s="103"/>
      <c r="BY73" s="103"/>
      <c r="BZ73" s="103"/>
      <c r="CA73" s="103"/>
      <c r="CB73" s="103"/>
      <c r="CC73" s="103"/>
      <c r="CD73" s="103"/>
      <c r="CE73" s="103"/>
      <c r="CF73" s="103"/>
      <c r="CG73" s="103"/>
    </row>
    <row r="74" spans="1:85" s="1" customFormat="1" x14ac:dyDescent="0.2">
      <c r="A74" s="71"/>
      <c r="B74" s="47"/>
      <c r="C74" s="47"/>
      <c r="D74" s="47"/>
      <c r="E74" s="47"/>
      <c r="F74" s="47"/>
      <c r="G74" s="47"/>
      <c r="AA74" s="11"/>
      <c r="AB74" s="11"/>
      <c r="AC74" s="11"/>
      <c r="AD74" s="11"/>
      <c r="AE74" s="11"/>
      <c r="AF74" s="11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31"/>
      <c r="BO74" s="103"/>
      <c r="BP74" s="103"/>
      <c r="BQ74" s="103"/>
      <c r="BR74" s="103"/>
      <c r="BS74" s="103"/>
      <c r="BT74" s="103"/>
      <c r="BU74" s="103"/>
      <c r="BV74" s="103"/>
      <c r="BW74" s="103"/>
      <c r="BX74" s="103"/>
      <c r="BY74" s="103"/>
      <c r="BZ74" s="103"/>
      <c r="CA74" s="103"/>
      <c r="CB74" s="103"/>
      <c r="CC74" s="103"/>
      <c r="CD74" s="103"/>
      <c r="CE74" s="103"/>
      <c r="CF74" s="103"/>
      <c r="CG74" s="103"/>
    </row>
    <row r="75" spans="1:85" s="1" customFormat="1" x14ac:dyDescent="0.2">
      <c r="A75" s="71"/>
      <c r="B75" s="47"/>
      <c r="C75" s="47"/>
      <c r="D75" s="47"/>
      <c r="E75" s="47"/>
      <c r="F75" s="47"/>
      <c r="G75" s="47"/>
      <c r="AA75" s="11"/>
      <c r="AB75" s="11"/>
      <c r="AC75" s="11"/>
      <c r="AD75" s="11"/>
      <c r="AE75" s="11"/>
      <c r="AF75" s="11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  <c r="BN75" s="131"/>
      <c r="BO75" s="103"/>
      <c r="BP75" s="103"/>
      <c r="BQ75" s="103"/>
      <c r="BR75" s="103"/>
      <c r="BS75" s="103"/>
      <c r="BT75" s="103"/>
      <c r="BU75" s="103"/>
      <c r="BV75" s="103"/>
      <c r="BW75" s="103"/>
      <c r="BX75" s="103"/>
      <c r="BY75" s="103"/>
      <c r="BZ75" s="103"/>
      <c r="CA75" s="103"/>
      <c r="CB75" s="103"/>
      <c r="CC75" s="103"/>
      <c r="CD75" s="103"/>
      <c r="CE75" s="103"/>
      <c r="CF75" s="103"/>
      <c r="CG75" s="103"/>
    </row>
    <row r="76" spans="1:85" s="1" customFormat="1" x14ac:dyDescent="0.2">
      <c r="A76" s="71"/>
      <c r="B76" s="47"/>
      <c r="C76" s="47"/>
      <c r="D76" s="47"/>
      <c r="E76" s="47"/>
      <c r="F76" s="47"/>
      <c r="G76" s="47"/>
      <c r="AA76" s="11"/>
      <c r="AB76" s="11"/>
      <c r="AC76" s="11"/>
      <c r="AD76" s="11"/>
      <c r="AE76" s="11"/>
      <c r="AF76" s="11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31"/>
      <c r="BO76" s="103"/>
      <c r="BP76" s="103"/>
      <c r="BQ76" s="103"/>
      <c r="BR76" s="103"/>
      <c r="BS76" s="103"/>
      <c r="BT76" s="103"/>
      <c r="BU76" s="103"/>
      <c r="BV76" s="103"/>
      <c r="BW76" s="103"/>
      <c r="BX76" s="103"/>
      <c r="BY76" s="103"/>
      <c r="BZ76" s="103"/>
      <c r="CA76" s="103"/>
      <c r="CB76" s="103"/>
      <c r="CC76" s="103"/>
      <c r="CD76" s="103"/>
      <c r="CE76" s="103"/>
      <c r="CF76" s="103"/>
      <c r="CG76" s="103"/>
    </row>
    <row r="77" spans="1:85" s="1" customFormat="1" x14ac:dyDescent="0.2">
      <c r="A77" s="71"/>
      <c r="B77" s="47"/>
      <c r="C77" s="47"/>
      <c r="D77" s="47"/>
      <c r="E77" s="47"/>
      <c r="F77" s="47"/>
      <c r="G77" s="47"/>
      <c r="AA77" s="11"/>
      <c r="AB77" s="11"/>
      <c r="AC77" s="11"/>
      <c r="AD77" s="11"/>
      <c r="AE77" s="11"/>
      <c r="AF77" s="11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131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  <c r="BY77" s="103"/>
      <c r="BZ77" s="103"/>
      <c r="CA77" s="103"/>
      <c r="CB77" s="103"/>
      <c r="CC77" s="103"/>
      <c r="CD77" s="103"/>
      <c r="CE77" s="103"/>
      <c r="CF77" s="103"/>
      <c r="CG77" s="103"/>
    </row>
    <row r="78" spans="1:85" s="1" customFormat="1" x14ac:dyDescent="0.2">
      <c r="A78" s="71"/>
      <c r="B78" s="47"/>
      <c r="C78" s="47"/>
      <c r="D78" s="47"/>
      <c r="E78" s="47"/>
      <c r="F78" s="47"/>
      <c r="G78" s="47"/>
      <c r="AA78" s="11"/>
      <c r="AB78" s="11"/>
      <c r="AC78" s="11"/>
      <c r="AD78" s="11"/>
      <c r="AE78" s="11"/>
      <c r="AF78" s="11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31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3"/>
      <c r="BZ78" s="103"/>
      <c r="CA78" s="103"/>
      <c r="CB78" s="103"/>
      <c r="CC78" s="103"/>
      <c r="CD78" s="103"/>
      <c r="CE78" s="103"/>
      <c r="CF78" s="103"/>
      <c r="CG78" s="103"/>
    </row>
    <row r="79" spans="1:85" s="1" customFormat="1" x14ac:dyDescent="0.2">
      <c r="A79" s="71"/>
      <c r="B79" s="47"/>
      <c r="C79" s="47"/>
      <c r="D79" s="47"/>
      <c r="E79" s="47"/>
      <c r="F79" s="47"/>
      <c r="G79" s="47"/>
      <c r="AA79" s="11"/>
      <c r="AB79" s="11"/>
      <c r="AC79" s="11"/>
      <c r="AD79" s="11"/>
      <c r="AE79" s="11"/>
      <c r="AF79" s="11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131"/>
      <c r="BO79" s="103"/>
      <c r="BP79" s="103"/>
      <c r="BQ79" s="103"/>
      <c r="BR79" s="103"/>
      <c r="BS79" s="103"/>
      <c r="BT79" s="103"/>
      <c r="BU79" s="103"/>
      <c r="BV79" s="103"/>
      <c r="BW79" s="103"/>
      <c r="BX79" s="103"/>
      <c r="BY79" s="103"/>
      <c r="BZ79" s="103"/>
      <c r="CA79" s="103"/>
      <c r="CB79" s="103"/>
      <c r="CC79" s="103"/>
      <c r="CD79" s="103"/>
      <c r="CE79" s="103"/>
      <c r="CF79" s="103"/>
      <c r="CG79" s="103"/>
    </row>
    <row r="80" spans="1:85" s="1" customFormat="1" x14ac:dyDescent="0.2">
      <c r="A80" s="71"/>
      <c r="B80" s="47"/>
      <c r="C80" s="47"/>
      <c r="D80" s="47"/>
      <c r="E80" s="47"/>
      <c r="F80" s="47"/>
      <c r="G80" s="47"/>
      <c r="AA80" s="11"/>
      <c r="AB80" s="11"/>
      <c r="AC80" s="11"/>
      <c r="AD80" s="11"/>
      <c r="AE80" s="11"/>
      <c r="AF80" s="11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131"/>
      <c r="BO80" s="103"/>
      <c r="BP80" s="103"/>
      <c r="BQ80" s="103"/>
      <c r="BR80" s="103"/>
      <c r="BS80" s="103"/>
      <c r="BT80" s="103"/>
      <c r="BU80" s="103"/>
      <c r="BV80" s="103"/>
      <c r="BW80" s="103"/>
      <c r="BX80" s="103"/>
      <c r="BY80" s="103"/>
      <c r="BZ80" s="103"/>
      <c r="CA80" s="103"/>
      <c r="CB80" s="103"/>
      <c r="CC80" s="103"/>
      <c r="CD80" s="103"/>
      <c r="CE80" s="103"/>
      <c r="CF80" s="103"/>
      <c r="CG80" s="103"/>
    </row>
    <row r="81" spans="1:85" s="1" customFormat="1" x14ac:dyDescent="0.2">
      <c r="A81" s="71"/>
      <c r="B81" s="47"/>
      <c r="C81" s="47"/>
      <c r="D81" s="47"/>
      <c r="E81" s="47"/>
      <c r="F81" s="47"/>
      <c r="G81" s="47"/>
      <c r="AA81" s="11"/>
      <c r="AB81" s="11"/>
      <c r="AC81" s="11"/>
      <c r="AD81" s="11"/>
      <c r="AE81" s="11"/>
      <c r="AF81" s="11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  <c r="BH81" s="103"/>
      <c r="BI81" s="103"/>
      <c r="BJ81" s="103"/>
      <c r="BK81" s="103"/>
      <c r="BL81" s="103"/>
      <c r="BM81" s="103"/>
      <c r="BN81" s="131"/>
      <c r="BO81" s="103"/>
      <c r="BP81" s="103"/>
      <c r="BQ81" s="103"/>
      <c r="BR81" s="103"/>
      <c r="BS81" s="103"/>
      <c r="BT81" s="103"/>
      <c r="BU81" s="103"/>
      <c r="BV81" s="103"/>
      <c r="BW81" s="103"/>
      <c r="BX81" s="103"/>
      <c r="BY81" s="103"/>
      <c r="BZ81" s="103"/>
      <c r="CA81" s="103"/>
      <c r="CB81" s="103"/>
      <c r="CC81" s="103"/>
      <c r="CD81" s="103"/>
      <c r="CE81" s="103"/>
      <c r="CF81" s="103"/>
      <c r="CG81" s="103"/>
    </row>
    <row r="82" spans="1:85" s="1" customFormat="1" x14ac:dyDescent="0.2">
      <c r="A82" s="71"/>
      <c r="B82" s="47"/>
      <c r="C82" s="47"/>
      <c r="D82" s="47"/>
      <c r="E82" s="47"/>
      <c r="F82" s="47"/>
      <c r="G82" s="47"/>
      <c r="AA82" s="11"/>
      <c r="AB82" s="11"/>
      <c r="AC82" s="11"/>
      <c r="AD82" s="11"/>
      <c r="AE82" s="11"/>
      <c r="AF82" s="11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  <c r="BH82" s="103"/>
      <c r="BI82" s="103"/>
      <c r="BJ82" s="103"/>
      <c r="BK82" s="103"/>
      <c r="BL82" s="103"/>
      <c r="BM82" s="103"/>
      <c r="BN82" s="131"/>
      <c r="BO82" s="103"/>
      <c r="BP82" s="103"/>
      <c r="BQ82" s="103"/>
      <c r="BR82" s="103"/>
      <c r="BS82" s="103"/>
      <c r="BT82" s="103"/>
      <c r="BU82" s="103"/>
      <c r="BV82" s="103"/>
      <c r="BW82" s="103"/>
      <c r="BX82" s="103"/>
      <c r="BY82" s="103"/>
      <c r="BZ82" s="103"/>
      <c r="CA82" s="103"/>
      <c r="CB82" s="103"/>
      <c r="CC82" s="103"/>
      <c r="CD82" s="103"/>
      <c r="CE82" s="103"/>
      <c r="CF82" s="103"/>
      <c r="CG82" s="103"/>
    </row>
    <row r="83" spans="1:85" s="1" customFormat="1" x14ac:dyDescent="0.2">
      <c r="A83" s="71"/>
      <c r="B83" s="47"/>
      <c r="C83" s="47"/>
      <c r="D83" s="47"/>
      <c r="E83" s="47"/>
      <c r="F83" s="47"/>
      <c r="G83" s="47"/>
      <c r="AA83" s="11"/>
      <c r="AB83" s="11"/>
      <c r="AC83" s="11"/>
      <c r="AD83" s="11"/>
      <c r="AE83" s="11"/>
      <c r="AF83" s="11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/>
      <c r="BG83" s="103"/>
      <c r="BH83" s="103"/>
      <c r="BI83" s="103"/>
      <c r="BJ83" s="103"/>
      <c r="BK83" s="103"/>
      <c r="BL83" s="103"/>
      <c r="BM83" s="103"/>
      <c r="BN83" s="131"/>
      <c r="BO83" s="103"/>
      <c r="BP83" s="103"/>
      <c r="BQ83" s="103"/>
      <c r="BR83" s="103"/>
      <c r="BS83" s="103"/>
      <c r="BT83" s="103"/>
      <c r="BU83" s="103"/>
      <c r="BV83" s="103"/>
      <c r="BW83" s="103"/>
      <c r="BX83" s="103"/>
      <c r="BY83" s="103"/>
      <c r="BZ83" s="103"/>
      <c r="CA83" s="103"/>
      <c r="CB83" s="103"/>
      <c r="CC83" s="103"/>
      <c r="CD83" s="103"/>
      <c r="CE83" s="103"/>
      <c r="CF83" s="103"/>
      <c r="CG83" s="103"/>
    </row>
    <row r="84" spans="1:85" s="1" customFormat="1" x14ac:dyDescent="0.2">
      <c r="A84" s="71"/>
      <c r="B84" s="47"/>
      <c r="C84" s="47"/>
      <c r="D84" s="47"/>
      <c r="E84" s="47"/>
      <c r="F84" s="47"/>
      <c r="G84" s="47"/>
      <c r="AA84" s="11"/>
      <c r="AB84" s="11"/>
      <c r="AC84" s="11"/>
      <c r="AD84" s="11"/>
      <c r="AE84" s="11"/>
      <c r="AF84" s="11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3"/>
      <c r="BG84" s="103"/>
      <c r="BH84" s="103"/>
      <c r="BI84" s="103"/>
      <c r="BJ84" s="103"/>
      <c r="BK84" s="103"/>
      <c r="BL84" s="103"/>
      <c r="BM84" s="103"/>
      <c r="BN84" s="131"/>
      <c r="BO84" s="103"/>
      <c r="BP84" s="103"/>
      <c r="BQ84" s="103"/>
      <c r="BR84" s="103"/>
      <c r="BS84" s="103"/>
      <c r="BT84" s="103"/>
      <c r="BU84" s="103"/>
      <c r="BV84" s="103"/>
      <c r="BW84" s="103"/>
      <c r="BX84" s="103"/>
      <c r="BY84" s="103"/>
      <c r="BZ84" s="103"/>
      <c r="CA84" s="103"/>
      <c r="CB84" s="103"/>
      <c r="CC84" s="103"/>
      <c r="CD84" s="103"/>
      <c r="CE84" s="103"/>
      <c r="CF84" s="103"/>
      <c r="CG84" s="103"/>
    </row>
    <row r="85" spans="1:85" s="1" customFormat="1" x14ac:dyDescent="0.2">
      <c r="A85" s="71"/>
      <c r="B85" s="47"/>
      <c r="C85" s="47"/>
      <c r="D85" s="47"/>
      <c r="E85" s="47"/>
      <c r="F85" s="47"/>
      <c r="G85" s="47"/>
      <c r="AA85" s="11"/>
      <c r="AB85" s="11"/>
      <c r="AC85" s="11"/>
      <c r="AD85" s="11"/>
      <c r="AE85" s="11"/>
      <c r="AF85" s="11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31"/>
      <c r="BO85" s="103"/>
      <c r="BP85" s="103"/>
      <c r="BQ85" s="103"/>
      <c r="BR85" s="103"/>
      <c r="BS85" s="103"/>
      <c r="BT85" s="103"/>
      <c r="BU85" s="103"/>
      <c r="BV85" s="103"/>
      <c r="BW85" s="103"/>
      <c r="BX85" s="103"/>
      <c r="BY85" s="103"/>
      <c r="BZ85" s="103"/>
      <c r="CA85" s="103"/>
      <c r="CB85" s="103"/>
      <c r="CC85" s="103"/>
      <c r="CD85" s="103"/>
      <c r="CE85" s="103"/>
      <c r="CF85" s="103"/>
      <c r="CG85" s="103"/>
    </row>
    <row r="86" spans="1:85" s="1" customFormat="1" x14ac:dyDescent="0.2">
      <c r="A86" s="71"/>
      <c r="B86" s="47"/>
      <c r="C86" s="47"/>
      <c r="D86" s="47"/>
      <c r="E86" s="47"/>
      <c r="F86" s="47"/>
      <c r="G86" s="47"/>
      <c r="AA86" s="11"/>
      <c r="AB86" s="11"/>
      <c r="AC86" s="11"/>
      <c r="AD86" s="11"/>
      <c r="AE86" s="11"/>
      <c r="AF86" s="11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31"/>
      <c r="BO86" s="103"/>
      <c r="BP86" s="103"/>
      <c r="BQ86" s="103"/>
      <c r="BR86" s="103"/>
      <c r="BS86" s="103"/>
      <c r="BT86" s="103"/>
      <c r="BU86" s="103"/>
      <c r="BV86" s="103"/>
      <c r="BW86" s="103"/>
      <c r="BX86" s="103"/>
      <c r="BY86" s="103"/>
      <c r="BZ86" s="103"/>
      <c r="CA86" s="103"/>
      <c r="CB86" s="103"/>
      <c r="CC86" s="103"/>
      <c r="CD86" s="103"/>
      <c r="CE86" s="103"/>
      <c r="CF86" s="103"/>
      <c r="CG86" s="103"/>
    </row>
    <row r="87" spans="1:85" s="1" customFormat="1" x14ac:dyDescent="0.2">
      <c r="A87" s="71"/>
      <c r="B87" s="47"/>
      <c r="C87" s="47"/>
      <c r="D87" s="47"/>
      <c r="E87" s="47"/>
      <c r="F87" s="47"/>
      <c r="G87" s="47"/>
      <c r="AA87" s="11"/>
      <c r="AB87" s="11"/>
      <c r="AC87" s="11"/>
      <c r="AD87" s="11"/>
      <c r="AE87" s="11"/>
      <c r="AF87" s="11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03"/>
      <c r="BM87" s="103"/>
      <c r="BN87" s="131"/>
      <c r="BO87" s="103"/>
      <c r="BP87" s="103"/>
      <c r="BQ87" s="103"/>
      <c r="BR87" s="103"/>
      <c r="BS87" s="103"/>
      <c r="BT87" s="103"/>
      <c r="BU87" s="103"/>
      <c r="BV87" s="103"/>
      <c r="BW87" s="103"/>
      <c r="BX87" s="103"/>
      <c r="BY87" s="103"/>
      <c r="BZ87" s="103"/>
      <c r="CA87" s="103"/>
      <c r="CB87" s="103"/>
      <c r="CC87" s="103"/>
      <c r="CD87" s="103"/>
      <c r="CE87" s="103"/>
      <c r="CF87" s="103"/>
      <c r="CG87" s="103"/>
    </row>
    <row r="88" spans="1:85" s="1" customFormat="1" x14ac:dyDescent="0.2">
      <c r="A88" s="71"/>
      <c r="B88" s="47"/>
      <c r="C88" s="47"/>
      <c r="D88" s="47"/>
      <c r="E88" s="47"/>
      <c r="F88" s="47"/>
      <c r="G88" s="47"/>
      <c r="AA88" s="11"/>
      <c r="AB88" s="11"/>
      <c r="AC88" s="11"/>
      <c r="AD88" s="11"/>
      <c r="AE88" s="11"/>
      <c r="AF88" s="11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31"/>
      <c r="BO88" s="103"/>
      <c r="BP88" s="103"/>
      <c r="BQ88" s="103"/>
      <c r="BR88" s="103"/>
      <c r="BS88" s="103"/>
      <c r="BT88" s="103"/>
      <c r="BU88" s="103"/>
      <c r="BV88" s="103"/>
      <c r="BW88" s="103"/>
      <c r="BX88" s="103"/>
      <c r="BY88" s="103"/>
      <c r="BZ88" s="103"/>
      <c r="CA88" s="103"/>
      <c r="CB88" s="103"/>
      <c r="CC88" s="103"/>
      <c r="CD88" s="103"/>
      <c r="CE88" s="103"/>
      <c r="CF88" s="103"/>
      <c r="CG88" s="103"/>
    </row>
    <row r="89" spans="1:85" s="1" customFormat="1" x14ac:dyDescent="0.2">
      <c r="A89" s="71"/>
      <c r="B89" s="47"/>
      <c r="C89" s="47"/>
      <c r="D89" s="47"/>
      <c r="E89" s="47"/>
      <c r="F89" s="47"/>
      <c r="G89" s="47"/>
      <c r="AA89" s="11"/>
      <c r="AB89" s="11"/>
      <c r="AC89" s="11"/>
      <c r="AD89" s="11"/>
      <c r="AE89" s="11"/>
      <c r="AF89" s="11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31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</row>
    <row r="90" spans="1:85" s="1" customFormat="1" x14ac:dyDescent="0.2">
      <c r="A90" s="71"/>
      <c r="B90" s="47"/>
      <c r="C90" s="47"/>
      <c r="D90" s="47"/>
      <c r="E90" s="47"/>
      <c r="F90" s="47"/>
      <c r="G90" s="47"/>
      <c r="AA90" s="11"/>
      <c r="AB90" s="11"/>
      <c r="AC90" s="11"/>
      <c r="AD90" s="11"/>
      <c r="AE90" s="11"/>
      <c r="AF90" s="11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03"/>
      <c r="BM90" s="103"/>
      <c r="BN90" s="131"/>
      <c r="BO90" s="103"/>
      <c r="BP90" s="103"/>
      <c r="BQ90" s="103"/>
      <c r="BR90" s="103"/>
      <c r="BS90" s="103"/>
      <c r="BT90" s="103"/>
      <c r="BU90" s="103"/>
      <c r="BV90" s="103"/>
      <c r="BW90" s="103"/>
      <c r="BX90" s="103"/>
      <c r="BY90" s="103"/>
      <c r="BZ90" s="103"/>
      <c r="CA90" s="103"/>
      <c r="CB90" s="103"/>
      <c r="CC90" s="103"/>
      <c r="CD90" s="103"/>
      <c r="CE90" s="103"/>
      <c r="CF90" s="103"/>
      <c r="CG90" s="103"/>
    </row>
    <row r="91" spans="1:85" s="1" customFormat="1" x14ac:dyDescent="0.2">
      <c r="A91" s="71"/>
      <c r="B91" s="47"/>
      <c r="C91" s="47"/>
      <c r="D91" s="47"/>
      <c r="E91" s="47"/>
      <c r="F91" s="47"/>
      <c r="G91" s="47"/>
      <c r="AA91" s="11"/>
      <c r="AB91" s="11"/>
      <c r="AC91" s="11"/>
      <c r="AD91" s="11"/>
      <c r="AE91" s="11"/>
      <c r="AF91" s="11"/>
      <c r="AG91" s="103"/>
      <c r="AH91" s="103"/>
      <c r="AI91" s="103"/>
      <c r="AJ91" s="103"/>
      <c r="AK91" s="103"/>
      <c r="AL91" s="103"/>
      <c r="AM91" s="103"/>
      <c r="AN91" s="103"/>
      <c r="AO91" s="103"/>
      <c r="AP91" s="103"/>
      <c r="AQ91" s="103"/>
      <c r="AR91" s="103"/>
      <c r="AS91" s="103"/>
      <c r="AT91" s="103"/>
      <c r="AU91" s="103"/>
      <c r="AV91" s="103"/>
      <c r="AW91" s="103"/>
      <c r="AX91" s="103"/>
      <c r="AY91" s="103"/>
      <c r="AZ91" s="103"/>
      <c r="BA91" s="103"/>
      <c r="BB91" s="103"/>
      <c r="BC91" s="103"/>
      <c r="BD91" s="103"/>
      <c r="BE91" s="103"/>
      <c r="BF91" s="103"/>
      <c r="BG91" s="103"/>
      <c r="BH91" s="103"/>
      <c r="BI91" s="103"/>
      <c r="BJ91" s="103"/>
      <c r="BK91" s="103"/>
      <c r="BL91" s="103"/>
      <c r="BM91" s="103"/>
      <c r="BN91" s="131"/>
      <c r="BO91" s="103"/>
      <c r="BP91" s="103"/>
      <c r="BQ91" s="103"/>
      <c r="BR91" s="103"/>
      <c r="BS91" s="103"/>
      <c r="BT91" s="103"/>
      <c r="BU91" s="103"/>
      <c r="BV91" s="103"/>
      <c r="BW91" s="103"/>
      <c r="BX91" s="103"/>
      <c r="BY91" s="103"/>
      <c r="BZ91" s="103"/>
      <c r="CA91" s="103"/>
      <c r="CB91" s="103"/>
      <c r="CC91" s="103"/>
      <c r="CD91" s="103"/>
      <c r="CE91" s="103"/>
      <c r="CF91" s="103"/>
      <c r="CG91" s="103"/>
    </row>
    <row r="92" spans="1:85" s="1" customFormat="1" x14ac:dyDescent="0.2">
      <c r="A92" s="71"/>
      <c r="B92" s="47"/>
      <c r="C92" s="47"/>
      <c r="D92" s="47"/>
      <c r="E92" s="47"/>
      <c r="F92" s="47"/>
      <c r="G92" s="47"/>
      <c r="AA92" s="11"/>
      <c r="AB92" s="11"/>
      <c r="AC92" s="11"/>
      <c r="AD92" s="11"/>
      <c r="AE92" s="11"/>
      <c r="AF92" s="11"/>
      <c r="AG92" s="103"/>
      <c r="AH92" s="103"/>
      <c r="AI92" s="103"/>
      <c r="AJ92" s="103"/>
      <c r="AK92" s="103"/>
      <c r="AL92" s="103"/>
      <c r="AM92" s="103"/>
      <c r="AN92" s="103"/>
      <c r="AO92" s="103"/>
      <c r="AP92" s="103"/>
      <c r="AQ92" s="103"/>
      <c r="AR92" s="103"/>
      <c r="AS92" s="103"/>
      <c r="AT92" s="103"/>
      <c r="AU92" s="103"/>
      <c r="AV92" s="103"/>
      <c r="AW92" s="103"/>
      <c r="AX92" s="103"/>
      <c r="AY92" s="103"/>
      <c r="AZ92" s="103"/>
      <c r="BA92" s="103"/>
      <c r="BB92" s="103"/>
      <c r="BC92" s="103"/>
      <c r="BD92" s="103"/>
      <c r="BE92" s="103"/>
      <c r="BF92" s="103"/>
      <c r="BG92" s="103"/>
      <c r="BH92" s="103"/>
      <c r="BI92" s="103"/>
      <c r="BJ92" s="103"/>
      <c r="BK92" s="103"/>
      <c r="BL92" s="103"/>
      <c r="BM92" s="103"/>
      <c r="BN92" s="131"/>
      <c r="BO92" s="103"/>
      <c r="BP92" s="103"/>
      <c r="BQ92" s="103"/>
      <c r="BR92" s="103"/>
      <c r="BS92" s="103"/>
      <c r="BT92" s="103"/>
      <c r="BU92" s="103"/>
      <c r="BV92" s="103"/>
      <c r="BW92" s="103"/>
      <c r="BX92" s="103"/>
      <c r="BY92" s="103"/>
      <c r="BZ92" s="103"/>
      <c r="CA92" s="103"/>
      <c r="CB92" s="103"/>
      <c r="CC92" s="103"/>
      <c r="CD92" s="103"/>
      <c r="CE92" s="103"/>
      <c r="CF92" s="103"/>
      <c r="CG92" s="103"/>
    </row>
    <row r="93" spans="1:85" s="1" customFormat="1" x14ac:dyDescent="0.2">
      <c r="A93" s="71"/>
      <c r="B93" s="47"/>
      <c r="C93" s="47"/>
      <c r="D93" s="47"/>
      <c r="E93" s="47"/>
      <c r="F93" s="47"/>
      <c r="G93" s="47"/>
      <c r="AA93" s="11"/>
      <c r="AB93" s="11"/>
      <c r="AC93" s="11"/>
      <c r="AD93" s="11"/>
      <c r="AE93" s="11"/>
      <c r="AF93" s="11"/>
      <c r="AG93" s="103"/>
      <c r="AH93" s="103"/>
      <c r="AI93" s="103"/>
      <c r="AJ93" s="103"/>
      <c r="AK93" s="103"/>
      <c r="AL93" s="103"/>
      <c r="AM93" s="103"/>
      <c r="AN93" s="103"/>
      <c r="AO93" s="103"/>
      <c r="AP93" s="103"/>
      <c r="AQ93" s="103"/>
      <c r="AR93" s="103"/>
      <c r="AS93" s="103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3"/>
      <c r="BE93" s="103"/>
      <c r="BF93" s="103"/>
      <c r="BG93" s="103"/>
      <c r="BH93" s="103"/>
      <c r="BI93" s="103"/>
      <c r="BJ93" s="103"/>
      <c r="BK93" s="103"/>
      <c r="BL93" s="103"/>
      <c r="BM93" s="103"/>
      <c r="BN93" s="131"/>
      <c r="BO93" s="103"/>
      <c r="BP93" s="103"/>
      <c r="BQ93" s="103"/>
      <c r="BR93" s="103"/>
      <c r="BS93" s="103"/>
      <c r="BT93" s="103"/>
      <c r="BU93" s="103"/>
      <c r="BV93" s="103"/>
      <c r="BW93" s="103"/>
      <c r="BX93" s="103"/>
      <c r="BY93" s="103"/>
      <c r="BZ93" s="103"/>
      <c r="CA93" s="103"/>
      <c r="CB93" s="103"/>
      <c r="CC93" s="103"/>
      <c r="CD93" s="103"/>
      <c r="CE93" s="103"/>
      <c r="CF93" s="103"/>
      <c r="CG93" s="103"/>
    </row>
    <row r="94" spans="1:85" s="1" customFormat="1" x14ac:dyDescent="0.2">
      <c r="A94" s="71"/>
      <c r="B94" s="47"/>
      <c r="C94" s="47"/>
      <c r="D94" s="47"/>
      <c r="E94" s="47"/>
      <c r="F94" s="47"/>
      <c r="G94" s="47"/>
      <c r="AA94" s="11"/>
      <c r="AB94" s="11"/>
      <c r="AC94" s="11"/>
      <c r="AD94" s="11"/>
      <c r="AE94" s="11"/>
      <c r="AF94" s="11"/>
      <c r="AG94" s="103"/>
      <c r="AH94" s="103"/>
      <c r="AI94" s="103"/>
      <c r="AJ94" s="103"/>
      <c r="AK94" s="103"/>
      <c r="AL94" s="103"/>
      <c r="AM94" s="103"/>
      <c r="AN94" s="103"/>
      <c r="AO94" s="103"/>
      <c r="AP94" s="103"/>
      <c r="AQ94" s="103"/>
      <c r="AR94" s="103"/>
      <c r="AS94" s="103"/>
      <c r="AT94" s="103"/>
      <c r="AU94" s="103"/>
      <c r="AV94" s="103"/>
      <c r="AW94" s="103"/>
      <c r="AX94" s="103"/>
      <c r="AY94" s="103"/>
      <c r="AZ94" s="103"/>
      <c r="BA94" s="103"/>
      <c r="BB94" s="103"/>
      <c r="BC94" s="103"/>
      <c r="BD94" s="103"/>
      <c r="BE94" s="103"/>
      <c r="BF94" s="103"/>
      <c r="BG94" s="103"/>
      <c r="BH94" s="103"/>
      <c r="BI94" s="103"/>
      <c r="BJ94" s="103"/>
      <c r="BK94" s="103"/>
      <c r="BL94" s="103"/>
      <c r="BM94" s="103"/>
      <c r="BN94" s="131"/>
      <c r="BO94" s="103"/>
      <c r="BP94" s="103"/>
      <c r="BQ94" s="103"/>
      <c r="BR94" s="103"/>
      <c r="BS94" s="103"/>
      <c r="BT94" s="103"/>
      <c r="BU94" s="103"/>
      <c r="BV94" s="103"/>
      <c r="BW94" s="103"/>
      <c r="BX94" s="103"/>
      <c r="BY94" s="103"/>
      <c r="BZ94" s="103"/>
      <c r="CA94" s="103"/>
      <c r="CB94" s="103"/>
      <c r="CC94" s="103"/>
      <c r="CD94" s="103"/>
      <c r="CE94" s="103"/>
      <c r="CF94" s="103"/>
      <c r="CG94" s="103"/>
    </row>
    <row r="95" spans="1:85" s="1" customFormat="1" x14ac:dyDescent="0.2">
      <c r="A95" s="71"/>
      <c r="B95" s="47"/>
      <c r="C95" s="47"/>
      <c r="D95" s="47"/>
      <c r="E95" s="47"/>
      <c r="F95" s="47"/>
      <c r="G95" s="47"/>
      <c r="AA95" s="11"/>
      <c r="AB95" s="11"/>
      <c r="AC95" s="11"/>
      <c r="AD95" s="11"/>
      <c r="AE95" s="11"/>
      <c r="AF95" s="11"/>
      <c r="AG95" s="103"/>
      <c r="AH95" s="103"/>
      <c r="AI95" s="103"/>
      <c r="AJ95" s="103"/>
      <c r="AK95" s="103"/>
      <c r="AL95" s="103"/>
      <c r="AM95" s="103"/>
      <c r="AN95" s="103"/>
      <c r="AO95" s="103"/>
      <c r="AP95" s="103"/>
      <c r="AQ95" s="103"/>
      <c r="AR95" s="103"/>
      <c r="AS95" s="103"/>
      <c r="AT95" s="103"/>
      <c r="AU95" s="103"/>
      <c r="AV95" s="103"/>
      <c r="AW95" s="103"/>
      <c r="AX95" s="103"/>
      <c r="AY95" s="103"/>
      <c r="AZ95" s="103"/>
      <c r="BA95" s="103"/>
      <c r="BB95" s="103"/>
      <c r="BC95" s="103"/>
      <c r="BD95" s="103"/>
      <c r="BE95" s="103"/>
      <c r="BF95" s="103"/>
      <c r="BG95" s="103"/>
      <c r="BH95" s="103"/>
      <c r="BI95" s="103"/>
      <c r="BJ95" s="103"/>
      <c r="BK95" s="103"/>
      <c r="BL95" s="103"/>
      <c r="BM95" s="103"/>
      <c r="BN95" s="131"/>
      <c r="BO95" s="103"/>
      <c r="BP95" s="103"/>
      <c r="BQ95" s="103"/>
      <c r="BR95" s="103"/>
      <c r="BS95" s="103"/>
      <c r="BT95" s="103"/>
      <c r="BU95" s="103"/>
      <c r="BV95" s="103"/>
      <c r="BW95" s="103"/>
      <c r="BX95" s="103"/>
      <c r="BY95" s="103"/>
      <c r="BZ95" s="103"/>
      <c r="CA95" s="103"/>
      <c r="CB95" s="103"/>
      <c r="CC95" s="103"/>
      <c r="CD95" s="103"/>
      <c r="CE95" s="103"/>
      <c r="CF95" s="103"/>
      <c r="CG95" s="103"/>
    </row>
    <row r="96" spans="1:85" s="1" customFormat="1" x14ac:dyDescent="0.2">
      <c r="A96" s="71"/>
      <c r="B96" s="47"/>
      <c r="C96" s="47"/>
      <c r="D96" s="47"/>
      <c r="E96" s="47"/>
      <c r="F96" s="47"/>
      <c r="G96" s="47"/>
      <c r="AA96" s="11"/>
      <c r="AB96" s="11"/>
      <c r="AC96" s="11"/>
      <c r="AD96" s="11"/>
      <c r="AE96" s="11"/>
      <c r="AF96" s="11"/>
      <c r="AG96" s="103"/>
      <c r="AH96" s="103"/>
      <c r="AI96" s="103"/>
      <c r="AJ96" s="103"/>
      <c r="AK96" s="103"/>
      <c r="AL96" s="103"/>
      <c r="AM96" s="103"/>
      <c r="AN96" s="103"/>
      <c r="AO96" s="103"/>
      <c r="AP96" s="103"/>
      <c r="AQ96" s="103"/>
      <c r="AR96" s="103"/>
      <c r="AS96" s="103"/>
      <c r="AT96" s="103"/>
      <c r="AU96" s="103"/>
      <c r="AV96" s="103"/>
      <c r="AW96" s="103"/>
      <c r="AX96" s="103"/>
      <c r="AY96" s="103"/>
      <c r="AZ96" s="103"/>
      <c r="BA96" s="103"/>
      <c r="BB96" s="103"/>
      <c r="BC96" s="103"/>
      <c r="BD96" s="103"/>
      <c r="BE96" s="103"/>
      <c r="BF96" s="103"/>
      <c r="BG96" s="103"/>
      <c r="BH96" s="103"/>
      <c r="BI96" s="103"/>
      <c r="BJ96" s="103"/>
      <c r="BK96" s="103"/>
      <c r="BL96" s="103"/>
      <c r="BM96" s="103"/>
      <c r="BN96" s="131"/>
      <c r="BO96" s="103"/>
      <c r="BP96" s="103"/>
      <c r="BQ96" s="103"/>
      <c r="BR96" s="103"/>
      <c r="BS96" s="103"/>
      <c r="BT96" s="103"/>
      <c r="BU96" s="103"/>
      <c r="BV96" s="103"/>
      <c r="BW96" s="103"/>
      <c r="BX96" s="103"/>
      <c r="BY96" s="103"/>
      <c r="BZ96" s="103"/>
      <c r="CA96" s="103"/>
      <c r="CB96" s="103"/>
      <c r="CC96" s="103"/>
      <c r="CD96" s="103"/>
      <c r="CE96" s="103"/>
      <c r="CF96" s="103"/>
      <c r="CG96" s="103"/>
    </row>
    <row r="97" spans="1:85" s="1" customFormat="1" x14ac:dyDescent="0.2">
      <c r="A97" s="71"/>
      <c r="B97" s="47"/>
      <c r="C97" s="47"/>
      <c r="D97" s="47"/>
      <c r="E97" s="47"/>
      <c r="F97" s="47"/>
      <c r="G97" s="47"/>
      <c r="AA97" s="11"/>
      <c r="AB97" s="11"/>
      <c r="AC97" s="11"/>
      <c r="AD97" s="11"/>
      <c r="AE97" s="11"/>
      <c r="AF97" s="11"/>
      <c r="AG97" s="103"/>
      <c r="AH97" s="103"/>
      <c r="AI97" s="103"/>
      <c r="AJ97" s="103"/>
      <c r="AK97" s="103"/>
      <c r="AL97" s="103"/>
      <c r="AM97" s="103"/>
      <c r="AN97" s="103"/>
      <c r="AO97" s="103"/>
      <c r="AP97" s="103"/>
      <c r="AQ97" s="103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  <c r="BB97" s="103"/>
      <c r="BC97" s="103"/>
      <c r="BD97" s="103"/>
      <c r="BE97" s="103"/>
      <c r="BF97" s="103"/>
      <c r="BG97" s="103"/>
      <c r="BH97" s="103"/>
      <c r="BI97" s="103"/>
      <c r="BJ97" s="103"/>
      <c r="BK97" s="103"/>
      <c r="BL97" s="103"/>
      <c r="BM97" s="103"/>
      <c r="BN97" s="131"/>
      <c r="BO97" s="103"/>
      <c r="BP97" s="103"/>
      <c r="BQ97" s="103"/>
      <c r="BR97" s="103"/>
      <c r="BS97" s="103"/>
      <c r="BT97" s="103"/>
      <c r="BU97" s="103"/>
      <c r="BV97" s="103"/>
      <c r="BW97" s="103"/>
      <c r="BX97" s="103"/>
      <c r="BY97" s="103"/>
      <c r="BZ97" s="103"/>
      <c r="CA97" s="103"/>
      <c r="CB97" s="103"/>
      <c r="CC97" s="103"/>
      <c r="CD97" s="103"/>
      <c r="CE97" s="103"/>
      <c r="CF97" s="103"/>
      <c r="CG97" s="103"/>
    </row>
    <row r="98" spans="1:85" s="1" customFormat="1" x14ac:dyDescent="0.2">
      <c r="A98" s="71"/>
      <c r="B98" s="47"/>
      <c r="C98" s="47"/>
      <c r="D98" s="47"/>
      <c r="E98" s="47"/>
      <c r="F98" s="47"/>
      <c r="G98" s="47"/>
      <c r="AA98" s="11"/>
      <c r="AB98" s="11"/>
      <c r="AC98" s="11"/>
      <c r="AD98" s="11"/>
      <c r="AE98" s="11"/>
      <c r="AF98" s="11"/>
      <c r="AG98" s="103"/>
      <c r="AH98" s="103"/>
      <c r="AI98" s="103"/>
      <c r="AJ98" s="103"/>
      <c r="AK98" s="103"/>
      <c r="AL98" s="103"/>
      <c r="AM98" s="103"/>
      <c r="AN98" s="103"/>
      <c r="AO98" s="103"/>
      <c r="AP98" s="103"/>
      <c r="AQ98" s="103"/>
      <c r="AR98" s="103"/>
      <c r="AS98" s="103"/>
      <c r="AT98" s="103"/>
      <c r="AU98" s="103"/>
      <c r="AV98" s="103"/>
      <c r="AW98" s="103"/>
      <c r="AX98" s="103"/>
      <c r="AY98" s="103"/>
      <c r="AZ98" s="103"/>
      <c r="BA98" s="103"/>
      <c r="BB98" s="103"/>
      <c r="BC98" s="103"/>
      <c r="BD98" s="103"/>
      <c r="BE98" s="103"/>
      <c r="BF98" s="103"/>
      <c r="BG98" s="103"/>
      <c r="BH98" s="103"/>
      <c r="BI98" s="103"/>
      <c r="BJ98" s="103"/>
      <c r="BK98" s="103"/>
      <c r="BL98" s="103"/>
      <c r="BM98" s="103"/>
      <c r="BN98" s="131"/>
      <c r="BO98" s="103"/>
      <c r="BP98" s="103"/>
      <c r="BQ98" s="103"/>
      <c r="BR98" s="103"/>
      <c r="BS98" s="103"/>
      <c r="BT98" s="103"/>
      <c r="BU98" s="103"/>
      <c r="BV98" s="103"/>
      <c r="BW98" s="103"/>
      <c r="BX98" s="103"/>
      <c r="BY98" s="103"/>
      <c r="BZ98" s="103"/>
      <c r="CA98" s="103"/>
      <c r="CB98" s="103"/>
      <c r="CC98" s="103"/>
      <c r="CD98" s="103"/>
      <c r="CE98" s="103"/>
      <c r="CF98" s="103"/>
      <c r="CG98" s="103"/>
    </row>
    <row r="99" spans="1:85" s="1" customFormat="1" x14ac:dyDescent="0.2">
      <c r="A99" s="71"/>
      <c r="B99" s="47"/>
      <c r="C99" s="47"/>
      <c r="D99" s="47"/>
      <c r="E99" s="47"/>
      <c r="F99" s="47"/>
      <c r="G99" s="47"/>
      <c r="AA99" s="11"/>
      <c r="AB99" s="11"/>
      <c r="AC99" s="11"/>
      <c r="AD99" s="11"/>
      <c r="AE99" s="11"/>
      <c r="AF99" s="11"/>
      <c r="AG99" s="103"/>
      <c r="AH99" s="103"/>
      <c r="AI99" s="103"/>
      <c r="AJ99" s="103"/>
      <c r="AK99" s="103"/>
      <c r="AL99" s="103"/>
      <c r="AM99" s="103"/>
      <c r="AN99" s="103"/>
      <c r="AO99" s="103"/>
      <c r="AP99" s="103"/>
      <c r="AQ99" s="103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03"/>
      <c r="BC99" s="103"/>
      <c r="BD99" s="103"/>
      <c r="BE99" s="103"/>
      <c r="BF99" s="103"/>
      <c r="BG99" s="103"/>
      <c r="BH99" s="103"/>
      <c r="BI99" s="103"/>
      <c r="BJ99" s="103"/>
      <c r="BK99" s="103"/>
      <c r="BL99" s="103"/>
      <c r="BM99" s="103"/>
      <c r="BN99" s="131"/>
      <c r="BO99" s="103"/>
      <c r="BP99" s="103"/>
      <c r="BQ99" s="103"/>
      <c r="BR99" s="103"/>
      <c r="BS99" s="103"/>
      <c r="BT99" s="103"/>
      <c r="BU99" s="103"/>
      <c r="BV99" s="103"/>
      <c r="BW99" s="103"/>
      <c r="BX99" s="103"/>
      <c r="BY99" s="103"/>
      <c r="BZ99" s="103"/>
      <c r="CA99" s="103"/>
      <c r="CB99" s="103"/>
      <c r="CC99" s="103"/>
      <c r="CD99" s="103"/>
      <c r="CE99" s="103"/>
      <c r="CF99" s="103"/>
      <c r="CG99" s="103"/>
    </row>
    <row r="100" spans="1:85" s="1" customFormat="1" x14ac:dyDescent="0.2">
      <c r="A100" s="71"/>
      <c r="B100" s="47"/>
      <c r="C100" s="47"/>
      <c r="D100" s="47"/>
      <c r="E100" s="47"/>
      <c r="F100" s="47"/>
      <c r="G100" s="47"/>
      <c r="AA100" s="11"/>
      <c r="AB100" s="11"/>
      <c r="AC100" s="11"/>
      <c r="AD100" s="11"/>
      <c r="AE100" s="11"/>
      <c r="AF100" s="11"/>
      <c r="AG100" s="103"/>
      <c r="AH100" s="103"/>
      <c r="AI100" s="103"/>
      <c r="AJ100" s="103"/>
      <c r="AK100" s="103"/>
      <c r="AL100" s="103"/>
      <c r="AM100" s="103"/>
      <c r="AN100" s="103"/>
      <c r="AO100" s="103"/>
      <c r="AP100" s="103"/>
      <c r="AQ100" s="103"/>
      <c r="AR100" s="103"/>
      <c r="AS100" s="103"/>
      <c r="AT100" s="103"/>
      <c r="AU100" s="103"/>
      <c r="AV100" s="103"/>
      <c r="AW100" s="103"/>
      <c r="AX100" s="103"/>
      <c r="AY100" s="103"/>
      <c r="AZ100" s="103"/>
      <c r="BA100" s="103"/>
      <c r="BB100" s="103"/>
      <c r="BC100" s="103"/>
      <c r="BD100" s="103"/>
      <c r="BE100" s="103"/>
      <c r="BF100" s="103"/>
      <c r="BG100" s="103"/>
      <c r="BH100" s="103"/>
      <c r="BI100" s="103"/>
      <c r="BJ100" s="103"/>
      <c r="BK100" s="103"/>
      <c r="BL100" s="103"/>
      <c r="BM100" s="103"/>
      <c r="BN100" s="131"/>
      <c r="BO100" s="103"/>
      <c r="BP100" s="103"/>
      <c r="BQ100" s="103"/>
      <c r="BR100" s="103"/>
      <c r="BS100" s="103"/>
      <c r="BT100" s="103"/>
      <c r="BU100" s="103"/>
      <c r="BV100" s="103"/>
      <c r="BW100" s="103"/>
      <c r="BX100" s="103"/>
      <c r="BY100" s="103"/>
      <c r="BZ100" s="103"/>
      <c r="CA100" s="103"/>
      <c r="CB100" s="103"/>
      <c r="CC100" s="103"/>
      <c r="CD100" s="103"/>
      <c r="CE100" s="103"/>
      <c r="CF100" s="103"/>
      <c r="CG100" s="103"/>
    </row>
    <row r="101" spans="1:85" s="1" customFormat="1" x14ac:dyDescent="0.2">
      <c r="A101" s="71"/>
      <c r="B101" s="47"/>
      <c r="C101" s="47"/>
      <c r="D101" s="47"/>
      <c r="E101" s="47"/>
      <c r="F101" s="47"/>
      <c r="G101" s="47"/>
      <c r="AA101" s="11"/>
      <c r="AB101" s="11"/>
      <c r="AC101" s="11"/>
      <c r="AD101" s="11"/>
      <c r="AE101" s="11"/>
      <c r="AF101" s="11"/>
      <c r="AG101" s="103"/>
      <c r="AH101" s="103"/>
      <c r="AI101" s="103"/>
      <c r="AJ101" s="103"/>
      <c r="AK101" s="103"/>
      <c r="AL101" s="103"/>
      <c r="AM101" s="103"/>
      <c r="AN101" s="103"/>
      <c r="AO101" s="103"/>
      <c r="AP101" s="103"/>
      <c r="AQ101" s="103"/>
      <c r="AR101" s="103"/>
      <c r="AS101" s="103"/>
      <c r="AT101" s="103"/>
      <c r="AU101" s="103"/>
      <c r="AV101" s="103"/>
      <c r="AW101" s="103"/>
      <c r="AX101" s="103"/>
      <c r="AY101" s="103"/>
      <c r="AZ101" s="103"/>
      <c r="BA101" s="103"/>
      <c r="BB101" s="103"/>
      <c r="BC101" s="103"/>
      <c r="BD101" s="103"/>
      <c r="BE101" s="103"/>
      <c r="BF101" s="103"/>
      <c r="BG101" s="103"/>
      <c r="BH101" s="103"/>
      <c r="BI101" s="103"/>
      <c r="BJ101" s="103"/>
      <c r="BK101" s="103"/>
      <c r="BL101" s="103"/>
      <c r="BM101" s="103"/>
      <c r="BN101" s="131"/>
      <c r="BO101" s="103"/>
      <c r="BP101" s="103"/>
      <c r="BQ101" s="103"/>
      <c r="BR101" s="103"/>
      <c r="BS101" s="103"/>
      <c r="BT101" s="103"/>
      <c r="BU101" s="103"/>
      <c r="BV101" s="103"/>
      <c r="BW101" s="103"/>
      <c r="BX101" s="103"/>
      <c r="BY101" s="103"/>
      <c r="BZ101" s="103"/>
      <c r="CA101" s="103"/>
      <c r="CB101" s="103"/>
      <c r="CC101" s="103"/>
      <c r="CD101" s="103"/>
      <c r="CE101" s="103"/>
      <c r="CF101" s="103"/>
      <c r="CG101" s="103"/>
    </row>
    <row r="102" spans="1:85" s="1" customFormat="1" x14ac:dyDescent="0.2">
      <c r="A102" s="71"/>
      <c r="B102" s="47"/>
      <c r="C102" s="47"/>
      <c r="D102" s="47"/>
      <c r="E102" s="47"/>
      <c r="F102" s="47"/>
      <c r="G102" s="47"/>
      <c r="AA102" s="11"/>
      <c r="AB102" s="11"/>
      <c r="AC102" s="11"/>
      <c r="AD102" s="11"/>
      <c r="AE102" s="11"/>
      <c r="AF102" s="11"/>
      <c r="AG102" s="103"/>
      <c r="AH102" s="103"/>
      <c r="AI102" s="103"/>
      <c r="AJ102" s="103"/>
      <c r="AK102" s="103"/>
      <c r="AL102" s="103"/>
      <c r="AM102" s="103"/>
      <c r="AN102" s="103"/>
      <c r="AO102" s="103"/>
      <c r="AP102" s="103"/>
      <c r="AQ102" s="103"/>
      <c r="AR102" s="103"/>
      <c r="AS102" s="103"/>
      <c r="AT102" s="103"/>
      <c r="AU102" s="103"/>
      <c r="AV102" s="103"/>
      <c r="AW102" s="103"/>
      <c r="AX102" s="103"/>
      <c r="AY102" s="103"/>
      <c r="AZ102" s="103"/>
      <c r="BA102" s="103"/>
      <c r="BB102" s="103"/>
      <c r="BC102" s="103"/>
      <c r="BD102" s="103"/>
      <c r="BE102" s="103"/>
      <c r="BF102" s="103"/>
      <c r="BG102" s="103"/>
      <c r="BH102" s="103"/>
      <c r="BI102" s="103"/>
      <c r="BJ102" s="103"/>
      <c r="BK102" s="103"/>
      <c r="BL102" s="103"/>
      <c r="BM102" s="103"/>
      <c r="BN102" s="131"/>
      <c r="BO102" s="103"/>
      <c r="BP102" s="103"/>
      <c r="BQ102" s="103"/>
      <c r="BR102" s="103"/>
      <c r="BS102" s="103"/>
      <c r="BT102" s="103"/>
      <c r="BU102" s="103"/>
      <c r="BV102" s="103"/>
      <c r="BW102" s="103"/>
      <c r="BX102" s="103"/>
      <c r="BY102" s="103"/>
      <c r="BZ102" s="103"/>
      <c r="CA102" s="103"/>
      <c r="CB102" s="103"/>
      <c r="CC102" s="103"/>
      <c r="CD102" s="103"/>
      <c r="CE102" s="103"/>
      <c r="CF102" s="103"/>
      <c r="CG102" s="103"/>
    </row>
    <row r="103" spans="1:85" s="1" customFormat="1" x14ac:dyDescent="0.2">
      <c r="A103" s="71"/>
      <c r="B103" s="47"/>
      <c r="C103" s="47"/>
      <c r="D103" s="47"/>
      <c r="E103" s="47"/>
      <c r="F103" s="47"/>
      <c r="G103" s="47"/>
      <c r="AA103" s="11"/>
      <c r="AB103" s="11"/>
      <c r="AC103" s="11"/>
      <c r="AD103" s="11"/>
      <c r="AE103" s="11"/>
      <c r="AF103" s="11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3"/>
      <c r="BL103" s="103"/>
      <c r="BM103" s="103"/>
      <c r="BN103" s="131"/>
      <c r="BO103" s="103"/>
      <c r="BP103" s="103"/>
      <c r="BQ103" s="103"/>
      <c r="BR103" s="103"/>
      <c r="BS103" s="103"/>
      <c r="BT103" s="103"/>
      <c r="BU103" s="103"/>
      <c r="BV103" s="103"/>
      <c r="BW103" s="103"/>
      <c r="BX103" s="103"/>
      <c r="BY103" s="103"/>
      <c r="BZ103" s="103"/>
      <c r="CA103" s="103"/>
      <c r="CB103" s="103"/>
      <c r="CC103" s="103"/>
      <c r="CD103" s="103"/>
      <c r="CE103" s="103"/>
      <c r="CF103" s="103"/>
      <c r="CG103" s="103"/>
    </row>
    <row r="104" spans="1:85" s="1" customFormat="1" x14ac:dyDescent="0.2">
      <c r="A104" s="71"/>
      <c r="B104" s="47"/>
      <c r="C104" s="47"/>
      <c r="D104" s="47"/>
      <c r="E104" s="47"/>
      <c r="F104" s="47"/>
      <c r="G104" s="47"/>
      <c r="AA104" s="11"/>
      <c r="AB104" s="11"/>
      <c r="AC104" s="11"/>
      <c r="AD104" s="11"/>
      <c r="AE104" s="11"/>
      <c r="AF104" s="11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  <c r="AV104" s="103"/>
      <c r="AW104" s="103"/>
      <c r="AX104" s="103"/>
      <c r="AY104" s="103"/>
      <c r="AZ104" s="103"/>
      <c r="BA104" s="103"/>
      <c r="BB104" s="103"/>
      <c r="BC104" s="103"/>
      <c r="BD104" s="103"/>
      <c r="BE104" s="103"/>
      <c r="BF104" s="103"/>
      <c r="BG104" s="103"/>
      <c r="BH104" s="103"/>
      <c r="BI104" s="103"/>
      <c r="BJ104" s="103"/>
      <c r="BK104" s="103"/>
      <c r="BL104" s="103"/>
      <c r="BM104" s="103"/>
      <c r="BN104" s="131"/>
      <c r="BO104" s="103"/>
      <c r="BP104" s="103"/>
      <c r="BQ104" s="103"/>
      <c r="BR104" s="103"/>
      <c r="BS104" s="103"/>
      <c r="BT104" s="103"/>
      <c r="BU104" s="103"/>
      <c r="BV104" s="103"/>
      <c r="BW104" s="103"/>
      <c r="BX104" s="103"/>
      <c r="BY104" s="103"/>
      <c r="BZ104" s="103"/>
      <c r="CA104" s="103"/>
      <c r="CB104" s="103"/>
      <c r="CC104" s="103"/>
      <c r="CD104" s="103"/>
      <c r="CE104" s="103"/>
      <c r="CF104" s="103"/>
      <c r="CG104" s="103"/>
    </row>
    <row r="105" spans="1:85" s="1" customFormat="1" x14ac:dyDescent="0.2">
      <c r="A105" s="71"/>
      <c r="B105" s="47"/>
      <c r="C105" s="47"/>
      <c r="D105" s="47"/>
      <c r="E105" s="47"/>
      <c r="F105" s="47"/>
      <c r="G105" s="47"/>
      <c r="AA105" s="11"/>
      <c r="AB105" s="11"/>
      <c r="AC105" s="11"/>
      <c r="AD105" s="11"/>
      <c r="AE105" s="11"/>
      <c r="AF105" s="11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31"/>
      <c r="BO105" s="103"/>
      <c r="BP105" s="103"/>
      <c r="BQ105" s="103"/>
      <c r="BR105" s="103"/>
      <c r="BS105" s="103"/>
      <c r="BT105" s="103"/>
      <c r="BU105" s="103"/>
      <c r="BV105" s="103"/>
      <c r="BW105" s="103"/>
      <c r="BX105" s="103"/>
      <c r="BY105" s="103"/>
      <c r="BZ105" s="103"/>
      <c r="CA105" s="103"/>
      <c r="CB105" s="103"/>
      <c r="CC105" s="103"/>
      <c r="CD105" s="103"/>
      <c r="CE105" s="103"/>
      <c r="CF105" s="103"/>
      <c r="CG105" s="103"/>
    </row>
    <row r="106" spans="1:85" s="1" customFormat="1" x14ac:dyDescent="0.2">
      <c r="A106" s="71"/>
      <c r="B106" s="47"/>
      <c r="C106" s="47"/>
      <c r="D106" s="47"/>
      <c r="E106" s="47"/>
      <c r="F106" s="47"/>
      <c r="G106" s="47"/>
      <c r="AA106" s="11"/>
      <c r="AB106" s="11"/>
      <c r="AC106" s="11"/>
      <c r="AD106" s="11"/>
      <c r="AE106" s="11"/>
      <c r="AF106" s="11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3"/>
      <c r="BE106" s="103"/>
      <c r="BF106" s="103"/>
      <c r="BG106" s="103"/>
      <c r="BH106" s="103"/>
      <c r="BI106" s="103"/>
      <c r="BJ106" s="103"/>
      <c r="BK106" s="103"/>
      <c r="BL106" s="103"/>
      <c r="BM106" s="103"/>
      <c r="BN106" s="131"/>
      <c r="BO106" s="103"/>
      <c r="BP106" s="103"/>
      <c r="BQ106" s="103"/>
      <c r="BR106" s="103"/>
      <c r="BS106" s="103"/>
      <c r="BT106" s="103"/>
      <c r="BU106" s="103"/>
      <c r="BV106" s="103"/>
      <c r="BW106" s="103"/>
      <c r="BX106" s="103"/>
      <c r="BY106" s="103"/>
      <c r="BZ106" s="103"/>
      <c r="CA106" s="103"/>
      <c r="CB106" s="103"/>
      <c r="CC106" s="103"/>
      <c r="CD106" s="103"/>
      <c r="CE106" s="103"/>
      <c r="CF106" s="103"/>
      <c r="CG106" s="103"/>
    </row>
    <row r="107" spans="1:85" s="1" customFormat="1" x14ac:dyDescent="0.2">
      <c r="A107" s="71"/>
      <c r="B107" s="47"/>
      <c r="C107" s="47"/>
      <c r="D107" s="47"/>
      <c r="E107" s="47"/>
      <c r="F107" s="47"/>
      <c r="G107" s="47"/>
      <c r="AA107" s="11"/>
      <c r="AB107" s="11"/>
      <c r="AC107" s="11"/>
      <c r="AD107" s="11"/>
      <c r="AE107" s="11"/>
      <c r="AF107" s="11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31"/>
      <c r="BO107" s="103"/>
      <c r="BP107" s="103"/>
      <c r="BQ107" s="103"/>
      <c r="BR107" s="103"/>
      <c r="BS107" s="103"/>
      <c r="BT107" s="103"/>
      <c r="BU107" s="103"/>
      <c r="BV107" s="103"/>
      <c r="BW107" s="103"/>
      <c r="BX107" s="103"/>
      <c r="BY107" s="103"/>
      <c r="BZ107" s="103"/>
      <c r="CA107" s="103"/>
      <c r="CB107" s="103"/>
      <c r="CC107" s="103"/>
      <c r="CD107" s="103"/>
      <c r="CE107" s="103"/>
      <c r="CF107" s="103"/>
      <c r="CG107" s="103"/>
    </row>
    <row r="108" spans="1:85" s="1" customFormat="1" x14ac:dyDescent="0.2">
      <c r="A108" s="71"/>
      <c r="B108" s="47"/>
      <c r="C108" s="47"/>
      <c r="D108" s="47"/>
      <c r="E108" s="47"/>
      <c r="F108" s="47"/>
      <c r="G108" s="47"/>
      <c r="AA108" s="11"/>
      <c r="AB108" s="11"/>
      <c r="AC108" s="11"/>
      <c r="AD108" s="11"/>
      <c r="AE108" s="11"/>
      <c r="AF108" s="11"/>
      <c r="AG108" s="103"/>
      <c r="AH108" s="103"/>
      <c r="AI108" s="103"/>
      <c r="AJ108" s="103"/>
      <c r="AK108" s="103"/>
      <c r="AL108" s="103"/>
      <c r="AM108" s="103"/>
      <c r="AN108" s="103"/>
      <c r="AO108" s="103"/>
      <c r="AP108" s="103"/>
      <c r="AQ108" s="103"/>
      <c r="AR108" s="103"/>
      <c r="AS108" s="103"/>
      <c r="AT108" s="103"/>
      <c r="AU108" s="103"/>
      <c r="AV108" s="103"/>
      <c r="AW108" s="103"/>
      <c r="AX108" s="103"/>
      <c r="AY108" s="103"/>
      <c r="AZ108" s="103"/>
      <c r="BA108" s="103"/>
      <c r="BB108" s="103"/>
      <c r="BC108" s="103"/>
      <c r="BD108" s="103"/>
      <c r="BE108" s="103"/>
      <c r="BF108" s="103"/>
      <c r="BG108" s="103"/>
      <c r="BH108" s="103"/>
      <c r="BI108" s="103"/>
      <c r="BJ108" s="103"/>
      <c r="BK108" s="103"/>
      <c r="BL108" s="103"/>
      <c r="BM108" s="103"/>
      <c r="BN108" s="131"/>
      <c r="BO108" s="103"/>
      <c r="BP108" s="103"/>
      <c r="BQ108" s="103"/>
      <c r="BR108" s="103"/>
      <c r="BS108" s="103"/>
      <c r="BT108" s="103"/>
      <c r="BU108" s="103"/>
      <c r="BV108" s="103"/>
      <c r="BW108" s="103"/>
      <c r="BX108" s="103"/>
      <c r="BY108" s="103"/>
      <c r="BZ108" s="103"/>
      <c r="CA108" s="103"/>
      <c r="CB108" s="103"/>
      <c r="CC108" s="103"/>
      <c r="CD108" s="103"/>
      <c r="CE108" s="103"/>
      <c r="CF108" s="103"/>
      <c r="CG108" s="103"/>
    </row>
    <row r="109" spans="1:85" s="1" customFormat="1" x14ac:dyDescent="0.2">
      <c r="A109" s="71"/>
      <c r="B109" s="47"/>
      <c r="C109" s="47"/>
      <c r="D109" s="47"/>
      <c r="E109" s="47"/>
      <c r="F109" s="47"/>
      <c r="G109" s="47"/>
      <c r="AA109" s="11"/>
      <c r="AB109" s="11"/>
      <c r="AC109" s="11"/>
      <c r="AD109" s="11"/>
      <c r="AE109" s="11"/>
      <c r="AF109" s="11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31"/>
      <c r="BO109" s="103"/>
      <c r="BP109" s="103"/>
      <c r="BQ109" s="103"/>
      <c r="BR109" s="103"/>
      <c r="BS109" s="103"/>
      <c r="BT109" s="103"/>
      <c r="BU109" s="103"/>
      <c r="BV109" s="103"/>
      <c r="BW109" s="103"/>
      <c r="BX109" s="103"/>
      <c r="BY109" s="103"/>
      <c r="BZ109" s="103"/>
      <c r="CA109" s="103"/>
      <c r="CB109" s="103"/>
      <c r="CC109" s="103"/>
      <c r="CD109" s="103"/>
      <c r="CE109" s="103"/>
      <c r="CF109" s="103"/>
      <c r="CG109" s="103"/>
    </row>
    <row r="110" spans="1:85" s="1" customFormat="1" x14ac:dyDescent="0.2">
      <c r="A110" s="71"/>
      <c r="B110" s="47"/>
      <c r="C110" s="47"/>
      <c r="D110" s="47"/>
      <c r="E110" s="47"/>
      <c r="F110" s="47"/>
      <c r="G110" s="47"/>
      <c r="AA110" s="11"/>
      <c r="AB110" s="11"/>
      <c r="AC110" s="11"/>
      <c r="AD110" s="11"/>
      <c r="AE110" s="11"/>
      <c r="AF110" s="11"/>
      <c r="AG110" s="103"/>
      <c r="AH110" s="103"/>
      <c r="AI110" s="103"/>
      <c r="AJ110" s="103"/>
      <c r="AK110" s="103"/>
      <c r="AL110" s="103"/>
      <c r="AM110" s="103"/>
      <c r="AN110" s="103"/>
      <c r="AO110" s="103"/>
      <c r="AP110" s="103"/>
      <c r="AQ110" s="103"/>
      <c r="AR110" s="103"/>
      <c r="AS110" s="103"/>
      <c r="AT110" s="103"/>
      <c r="AU110" s="103"/>
      <c r="AV110" s="103"/>
      <c r="AW110" s="103"/>
      <c r="AX110" s="103"/>
      <c r="AY110" s="103"/>
      <c r="AZ110" s="103"/>
      <c r="BA110" s="103"/>
      <c r="BB110" s="103"/>
      <c r="BC110" s="103"/>
      <c r="BD110" s="103"/>
      <c r="BE110" s="103"/>
      <c r="BF110" s="103"/>
      <c r="BG110" s="103"/>
      <c r="BH110" s="103"/>
      <c r="BI110" s="103"/>
      <c r="BJ110" s="103"/>
      <c r="BK110" s="103"/>
      <c r="BL110" s="103"/>
      <c r="BM110" s="103"/>
      <c r="BN110" s="131"/>
      <c r="BO110" s="103"/>
      <c r="BP110" s="103"/>
      <c r="BQ110" s="103"/>
      <c r="BR110" s="103"/>
      <c r="BS110" s="103"/>
      <c r="BT110" s="103"/>
      <c r="BU110" s="103"/>
      <c r="BV110" s="103"/>
      <c r="BW110" s="103"/>
      <c r="BX110" s="103"/>
      <c r="BY110" s="103"/>
      <c r="BZ110" s="103"/>
      <c r="CA110" s="103"/>
      <c r="CB110" s="103"/>
      <c r="CC110" s="103"/>
      <c r="CD110" s="103"/>
      <c r="CE110" s="103"/>
      <c r="CF110" s="103"/>
      <c r="CG110" s="103"/>
    </row>
    <row r="111" spans="1:85" s="1" customFormat="1" x14ac:dyDescent="0.2">
      <c r="A111" s="71"/>
      <c r="B111" s="47"/>
      <c r="C111" s="47"/>
      <c r="D111" s="47"/>
      <c r="E111" s="47"/>
      <c r="F111" s="47"/>
      <c r="G111" s="47"/>
      <c r="AA111" s="11"/>
      <c r="AB111" s="11"/>
      <c r="AC111" s="11"/>
      <c r="AD111" s="11"/>
      <c r="AE111" s="11"/>
      <c r="AF111" s="11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31"/>
      <c r="BO111" s="103"/>
      <c r="BP111" s="103"/>
      <c r="BQ111" s="103"/>
      <c r="BR111" s="103"/>
      <c r="BS111" s="103"/>
      <c r="BT111" s="103"/>
      <c r="BU111" s="103"/>
      <c r="BV111" s="103"/>
      <c r="BW111" s="103"/>
      <c r="BX111" s="103"/>
      <c r="BY111" s="103"/>
      <c r="BZ111" s="103"/>
      <c r="CA111" s="103"/>
      <c r="CB111" s="103"/>
      <c r="CC111" s="103"/>
      <c r="CD111" s="103"/>
      <c r="CE111" s="103"/>
      <c r="CF111" s="103"/>
      <c r="CG111" s="103"/>
    </row>
    <row r="112" spans="1:85" s="1" customFormat="1" x14ac:dyDescent="0.2">
      <c r="A112" s="71"/>
      <c r="B112" s="47"/>
      <c r="C112" s="47"/>
      <c r="D112" s="47"/>
      <c r="E112" s="47"/>
      <c r="F112" s="47"/>
      <c r="G112" s="47"/>
      <c r="AA112" s="11"/>
      <c r="AB112" s="11"/>
      <c r="AC112" s="11"/>
      <c r="AD112" s="11"/>
      <c r="AE112" s="11"/>
      <c r="AF112" s="11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/>
      <c r="BH112" s="103"/>
      <c r="BI112" s="103"/>
      <c r="BJ112" s="103"/>
      <c r="BK112" s="103"/>
      <c r="BL112" s="103"/>
      <c r="BM112" s="103"/>
      <c r="BN112" s="131"/>
      <c r="BO112" s="103"/>
      <c r="BP112" s="103"/>
      <c r="BQ112" s="103"/>
      <c r="BR112" s="103"/>
      <c r="BS112" s="103"/>
      <c r="BT112" s="103"/>
      <c r="BU112" s="103"/>
      <c r="BV112" s="103"/>
      <c r="BW112" s="103"/>
      <c r="BX112" s="103"/>
      <c r="BY112" s="103"/>
      <c r="BZ112" s="103"/>
      <c r="CA112" s="103"/>
      <c r="CB112" s="103"/>
      <c r="CC112" s="103"/>
      <c r="CD112" s="103"/>
      <c r="CE112" s="103"/>
      <c r="CF112" s="103"/>
      <c r="CG112" s="103"/>
    </row>
    <row r="113" spans="1:85" s="1" customFormat="1" x14ac:dyDescent="0.2">
      <c r="A113" s="71"/>
      <c r="B113" s="47"/>
      <c r="C113" s="47"/>
      <c r="D113" s="47"/>
      <c r="E113" s="47"/>
      <c r="F113" s="47"/>
      <c r="G113" s="47"/>
      <c r="AA113" s="11"/>
      <c r="AB113" s="11"/>
      <c r="AC113" s="11"/>
      <c r="AD113" s="11"/>
      <c r="AE113" s="11"/>
      <c r="AF113" s="11"/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3"/>
      <c r="BM113" s="103"/>
      <c r="BN113" s="131"/>
      <c r="BO113" s="103"/>
      <c r="BP113" s="103"/>
      <c r="BQ113" s="103"/>
      <c r="BR113" s="103"/>
      <c r="BS113" s="103"/>
      <c r="BT113" s="103"/>
      <c r="BU113" s="103"/>
      <c r="BV113" s="103"/>
      <c r="BW113" s="103"/>
      <c r="BX113" s="103"/>
      <c r="BY113" s="103"/>
      <c r="BZ113" s="103"/>
      <c r="CA113" s="103"/>
      <c r="CB113" s="103"/>
      <c r="CC113" s="103"/>
      <c r="CD113" s="103"/>
      <c r="CE113" s="103"/>
      <c r="CF113" s="103"/>
      <c r="CG113" s="103"/>
    </row>
    <row r="114" spans="1:85" s="1" customFormat="1" x14ac:dyDescent="0.2">
      <c r="A114" s="71"/>
      <c r="B114" s="47"/>
      <c r="C114" s="47"/>
      <c r="D114" s="47"/>
      <c r="E114" s="47"/>
      <c r="F114" s="47"/>
      <c r="G114" s="47"/>
      <c r="AA114" s="11"/>
      <c r="AB114" s="11"/>
      <c r="AC114" s="11"/>
      <c r="AD114" s="11"/>
      <c r="AE114" s="11"/>
      <c r="AF114" s="11"/>
      <c r="AG114" s="103"/>
      <c r="AH114" s="103"/>
      <c r="AI114" s="103"/>
      <c r="AJ114" s="103"/>
      <c r="AK114" s="103"/>
      <c r="AL114" s="103"/>
      <c r="AM114" s="103"/>
      <c r="AN114" s="103"/>
      <c r="AO114" s="103"/>
      <c r="AP114" s="103"/>
      <c r="AQ114" s="103"/>
      <c r="AR114" s="103"/>
      <c r="AS114" s="103"/>
      <c r="AT114" s="103"/>
      <c r="AU114" s="103"/>
      <c r="AV114" s="103"/>
      <c r="AW114" s="103"/>
      <c r="AX114" s="103"/>
      <c r="AY114" s="103"/>
      <c r="AZ114" s="103"/>
      <c r="BA114" s="103"/>
      <c r="BB114" s="103"/>
      <c r="BC114" s="103"/>
      <c r="BD114" s="103"/>
      <c r="BE114" s="103"/>
      <c r="BF114" s="103"/>
      <c r="BG114" s="103"/>
      <c r="BH114" s="103"/>
      <c r="BI114" s="103"/>
      <c r="BJ114" s="103"/>
      <c r="BK114" s="103"/>
      <c r="BL114" s="103"/>
      <c r="BM114" s="103"/>
      <c r="BN114" s="131"/>
      <c r="BO114" s="103"/>
      <c r="BP114" s="103"/>
      <c r="BQ114" s="103"/>
      <c r="BR114" s="103"/>
      <c r="BS114" s="103"/>
      <c r="BT114" s="103"/>
      <c r="BU114" s="103"/>
      <c r="BV114" s="103"/>
      <c r="BW114" s="103"/>
      <c r="BX114" s="103"/>
      <c r="BY114" s="103"/>
      <c r="BZ114" s="103"/>
      <c r="CA114" s="103"/>
      <c r="CB114" s="103"/>
      <c r="CC114" s="103"/>
      <c r="CD114" s="103"/>
      <c r="CE114" s="103"/>
      <c r="CF114" s="103"/>
      <c r="CG114" s="103"/>
    </row>
    <row r="115" spans="1:85" s="1" customFormat="1" x14ac:dyDescent="0.2">
      <c r="A115" s="71"/>
      <c r="B115" s="47"/>
      <c r="C115" s="47"/>
      <c r="D115" s="47"/>
      <c r="E115" s="47"/>
      <c r="F115" s="47"/>
      <c r="G115" s="47"/>
      <c r="AA115" s="11"/>
      <c r="AB115" s="11"/>
      <c r="AC115" s="11"/>
      <c r="AD115" s="11"/>
      <c r="AE115" s="11"/>
      <c r="AF115" s="11"/>
      <c r="AG115" s="103"/>
      <c r="AH115" s="103"/>
      <c r="AI115" s="103"/>
      <c r="AJ115" s="103"/>
      <c r="AK115" s="103"/>
      <c r="AL115" s="103"/>
      <c r="AM115" s="103"/>
      <c r="AN115" s="103"/>
      <c r="AO115" s="103"/>
      <c r="AP115" s="103"/>
      <c r="AQ115" s="103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3"/>
      <c r="BL115" s="103"/>
      <c r="BM115" s="103"/>
      <c r="BN115" s="131"/>
      <c r="BO115" s="103"/>
      <c r="BP115" s="103"/>
      <c r="BQ115" s="103"/>
      <c r="BR115" s="103"/>
      <c r="BS115" s="103"/>
      <c r="BT115" s="103"/>
      <c r="BU115" s="103"/>
      <c r="BV115" s="103"/>
      <c r="BW115" s="103"/>
      <c r="BX115" s="103"/>
      <c r="BY115" s="103"/>
      <c r="BZ115" s="103"/>
      <c r="CA115" s="103"/>
      <c r="CB115" s="103"/>
      <c r="CC115" s="103"/>
      <c r="CD115" s="103"/>
      <c r="CE115" s="103"/>
      <c r="CF115" s="103"/>
      <c r="CG115" s="103"/>
    </row>
    <row r="116" spans="1:85" s="1" customFormat="1" x14ac:dyDescent="0.2">
      <c r="A116" s="71"/>
      <c r="B116" s="47"/>
      <c r="C116" s="47"/>
      <c r="D116" s="47"/>
      <c r="E116" s="47"/>
      <c r="F116" s="47"/>
      <c r="G116" s="47"/>
      <c r="AA116" s="11"/>
      <c r="AB116" s="11"/>
      <c r="AC116" s="11"/>
      <c r="AD116" s="11"/>
      <c r="AE116" s="11"/>
      <c r="AF116" s="11"/>
      <c r="AG116" s="103"/>
      <c r="AH116" s="103"/>
      <c r="AI116" s="103"/>
      <c r="AJ116" s="103"/>
      <c r="AK116" s="103"/>
      <c r="AL116" s="103"/>
      <c r="AM116" s="103"/>
      <c r="AN116" s="103"/>
      <c r="AO116" s="103"/>
      <c r="AP116" s="103"/>
      <c r="AQ116" s="103"/>
      <c r="AR116" s="103"/>
      <c r="AS116" s="103"/>
      <c r="AT116" s="103"/>
      <c r="AU116" s="103"/>
      <c r="AV116" s="103"/>
      <c r="AW116" s="103"/>
      <c r="AX116" s="103"/>
      <c r="AY116" s="103"/>
      <c r="AZ116" s="103"/>
      <c r="BA116" s="103"/>
      <c r="BB116" s="103"/>
      <c r="BC116" s="103"/>
      <c r="BD116" s="103"/>
      <c r="BE116" s="103"/>
      <c r="BF116" s="103"/>
      <c r="BG116" s="103"/>
      <c r="BH116" s="103"/>
      <c r="BI116" s="103"/>
      <c r="BJ116" s="103"/>
      <c r="BK116" s="103"/>
      <c r="BL116" s="103"/>
      <c r="BM116" s="103"/>
      <c r="BN116" s="131"/>
      <c r="BO116" s="103"/>
      <c r="BP116" s="103"/>
      <c r="BQ116" s="103"/>
      <c r="BR116" s="103"/>
      <c r="BS116" s="103"/>
      <c r="BT116" s="103"/>
      <c r="BU116" s="103"/>
      <c r="BV116" s="103"/>
      <c r="BW116" s="103"/>
      <c r="BX116" s="103"/>
      <c r="BY116" s="103"/>
      <c r="BZ116" s="103"/>
      <c r="CA116" s="103"/>
      <c r="CB116" s="103"/>
      <c r="CC116" s="103"/>
      <c r="CD116" s="103"/>
      <c r="CE116" s="103"/>
      <c r="CF116" s="103"/>
      <c r="CG116" s="103"/>
    </row>
    <row r="117" spans="1:85" s="1" customFormat="1" x14ac:dyDescent="0.2">
      <c r="A117" s="71"/>
      <c r="B117" s="47"/>
      <c r="C117" s="47"/>
      <c r="D117" s="47"/>
      <c r="E117" s="47"/>
      <c r="F117" s="47"/>
      <c r="G117" s="47"/>
      <c r="AA117" s="11"/>
      <c r="AB117" s="11"/>
      <c r="AC117" s="11"/>
      <c r="AD117" s="11"/>
      <c r="AE117" s="11"/>
      <c r="AF117" s="11"/>
      <c r="AG117" s="103"/>
      <c r="AH117" s="103"/>
      <c r="AI117" s="103"/>
      <c r="AJ117" s="103"/>
      <c r="AK117" s="103"/>
      <c r="AL117" s="103"/>
      <c r="AM117" s="103"/>
      <c r="AN117" s="103"/>
      <c r="AO117" s="103"/>
      <c r="AP117" s="103"/>
      <c r="AQ117" s="103"/>
      <c r="AR117" s="103"/>
      <c r="AS117" s="103"/>
      <c r="AT117" s="103"/>
      <c r="AU117" s="103"/>
      <c r="AV117" s="103"/>
      <c r="AW117" s="103"/>
      <c r="AX117" s="103"/>
      <c r="AY117" s="103"/>
      <c r="AZ117" s="103"/>
      <c r="BA117" s="103"/>
      <c r="BB117" s="103"/>
      <c r="BC117" s="103"/>
      <c r="BD117" s="103"/>
      <c r="BE117" s="103"/>
      <c r="BF117" s="103"/>
      <c r="BG117" s="103"/>
      <c r="BH117" s="103"/>
      <c r="BI117" s="103"/>
      <c r="BJ117" s="103"/>
      <c r="BK117" s="103"/>
      <c r="BL117" s="103"/>
      <c r="BM117" s="103"/>
      <c r="BN117" s="131"/>
      <c r="BO117" s="103"/>
      <c r="BP117" s="103"/>
      <c r="BQ117" s="103"/>
      <c r="BR117" s="103"/>
      <c r="BS117" s="103"/>
      <c r="BT117" s="103"/>
      <c r="BU117" s="103"/>
      <c r="BV117" s="103"/>
      <c r="BW117" s="103"/>
      <c r="BX117" s="103"/>
      <c r="BY117" s="103"/>
      <c r="BZ117" s="103"/>
      <c r="CA117" s="103"/>
      <c r="CB117" s="103"/>
      <c r="CC117" s="103"/>
      <c r="CD117" s="103"/>
      <c r="CE117" s="103"/>
      <c r="CF117" s="103"/>
      <c r="CG117" s="103"/>
    </row>
    <row r="118" spans="1:85" s="1" customFormat="1" x14ac:dyDescent="0.2">
      <c r="A118" s="71"/>
      <c r="B118" s="47"/>
      <c r="C118" s="47"/>
      <c r="D118" s="47"/>
      <c r="E118" s="47"/>
      <c r="F118" s="47"/>
      <c r="G118" s="47"/>
      <c r="AA118" s="11"/>
      <c r="AB118" s="11"/>
      <c r="AC118" s="11"/>
      <c r="AD118" s="11"/>
      <c r="AE118" s="11"/>
      <c r="AF118" s="11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103"/>
      <c r="BF118" s="103"/>
      <c r="BG118" s="103"/>
      <c r="BH118" s="103"/>
      <c r="BI118" s="103"/>
      <c r="BJ118" s="103"/>
      <c r="BK118" s="103"/>
      <c r="BL118" s="103"/>
      <c r="BM118" s="103"/>
      <c r="BN118" s="131"/>
      <c r="BO118" s="103"/>
      <c r="BP118" s="103"/>
      <c r="BQ118" s="103"/>
      <c r="BR118" s="103"/>
      <c r="BS118" s="103"/>
      <c r="BT118" s="103"/>
      <c r="BU118" s="103"/>
      <c r="BV118" s="103"/>
      <c r="BW118" s="103"/>
      <c r="BX118" s="103"/>
      <c r="BY118" s="103"/>
      <c r="BZ118" s="103"/>
      <c r="CA118" s="103"/>
      <c r="CB118" s="103"/>
      <c r="CC118" s="103"/>
      <c r="CD118" s="103"/>
      <c r="CE118" s="103"/>
      <c r="CF118" s="103"/>
      <c r="CG118" s="103"/>
    </row>
    <row r="119" spans="1:85" s="1" customFormat="1" x14ac:dyDescent="0.2">
      <c r="A119" s="71"/>
      <c r="B119" s="47"/>
      <c r="C119" s="47"/>
      <c r="D119" s="47"/>
      <c r="E119" s="47"/>
      <c r="F119" s="47"/>
      <c r="G119" s="47"/>
      <c r="AA119" s="11"/>
      <c r="AB119" s="11"/>
      <c r="AC119" s="11"/>
      <c r="AD119" s="11"/>
      <c r="AE119" s="11"/>
      <c r="AF119" s="11"/>
      <c r="AG119" s="10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3"/>
      <c r="AR119" s="103"/>
      <c r="AS119" s="103"/>
      <c r="AT119" s="103"/>
      <c r="AU119" s="103"/>
      <c r="AV119" s="103"/>
      <c r="AW119" s="103"/>
      <c r="AX119" s="103"/>
      <c r="AY119" s="103"/>
      <c r="AZ119" s="103"/>
      <c r="BA119" s="103"/>
      <c r="BB119" s="103"/>
      <c r="BC119" s="103"/>
      <c r="BD119" s="103"/>
      <c r="BE119" s="103"/>
      <c r="BF119" s="103"/>
      <c r="BG119" s="103"/>
      <c r="BH119" s="103"/>
      <c r="BI119" s="103"/>
      <c r="BJ119" s="103"/>
      <c r="BK119" s="103"/>
      <c r="BL119" s="103"/>
      <c r="BM119" s="103"/>
      <c r="BN119" s="131"/>
      <c r="BO119" s="103"/>
      <c r="BP119" s="103"/>
      <c r="BQ119" s="103"/>
      <c r="BR119" s="103"/>
      <c r="BS119" s="103"/>
      <c r="BT119" s="103"/>
      <c r="BU119" s="103"/>
      <c r="BV119" s="103"/>
      <c r="BW119" s="103"/>
      <c r="BX119" s="103"/>
      <c r="BY119" s="103"/>
      <c r="BZ119" s="103"/>
      <c r="CA119" s="103"/>
      <c r="CB119" s="103"/>
      <c r="CC119" s="103"/>
      <c r="CD119" s="103"/>
      <c r="CE119" s="103"/>
      <c r="CF119" s="103"/>
      <c r="CG119" s="103"/>
    </row>
    <row r="120" spans="1:85" s="1" customFormat="1" x14ac:dyDescent="0.2">
      <c r="A120" s="71"/>
      <c r="B120" s="47"/>
      <c r="C120" s="47"/>
      <c r="D120" s="47"/>
      <c r="E120" s="47"/>
      <c r="F120" s="47"/>
      <c r="G120" s="47"/>
      <c r="AA120" s="11"/>
      <c r="AB120" s="11"/>
      <c r="AC120" s="11"/>
      <c r="AD120" s="11"/>
      <c r="AE120" s="11"/>
      <c r="AF120" s="11"/>
      <c r="AG120" s="103"/>
      <c r="AH120" s="103"/>
      <c r="AI120" s="103"/>
      <c r="AJ120" s="103"/>
      <c r="AK120" s="103"/>
      <c r="AL120" s="103"/>
      <c r="AM120" s="103"/>
      <c r="AN120" s="103"/>
      <c r="AO120" s="103"/>
      <c r="AP120" s="103"/>
      <c r="AQ120" s="103"/>
      <c r="AR120" s="103"/>
      <c r="AS120" s="103"/>
      <c r="AT120" s="103"/>
      <c r="AU120" s="103"/>
      <c r="AV120" s="103"/>
      <c r="AW120" s="103"/>
      <c r="AX120" s="103"/>
      <c r="AY120" s="103"/>
      <c r="AZ120" s="103"/>
      <c r="BA120" s="103"/>
      <c r="BB120" s="103"/>
      <c r="BC120" s="103"/>
      <c r="BD120" s="103"/>
      <c r="BE120" s="103"/>
      <c r="BF120" s="103"/>
      <c r="BG120" s="103"/>
      <c r="BH120" s="103"/>
      <c r="BI120" s="103"/>
      <c r="BJ120" s="103"/>
      <c r="BK120" s="103"/>
      <c r="BL120" s="103"/>
      <c r="BM120" s="103"/>
      <c r="BN120" s="131"/>
      <c r="BO120" s="103"/>
      <c r="BP120" s="103"/>
      <c r="BQ120" s="103"/>
      <c r="BR120" s="103"/>
      <c r="BS120" s="103"/>
      <c r="BT120" s="103"/>
      <c r="BU120" s="103"/>
      <c r="BV120" s="103"/>
      <c r="BW120" s="103"/>
      <c r="BX120" s="103"/>
      <c r="BY120" s="103"/>
      <c r="BZ120" s="103"/>
      <c r="CA120" s="103"/>
      <c r="CB120" s="103"/>
      <c r="CC120" s="103"/>
      <c r="CD120" s="103"/>
      <c r="CE120" s="103"/>
      <c r="CF120" s="103"/>
      <c r="CG120" s="103"/>
    </row>
    <row r="121" spans="1:85" s="1" customFormat="1" x14ac:dyDescent="0.2">
      <c r="A121" s="71"/>
      <c r="B121" s="47"/>
      <c r="C121" s="47"/>
      <c r="D121" s="47"/>
      <c r="E121" s="47"/>
      <c r="F121" s="47"/>
      <c r="G121" s="47"/>
      <c r="AA121" s="11"/>
      <c r="AB121" s="11"/>
      <c r="AC121" s="11"/>
      <c r="AD121" s="11"/>
      <c r="AE121" s="11"/>
      <c r="AF121" s="11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103"/>
      <c r="AU121" s="103"/>
      <c r="AV121" s="103"/>
      <c r="AW121" s="103"/>
      <c r="AX121" s="103"/>
      <c r="AY121" s="103"/>
      <c r="AZ121" s="103"/>
      <c r="BA121" s="103"/>
      <c r="BB121" s="103"/>
      <c r="BC121" s="103"/>
      <c r="BD121" s="103"/>
      <c r="BE121" s="103"/>
      <c r="BF121" s="103"/>
      <c r="BG121" s="103"/>
      <c r="BH121" s="103"/>
      <c r="BI121" s="103"/>
      <c r="BJ121" s="103"/>
      <c r="BK121" s="103"/>
      <c r="BL121" s="103"/>
      <c r="BM121" s="103"/>
      <c r="BN121" s="131"/>
      <c r="BO121" s="103"/>
      <c r="BP121" s="103"/>
      <c r="BQ121" s="103"/>
      <c r="BR121" s="103"/>
      <c r="BS121" s="103"/>
      <c r="BT121" s="103"/>
      <c r="BU121" s="103"/>
      <c r="BV121" s="103"/>
      <c r="BW121" s="103"/>
      <c r="BX121" s="103"/>
      <c r="BY121" s="103"/>
      <c r="BZ121" s="103"/>
      <c r="CA121" s="103"/>
      <c r="CB121" s="103"/>
      <c r="CC121" s="103"/>
      <c r="CD121" s="103"/>
      <c r="CE121" s="103"/>
      <c r="CF121" s="103"/>
      <c r="CG121" s="103"/>
    </row>
    <row r="122" spans="1:85" s="1" customFormat="1" x14ac:dyDescent="0.2">
      <c r="A122" s="71"/>
      <c r="B122" s="47"/>
      <c r="C122" s="47"/>
      <c r="D122" s="47"/>
      <c r="E122" s="47"/>
      <c r="F122" s="47"/>
      <c r="G122" s="47"/>
      <c r="AA122" s="11"/>
      <c r="AB122" s="11"/>
      <c r="AC122" s="11"/>
      <c r="AD122" s="11"/>
      <c r="AE122" s="11"/>
      <c r="AF122" s="11"/>
      <c r="AG122" s="103"/>
      <c r="AH122" s="103"/>
      <c r="AI122" s="103"/>
      <c r="AJ122" s="103"/>
      <c r="AK122" s="103"/>
      <c r="AL122" s="103"/>
      <c r="AM122" s="103"/>
      <c r="AN122" s="103"/>
      <c r="AO122" s="103"/>
      <c r="AP122" s="103"/>
      <c r="AQ122" s="103"/>
      <c r="AR122" s="103"/>
      <c r="AS122" s="103"/>
      <c r="AT122" s="103"/>
      <c r="AU122" s="103"/>
      <c r="AV122" s="103"/>
      <c r="AW122" s="103"/>
      <c r="AX122" s="103"/>
      <c r="AY122" s="103"/>
      <c r="AZ122" s="103"/>
      <c r="BA122" s="103"/>
      <c r="BB122" s="103"/>
      <c r="BC122" s="103"/>
      <c r="BD122" s="103"/>
      <c r="BE122" s="103"/>
      <c r="BF122" s="103"/>
      <c r="BG122" s="103"/>
      <c r="BH122" s="103"/>
      <c r="BI122" s="103"/>
      <c r="BJ122" s="103"/>
      <c r="BK122" s="103"/>
      <c r="BL122" s="103"/>
      <c r="BM122" s="103"/>
      <c r="BN122" s="131"/>
      <c r="BO122" s="103"/>
      <c r="BP122" s="103"/>
      <c r="BQ122" s="103"/>
      <c r="BR122" s="103"/>
      <c r="BS122" s="103"/>
      <c r="BT122" s="103"/>
      <c r="BU122" s="103"/>
      <c r="BV122" s="103"/>
      <c r="BW122" s="103"/>
      <c r="BX122" s="103"/>
      <c r="BY122" s="103"/>
      <c r="BZ122" s="103"/>
      <c r="CA122" s="103"/>
      <c r="CB122" s="103"/>
      <c r="CC122" s="103"/>
      <c r="CD122" s="103"/>
      <c r="CE122" s="103"/>
      <c r="CF122" s="103"/>
      <c r="CG122" s="103"/>
    </row>
    <row r="123" spans="1:85" s="1" customFormat="1" x14ac:dyDescent="0.2">
      <c r="A123" s="71"/>
      <c r="B123" s="47"/>
      <c r="C123" s="47"/>
      <c r="D123" s="47"/>
      <c r="E123" s="47"/>
      <c r="F123" s="47"/>
      <c r="G123" s="47"/>
      <c r="AA123" s="11"/>
      <c r="AB123" s="11"/>
      <c r="AC123" s="11"/>
      <c r="AD123" s="11"/>
      <c r="AE123" s="11"/>
      <c r="AF123" s="11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03"/>
      <c r="BF123" s="103"/>
      <c r="BG123" s="103"/>
      <c r="BH123" s="103"/>
      <c r="BI123" s="103"/>
      <c r="BJ123" s="103"/>
      <c r="BK123" s="103"/>
      <c r="BL123" s="103"/>
      <c r="BM123" s="103"/>
      <c r="BN123" s="131"/>
      <c r="BO123" s="103"/>
      <c r="BP123" s="103"/>
      <c r="BQ123" s="103"/>
      <c r="BR123" s="103"/>
      <c r="BS123" s="103"/>
      <c r="BT123" s="103"/>
      <c r="BU123" s="103"/>
      <c r="BV123" s="103"/>
      <c r="BW123" s="103"/>
      <c r="BX123" s="103"/>
      <c r="BY123" s="103"/>
      <c r="BZ123" s="103"/>
      <c r="CA123" s="103"/>
      <c r="CB123" s="103"/>
      <c r="CC123" s="103"/>
      <c r="CD123" s="103"/>
      <c r="CE123" s="103"/>
      <c r="CF123" s="103"/>
      <c r="CG123" s="103"/>
    </row>
    <row r="124" spans="1:85" s="1" customFormat="1" x14ac:dyDescent="0.2">
      <c r="A124" s="71"/>
      <c r="B124" s="47"/>
      <c r="C124" s="47"/>
      <c r="D124" s="47"/>
      <c r="E124" s="47"/>
      <c r="F124" s="47"/>
      <c r="G124" s="47"/>
      <c r="AA124" s="11"/>
      <c r="AB124" s="11"/>
      <c r="AC124" s="11"/>
      <c r="AD124" s="11"/>
      <c r="AE124" s="11"/>
      <c r="AF124" s="11"/>
      <c r="AG124" s="103"/>
      <c r="AH124" s="103"/>
      <c r="AI124" s="103"/>
      <c r="AJ124" s="103"/>
      <c r="AK124" s="103"/>
      <c r="AL124" s="103"/>
      <c r="AM124" s="103"/>
      <c r="AN124" s="103"/>
      <c r="AO124" s="103"/>
      <c r="AP124" s="103"/>
      <c r="AQ124" s="103"/>
      <c r="AR124" s="103"/>
      <c r="AS124" s="103"/>
      <c r="AT124" s="103"/>
      <c r="AU124" s="103"/>
      <c r="AV124" s="103"/>
      <c r="AW124" s="103"/>
      <c r="AX124" s="103"/>
      <c r="AY124" s="103"/>
      <c r="AZ124" s="103"/>
      <c r="BA124" s="103"/>
      <c r="BB124" s="103"/>
      <c r="BC124" s="103"/>
      <c r="BD124" s="103"/>
      <c r="BE124" s="103"/>
      <c r="BF124" s="103"/>
      <c r="BG124" s="103"/>
      <c r="BH124" s="103"/>
      <c r="BI124" s="103"/>
      <c r="BJ124" s="103"/>
      <c r="BK124" s="103"/>
      <c r="BL124" s="103"/>
      <c r="BM124" s="103"/>
      <c r="BN124" s="131"/>
      <c r="BO124" s="103"/>
      <c r="BP124" s="103"/>
      <c r="BQ124" s="103"/>
      <c r="BR124" s="103"/>
      <c r="BS124" s="103"/>
      <c r="BT124" s="103"/>
      <c r="BU124" s="103"/>
      <c r="BV124" s="103"/>
      <c r="BW124" s="103"/>
      <c r="BX124" s="103"/>
      <c r="BY124" s="103"/>
      <c r="BZ124" s="103"/>
      <c r="CA124" s="103"/>
      <c r="CB124" s="103"/>
      <c r="CC124" s="103"/>
      <c r="CD124" s="103"/>
      <c r="CE124" s="103"/>
      <c r="CF124" s="103"/>
      <c r="CG124" s="103"/>
    </row>
    <row r="125" spans="1:85" s="1" customFormat="1" x14ac:dyDescent="0.2">
      <c r="A125" s="71"/>
      <c r="B125" s="47"/>
      <c r="C125" s="47"/>
      <c r="D125" s="47"/>
      <c r="E125" s="47"/>
      <c r="F125" s="47"/>
      <c r="G125" s="47"/>
      <c r="AA125" s="11"/>
      <c r="AB125" s="11"/>
      <c r="AC125" s="11"/>
      <c r="AD125" s="11"/>
      <c r="AE125" s="11"/>
      <c r="AF125" s="11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  <c r="BJ125" s="103"/>
      <c r="BK125" s="103"/>
      <c r="BL125" s="103"/>
      <c r="BM125" s="103"/>
      <c r="BN125" s="131"/>
      <c r="BO125" s="103"/>
      <c r="BP125" s="103"/>
      <c r="BQ125" s="103"/>
      <c r="BR125" s="103"/>
      <c r="BS125" s="103"/>
      <c r="BT125" s="103"/>
      <c r="BU125" s="103"/>
      <c r="BV125" s="103"/>
      <c r="BW125" s="103"/>
      <c r="BX125" s="103"/>
      <c r="BY125" s="103"/>
      <c r="BZ125" s="103"/>
      <c r="CA125" s="103"/>
      <c r="CB125" s="103"/>
      <c r="CC125" s="103"/>
      <c r="CD125" s="103"/>
      <c r="CE125" s="103"/>
      <c r="CF125" s="103"/>
      <c r="CG125" s="103"/>
    </row>
    <row r="126" spans="1:85" s="1" customFormat="1" x14ac:dyDescent="0.2">
      <c r="A126" s="71"/>
      <c r="B126" s="47"/>
      <c r="C126" s="47"/>
      <c r="D126" s="47"/>
      <c r="E126" s="47"/>
      <c r="F126" s="47"/>
      <c r="G126" s="47"/>
      <c r="AA126" s="11"/>
      <c r="AB126" s="11"/>
      <c r="AC126" s="11"/>
      <c r="AD126" s="11"/>
      <c r="AE126" s="11"/>
      <c r="AF126" s="11"/>
      <c r="AG126" s="103"/>
      <c r="AH126" s="103"/>
      <c r="AI126" s="103"/>
      <c r="AJ126" s="103"/>
      <c r="AK126" s="103"/>
      <c r="AL126" s="103"/>
      <c r="AM126" s="103"/>
      <c r="AN126" s="103"/>
      <c r="AO126" s="103"/>
      <c r="AP126" s="103"/>
      <c r="AQ126" s="103"/>
      <c r="AR126" s="103"/>
      <c r="AS126" s="103"/>
      <c r="AT126" s="103"/>
      <c r="AU126" s="103"/>
      <c r="AV126" s="103"/>
      <c r="AW126" s="103"/>
      <c r="AX126" s="103"/>
      <c r="AY126" s="103"/>
      <c r="AZ126" s="103"/>
      <c r="BA126" s="103"/>
      <c r="BB126" s="103"/>
      <c r="BC126" s="103"/>
      <c r="BD126" s="103"/>
      <c r="BE126" s="103"/>
      <c r="BF126" s="103"/>
      <c r="BG126" s="103"/>
      <c r="BH126" s="103"/>
      <c r="BI126" s="103"/>
      <c r="BJ126" s="103"/>
      <c r="BK126" s="103"/>
      <c r="BL126" s="103"/>
      <c r="BM126" s="103"/>
      <c r="BN126" s="131"/>
      <c r="BO126" s="103"/>
      <c r="BP126" s="103"/>
      <c r="BQ126" s="103"/>
      <c r="BR126" s="103"/>
      <c r="BS126" s="103"/>
      <c r="BT126" s="103"/>
      <c r="BU126" s="103"/>
      <c r="BV126" s="103"/>
      <c r="BW126" s="103"/>
      <c r="BX126" s="103"/>
      <c r="BY126" s="103"/>
      <c r="BZ126" s="103"/>
      <c r="CA126" s="103"/>
      <c r="CB126" s="103"/>
      <c r="CC126" s="103"/>
      <c r="CD126" s="103"/>
      <c r="CE126" s="103"/>
      <c r="CF126" s="103"/>
      <c r="CG126" s="103"/>
    </row>
    <row r="127" spans="1:85" s="1" customFormat="1" x14ac:dyDescent="0.2">
      <c r="A127" s="71"/>
      <c r="B127" s="47"/>
      <c r="C127" s="47"/>
      <c r="D127" s="47"/>
      <c r="E127" s="47"/>
      <c r="F127" s="47"/>
      <c r="G127" s="47"/>
      <c r="AA127" s="11"/>
      <c r="AB127" s="11"/>
      <c r="AC127" s="11"/>
      <c r="AD127" s="11"/>
      <c r="AE127" s="11"/>
      <c r="AF127" s="11"/>
      <c r="AG127" s="103"/>
      <c r="AH127" s="103"/>
      <c r="AI127" s="103"/>
      <c r="AJ127" s="103"/>
      <c r="AK127" s="103"/>
      <c r="AL127" s="103"/>
      <c r="AM127" s="103"/>
      <c r="AN127" s="103"/>
      <c r="AO127" s="103"/>
      <c r="AP127" s="103"/>
      <c r="AQ127" s="103"/>
      <c r="AR127" s="103"/>
      <c r="AS127" s="103"/>
      <c r="AT127" s="103"/>
      <c r="AU127" s="103"/>
      <c r="AV127" s="103"/>
      <c r="AW127" s="103"/>
      <c r="AX127" s="103"/>
      <c r="AY127" s="103"/>
      <c r="AZ127" s="103"/>
      <c r="BA127" s="103"/>
      <c r="BB127" s="103"/>
      <c r="BC127" s="103"/>
      <c r="BD127" s="103"/>
      <c r="BE127" s="103"/>
      <c r="BF127" s="103"/>
      <c r="BG127" s="103"/>
      <c r="BH127" s="103"/>
      <c r="BI127" s="103"/>
      <c r="BJ127" s="103"/>
      <c r="BK127" s="103"/>
      <c r="BL127" s="103"/>
      <c r="BM127" s="103"/>
      <c r="BN127" s="131"/>
      <c r="BO127" s="103"/>
      <c r="BP127" s="103"/>
      <c r="BQ127" s="103"/>
      <c r="BR127" s="103"/>
      <c r="BS127" s="103"/>
      <c r="BT127" s="103"/>
      <c r="BU127" s="103"/>
      <c r="BV127" s="103"/>
      <c r="BW127" s="103"/>
      <c r="BX127" s="103"/>
      <c r="BY127" s="103"/>
      <c r="BZ127" s="103"/>
      <c r="CA127" s="103"/>
      <c r="CB127" s="103"/>
      <c r="CC127" s="103"/>
      <c r="CD127" s="103"/>
      <c r="CE127" s="103"/>
      <c r="CF127" s="103"/>
      <c r="CG127" s="103"/>
    </row>
    <row r="128" spans="1:85" s="1" customFormat="1" x14ac:dyDescent="0.2">
      <c r="A128" s="71"/>
      <c r="B128" s="47"/>
      <c r="C128" s="47"/>
      <c r="D128" s="47"/>
      <c r="E128" s="47"/>
      <c r="F128" s="47"/>
      <c r="G128" s="47"/>
      <c r="AA128" s="11"/>
      <c r="AB128" s="11"/>
      <c r="AC128" s="11"/>
      <c r="AD128" s="11"/>
      <c r="AE128" s="11"/>
      <c r="AF128" s="11"/>
      <c r="AG128" s="103"/>
      <c r="AH128" s="103"/>
      <c r="AI128" s="103"/>
      <c r="AJ128" s="103"/>
      <c r="AK128" s="103"/>
      <c r="AL128" s="103"/>
      <c r="AM128" s="103"/>
      <c r="AN128" s="103"/>
      <c r="AO128" s="103"/>
      <c r="AP128" s="103"/>
      <c r="AQ128" s="103"/>
      <c r="AR128" s="103"/>
      <c r="AS128" s="103"/>
      <c r="AT128" s="103"/>
      <c r="AU128" s="103"/>
      <c r="AV128" s="103"/>
      <c r="AW128" s="103"/>
      <c r="AX128" s="103"/>
      <c r="AY128" s="103"/>
      <c r="AZ128" s="103"/>
      <c r="BA128" s="103"/>
      <c r="BB128" s="103"/>
      <c r="BC128" s="103"/>
      <c r="BD128" s="103"/>
      <c r="BE128" s="103"/>
      <c r="BF128" s="103"/>
      <c r="BG128" s="103"/>
      <c r="BH128" s="103"/>
      <c r="BI128" s="103"/>
      <c r="BJ128" s="103"/>
      <c r="BK128" s="103"/>
      <c r="BL128" s="103"/>
      <c r="BM128" s="103"/>
      <c r="BN128" s="131"/>
      <c r="BO128" s="103"/>
      <c r="BP128" s="103"/>
      <c r="BQ128" s="103"/>
      <c r="BR128" s="103"/>
      <c r="BS128" s="103"/>
      <c r="BT128" s="103"/>
      <c r="BU128" s="103"/>
      <c r="BV128" s="103"/>
      <c r="BW128" s="103"/>
      <c r="BX128" s="103"/>
      <c r="BY128" s="103"/>
      <c r="BZ128" s="103"/>
      <c r="CA128" s="103"/>
      <c r="CB128" s="103"/>
      <c r="CC128" s="103"/>
      <c r="CD128" s="103"/>
      <c r="CE128" s="103"/>
      <c r="CF128" s="103"/>
      <c r="CG128" s="103"/>
    </row>
    <row r="129" spans="1:85" s="1" customFormat="1" x14ac:dyDescent="0.2">
      <c r="A129" s="71"/>
      <c r="B129" s="47"/>
      <c r="C129" s="47"/>
      <c r="D129" s="47"/>
      <c r="E129" s="47"/>
      <c r="F129" s="47"/>
      <c r="G129" s="47"/>
      <c r="AA129" s="11"/>
      <c r="AB129" s="11"/>
      <c r="AC129" s="11"/>
      <c r="AD129" s="11"/>
      <c r="AE129" s="11"/>
      <c r="AF129" s="11"/>
      <c r="AG129" s="103"/>
      <c r="AH129" s="103"/>
      <c r="AI129" s="103"/>
      <c r="AJ129" s="103"/>
      <c r="AK129" s="103"/>
      <c r="AL129" s="103"/>
      <c r="AM129" s="103"/>
      <c r="AN129" s="103"/>
      <c r="AO129" s="103"/>
      <c r="AP129" s="103"/>
      <c r="AQ129" s="103"/>
      <c r="AR129" s="103"/>
      <c r="AS129" s="103"/>
      <c r="AT129" s="103"/>
      <c r="AU129" s="103"/>
      <c r="AV129" s="103"/>
      <c r="AW129" s="103"/>
      <c r="AX129" s="103"/>
      <c r="AY129" s="103"/>
      <c r="AZ129" s="103"/>
      <c r="BA129" s="103"/>
      <c r="BB129" s="103"/>
      <c r="BC129" s="103"/>
      <c r="BD129" s="103"/>
      <c r="BE129" s="103"/>
      <c r="BF129" s="103"/>
      <c r="BG129" s="103"/>
      <c r="BH129" s="103"/>
      <c r="BI129" s="103"/>
      <c r="BJ129" s="103"/>
      <c r="BK129" s="103"/>
      <c r="BL129" s="103"/>
      <c r="BM129" s="103"/>
      <c r="BN129" s="131"/>
      <c r="BO129" s="103"/>
      <c r="BP129" s="103"/>
      <c r="BQ129" s="103"/>
      <c r="BR129" s="103"/>
      <c r="BS129" s="103"/>
      <c r="BT129" s="103"/>
      <c r="BU129" s="103"/>
      <c r="BV129" s="103"/>
      <c r="BW129" s="103"/>
      <c r="BX129" s="103"/>
      <c r="BY129" s="103"/>
      <c r="BZ129" s="103"/>
      <c r="CA129" s="103"/>
      <c r="CB129" s="103"/>
      <c r="CC129" s="103"/>
      <c r="CD129" s="103"/>
      <c r="CE129" s="103"/>
      <c r="CF129" s="103"/>
      <c r="CG129" s="103"/>
    </row>
    <row r="130" spans="1:85" s="1" customFormat="1" x14ac:dyDescent="0.2">
      <c r="A130" s="71"/>
      <c r="B130" s="47"/>
      <c r="C130" s="47"/>
      <c r="D130" s="47"/>
      <c r="E130" s="47"/>
      <c r="F130" s="47"/>
      <c r="G130" s="47"/>
      <c r="AA130" s="11"/>
      <c r="AB130" s="11"/>
      <c r="AC130" s="11"/>
      <c r="AD130" s="11"/>
      <c r="AE130" s="11"/>
      <c r="AF130" s="11"/>
      <c r="AG130" s="103"/>
      <c r="AH130" s="103"/>
      <c r="AI130" s="103"/>
      <c r="AJ130" s="103"/>
      <c r="AK130" s="103"/>
      <c r="AL130" s="103"/>
      <c r="AM130" s="103"/>
      <c r="AN130" s="103"/>
      <c r="AO130" s="103"/>
      <c r="AP130" s="103"/>
      <c r="AQ130" s="103"/>
      <c r="AR130" s="103"/>
      <c r="AS130" s="103"/>
      <c r="AT130" s="103"/>
      <c r="AU130" s="103"/>
      <c r="AV130" s="103"/>
      <c r="AW130" s="103"/>
      <c r="AX130" s="103"/>
      <c r="AY130" s="103"/>
      <c r="AZ130" s="103"/>
      <c r="BA130" s="103"/>
      <c r="BB130" s="103"/>
      <c r="BC130" s="103"/>
      <c r="BD130" s="103"/>
      <c r="BE130" s="103"/>
      <c r="BF130" s="103"/>
      <c r="BG130" s="103"/>
      <c r="BH130" s="103"/>
      <c r="BI130" s="103"/>
      <c r="BJ130" s="103"/>
      <c r="BK130" s="103"/>
      <c r="BL130" s="103"/>
      <c r="BM130" s="103"/>
      <c r="BN130" s="131"/>
      <c r="BO130" s="103"/>
      <c r="BP130" s="103"/>
      <c r="BQ130" s="103"/>
      <c r="BR130" s="103"/>
      <c r="BS130" s="103"/>
      <c r="BT130" s="103"/>
      <c r="BU130" s="103"/>
      <c r="BV130" s="103"/>
      <c r="BW130" s="103"/>
      <c r="BX130" s="103"/>
      <c r="BY130" s="103"/>
      <c r="BZ130" s="103"/>
      <c r="CA130" s="103"/>
      <c r="CB130" s="103"/>
      <c r="CC130" s="103"/>
      <c r="CD130" s="103"/>
      <c r="CE130" s="103"/>
      <c r="CF130" s="103"/>
      <c r="CG130" s="103"/>
    </row>
    <row r="131" spans="1:85" s="1" customFormat="1" x14ac:dyDescent="0.2">
      <c r="A131" s="71"/>
      <c r="B131" s="47"/>
      <c r="C131" s="47"/>
      <c r="D131" s="47"/>
      <c r="E131" s="47"/>
      <c r="F131" s="47"/>
      <c r="G131" s="47"/>
      <c r="AA131" s="11"/>
      <c r="AB131" s="11"/>
      <c r="AC131" s="11"/>
      <c r="AD131" s="11"/>
      <c r="AE131" s="11"/>
      <c r="AF131" s="11"/>
      <c r="AG131" s="103"/>
      <c r="AH131" s="103"/>
      <c r="AI131" s="103"/>
      <c r="AJ131" s="103"/>
      <c r="AK131" s="103"/>
      <c r="AL131" s="103"/>
      <c r="AM131" s="103"/>
      <c r="AN131" s="103"/>
      <c r="AO131" s="103"/>
      <c r="AP131" s="103"/>
      <c r="AQ131" s="103"/>
      <c r="AR131" s="103"/>
      <c r="AS131" s="103"/>
      <c r="AT131" s="103"/>
      <c r="AU131" s="103"/>
      <c r="AV131" s="103"/>
      <c r="AW131" s="103"/>
      <c r="AX131" s="103"/>
      <c r="AY131" s="103"/>
      <c r="AZ131" s="103"/>
      <c r="BA131" s="103"/>
      <c r="BB131" s="103"/>
      <c r="BC131" s="103"/>
      <c r="BD131" s="103"/>
      <c r="BE131" s="103"/>
      <c r="BF131" s="103"/>
      <c r="BG131" s="103"/>
      <c r="BH131" s="103"/>
      <c r="BI131" s="103"/>
      <c r="BJ131" s="103"/>
      <c r="BK131" s="103"/>
      <c r="BL131" s="103"/>
      <c r="BM131" s="103"/>
      <c r="BN131" s="131"/>
      <c r="BO131" s="103"/>
      <c r="BP131" s="103"/>
      <c r="BQ131" s="103"/>
      <c r="BR131" s="103"/>
      <c r="BS131" s="103"/>
      <c r="BT131" s="103"/>
      <c r="BU131" s="103"/>
      <c r="BV131" s="103"/>
      <c r="BW131" s="103"/>
      <c r="BX131" s="103"/>
      <c r="BY131" s="103"/>
      <c r="BZ131" s="103"/>
      <c r="CA131" s="103"/>
      <c r="CB131" s="103"/>
      <c r="CC131" s="103"/>
      <c r="CD131" s="103"/>
      <c r="CE131" s="103"/>
      <c r="CF131" s="103"/>
      <c r="CG131" s="103"/>
    </row>
    <row r="132" spans="1:85" s="1" customFormat="1" x14ac:dyDescent="0.2">
      <c r="A132" s="71"/>
      <c r="B132" s="47"/>
      <c r="C132" s="47"/>
      <c r="D132" s="47"/>
      <c r="E132" s="47"/>
      <c r="F132" s="47"/>
      <c r="G132" s="47"/>
      <c r="AA132" s="11"/>
      <c r="AB132" s="11"/>
      <c r="AC132" s="11"/>
      <c r="AD132" s="11"/>
      <c r="AE132" s="11"/>
      <c r="AF132" s="11"/>
      <c r="AG132" s="103"/>
      <c r="AH132" s="103"/>
      <c r="AI132" s="103"/>
      <c r="AJ132" s="103"/>
      <c r="AK132" s="103"/>
      <c r="AL132" s="103"/>
      <c r="AM132" s="103"/>
      <c r="AN132" s="103"/>
      <c r="AO132" s="103"/>
      <c r="AP132" s="103"/>
      <c r="AQ132" s="103"/>
      <c r="AR132" s="103"/>
      <c r="AS132" s="103"/>
      <c r="AT132" s="103"/>
      <c r="AU132" s="103"/>
      <c r="AV132" s="103"/>
      <c r="AW132" s="103"/>
      <c r="AX132" s="103"/>
      <c r="AY132" s="103"/>
      <c r="AZ132" s="103"/>
      <c r="BA132" s="103"/>
      <c r="BB132" s="103"/>
      <c r="BC132" s="103"/>
      <c r="BD132" s="103"/>
      <c r="BE132" s="103"/>
      <c r="BF132" s="103"/>
      <c r="BG132" s="103"/>
      <c r="BH132" s="103"/>
      <c r="BI132" s="103"/>
      <c r="BJ132" s="103"/>
      <c r="BK132" s="103"/>
      <c r="BL132" s="103"/>
      <c r="BM132" s="103"/>
      <c r="BN132" s="131"/>
      <c r="BO132" s="103"/>
      <c r="BP132" s="103"/>
      <c r="BQ132" s="103"/>
      <c r="BR132" s="103"/>
      <c r="BS132" s="103"/>
      <c r="BT132" s="103"/>
      <c r="BU132" s="103"/>
      <c r="BV132" s="103"/>
      <c r="BW132" s="103"/>
      <c r="BX132" s="103"/>
      <c r="BY132" s="103"/>
      <c r="BZ132" s="103"/>
      <c r="CA132" s="103"/>
      <c r="CB132" s="103"/>
      <c r="CC132" s="103"/>
      <c r="CD132" s="103"/>
      <c r="CE132" s="103"/>
      <c r="CF132" s="103"/>
      <c r="CG132" s="103"/>
    </row>
    <row r="133" spans="1:85" s="1" customFormat="1" x14ac:dyDescent="0.2">
      <c r="A133" s="71"/>
      <c r="B133" s="47"/>
      <c r="C133" s="47"/>
      <c r="D133" s="47"/>
      <c r="E133" s="47"/>
      <c r="F133" s="47"/>
      <c r="G133" s="47"/>
      <c r="AA133" s="11"/>
      <c r="AB133" s="11"/>
      <c r="AC133" s="11"/>
      <c r="AD133" s="11"/>
      <c r="AE133" s="11"/>
      <c r="AF133" s="11"/>
      <c r="AG133" s="103"/>
      <c r="AH133" s="103"/>
      <c r="AI133" s="103"/>
      <c r="AJ133" s="103"/>
      <c r="AK133" s="103"/>
      <c r="AL133" s="103"/>
      <c r="AM133" s="103"/>
      <c r="AN133" s="103"/>
      <c r="AO133" s="103"/>
      <c r="AP133" s="103"/>
      <c r="AQ133" s="103"/>
      <c r="AR133" s="103"/>
      <c r="AS133" s="103"/>
      <c r="AT133" s="103"/>
      <c r="AU133" s="103"/>
      <c r="AV133" s="103"/>
      <c r="AW133" s="103"/>
      <c r="AX133" s="103"/>
      <c r="AY133" s="103"/>
      <c r="AZ133" s="103"/>
      <c r="BA133" s="103"/>
      <c r="BB133" s="103"/>
      <c r="BC133" s="103"/>
      <c r="BD133" s="103"/>
      <c r="BE133" s="103"/>
      <c r="BF133" s="103"/>
      <c r="BG133" s="103"/>
      <c r="BH133" s="103"/>
      <c r="BI133" s="103"/>
      <c r="BJ133" s="103"/>
      <c r="BK133" s="103"/>
      <c r="BL133" s="103"/>
      <c r="BM133" s="103"/>
      <c r="BN133" s="131"/>
      <c r="BO133" s="103"/>
      <c r="BP133" s="103"/>
      <c r="BQ133" s="103"/>
      <c r="BR133" s="103"/>
      <c r="BS133" s="103"/>
      <c r="BT133" s="103"/>
      <c r="BU133" s="103"/>
      <c r="BV133" s="103"/>
      <c r="BW133" s="103"/>
      <c r="BX133" s="103"/>
      <c r="BY133" s="103"/>
      <c r="BZ133" s="103"/>
      <c r="CA133" s="103"/>
      <c r="CB133" s="103"/>
      <c r="CC133" s="103"/>
      <c r="CD133" s="103"/>
      <c r="CE133" s="103"/>
      <c r="CF133" s="103"/>
      <c r="CG133" s="103"/>
    </row>
    <row r="134" spans="1:85" s="1" customFormat="1" x14ac:dyDescent="0.2">
      <c r="A134" s="71"/>
      <c r="B134" s="47"/>
      <c r="C134" s="47"/>
      <c r="D134" s="47"/>
      <c r="E134" s="47"/>
      <c r="F134" s="47"/>
      <c r="G134" s="47"/>
      <c r="AA134" s="11"/>
      <c r="AB134" s="11"/>
      <c r="AC134" s="11"/>
      <c r="AD134" s="11"/>
      <c r="AE134" s="11"/>
      <c r="AF134" s="11"/>
      <c r="AG134" s="103"/>
      <c r="AH134" s="103"/>
      <c r="AI134" s="103"/>
      <c r="AJ134" s="103"/>
      <c r="AK134" s="103"/>
      <c r="AL134" s="103"/>
      <c r="AM134" s="103"/>
      <c r="AN134" s="103"/>
      <c r="AO134" s="103"/>
      <c r="AP134" s="103"/>
      <c r="AQ134" s="103"/>
      <c r="AR134" s="103"/>
      <c r="AS134" s="103"/>
      <c r="AT134" s="103"/>
      <c r="AU134" s="103"/>
      <c r="AV134" s="103"/>
      <c r="AW134" s="103"/>
      <c r="AX134" s="103"/>
      <c r="AY134" s="103"/>
      <c r="AZ134" s="103"/>
      <c r="BA134" s="103"/>
      <c r="BB134" s="103"/>
      <c r="BC134" s="103"/>
      <c r="BD134" s="103"/>
      <c r="BE134" s="103"/>
      <c r="BF134" s="103"/>
      <c r="BG134" s="103"/>
      <c r="BH134" s="103"/>
      <c r="BI134" s="103"/>
      <c r="BJ134" s="103"/>
      <c r="BK134" s="103"/>
      <c r="BL134" s="103"/>
      <c r="BM134" s="103"/>
      <c r="BN134" s="131"/>
      <c r="BO134" s="103"/>
      <c r="BP134" s="103"/>
      <c r="BQ134" s="103"/>
      <c r="BR134" s="103"/>
      <c r="BS134" s="103"/>
      <c r="BT134" s="103"/>
      <c r="BU134" s="103"/>
      <c r="BV134" s="103"/>
      <c r="BW134" s="103"/>
      <c r="BX134" s="103"/>
      <c r="BY134" s="103"/>
      <c r="BZ134" s="103"/>
      <c r="CA134" s="103"/>
      <c r="CB134" s="103"/>
      <c r="CC134" s="103"/>
      <c r="CD134" s="103"/>
      <c r="CE134" s="103"/>
      <c r="CF134" s="103"/>
      <c r="CG134" s="103"/>
    </row>
    <row r="135" spans="1:85" s="1" customFormat="1" x14ac:dyDescent="0.2">
      <c r="A135" s="71"/>
      <c r="B135" s="47"/>
      <c r="C135" s="47"/>
      <c r="D135" s="47"/>
      <c r="E135" s="47"/>
      <c r="F135" s="47"/>
      <c r="G135" s="47"/>
      <c r="AA135" s="11"/>
      <c r="AB135" s="11"/>
      <c r="AC135" s="11"/>
      <c r="AD135" s="11"/>
      <c r="AE135" s="11"/>
      <c r="AF135" s="11"/>
      <c r="AG135" s="103"/>
      <c r="AH135" s="103"/>
      <c r="AI135" s="103"/>
      <c r="AJ135" s="103"/>
      <c r="AK135" s="103"/>
      <c r="AL135" s="103"/>
      <c r="AM135" s="103"/>
      <c r="AN135" s="103"/>
      <c r="AO135" s="103"/>
      <c r="AP135" s="103"/>
      <c r="AQ135" s="103"/>
      <c r="AR135" s="103"/>
      <c r="AS135" s="103"/>
      <c r="AT135" s="103"/>
      <c r="AU135" s="103"/>
      <c r="AV135" s="103"/>
      <c r="AW135" s="103"/>
      <c r="AX135" s="103"/>
      <c r="AY135" s="103"/>
      <c r="AZ135" s="103"/>
      <c r="BA135" s="103"/>
      <c r="BB135" s="103"/>
      <c r="BC135" s="103"/>
      <c r="BD135" s="103"/>
      <c r="BE135" s="103"/>
      <c r="BF135" s="103"/>
      <c r="BG135" s="103"/>
      <c r="BH135" s="103"/>
      <c r="BI135" s="103"/>
      <c r="BJ135" s="103"/>
      <c r="BK135" s="103"/>
      <c r="BL135" s="103"/>
      <c r="BM135" s="103"/>
      <c r="BN135" s="131"/>
      <c r="BO135" s="103"/>
      <c r="BP135" s="103"/>
      <c r="BQ135" s="103"/>
      <c r="BR135" s="103"/>
      <c r="BS135" s="103"/>
      <c r="BT135" s="103"/>
      <c r="BU135" s="103"/>
      <c r="BV135" s="103"/>
      <c r="BW135" s="103"/>
      <c r="BX135" s="103"/>
      <c r="BY135" s="103"/>
      <c r="BZ135" s="103"/>
      <c r="CA135" s="103"/>
      <c r="CB135" s="103"/>
      <c r="CC135" s="103"/>
      <c r="CD135" s="103"/>
      <c r="CE135" s="103"/>
      <c r="CF135" s="103"/>
      <c r="CG135" s="103"/>
    </row>
    <row r="136" spans="1:85" s="1" customFormat="1" x14ac:dyDescent="0.2">
      <c r="A136" s="71"/>
      <c r="B136" s="47"/>
      <c r="C136" s="47"/>
      <c r="D136" s="47"/>
      <c r="E136" s="47"/>
      <c r="F136" s="47"/>
      <c r="G136" s="47"/>
      <c r="AA136" s="11"/>
      <c r="AB136" s="11"/>
      <c r="AC136" s="11"/>
      <c r="AD136" s="11"/>
      <c r="AE136" s="11"/>
      <c r="AF136" s="11"/>
      <c r="AG136" s="103"/>
      <c r="AH136" s="103"/>
      <c r="AI136" s="103"/>
      <c r="AJ136" s="103"/>
      <c r="AK136" s="103"/>
      <c r="AL136" s="103"/>
      <c r="AM136" s="103"/>
      <c r="AN136" s="103"/>
      <c r="AO136" s="103"/>
      <c r="AP136" s="103"/>
      <c r="AQ136" s="103"/>
      <c r="AR136" s="103"/>
      <c r="AS136" s="103"/>
      <c r="AT136" s="103"/>
      <c r="AU136" s="103"/>
      <c r="AV136" s="103"/>
      <c r="AW136" s="103"/>
      <c r="AX136" s="103"/>
      <c r="AY136" s="103"/>
      <c r="AZ136" s="103"/>
      <c r="BA136" s="103"/>
      <c r="BB136" s="103"/>
      <c r="BC136" s="103"/>
      <c r="BD136" s="103"/>
      <c r="BE136" s="103"/>
      <c r="BF136" s="103"/>
      <c r="BG136" s="103"/>
      <c r="BH136" s="103"/>
      <c r="BI136" s="103"/>
      <c r="BJ136" s="103"/>
      <c r="BK136" s="103"/>
      <c r="BL136" s="103"/>
      <c r="BM136" s="103"/>
      <c r="BN136" s="131"/>
      <c r="BO136" s="103"/>
      <c r="BP136" s="103"/>
      <c r="BQ136" s="103"/>
      <c r="BR136" s="103"/>
      <c r="BS136" s="103"/>
      <c r="BT136" s="103"/>
      <c r="BU136" s="103"/>
      <c r="BV136" s="103"/>
      <c r="BW136" s="103"/>
      <c r="BX136" s="103"/>
      <c r="BY136" s="103"/>
      <c r="BZ136" s="103"/>
      <c r="CA136" s="103"/>
      <c r="CB136" s="103"/>
      <c r="CC136" s="103"/>
      <c r="CD136" s="103"/>
      <c r="CE136" s="103"/>
      <c r="CF136" s="103"/>
      <c r="CG136" s="103"/>
    </row>
    <row r="137" spans="1:85" s="1" customFormat="1" x14ac:dyDescent="0.2">
      <c r="A137" s="71"/>
      <c r="B137" s="47"/>
      <c r="C137" s="47"/>
      <c r="D137" s="47"/>
      <c r="E137" s="47"/>
      <c r="F137" s="47"/>
      <c r="G137" s="47"/>
      <c r="AA137" s="11"/>
      <c r="AB137" s="11"/>
      <c r="AC137" s="11"/>
      <c r="AD137" s="11"/>
      <c r="AE137" s="11"/>
      <c r="AF137" s="11"/>
      <c r="AG137" s="103"/>
      <c r="AH137" s="103"/>
      <c r="AI137" s="103"/>
      <c r="AJ137" s="103"/>
      <c r="AK137" s="103"/>
      <c r="AL137" s="103"/>
      <c r="AM137" s="103"/>
      <c r="AN137" s="103"/>
      <c r="AO137" s="103"/>
      <c r="AP137" s="103"/>
      <c r="AQ137" s="103"/>
      <c r="AR137" s="103"/>
      <c r="AS137" s="103"/>
      <c r="AT137" s="103"/>
      <c r="AU137" s="103"/>
      <c r="AV137" s="103"/>
      <c r="AW137" s="103"/>
      <c r="AX137" s="103"/>
      <c r="AY137" s="103"/>
      <c r="AZ137" s="103"/>
      <c r="BA137" s="103"/>
      <c r="BB137" s="103"/>
      <c r="BC137" s="103"/>
      <c r="BD137" s="103"/>
      <c r="BE137" s="103"/>
      <c r="BF137" s="103"/>
      <c r="BG137" s="103"/>
      <c r="BH137" s="103"/>
      <c r="BI137" s="103"/>
      <c r="BJ137" s="103"/>
      <c r="BK137" s="103"/>
      <c r="BL137" s="103"/>
      <c r="BM137" s="103"/>
      <c r="BN137" s="131"/>
      <c r="BO137" s="103"/>
      <c r="BP137" s="103"/>
      <c r="BQ137" s="103"/>
      <c r="BR137" s="103"/>
      <c r="BS137" s="103"/>
      <c r="BT137" s="103"/>
      <c r="BU137" s="103"/>
      <c r="BV137" s="103"/>
      <c r="BW137" s="103"/>
      <c r="BX137" s="103"/>
      <c r="BY137" s="103"/>
      <c r="BZ137" s="103"/>
      <c r="CA137" s="103"/>
      <c r="CB137" s="103"/>
      <c r="CC137" s="103"/>
      <c r="CD137" s="103"/>
      <c r="CE137" s="103"/>
      <c r="CF137" s="103"/>
      <c r="CG137" s="103"/>
    </row>
    <row r="138" spans="1:85" s="1" customFormat="1" x14ac:dyDescent="0.2">
      <c r="A138" s="71"/>
      <c r="B138" s="47"/>
      <c r="C138" s="47"/>
      <c r="D138" s="47"/>
      <c r="E138" s="47"/>
      <c r="F138" s="47"/>
      <c r="G138" s="47"/>
      <c r="AA138" s="11"/>
      <c r="AB138" s="11"/>
      <c r="AC138" s="11"/>
      <c r="AD138" s="11"/>
      <c r="AE138" s="11"/>
      <c r="AF138" s="11"/>
      <c r="AG138" s="103"/>
      <c r="AH138" s="103"/>
      <c r="AI138" s="103"/>
      <c r="AJ138" s="103"/>
      <c r="AK138" s="103"/>
      <c r="AL138" s="103"/>
      <c r="AM138" s="103"/>
      <c r="AN138" s="103"/>
      <c r="AO138" s="103"/>
      <c r="AP138" s="103"/>
      <c r="AQ138" s="103"/>
      <c r="AR138" s="103"/>
      <c r="AS138" s="103"/>
      <c r="AT138" s="103"/>
      <c r="AU138" s="103"/>
      <c r="AV138" s="103"/>
      <c r="AW138" s="103"/>
      <c r="AX138" s="103"/>
      <c r="AY138" s="103"/>
      <c r="AZ138" s="103"/>
      <c r="BA138" s="103"/>
      <c r="BB138" s="103"/>
      <c r="BC138" s="103"/>
      <c r="BD138" s="103"/>
      <c r="BE138" s="103"/>
      <c r="BF138" s="103"/>
      <c r="BG138" s="103"/>
      <c r="BH138" s="103"/>
      <c r="BI138" s="103"/>
      <c r="BJ138" s="103"/>
      <c r="BK138" s="103"/>
      <c r="BL138" s="103"/>
      <c r="BM138" s="103"/>
      <c r="BN138" s="131"/>
      <c r="BO138" s="103"/>
      <c r="BP138" s="103"/>
      <c r="BQ138" s="103"/>
      <c r="BR138" s="103"/>
      <c r="BS138" s="103"/>
      <c r="BT138" s="103"/>
      <c r="BU138" s="103"/>
      <c r="BV138" s="103"/>
      <c r="BW138" s="103"/>
      <c r="BX138" s="103"/>
      <c r="BY138" s="103"/>
      <c r="BZ138" s="103"/>
      <c r="CA138" s="103"/>
      <c r="CB138" s="103"/>
      <c r="CC138" s="103"/>
      <c r="CD138" s="103"/>
      <c r="CE138" s="103"/>
      <c r="CF138" s="103"/>
      <c r="CG138" s="103"/>
    </row>
    <row r="139" spans="1:85" s="1" customFormat="1" x14ac:dyDescent="0.2">
      <c r="A139" s="71"/>
      <c r="B139" s="47"/>
      <c r="C139" s="47"/>
      <c r="D139" s="47"/>
      <c r="E139" s="47"/>
      <c r="F139" s="47"/>
      <c r="G139" s="47"/>
      <c r="AA139" s="11"/>
      <c r="AB139" s="11"/>
      <c r="AC139" s="11"/>
      <c r="AD139" s="11"/>
      <c r="AE139" s="11"/>
      <c r="AF139" s="11"/>
      <c r="AG139" s="103"/>
      <c r="AH139" s="103"/>
      <c r="AI139" s="103"/>
      <c r="AJ139" s="103"/>
      <c r="AK139" s="103"/>
      <c r="AL139" s="103"/>
      <c r="AM139" s="103"/>
      <c r="AN139" s="103"/>
      <c r="AO139" s="103"/>
      <c r="AP139" s="103"/>
      <c r="AQ139" s="103"/>
      <c r="AR139" s="103"/>
      <c r="AS139" s="103"/>
      <c r="AT139" s="103"/>
      <c r="AU139" s="103"/>
      <c r="AV139" s="103"/>
      <c r="AW139" s="103"/>
      <c r="AX139" s="103"/>
      <c r="AY139" s="103"/>
      <c r="AZ139" s="103"/>
      <c r="BA139" s="103"/>
      <c r="BB139" s="103"/>
      <c r="BC139" s="103"/>
      <c r="BD139" s="103"/>
      <c r="BE139" s="103"/>
      <c r="BF139" s="103"/>
      <c r="BG139" s="103"/>
      <c r="BH139" s="103"/>
      <c r="BI139" s="103"/>
      <c r="BJ139" s="103"/>
      <c r="BK139" s="103"/>
      <c r="BL139" s="103"/>
      <c r="BM139" s="103"/>
      <c r="BN139" s="131"/>
      <c r="BO139" s="103"/>
      <c r="BP139" s="103"/>
      <c r="BQ139" s="103"/>
      <c r="BR139" s="103"/>
      <c r="BS139" s="103"/>
      <c r="BT139" s="103"/>
      <c r="BU139" s="103"/>
      <c r="BV139" s="103"/>
      <c r="BW139" s="103"/>
      <c r="BX139" s="103"/>
      <c r="BY139" s="103"/>
      <c r="BZ139" s="103"/>
      <c r="CA139" s="103"/>
      <c r="CB139" s="103"/>
      <c r="CC139" s="103"/>
      <c r="CD139" s="103"/>
      <c r="CE139" s="103"/>
      <c r="CF139" s="103"/>
      <c r="CG139" s="103"/>
    </row>
    <row r="140" spans="1:85" s="1" customFormat="1" x14ac:dyDescent="0.2">
      <c r="A140" s="71"/>
      <c r="B140" s="47"/>
      <c r="C140" s="47"/>
      <c r="D140" s="47"/>
      <c r="E140" s="47"/>
      <c r="F140" s="47"/>
      <c r="G140" s="47"/>
      <c r="AA140" s="11"/>
      <c r="AB140" s="11"/>
      <c r="AC140" s="11"/>
      <c r="AD140" s="11"/>
      <c r="AE140" s="11"/>
      <c r="AF140" s="11"/>
      <c r="AG140" s="103"/>
      <c r="AH140" s="103"/>
      <c r="AI140" s="103"/>
      <c r="AJ140" s="103"/>
      <c r="AK140" s="103"/>
      <c r="AL140" s="103"/>
      <c r="AM140" s="103"/>
      <c r="AN140" s="103"/>
      <c r="AO140" s="103"/>
      <c r="AP140" s="103"/>
      <c r="AQ140" s="103"/>
      <c r="AR140" s="103"/>
      <c r="AS140" s="103"/>
      <c r="AT140" s="103"/>
      <c r="AU140" s="103"/>
      <c r="AV140" s="103"/>
      <c r="AW140" s="103"/>
      <c r="AX140" s="103"/>
      <c r="AY140" s="103"/>
      <c r="AZ140" s="103"/>
      <c r="BA140" s="103"/>
      <c r="BB140" s="103"/>
      <c r="BC140" s="103"/>
      <c r="BD140" s="103"/>
      <c r="BE140" s="103"/>
      <c r="BF140" s="103"/>
      <c r="BG140" s="103"/>
      <c r="BH140" s="103"/>
      <c r="BI140" s="103"/>
      <c r="BJ140" s="103"/>
      <c r="BK140" s="103"/>
      <c r="BL140" s="103"/>
      <c r="BM140" s="103"/>
      <c r="BN140" s="131"/>
      <c r="BO140" s="103"/>
      <c r="BP140" s="103"/>
      <c r="BQ140" s="103"/>
      <c r="BR140" s="103"/>
      <c r="BS140" s="103"/>
      <c r="BT140" s="103"/>
      <c r="BU140" s="103"/>
      <c r="BV140" s="103"/>
      <c r="BW140" s="103"/>
      <c r="BX140" s="103"/>
      <c r="BY140" s="103"/>
      <c r="BZ140" s="103"/>
      <c r="CA140" s="103"/>
      <c r="CB140" s="103"/>
      <c r="CC140" s="103"/>
      <c r="CD140" s="103"/>
      <c r="CE140" s="103"/>
      <c r="CF140" s="103"/>
      <c r="CG140" s="103"/>
    </row>
    <row r="141" spans="1:85" s="1" customFormat="1" x14ac:dyDescent="0.2">
      <c r="A141" s="71"/>
      <c r="B141" s="47"/>
      <c r="C141" s="47"/>
      <c r="D141" s="47"/>
      <c r="E141" s="47"/>
      <c r="F141" s="47"/>
      <c r="G141" s="47"/>
      <c r="AA141" s="11"/>
      <c r="AB141" s="11"/>
      <c r="AC141" s="11"/>
      <c r="AD141" s="11"/>
      <c r="AE141" s="11"/>
      <c r="AF141" s="11"/>
      <c r="AG141" s="103"/>
      <c r="AH141" s="103"/>
      <c r="AI141" s="103"/>
      <c r="AJ141" s="103"/>
      <c r="AK141" s="103"/>
      <c r="AL141" s="103"/>
      <c r="AM141" s="103"/>
      <c r="AN141" s="103"/>
      <c r="AO141" s="103"/>
      <c r="AP141" s="103"/>
      <c r="AQ141" s="103"/>
      <c r="AR141" s="103"/>
      <c r="AS141" s="103"/>
      <c r="AT141" s="103"/>
      <c r="AU141" s="103"/>
      <c r="AV141" s="103"/>
      <c r="AW141" s="103"/>
      <c r="AX141" s="103"/>
      <c r="AY141" s="103"/>
      <c r="AZ141" s="103"/>
      <c r="BA141" s="103"/>
      <c r="BB141" s="103"/>
      <c r="BC141" s="103"/>
      <c r="BD141" s="103"/>
      <c r="BE141" s="103"/>
      <c r="BF141" s="103"/>
      <c r="BG141" s="103"/>
      <c r="BH141" s="103"/>
      <c r="BI141" s="103"/>
      <c r="BJ141" s="103"/>
      <c r="BK141" s="103"/>
      <c r="BL141" s="103"/>
      <c r="BM141" s="103"/>
      <c r="BN141" s="131"/>
      <c r="BO141" s="103"/>
      <c r="BP141" s="103"/>
      <c r="BQ141" s="103"/>
      <c r="BR141" s="103"/>
      <c r="BS141" s="103"/>
      <c r="BT141" s="103"/>
      <c r="BU141" s="103"/>
      <c r="BV141" s="103"/>
      <c r="BW141" s="103"/>
      <c r="BX141" s="103"/>
      <c r="BY141" s="103"/>
      <c r="BZ141" s="103"/>
      <c r="CA141" s="103"/>
      <c r="CB141" s="103"/>
      <c r="CC141" s="103"/>
      <c r="CD141" s="103"/>
      <c r="CE141" s="103"/>
      <c r="CF141" s="103"/>
      <c r="CG141" s="103"/>
    </row>
    <row r="142" spans="1:85" s="1" customFormat="1" x14ac:dyDescent="0.2">
      <c r="A142" s="71"/>
      <c r="B142" s="47"/>
      <c r="C142" s="47"/>
      <c r="D142" s="47"/>
      <c r="E142" s="47"/>
      <c r="F142" s="47"/>
      <c r="G142" s="47"/>
      <c r="AA142" s="11"/>
      <c r="AB142" s="11"/>
      <c r="AC142" s="11"/>
      <c r="AD142" s="11"/>
      <c r="AE142" s="11"/>
      <c r="AF142" s="11"/>
      <c r="AG142" s="103"/>
      <c r="AH142" s="103"/>
      <c r="AI142" s="103"/>
      <c r="AJ142" s="103"/>
      <c r="AK142" s="103"/>
      <c r="AL142" s="103"/>
      <c r="AM142" s="103"/>
      <c r="AN142" s="103"/>
      <c r="AO142" s="103"/>
      <c r="AP142" s="103"/>
      <c r="AQ142" s="103"/>
      <c r="AR142" s="103"/>
      <c r="AS142" s="103"/>
      <c r="AT142" s="103"/>
      <c r="AU142" s="103"/>
      <c r="AV142" s="103"/>
      <c r="AW142" s="103"/>
      <c r="AX142" s="103"/>
      <c r="AY142" s="103"/>
      <c r="AZ142" s="103"/>
      <c r="BA142" s="103"/>
      <c r="BB142" s="103"/>
      <c r="BC142" s="103"/>
      <c r="BD142" s="103"/>
      <c r="BE142" s="103"/>
      <c r="BF142" s="103"/>
      <c r="BG142" s="103"/>
      <c r="BH142" s="103"/>
      <c r="BI142" s="103"/>
      <c r="BJ142" s="103"/>
      <c r="BK142" s="103"/>
      <c r="BL142" s="103"/>
      <c r="BM142" s="103"/>
      <c r="BN142" s="131"/>
      <c r="BO142" s="103"/>
      <c r="BP142" s="103"/>
      <c r="BQ142" s="103"/>
      <c r="BR142" s="103"/>
      <c r="BS142" s="103"/>
      <c r="BT142" s="103"/>
      <c r="BU142" s="103"/>
      <c r="BV142" s="103"/>
      <c r="BW142" s="103"/>
      <c r="BX142" s="103"/>
      <c r="BY142" s="103"/>
      <c r="BZ142" s="103"/>
      <c r="CA142" s="103"/>
      <c r="CB142" s="103"/>
      <c r="CC142" s="103"/>
      <c r="CD142" s="103"/>
      <c r="CE142" s="103"/>
      <c r="CF142" s="103"/>
      <c r="CG142" s="103"/>
    </row>
    <row r="143" spans="1:85" s="1" customFormat="1" x14ac:dyDescent="0.2">
      <c r="A143" s="71"/>
      <c r="B143" s="47"/>
      <c r="C143" s="47"/>
      <c r="D143" s="47"/>
      <c r="E143" s="47"/>
      <c r="F143" s="47"/>
      <c r="G143" s="47"/>
      <c r="AA143" s="11"/>
      <c r="AB143" s="11"/>
      <c r="AC143" s="11"/>
      <c r="AD143" s="11"/>
      <c r="AE143" s="11"/>
      <c r="AF143" s="11"/>
      <c r="AG143" s="103"/>
      <c r="AH143" s="103"/>
      <c r="AI143" s="103"/>
      <c r="AJ143" s="103"/>
      <c r="AK143" s="103"/>
      <c r="AL143" s="103"/>
      <c r="AM143" s="103"/>
      <c r="AN143" s="103"/>
      <c r="AO143" s="103"/>
      <c r="AP143" s="103"/>
      <c r="AQ143" s="103"/>
      <c r="AR143" s="103"/>
      <c r="AS143" s="103"/>
      <c r="AT143" s="103"/>
      <c r="AU143" s="103"/>
      <c r="AV143" s="103"/>
      <c r="AW143" s="103"/>
      <c r="AX143" s="103"/>
      <c r="AY143" s="103"/>
      <c r="AZ143" s="103"/>
      <c r="BA143" s="103"/>
      <c r="BB143" s="103"/>
      <c r="BC143" s="103"/>
      <c r="BD143" s="103"/>
      <c r="BE143" s="103"/>
      <c r="BF143" s="103"/>
      <c r="BG143" s="103"/>
      <c r="BH143" s="103"/>
      <c r="BI143" s="103"/>
      <c r="BJ143" s="103"/>
      <c r="BK143" s="103"/>
      <c r="BL143" s="103"/>
      <c r="BM143" s="103"/>
      <c r="BN143" s="131"/>
      <c r="BO143" s="103"/>
      <c r="BP143" s="103"/>
      <c r="BQ143" s="103"/>
      <c r="BR143" s="103"/>
      <c r="BS143" s="103"/>
      <c r="BT143" s="103"/>
      <c r="BU143" s="103"/>
      <c r="BV143" s="103"/>
      <c r="BW143" s="103"/>
      <c r="BX143" s="103"/>
      <c r="BY143" s="103"/>
      <c r="BZ143" s="103"/>
      <c r="CA143" s="103"/>
      <c r="CB143" s="103"/>
      <c r="CC143" s="103"/>
      <c r="CD143" s="103"/>
      <c r="CE143" s="103"/>
      <c r="CF143" s="103"/>
      <c r="CG143" s="103"/>
    </row>
    <row r="144" spans="1:85" s="1" customFormat="1" x14ac:dyDescent="0.2">
      <c r="A144" s="71"/>
      <c r="B144" s="47"/>
      <c r="C144" s="47"/>
      <c r="D144" s="47"/>
      <c r="E144" s="47"/>
      <c r="F144" s="47"/>
      <c r="G144" s="47"/>
      <c r="AA144" s="11"/>
      <c r="AB144" s="11"/>
      <c r="AC144" s="11"/>
      <c r="AD144" s="11"/>
      <c r="AE144" s="11"/>
      <c r="AF144" s="11"/>
      <c r="AG144" s="103"/>
      <c r="AH144" s="103"/>
      <c r="AI144" s="103"/>
      <c r="AJ144" s="103"/>
      <c r="AK144" s="103"/>
      <c r="AL144" s="103"/>
      <c r="AM144" s="103"/>
      <c r="AN144" s="103"/>
      <c r="AO144" s="103"/>
      <c r="AP144" s="103"/>
      <c r="AQ144" s="103"/>
      <c r="AR144" s="103"/>
      <c r="AS144" s="103"/>
      <c r="AT144" s="103"/>
      <c r="AU144" s="103"/>
      <c r="AV144" s="103"/>
      <c r="AW144" s="103"/>
      <c r="AX144" s="103"/>
      <c r="AY144" s="103"/>
      <c r="AZ144" s="103"/>
      <c r="BA144" s="103"/>
      <c r="BB144" s="103"/>
      <c r="BC144" s="103"/>
      <c r="BD144" s="103"/>
      <c r="BE144" s="103"/>
      <c r="BF144" s="103"/>
      <c r="BG144" s="103"/>
      <c r="BH144" s="103"/>
      <c r="BI144" s="103"/>
      <c r="BJ144" s="103"/>
      <c r="BK144" s="103"/>
      <c r="BL144" s="103"/>
      <c r="BM144" s="103"/>
      <c r="BN144" s="131"/>
      <c r="BO144" s="103"/>
      <c r="BP144" s="103"/>
      <c r="BQ144" s="103"/>
      <c r="BR144" s="103"/>
      <c r="BS144" s="103"/>
      <c r="BT144" s="103"/>
      <c r="BU144" s="103"/>
      <c r="BV144" s="103"/>
      <c r="BW144" s="103"/>
      <c r="BX144" s="103"/>
      <c r="BY144" s="103"/>
      <c r="BZ144" s="103"/>
      <c r="CA144" s="103"/>
      <c r="CB144" s="103"/>
      <c r="CC144" s="103"/>
      <c r="CD144" s="103"/>
      <c r="CE144" s="103"/>
      <c r="CF144" s="103"/>
      <c r="CG144" s="103"/>
    </row>
    <row r="145" spans="1:85" s="1" customFormat="1" x14ac:dyDescent="0.2">
      <c r="A145" s="71"/>
      <c r="B145" s="47"/>
      <c r="C145" s="47"/>
      <c r="D145" s="47"/>
      <c r="E145" s="47"/>
      <c r="F145" s="47"/>
      <c r="G145" s="47"/>
      <c r="AA145" s="11"/>
      <c r="AB145" s="11"/>
      <c r="AC145" s="11"/>
      <c r="AD145" s="11"/>
      <c r="AE145" s="11"/>
      <c r="AF145" s="11"/>
      <c r="AG145" s="103"/>
      <c r="AH145" s="103"/>
      <c r="AI145" s="103"/>
      <c r="AJ145" s="103"/>
      <c r="AK145" s="103"/>
      <c r="AL145" s="103"/>
      <c r="AM145" s="103"/>
      <c r="AN145" s="103"/>
      <c r="AO145" s="103"/>
      <c r="AP145" s="103"/>
      <c r="AQ145" s="103"/>
      <c r="AR145" s="103"/>
      <c r="AS145" s="103"/>
      <c r="AT145" s="103"/>
      <c r="AU145" s="103"/>
      <c r="AV145" s="103"/>
      <c r="AW145" s="103"/>
      <c r="AX145" s="103"/>
      <c r="AY145" s="103"/>
      <c r="AZ145" s="103"/>
      <c r="BA145" s="103"/>
      <c r="BB145" s="103"/>
      <c r="BC145" s="103"/>
      <c r="BD145" s="103"/>
      <c r="BE145" s="103"/>
      <c r="BF145" s="103"/>
      <c r="BG145" s="103"/>
      <c r="BH145" s="103"/>
      <c r="BI145" s="103"/>
      <c r="BJ145" s="103"/>
      <c r="BK145" s="103"/>
      <c r="BL145" s="103"/>
      <c r="BM145" s="103"/>
      <c r="BN145" s="131"/>
      <c r="BO145" s="103"/>
      <c r="BP145" s="103"/>
      <c r="BQ145" s="103"/>
      <c r="BR145" s="103"/>
      <c r="BS145" s="103"/>
      <c r="BT145" s="103"/>
      <c r="BU145" s="103"/>
      <c r="BV145" s="103"/>
      <c r="BW145" s="103"/>
      <c r="BX145" s="103"/>
      <c r="BY145" s="103"/>
      <c r="BZ145" s="103"/>
      <c r="CA145" s="103"/>
      <c r="CB145" s="103"/>
      <c r="CC145" s="103"/>
      <c r="CD145" s="103"/>
      <c r="CE145" s="103"/>
      <c r="CF145" s="103"/>
      <c r="CG145" s="103"/>
    </row>
    <row r="146" spans="1:85" s="1" customFormat="1" x14ac:dyDescent="0.2">
      <c r="A146" s="71"/>
      <c r="B146" s="47"/>
      <c r="C146" s="47"/>
      <c r="D146" s="47"/>
      <c r="E146" s="47"/>
      <c r="F146" s="47"/>
      <c r="G146" s="47"/>
      <c r="AA146" s="11"/>
      <c r="AB146" s="11"/>
      <c r="AC146" s="11"/>
      <c r="AD146" s="11"/>
      <c r="AE146" s="11"/>
      <c r="AF146" s="11"/>
      <c r="AG146" s="103"/>
      <c r="AH146" s="103"/>
      <c r="AI146" s="103"/>
      <c r="AJ146" s="103"/>
      <c r="AK146" s="103"/>
      <c r="AL146" s="103"/>
      <c r="AM146" s="103"/>
      <c r="AN146" s="103"/>
      <c r="AO146" s="103"/>
      <c r="AP146" s="103"/>
      <c r="AQ146" s="103"/>
      <c r="AR146" s="103"/>
      <c r="AS146" s="103"/>
      <c r="AT146" s="103"/>
      <c r="AU146" s="103"/>
      <c r="AV146" s="103"/>
      <c r="AW146" s="103"/>
      <c r="AX146" s="103"/>
      <c r="AY146" s="103"/>
      <c r="AZ146" s="103"/>
      <c r="BA146" s="103"/>
      <c r="BB146" s="103"/>
      <c r="BC146" s="103"/>
      <c r="BD146" s="103"/>
      <c r="BE146" s="103"/>
      <c r="BF146" s="103"/>
      <c r="BG146" s="103"/>
      <c r="BH146" s="103"/>
      <c r="BI146" s="103"/>
      <c r="BJ146" s="103"/>
      <c r="BK146" s="103"/>
      <c r="BL146" s="103"/>
      <c r="BM146" s="103"/>
      <c r="BN146" s="131"/>
      <c r="BO146" s="103"/>
      <c r="BP146" s="103"/>
      <c r="BQ146" s="103"/>
      <c r="BR146" s="103"/>
      <c r="BS146" s="103"/>
      <c r="BT146" s="103"/>
      <c r="BU146" s="103"/>
      <c r="BV146" s="103"/>
      <c r="BW146" s="103"/>
      <c r="BX146" s="103"/>
      <c r="BY146" s="103"/>
      <c r="BZ146" s="103"/>
      <c r="CA146" s="103"/>
      <c r="CB146" s="103"/>
      <c r="CC146" s="103"/>
      <c r="CD146" s="103"/>
      <c r="CE146" s="103"/>
      <c r="CF146" s="103"/>
      <c r="CG146" s="103"/>
    </row>
    <row r="147" spans="1:85" s="1" customFormat="1" x14ac:dyDescent="0.2">
      <c r="A147" s="71"/>
      <c r="B147" s="47"/>
      <c r="C147" s="47"/>
      <c r="D147" s="47"/>
      <c r="E147" s="47"/>
      <c r="F147" s="47"/>
      <c r="G147" s="47"/>
      <c r="AA147" s="11"/>
      <c r="AB147" s="11"/>
      <c r="AC147" s="11"/>
      <c r="AD147" s="11"/>
      <c r="AE147" s="11"/>
      <c r="AF147" s="11"/>
      <c r="AG147" s="103"/>
      <c r="AH147" s="103"/>
      <c r="AI147" s="103"/>
      <c r="AJ147" s="103"/>
      <c r="AK147" s="103"/>
      <c r="AL147" s="103"/>
      <c r="AM147" s="103"/>
      <c r="AN147" s="103"/>
      <c r="AO147" s="103"/>
      <c r="AP147" s="103"/>
      <c r="AQ147" s="103"/>
      <c r="AR147" s="103"/>
      <c r="AS147" s="103"/>
      <c r="AT147" s="103"/>
      <c r="AU147" s="103"/>
      <c r="AV147" s="103"/>
      <c r="AW147" s="103"/>
      <c r="AX147" s="103"/>
      <c r="AY147" s="103"/>
      <c r="AZ147" s="103"/>
      <c r="BA147" s="103"/>
      <c r="BB147" s="103"/>
      <c r="BC147" s="103"/>
      <c r="BD147" s="103"/>
      <c r="BE147" s="103"/>
      <c r="BF147" s="103"/>
      <c r="BG147" s="103"/>
      <c r="BH147" s="103"/>
      <c r="BI147" s="103"/>
      <c r="BJ147" s="103"/>
      <c r="BK147" s="103"/>
      <c r="BL147" s="103"/>
      <c r="BM147" s="103"/>
      <c r="BN147" s="131"/>
      <c r="BO147" s="103"/>
      <c r="BP147" s="103"/>
      <c r="BQ147" s="103"/>
      <c r="BR147" s="103"/>
      <c r="BS147" s="103"/>
      <c r="BT147" s="103"/>
      <c r="BU147" s="103"/>
      <c r="BV147" s="103"/>
      <c r="BW147" s="103"/>
      <c r="BX147" s="103"/>
      <c r="BY147" s="103"/>
      <c r="BZ147" s="103"/>
      <c r="CA147" s="103"/>
      <c r="CB147" s="103"/>
      <c r="CC147" s="103"/>
      <c r="CD147" s="103"/>
      <c r="CE147" s="103"/>
      <c r="CF147" s="103"/>
      <c r="CG147" s="103"/>
    </row>
    <row r="148" spans="1:85" s="1" customFormat="1" x14ac:dyDescent="0.2">
      <c r="A148" s="71"/>
      <c r="B148" s="47"/>
      <c r="C148" s="47"/>
      <c r="D148" s="47"/>
      <c r="E148" s="47"/>
      <c r="F148" s="47"/>
      <c r="G148" s="47"/>
      <c r="AA148" s="11"/>
      <c r="AB148" s="11"/>
      <c r="AC148" s="11"/>
      <c r="AD148" s="11"/>
      <c r="AE148" s="11"/>
      <c r="AF148" s="11"/>
      <c r="AG148" s="103"/>
      <c r="AH148" s="103"/>
      <c r="AI148" s="103"/>
      <c r="AJ148" s="103"/>
      <c r="AK148" s="103"/>
      <c r="AL148" s="103"/>
      <c r="AM148" s="103"/>
      <c r="AN148" s="103"/>
      <c r="AO148" s="103"/>
      <c r="AP148" s="103"/>
      <c r="AQ148" s="103"/>
      <c r="AR148" s="103"/>
      <c r="AS148" s="103"/>
      <c r="AT148" s="103"/>
      <c r="AU148" s="103"/>
      <c r="AV148" s="103"/>
      <c r="AW148" s="103"/>
      <c r="AX148" s="103"/>
      <c r="AY148" s="103"/>
      <c r="AZ148" s="103"/>
      <c r="BA148" s="103"/>
      <c r="BB148" s="103"/>
      <c r="BC148" s="103"/>
      <c r="BD148" s="103"/>
      <c r="BE148" s="103"/>
      <c r="BF148" s="103"/>
      <c r="BG148" s="103"/>
      <c r="BH148" s="103"/>
      <c r="BI148" s="103"/>
      <c r="BJ148" s="103"/>
      <c r="BK148" s="103"/>
      <c r="BL148" s="103"/>
      <c r="BM148" s="103"/>
      <c r="BN148" s="131"/>
      <c r="BO148" s="103"/>
      <c r="BP148" s="103"/>
      <c r="BQ148" s="103"/>
      <c r="BR148" s="103"/>
      <c r="BS148" s="103"/>
      <c r="BT148" s="103"/>
      <c r="BU148" s="103"/>
      <c r="BV148" s="103"/>
      <c r="BW148" s="103"/>
      <c r="BX148" s="103"/>
      <c r="BY148" s="103"/>
      <c r="BZ148" s="103"/>
      <c r="CA148" s="103"/>
      <c r="CB148" s="103"/>
      <c r="CC148" s="103"/>
      <c r="CD148" s="103"/>
      <c r="CE148" s="103"/>
      <c r="CF148" s="103"/>
      <c r="CG148" s="103"/>
    </row>
    <row r="149" spans="1:85" s="1" customFormat="1" x14ac:dyDescent="0.2">
      <c r="A149" s="71"/>
      <c r="B149" s="47"/>
      <c r="C149" s="47"/>
      <c r="D149" s="47"/>
      <c r="E149" s="47"/>
      <c r="F149" s="47"/>
      <c r="G149" s="47"/>
      <c r="AA149" s="11"/>
      <c r="AB149" s="11"/>
      <c r="AC149" s="11"/>
      <c r="AD149" s="11"/>
      <c r="AE149" s="11"/>
      <c r="AF149" s="11"/>
      <c r="AG149" s="103"/>
      <c r="AH149" s="103"/>
      <c r="AI149" s="103"/>
      <c r="AJ149" s="103"/>
      <c r="AK149" s="103"/>
      <c r="AL149" s="103"/>
      <c r="AM149" s="103"/>
      <c r="AN149" s="103"/>
      <c r="AO149" s="103"/>
      <c r="AP149" s="103"/>
      <c r="AQ149" s="103"/>
      <c r="AR149" s="103"/>
      <c r="AS149" s="103"/>
      <c r="AT149" s="103"/>
      <c r="AU149" s="103"/>
      <c r="AV149" s="103"/>
      <c r="AW149" s="103"/>
      <c r="AX149" s="103"/>
      <c r="AY149" s="103"/>
      <c r="AZ149" s="103"/>
      <c r="BA149" s="103"/>
      <c r="BB149" s="103"/>
      <c r="BC149" s="103"/>
      <c r="BD149" s="103"/>
      <c r="BE149" s="103"/>
      <c r="BF149" s="103"/>
      <c r="BG149" s="103"/>
      <c r="BH149" s="103"/>
      <c r="BI149" s="103"/>
      <c r="BJ149" s="103"/>
      <c r="BK149" s="103"/>
      <c r="BL149" s="103"/>
      <c r="BM149" s="103"/>
      <c r="BN149" s="131"/>
      <c r="BO149" s="103"/>
      <c r="BP149" s="103"/>
      <c r="BQ149" s="103"/>
      <c r="BR149" s="103"/>
      <c r="BS149" s="103"/>
      <c r="BT149" s="103"/>
      <c r="BU149" s="103"/>
      <c r="BV149" s="103"/>
      <c r="BW149" s="103"/>
      <c r="BX149" s="103"/>
      <c r="BY149" s="103"/>
      <c r="BZ149" s="103"/>
      <c r="CA149" s="103"/>
      <c r="CB149" s="103"/>
      <c r="CC149" s="103"/>
      <c r="CD149" s="103"/>
      <c r="CE149" s="103"/>
      <c r="CF149" s="103"/>
      <c r="CG149" s="103"/>
    </row>
    <row r="150" spans="1:85" s="1" customFormat="1" x14ac:dyDescent="0.2">
      <c r="A150" s="71"/>
      <c r="B150" s="47"/>
      <c r="C150" s="47"/>
      <c r="D150" s="47"/>
      <c r="E150" s="47"/>
      <c r="F150" s="47"/>
      <c r="G150" s="47"/>
      <c r="AA150" s="11"/>
      <c r="AB150" s="11"/>
      <c r="AC150" s="11"/>
      <c r="AD150" s="11"/>
      <c r="AE150" s="11"/>
      <c r="AF150" s="11"/>
      <c r="AG150" s="103"/>
      <c r="AH150" s="103"/>
      <c r="AI150" s="103"/>
      <c r="AJ150" s="103"/>
      <c r="AK150" s="103"/>
      <c r="AL150" s="103"/>
      <c r="AM150" s="103"/>
      <c r="AN150" s="103"/>
      <c r="AO150" s="103"/>
      <c r="AP150" s="103"/>
      <c r="AQ150" s="103"/>
      <c r="AR150" s="103"/>
      <c r="AS150" s="103"/>
      <c r="AT150" s="103"/>
      <c r="AU150" s="103"/>
      <c r="AV150" s="103"/>
      <c r="AW150" s="103"/>
      <c r="AX150" s="103"/>
      <c r="AY150" s="103"/>
      <c r="AZ150" s="103"/>
      <c r="BA150" s="103"/>
      <c r="BB150" s="103"/>
      <c r="BC150" s="103"/>
      <c r="BD150" s="103"/>
      <c r="BE150" s="103"/>
      <c r="BF150" s="103"/>
      <c r="BG150" s="103"/>
      <c r="BH150" s="103"/>
      <c r="BI150" s="103"/>
      <c r="BJ150" s="103"/>
      <c r="BK150" s="103"/>
      <c r="BL150" s="103"/>
      <c r="BM150" s="103"/>
      <c r="BN150" s="131"/>
      <c r="BO150" s="103"/>
      <c r="BP150" s="103"/>
      <c r="BQ150" s="103"/>
      <c r="BR150" s="103"/>
      <c r="BS150" s="103"/>
      <c r="BT150" s="103"/>
      <c r="BU150" s="103"/>
      <c r="BV150" s="103"/>
      <c r="BW150" s="103"/>
      <c r="BX150" s="103"/>
      <c r="BY150" s="103"/>
      <c r="BZ150" s="103"/>
      <c r="CA150" s="103"/>
      <c r="CB150" s="103"/>
      <c r="CC150" s="103"/>
      <c r="CD150" s="103"/>
      <c r="CE150" s="103"/>
      <c r="CF150" s="103"/>
      <c r="CG150" s="103"/>
    </row>
    <row r="151" spans="1:85" s="1" customFormat="1" x14ac:dyDescent="0.2">
      <c r="A151" s="71"/>
      <c r="B151" s="47"/>
      <c r="C151" s="47"/>
      <c r="D151" s="47"/>
      <c r="E151" s="47"/>
      <c r="F151" s="47"/>
      <c r="G151" s="47"/>
      <c r="AA151" s="11"/>
      <c r="AB151" s="11"/>
      <c r="AC151" s="11"/>
      <c r="AD151" s="11"/>
      <c r="AE151" s="11"/>
      <c r="AF151" s="11"/>
      <c r="AG151" s="103"/>
      <c r="AH151" s="103"/>
      <c r="AI151" s="103"/>
      <c r="AJ151" s="103"/>
      <c r="AK151" s="103"/>
      <c r="AL151" s="103"/>
      <c r="AM151" s="103"/>
      <c r="AN151" s="103"/>
      <c r="AO151" s="103"/>
      <c r="AP151" s="103"/>
      <c r="AQ151" s="103"/>
      <c r="AR151" s="103"/>
      <c r="AS151" s="103"/>
      <c r="AT151" s="103"/>
      <c r="AU151" s="103"/>
      <c r="AV151" s="103"/>
      <c r="AW151" s="103"/>
      <c r="AX151" s="103"/>
      <c r="AY151" s="103"/>
      <c r="AZ151" s="103"/>
      <c r="BA151" s="103"/>
      <c r="BB151" s="103"/>
      <c r="BC151" s="103"/>
      <c r="BD151" s="103"/>
      <c r="BE151" s="103"/>
      <c r="BF151" s="103"/>
      <c r="BG151" s="103"/>
      <c r="BH151" s="103"/>
      <c r="BI151" s="103"/>
      <c r="BJ151" s="103"/>
      <c r="BK151" s="103"/>
      <c r="BL151" s="103"/>
      <c r="BM151" s="103"/>
      <c r="BN151" s="131"/>
      <c r="BO151" s="103"/>
      <c r="BP151" s="103"/>
      <c r="BQ151" s="103"/>
      <c r="BR151" s="103"/>
      <c r="BS151" s="103"/>
      <c r="BT151" s="103"/>
      <c r="BU151" s="103"/>
      <c r="BV151" s="103"/>
      <c r="BW151" s="103"/>
      <c r="BX151" s="103"/>
      <c r="BY151" s="103"/>
      <c r="BZ151" s="103"/>
      <c r="CA151" s="103"/>
      <c r="CB151" s="103"/>
      <c r="CC151" s="103"/>
      <c r="CD151" s="103"/>
      <c r="CE151" s="103"/>
      <c r="CF151" s="103"/>
      <c r="CG151" s="103"/>
    </row>
    <row r="152" spans="1:85" s="1" customFormat="1" x14ac:dyDescent="0.2">
      <c r="A152" s="71"/>
      <c r="B152" s="47"/>
      <c r="C152" s="47"/>
      <c r="D152" s="47"/>
      <c r="E152" s="47"/>
      <c r="F152" s="47"/>
      <c r="G152" s="47"/>
      <c r="AA152" s="11"/>
      <c r="AB152" s="11"/>
      <c r="AC152" s="11"/>
      <c r="AD152" s="11"/>
      <c r="AE152" s="11"/>
      <c r="AF152" s="11"/>
      <c r="AG152" s="103"/>
      <c r="AH152" s="103"/>
      <c r="AI152" s="103"/>
      <c r="AJ152" s="103"/>
      <c r="AK152" s="103"/>
      <c r="AL152" s="103"/>
      <c r="AM152" s="103"/>
      <c r="AN152" s="103"/>
      <c r="AO152" s="103"/>
      <c r="AP152" s="103"/>
      <c r="AQ152" s="103"/>
      <c r="AR152" s="103"/>
      <c r="AS152" s="103"/>
      <c r="AT152" s="103"/>
      <c r="AU152" s="103"/>
      <c r="AV152" s="103"/>
      <c r="AW152" s="103"/>
      <c r="AX152" s="103"/>
      <c r="AY152" s="103"/>
      <c r="AZ152" s="103"/>
      <c r="BA152" s="103"/>
      <c r="BB152" s="103"/>
      <c r="BC152" s="103"/>
      <c r="BD152" s="103"/>
      <c r="BE152" s="103"/>
      <c r="BF152" s="103"/>
      <c r="BG152" s="103"/>
      <c r="BH152" s="103"/>
      <c r="BI152" s="103"/>
      <c r="BJ152" s="103"/>
      <c r="BK152" s="103"/>
      <c r="BL152" s="103"/>
      <c r="BM152" s="103"/>
      <c r="BN152" s="131"/>
      <c r="BO152" s="103"/>
      <c r="BP152" s="103"/>
      <c r="BQ152" s="103"/>
      <c r="BR152" s="103"/>
      <c r="BS152" s="103"/>
      <c r="BT152" s="103"/>
      <c r="BU152" s="103"/>
      <c r="BV152" s="103"/>
      <c r="BW152" s="103"/>
      <c r="BX152" s="103"/>
      <c r="BY152" s="103"/>
      <c r="BZ152" s="103"/>
      <c r="CA152" s="103"/>
      <c r="CB152" s="103"/>
      <c r="CC152" s="103"/>
      <c r="CD152" s="103"/>
      <c r="CE152" s="103"/>
      <c r="CF152" s="103"/>
      <c r="CG152" s="103"/>
    </row>
    <row r="153" spans="1:85" s="1" customFormat="1" x14ac:dyDescent="0.2">
      <c r="A153" s="71"/>
      <c r="B153" s="47"/>
      <c r="C153" s="47"/>
      <c r="D153" s="47"/>
      <c r="E153" s="47"/>
      <c r="F153" s="47"/>
      <c r="G153" s="47"/>
      <c r="AA153" s="11"/>
      <c r="AB153" s="11"/>
      <c r="AC153" s="11"/>
      <c r="AD153" s="11"/>
      <c r="AE153" s="11"/>
      <c r="AF153" s="11"/>
      <c r="AG153" s="103"/>
      <c r="AH153" s="103"/>
      <c r="AI153" s="103"/>
      <c r="AJ153" s="103"/>
      <c r="AK153" s="103"/>
      <c r="AL153" s="103"/>
      <c r="AM153" s="103"/>
      <c r="AN153" s="103"/>
      <c r="AO153" s="103"/>
      <c r="AP153" s="103"/>
      <c r="AQ153" s="103"/>
      <c r="AR153" s="103"/>
      <c r="AS153" s="103"/>
      <c r="AT153" s="103"/>
      <c r="AU153" s="103"/>
      <c r="AV153" s="103"/>
      <c r="AW153" s="103"/>
      <c r="AX153" s="103"/>
      <c r="AY153" s="103"/>
      <c r="AZ153" s="103"/>
      <c r="BA153" s="103"/>
      <c r="BB153" s="103"/>
      <c r="BC153" s="103"/>
      <c r="BD153" s="103"/>
      <c r="BE153" s="103"/>
      <c r="BF153" s="103"/>
      <c r="BG153" s="103"/>
      <c r="BH153" s="103"/>
      <c r="BI153" s="103"/>
      <c r="BJ153" s="103"/>
      <c r="BK153" s="103"/>
      <c r="BL153" s="103"/>
      <c r="BM153" s="103"/>
      <c r="BN153" s="131"/>
      <c r="BO153" s="103"/>
      <c r="BP153" s="103"/>
      <c r="BQ153" s="103"/>
      <c r="BR153" s="103"/>
      <c r="BS153" s="103"/>
      <c r="BT153" s="103"/>
      <c r="BU153" s="103"/>
      <c r="BV153" s="103"/>
      <c r="BW153" s="103"/>
      <c r="BX153" s="103"/>
      <c r="BY153" s="103"/>
      <c r="BZ153" s="103"/>
      <c r="CA153" s="103"/>
      <c r="CB153" s="103"/>
      <c r="CC153" s="103"/>
      <c r="CD153" s="103"/>
      <c r="CE153" s="103"/>
      <c r="CF153" s="103"/>
      <c r="CG153" s="103"/>
    </row>
    <row r="154" spans="1:85" s="1" customFormat="1" x14ac:dyDescent="0.2">
      <c r="A154" s="71"/>
      <c r="B154" s="47"/>
      <c r="C154" s="47"/>
      <c r="D154" s="47"/>
      <c r="E154" s="47"/>
      <c r="F154" s="47"/>
      <c r="G154" s="47"/>
      <c r="AA154" s="11"/>
      <c r="AB154" s="11"/>
      <c r="AC154" s="11"/>
      <c r="AD154" s="11"/>
      <c r="AE154" s="11"/>
      <c r="AF154" s="11"/>
      <c r="AG154" s="103"/>
      <c r="AH154" s="103"/>
      <c r="AI154" s="103"/>
      <c r="AJ154" s="103"/>
      <c r="AK154" s="103"/>
      <c r="AL154" s="103"/>
      <c r="AM154" s="103"/>
      <c r="AN154" s="103"/>
      <c r="AO154" s="103"/>
      <c r="AP154" s="103"/>
      <c r="AQ154" s="103"/>
      <c r="AR154" s="103"/>
      <c r="AS154" s="103"/>
      <c r="AT154" s="103"/>
      <c r="AU154" s="103"/>
      <c r="AV154" s="103"/>
      <c r="AW154" s="103"/>
      <c r="AX154" s="103"/>
      <c r="AY154" s="103"/>
      <c r="AZ154" s="103"/>
      <c r="BA154" s="103"/>
      <c r="BB154" s="103"/>
      <c r="BC154" s="103"/>
      <c r="BD154" s="103"/>
      <c r="BE154" s="103"/>
      <c r="BF154" s="103"/>
      <c r="BG154" s="103"/>
      <c r="BH154" s="103"/>
      <c r="BI154" s="103"/>
      <c r="BJ154" s="103"/>
      <c r="BK154" s="103"/>
      <c r="BL154" s="103"/>
      <c r="BM154" s="103"/>
      <c r="BN154" s="131"/>
      <c r="BO154" s="103"/>
      <c r="BP154" s="103"/>
      <c r="BQ154" s="103"/>
      <c r="BR154" s="103"/>
      <c r="BS154" s="103"/>
      <c r="BT154" s="103"/>
      <c r="BU154" s="103"/>
      <c r="BV154" s="103"/>
      <c r="BW154" s="103"/>
      <c r="BX154" s="103"/>
      <c r="BY154" s="103"/>
      <c r="BZ154" s="103"/>
      <c r="CA154" s="103"/>
      <c r="CB154" s="103"/>
      <c r="CC154" s="103"/>
      <c r="CD154" s="103"/>
      <c r="CE154" s="103"/>
      <c r="CF154" s="103"/>
      <c r="CG154" s="103"/>
    </row>
    <row r="155" spans="1:85" s="1" customFormat="1" x14ac:dyDescent="0.2">
      <c r="A155" s="71"/>
      <c r="B155" s="47"/>
      <c r="C155" s="47"/>
      <c r="D155" s="47"/>
      <c r="E155" s="47"/>
      <c r="F155" s="47"/>
      <c r="G155" s="47"/>
      <c r="AA155" s="11"/>
      <c r="AB155" s="11"/>
      <c r="AC155" s="11"/>
      <c r="AD155" s="11"/>
      <c r="AE155" s="11"/>
      <c r="AF155" s="11"/>
      <c r="AG155" s="103"/>
      <c r="AH155" s="103"/>
      <c r="AI155" s="103"/>
      <c r="AJ155" s="103"/>
      <c r="AK155" s="103"/>
      <c r="AL155" s="103"/>
      <c r="AM155" s="103"/>
      <c r="AN155" s="103"/>
      <c r="AO155" s="103"/>
      <c r="AP155" s="103"/>
      <c r="AQ155" s="103"/>
      <c r="AR155" s="103"/>
      <c r="AS155" s="103"/>
      <c r="AT155" s="103"/>
      <c r="AU155" s="103"/>
      <c r="AV155" s="103"/>
      <c r="AW155" s="103"/>
      <c r="AX155" s="103"/>
      <c r="AY155" s="103"/>
      <c r="AZ155" s="103"/>
      <c r="BA155" s="103"/>
      <c r="BB155" s="103"/>
      <c r="BC155" s="103"/>
      <c r="BD155" s="103"/>
      <c r="BE155" s="103"/>
      <c r="BF155" s="103"/>
      <c r="BG155" s="103"/>
      <c r="BH155" s="103"/>
      <c r="BI155" s="103"/>
      <c r="BJ155" s="103"/>
      <c r="BK155" s="103"/>
      <c r="BL155" s="103"/>
      <c r="BM155" s="103"/>
      <c r="BN155" s="131"/>
      <c r="BO155" s="103"/>
      <c r="BP155" s="103"/>
      <c r="BQ155" s="103"/>
      <c r="BR155" s="103"/>
      <c r="BS155" s="103"/>
      <c r="BT155" s="103"/>
      <c r="BU155" s="103"/>
      <c r="BV155" s="103"/>
      <c r="BW155" s="103"/>
      <c r="BX155" s="103"/>
      <c r="BY155" s="103"/>
      <c r="BZ155" s="103"/>
      <c r="CA155" s="103"/>
      <c r="CB155" s="103"/>
      <c r="CC155" s="103"/>
      <c r="CD155" s="103"/>
      <c r="CE155" s="103"/>
      <c r="CF155" s="103"/>
      <c r="CG155" s="103"/>
    </row>
    <row r="156" spans="1:85" s="1" customFormat="1" x14ac:dyDescent="0.2">
      <c r="A156" s="71"/>
      <c r="B156" s="47"/>
      <c r="C156" s="47"/>
      <c r="D156" s="47"/>
      <c r="E156" s="47"/>
      <c r="F156" s="47"/>
      <c r="G156" s="47"/>
      <c r="AA156" s="11"/>
      <c r="AB156" s="11"/>
      <c r="AC156" s="11"/>
      <c r="AD156" s="11"/>
      <c r="AE156" s="11"/>
      <c r="AF156" s="11"/>
      <c r="AG156" s="103"/>
      <c r="AH156" s="103"/>
      <c r="AI156" s="103"/>
      <c r="AJ156" s="103"/>
      <c r="AK156" s="103"/>
      <c r="AL156" s="103"/>
      <c r="AM156" s="103"/>
      <c r="AN156" s="103"/>
      <c r="AO156" s="103"/>
      <c r="AP156" s="103"/>
      <c r="AQ156" s="103"/>
      <c r="AR156" s="103"/>
      <c r="AS156" s="103"/>
      <c r="AT156" s="103"/>
      <c r="AU156" s="103"/>
      <c r="AV156" s="103"/>
      <c r="AW156" s="103"/>
      <c r="AX156" s="103"/>
      <c r="AY156" s="103"/>
      <c r="AZ156" s="103"/>
      <c r="BA156" s="103"/>
      <c r="BB156" s="103"/>
      <c r="BC156" s="103"/>
      <c r="BD156" s="103"/>
      <c r="BE156" s="103"/>
      <c r="BF156" s="103"/>
      <c r="BG156" s="103"/>
      <c r="BH156" s="103"/>
      <c r="BI156" s="103"/>
      <c r="BJ156" s="103"/>
      <c r="BK156" s="103"/>
      <c r="BL156" s="103"/>
      <c r="BM156" s="103"/>
      <c r="BN156" s="131"/>
      <c r="BO156" s="103"/>
      <c r="BP156" s="103"/>
      <c r="BQ156" s="103"/>
      <c r="BR156" s="103"/>
      <c r="BS156" s="103"/>
      <c r="BT156" s="103"/>
      <c r="BU156" s="103"/>
      <c r="BV156" s="103"/>
      <c r="BW156" s="103"/>
      <c r="BX156" s="103"/>
      <c r="BY156" s="103"/>
      <c r="BZ156" s="103"/>
      <c r="CA156" s="103"/>
      <c r="CB156" s="103"/>
      <c r="CC156" s="103"/>
      <c r="CD156" s="103"/>
      <c r="CE156" s="103"/>
      <c r="CF156" s="103"/>
      <c r="CG156" s="103"/>
    </row>
    <row r="157" spans="1:85" s="1" customFormat="1" x14ac:dyDescent="0.2">
      <c r="A157" s="71"/>
      <c r="B157" s="47"/>
      <c r="C157" s="47"/>
      <c r="D157" s="47"/>
      <c r="E157" s="47"/>
      <c r="F157" s="47"/>
      <c r="G157" s="47"/>
      <c r="AA157" s="11"/>
      <c r="AB157" s="11"/>
      <c r="AC157" s="11"/>
      <c r="AD157" s="11"/>
      <c r="AE157" s="11"/>
      <c r="AF157" s="11"/>
      <c r="AG157" s="103"/>
      <c r="AH157" s="103"/>
      <c r="AI157" s="103"/>
      <c r="AJ157" s="103"/>
      <c r="AK157" s="103"/>
      <c r="AL157" s="103"/>
      <c r="AM157" s="103"/>
      <c r="AN157" s="103"/>
      <c r="AO157" s="103"/>
      <c r="AP157" s="103"/>
      <c r="AQ157" s="103"/>
      <c r="AR157" s="103"/>
      <c r="AS157" s="103"/>
      <c r="AT157" s="103"/>
      <c r="AU157" s="103"/>
      <c r="AV157" s="103"/>
      <c r="AW157" s="103"/>
      <c r="AX157" s="103"/>
      <c r="AY157" s="103"/>
      <c r="AZ157" s="103"/>
      <c r="BA157" s="103"/>
      <c r="BB157" s="103"/>
      <c r="BC157" s="103"/>
      <c r="BD157" s="103"/>
      <c r="BE157" s="103"/>
      <c r="BF157" s="103"/>
      <c r="BG157" s="103"/>
      <c r="BH157" s="103"/>
      <c r="BI157" s="103"/>
      <c r="BJ157" s="103"/>
      <c r="BK157" s="103"/>
      <c r="BL157" s="103"/>
      <c r="BM157" s="103"/>
      <c r="BN157" s="131"/>
      <c r="BO157" s="103"/>
      <c r="BP157" s="103"/>
      <c r="BQ157" s="103"/>
      <c r="BR157" s="103"/>
      <c r="BS157" s="103"/>
      <c r="BT157" s="103"/>
      <c r="BU157" s="103"/>
      <c r="BV157" s="103"/>
      <c r="BW157" s="103"/>
      <c r="BX157" s="103"/>
      <c r="BY157" s="103"/>
      <c r="BZ157" s="103"/>
      <c r="CA157" s="103"/>
      <c r="CB157" s="103"/>
      <c r="CC157" s="103"/>
      <c r="CD157" s="103"/>
      <c r="CE157" s="103"/>
      <c r="CF157" s="103"/>
      <c r="CG157" s="103"/>
    </row>
    <row r="158" spans="1:85" s="1" customFormat="1" x14ac:dyDescent="0.2">
      <c r="A158" s="71"/>
      <c r="B158" s="47"/>
      <c r="C158" s="47"/>
      <c r="D158" s="47"/>
      <c r="E158" s="47"/>
      <c r="F158" s="47"/>
      <c r="G158" s="47"/>
      <c r="AA158" s="11"/>
      <c r="AB158" s="11"/>
      <c r="AC158" s="11"/>
      <c r="AD158" s="11"/>
      <c r="AE158" s="11"/>
      <c r="AF158" s="11"/>
      <c r="AG158" s="103"/>
      <c r="AH158" s="103"/>
      <c r="AI158" s="103"/>
      <c r="AJ158" s="103"/>
      <c r="AK158" s="103"/>
      <c r="AL158" s="103"/>
      <c r="AM158" s="103"/>
      <c r="AN158" s="103"/>
      <c r="AO158" s="103"/>
      <c r="AP158" s="103"/>
      <c r="AQ158" s="103"/>
      <c r="AR158" s="103"/>
      <c r="AS158" s="103"/>
      <c r="AT158" s="103"/>
      <c r="AU158" s="103"/>
      <c r="AV158" s="103"/>
      <c r="AW158" s="103"/>
      <c r="AX158" s="103"/>
      <c r="AY158" s="103"/>
      <c r="AZ158" s="103"/>
      <c r="BA158" s="103"/>
      <c r="BB158" s="103"/>
      <c r="BC158" s="103"/>
      <c r="BD158" s="103"/>
      <c r="BE158" s="103"/>
      <c r="BF158" s="103"/>
      <c r="BG158" s="103"/>
      <c r="BH158" s="103"/>
      <c r="BI158" s="103"/>
      <c r="BJ158" s="103"/>
      <c r="BK158" s="103"/>
      <c r="BL158" s="103"/>
      <c r="BM158" s="103"/>
      <c r="BN158" s="131"/>
      <c r="BO158" s="103"/>
      <c r="BP158" s="103"/>
      <c r="BQ158" s="103"/>
      <c r="BR158" s="103"/>
      <c r="BS158" s="103"/>
      <c r="BT158" s="103"/>
      <c r="BU158" s="103"/>
      <c r="BV158" s="103"/>
      <c r="BW158" s="103"/>
      <c r="BX158" s="103"/>
      <c r="BY158" s="103"/>
      <c r="BZ158" s="103"/>
      <c r="CA158" s="103"/>
      <c r="CB158" s="103"/>
      <c r="CC158" s="103"/>
      <c r="CD158" s="103"/>
      <c r="CE158" s="103"/>
      <c r="CF158" s="103"/>
      <c r="CG158" s="103"/>
    </row>
    <row r="159" spans="1:85" s="1" customFormat="1" x14ac:dyDescent="0.2">
      <c r="A159" s="71"/>
      <c r="B159" s="47"/>
      <c r="C159" s="47"/>
      <c r="D159" s="47"/>
      <c r="E159" s="47"/>
      <c r="F159" s="47"/>
      <c r="G159" s="47"/>
      <c r="AA159" s="11"/>
      <c r="AB159" s="11"/>
      <c r="AC159" s="11"/>
      <c r="AD159" s="11"/>
      <c r="AE159" s="11"/>
      <c r="AF159" s="11"/>
      <c r="AG159" s="103"/>
      <c r="AH159" s="103"/>
      <c r="AI159" s="103"/>
      <c r="AJ159" s="103"/>
      <c r="AK159" s="103"/>
      <c r="AL159" s="103"/>
      <c r="AM159" s="103"/>
      <c r="AN159" s="103"/>
      <c r="AO159" s="103"/>
      <c r="AP159" s="103"/>
      <c r="AQ159" s="103"/>
      <c r="AR159" s="103"/>
      <c r="AS159" s="103"/>
      <c r="AT159" s="103"/>
      <c r="AU159" s="103"/>
      <c r="AV159" s="103"/>
      <c r="AW159" s="103"/>
      <c r="AX159" s="103"/>
      <c r="AY159" s="103"/>
      <c r="AZ159" s="103"/>
      <c r="BA159" s="103"/>
      <c r="BB159" s="103"/>
      <c r="BC159" s="103"/>
      <c r="BD159" s="103"/>
      <c r="BE159" s="103"/>
      <c r="BF159" s="103"/>
      <c r="BG159" s="103"/>
      <c r="BH159" s="103"/>
      <c r="BI159" s="103"/>
      <c r="BJ159" s="103"/>
      <c r="BK159" s="103"/>
      <c r="BL159" s="103"/>
      <c r="BM159" s="103"/>
      <c r="BN159" s="131"/>
      <c r="BO159" s="103"/>
      <c r="BP159" s="103"/>
      <c r="BQ159" s="103"/>
      <c r="BR159" s="103"/>
      <c r="BS159" s="103"/>
      <c r="BT159" s="103"/>
      <c r="BU159" s="103"/>
      <c r="BV159" s="103"/>
      <c r="BW159" s="103"/>
      <c r="BX159" s="103"/>
      <c r="BY159" s="103"/>
      <c r="BZ159" s="103"/>
      <c r="CA159" s="103"/>
      <c r="CB159" s="103"/>
      <c r="CC159" s="103"/>
      <c r="CD159" s="103"/>
      <c r="CE159" s="103"/>
      <c r="CF159" s="103"/>
      <c r="CG159" s="103"/>
    </row>
    <row r="160" spans="1:85" s="1" customFormat="1" x14ac:dyDescent="0.2">
      <c r="A160" s="71"/>
      <c r="B160" s="47"/>
      <c r="C160" s="47"/>
      <c r="D160" s="47"/>
      <c r="E160" s="47"/>
      <c r="F160" s="47"/>
      <c r="G160" s="47"/>
      <c r="AA160" s="11"/>
      <c r="AB160" s="11"/>
      <c r="AC160" s="11"/>
      <c r="AD160" s="11"/>
      <c r="AE160" s="11"/>
      <c r="AF160" s="11"/>
      <c r="AG160" s="103"/>
      <c r="AH160" s="103"/>
      <c r="AI160" s="103"/>
      <c r="AJ160" s="103"/>
      <c r="AK160" s="103"/>
      <c r="AL160" s="103"/>
      <c r="AM160" s="103"/>
      <c r="AN160" s="103"/>
      <c r="AO160" s="103"/>
      <c r="AP160" s="103"/>
      <c r="AQ160" s="103"/>
      <c r="AR160" s="103"/>
      <c r="AS160" s="103"/>
      <c r="AT160" s="103"/>
      <c r="AU160" s="103"/>
      <c r="AV160" s="103"/>
      <c r="AW160" s="103"/>
      <c r="AX160" s="103"/>
      <c r="AY160" s="103"/>
      <c r="AZ160" s="103"/>
      <c r="BA160" s="103"/>
      <c r="BB160" s="103"/>
      <c r="BC160" s="103"/>
      <c r="BD160" s="103"/>
      <c r="BE160" s="103"/>
      <c r="BF160" s="103"/>
      <c r="BG160" s="103"/>
      <c r="BH160" s="103"/>
      <c r="BI160" s="103"/>
      <c r="BJ160" s="103"/>
      <c r="BK160" s="103"/>
      <c r="BL160" s="103"/>
      <c r="BM160" s="103"/>
      <c r="BN160" s="131"/>
      <c r="BO160" s="103"/>
      <c r="BP160" s="103"/>
      <c r="BQ160" s="103"/>
      <c r="BR160" s="103"/>
      <c r="BS160" s="103"/>
      <c r="BT160" s="103"/>
      <c r="BU160" s="103"/>
      <c r="BV160" s="103"/>
      <c r="BW160" s="103"/>
      <c r="BX160" s="103"/>
      <c r="BY160" s="103"/>
      <c r="BZ160" s="103"/>
      <c r="CA160" s="103"/>
      <c r="CB160" s="103"/>
      <c r="CC160" s="103"/>
      <c r="CD160" s="103"/>
      <c r="CE160" s="103"/>
      <c r="CF160" s="103"/>
      <c r="CG160" s="103"/>
    </row>
    <row r="161" spans="1:85" s="1" customFormat="1" x14ac:dyDescent="0.2">
      <c r="A161" s="71"/>
      <c r="B161" s="47"/>
      <c r="C161" s="47"/>
      <c r="D161" s="47"/>
      <c r="E161" s="47"/>
      <c r="F161" s="47"/>
      <c r="G161" s="47"/>
      <c r="AA161" s="11"/>
      <c r="AB161" s="11"/>
      <c r="AC161" s="11"/>
      <c r="AD161" s="11"/>
      <c r="AE161" s="11"/>
      <c r="AF161" s="11"/>
      <c r="AG161" s="103"/>
      <c r="AH161" s="103"/>
      <c r="AI161" s="103"/>
      <c r="AJ161" s="103"/>
      <c r="AK161" s="103"/>
      <c r="AL161" s="103"/>
      <c r="AM161" s="103"/>
      <c r="AN161" s="103"/>
      <c r="AO161" s="103"/>
      <c r="AP161" s="103"/>
      <c r="AQ161" s="103"/>
      <c r="AR161" s="103"/>
      <c r="AS161" s="103"/>
      <c r="AT161" s="103"/>
      <c r="AU161" s="103"/>
      <c r="AV161" s="103"/>
      <c r="AW161" s="103"/>
      <c r="AX161" s="103"/>
      <c r="AY161" s="103"/>
      <c r="AZ161" s="103"/>
      <c r="BA161" s="103"/>
      <c r="BB161" s="103"/>
      <c r="BC161" s="103"/>
      <c r="BD161" s="103"/>
      <c r="BE161" s="103"/>
      <c r="BF161" s="103"/>
      <c r="BG161" s="103"/>
      <c r="BH161" s="103"/>
      <c r="BI161" s="103"/>
      <c r="BJ161" s="103"/>
      <c r="BK161" s="103"/>
      <c r="BL161" s="103"/>
      <c r="BM161" s="103"/>
      <c r="BN161" s="131"/>
      <c r="BO161" s="103"/>
      <c r="BP161" s="103"/>
      <c r="BQ161" s="103"/>
      <c r="BR161" s="103"/>
      <c r="BS161" s="103"/>
      <c r="BT161" s="103"/>
      <c r="BU161" s="103"/>
      <c r="BV161" s="103"/>
      <c r="BW161" s="103"/>
      <c r="BX161" s="103"/>
      <c r="BY161" s="103"/>
      <c r="BZ161" s="103"/>
      <c r="CA161" s="103"/>
      <c r="CB161" s="103"/>
      <c r="CC161" s="103"/>
      <c r="CD161" s="103"/>
      <c r="CE161" s="103"/>
      <c r="CF161" s="103"/>
      <c r="CG161" s="103"/>
    </row>
    <row r="162" spans="1:85" s="1" customFormat="1" x14ac:dyDescent="0.2">
      <c r="A162" s="71"/>
      <c r="B162" s="47"/>
      <c r="C162" s="47"/>
      <c r="D162" s="47"/>
      <c r="E162" s="47"/>
      <c r="F162" s="47"/>
      <c r="G162" s="47"/>
      <c r="AA162" s="11"/>
      <c r="AB162" s="11"/>
      <c r="AC162" s="11"/>
      <c r="AD162" s="11"/>
      <c r="AE162" s="11"/>
      <c r="AF162" s="11"/>
      <c r="AG162" s="103"/>
      <c r="AH162" s="103"/>
      <c r="AI162" s="103"/>
      <c r="AJ162" s="103"/>
      <c r="AK162" s="103"/>
      <c r="AL162" s="103"/>
      <c r="AM162" s="103"/>
      <c r="AN162" s="103"/>
      <c r="AO162" s="103"/>
      <c r="AP162" s="103"/>
      <c r="AQ162" s="103"/>
      <c r="AR162" s="103"/>
      <c r="AS162" s="103"/>
      <c r="AT162" s="103"/>
      <c r="AU162" s="103"/>
      <c r="AV162" s="103"/>
      <c r="AW162" s="103"/>
      <c r="AX162" s="103"/>
      <c r="AY162" s="103"/>
      <c r="AZ162" s="103"/>
      <c r="BA162" s="103"/>
      <c r="BB162" s="103"/>
      <c r="BC162" s="103"/>
      <c r="BD162" s="103"/>
      <c r="BE162" s="103"/>
      <c r="BF162" s="103"/>
      <c r="BG162" s="103"/>
      <c r="BH162" s="103"/>
      <c r="BI162" s="103"/>
      <c r="BJ162" s="103"/>
      <c r="BK162" s="103"/>
      <c r="BL162" s="103"/>
      <c r="BM162" s="103"/>
      <c r="BN162" s="131"/>
      <c r="BO162" s="103"/>
      <c r="BP162" s="103"/>
      <c r="BQ162" s="103"/>
      <c r="BR162" s="103"/>
      <c r="BS162" s="103"/>
      <c r="BT162" s="103"/>
      <c r="BU162" s="103"/>
      <c r="BV162" s="103"/>
      <c r="BW162" s="103"/>
      <c r="BX162" s="103"/>
      <c r="BY162" s="103"/>
      <c r="BZ162" s="103"/>
      <c r="CA162" s="103"/>
      <c r="CB162" s="103"/>
      <c r="CC162" s="103"/>
      <c r="CD162" s="103"/>
      <c r="CE162" s="103"/>
      <c r="CF162" s="103"/>
      <c r="CG162" s="103"/>
    </row>
    <row r="163" spans="1:85" s="1" customFormat="1" x14ac:dyDescent="0.2">
      <c r="A163" s="71"/>
      <c r="B163" s="47"/>
      <c r="C163" s="47"/>
      <c r="D163" s="47"/>
      <c r="E163" s="47"/>
      <c r="F163" s="47"/>
      <c r="G163" s="47"/>
      <c r="AA163" s="11"/>
      <c r="AB163" s="11"/>
      <c r="AC163" s="11"/>
      <c r="AD163" s="11"/>
      <c r="AE163" s="11"/>
      <c r="AF163" s="11"/>
      <c r="AG163" s="103"/>
      <c r="AH163" s="103"/>
      <c r="AI163" s="103"/>
      <c r="AJ163" s="103"/>
      <c r="AK163" s="103"/>
      <c r="AL163" s="103"/>
      <c r="AM163" s="103"/>
      <c r="AN163" s="103"/>
      <c r="AO163" s="103"/>
      <c r="AP163" s="103"/>
      <c r="AQ163" s="103"/>
      <c r="AR163" s="103"/>
      <c r="AS163" s="103"/>
      <c r="AT163" s="103"/>
      <c r="AU163" s="103"/>
      <c r="AV163" s="103"/>
      <c r="AW163" s="103"/>
      <c r="AX163" s="103"/>
      <c r="AY163" s="103"/>
      <c r="AZ163" s="103"/>
      <c r="BA163" s="103"/>
      <c r="BB163" s="103"/>
      <c r="BC163" s="103"/>
      <c r="BD163" s="103"/>
      <c r="BE163" s="103"/>
      <c r="BF163" s="103"/>
      <c r="BG163" s="103"/>
      <c r="BH163" s="103"/>
      <c r="BI163" s="103"/>
      <c r="BJ163" s="103"/>
      <c r="BK163" s="103"/>
      <c r="BL163" s="103"/>
      <c r="BM163" s="103"/>
      <c r="BN163" s="131"/>
      <c r="BO163" s="103"/>
      <c r="BP163" s="103"/>
      <c r="BQ163" s="103"/>
      <c r="BR163" s="103"/>
      <c r="BS163" s="103"/>
      <c r="BT163" s="103"/>
      <c r="BU163" s="103"/>
      <c r="BV163" s="103"/>
      <c r="BW163" s="103"/>
      <c r="BX163" s="103"/>
      <c r="BY163" s="103"/>
      <c r="BZ163" s="103"/>
      <c r="CA163" s="103"/>
      <c r="CB163" s="103"/>
      <c r="CC163" s="103"/>
      <c r="CD163" s="103"/>
      <c r="CE163" s="103"/>
      <c r="CF163" s="103"/>
      <c r="CG163" s="103"/>
    </row>
    <row r="164" spans="1:85" s="1" customFormat="1" x14ac:dyDescent="0.2">
      <c r="A164" s="71"/>
      <c r="B164" s="47"/>
      <c r="C164" s="47"/>
      <c r="D164" s="47"/>
      <c r="E164" s="47"/>
      <c r="F164" s="47"/>
      <c r="G164" s="47"/>
      <c r="AA164" s="11"/>
      <c r="AB164" s="11"/>
      <c r="AC164" s="11"/>
      <c r="AD164" s="11"/>
      <c r="AE164" s="11"/>
      <c r="AF164" s="11"/>
      <c r="AG164" s="103"/>
      <c r="AH164" s="103"/>
      <c r="AI164" s="103"/>
      <c r="AJ164" s="103"/>
      <c r="AK164" s="103"/>
      <c r="AL164" s="103"/>
      <c r="AM164" s="103"/>
      <c r="AN164" s="103"/>
      <c r="AO164" s="103"/>
      <c r="AP164" s="103"/>
      <c r="AQ164" s="103"/>
      <c r="AR164" s="103"/>
      <c r="AS164" s="103"/>
      <c r="AT164" s="103"/>
      <c r="AU164" s="103"/>
      <c r="AV164" s="103"/>
      <c r="AW164" s="103"/>
      <c r="AX164" s="103"/>
      <c r="AY164" s="103"/>
      <c r="AZ164" s="103"/>
      <c r="BA164" s="103"/>
      <c r="BB164" s="103"/>
      <c r="BC164" s="103"/>
      <c r="BD164" s="103"/>
      <c r="BE164" s="103"/>
      <c r="BF164" s="103"/>
      <c r="BG164" s="103"/>
      <c r="BH164" s="103"/>
      <c r="BI164" s="103"/>
      <c r="BJ164" s="103"/>
      <c r="BK164" s="103"/>
      <c r="BL164" s="103"/>
      <c r="BM164" s="103"/>
      <c r="BN164" s="131"/>
      <c r="BO164" s="103"/>
      <c r="BP164" s="103"/>
      <c r="BQ164" s="103"/>
      <c r="BR164" s="103"/>
      <c r="BS164" s="103"/>
      <c r="BT164" s="103"/>
      <c r="BU164" s="103"/>
      <c r="BV164" s="103"/>
      <c r="BW164" s="103"/>
      <c r="BX164" s="103"/>
      <c r="BY164" s="103"/>
      <c r="BZ164" s="103"/>
      <c r="CA164" s="103"/>
      <c r="CB164" s="103"/>
      <c r="CC164" s="103"/>
      <c r="CD164" s="103"/>
      <c r="CE164" s="103"/>
      <c r="CF164" s="103"/>
      <c r="CG164" s="103"/>
    </row>
    <row r="165" spans="1:85" s="1" customFormat="1" x14ac:dyDescent="0.2">
      <c r="A165" s="71"/>
      <c r="B165" s="47"/>
      <c r="C165" s="47"/>
      <c r="D165" s="47"/>
      <c r="E165" s="47"/>
      <c r="F165" s="47"/>
      <c r="G165" s="47"/>
      <c r="AA165" s="11"/>
      <c r="AB165" s="11"/>
      <c r="AC165" s="11"/>
      <c r="AD165" s="11"/>
      <c r="AE165" s="11"/>
      <c r="AF165" s="11"/>
      <c r="AG165" s="103"/>
      <c r="AH165" s="103"/>
      <c r="AI165" s="103"/>
      <c r="AJ165" s="103"/>
      <c r="AK165" s="103"/>
      <c r="AL165" s="103"/>
      <c r="AM165" s="103"/>
      <c r="AN165" s="103"/>
      <c r="AO165" s="103"/>
      <c r="AP165" s="103"/>
      <c r="AQ165" s="103"/>
      <c r="AR165" s="103"/>
      <c r="AS165" s="103"/>
      <c r="AT165" s="103"/>
      <c r="AU165" s="103"/>
      <c r="AV165" s="103"/>
      <c r="AW165" s="103"/>
      <c r="AX165" s="103"/>
      <c r="AY165" s="103"/>
      <c r="AZ165" s="103"/>
      <c r="BA165" s="103"/>
      <c r="BB165" s="103"/>
      <c r="BC165" s="103"/>
      <c r="BD165" s="103"/>
      <c r="BE165" s="103"/>
      <c r="BF165" s="103"/>
      <c r="BG165" s="103"/>
      <c r="BH165" s="103"/>
      <c r="BI165" s="103"/>
      <c r="BJ165" s="103"/>
      <c r="BK165" s="103"/>
      <c r="BL165" s="103"/>
      <c r="BM165" s="103"/>
      <c r="BN165" s="131"/>
      <c r="BO165" s="103"/>
      <c r="BP165" s="103"/>
      <c r="BQ165" s="103"/>
      <c r="BR165" s="103"/>
      <c r="BS165" s="103"/>
      <c r="BT165" s="103"/>
      <c r="BU165" s="103"/>
      <c r="BV165" s="103"/>
      <c r="BW165" s="103"/>
      <c r="BX165" s="103"/>
      <c r="BY165" s="103"/>
      <c r="BZ165" s="103"/>
      <c r="CA165" s="103"/>
      <c r="CB165" s="103"/>
      <c r="CC165" s="103"/>
      <c r="CD165" s="103"/>
      <c r="CE165" s="103"/>
      <c r="CF165" s="103"/>
      <c r="CG165" s="103"/>
    </row>
    <row r="166" spans="1:85" s="1" customFormat="1" x14ac:dyDescent="0.2">
      <c r="A166" s="71"/>
      <c r="B166" s="47"/>
      <c r="C166" s="47"/>
      <c r="D166" s="47"/>
      <c r="E166" s="47"/>
      <c r="F166" s="47"/>
      <c r="G166" s="47"/>
      <c r="AA166" s="11"/>
      <c r="AB166" s="11"/>
      <c r="AC166" s="11"/>
      <c r="AD166" s="11"/>
      <c r="AE166" s="11"/>
      <c r="AF166" s="11"/>
      <c r="AG166" s="103"/>
      <c r="AH166" s="103"/>
      <c r="AI166" s="103"/>
      <c r="AJ166" s="103"/>
      <c r="AK166" s="103"/>
      <c r="AL166" s="103"/>
      <c r="AM166" s="103"/>
      <c r="AN166" s="103"/>
      <c r="AO166" s="103"/>
      <c r="AP166" s="103"/>
      <c r="AQ166" s="103"/>
      <c r="AR166" s="103"/>
      <c r="AS166" s="103"/>
      <c r="AT166" s="103"/>
      <c r="AU166" s="103"/>
      <c r="AV166" s="103"/>
      <c r="AW166" s="103"/>
      <c r="AX166" s="103"/>
      <c r="AY166" s="103"/>
      <c r="AZ166" s="103"/>
      <c r="BA166" s="103"/>
      <c r="BB166" s="103"/>
      <c r="BC166" s="103"/>
      <c r="BD166" s="103"/>
      <c r="BE166" s="103"/>
      <c r="BF166" s="103"/>
      <c r="BG166" s="103"/>
      <c r="BH166" s="103"/>
      <c r="BI166" s="103"/>
      <c r="BJ166" s="103"/>
      <c r="BK166" s="103"/>
      <c r="BL166" s="103"/>
      <c r="BM166" s="103"/>
      <c r="BN166" s="131"/>
      <c r="BO166" s="103"/>
      <c r="BP166" s="103"/>
      <c r="BQ166" s="103"/>
      <c r="BR166" s="103"/>
      <c r="BS166" s="103"/>
      <c r="BT166" s="103"/>
      <c r="BU166" s="103"/>
      <c r="BV166" s="103"/>
      <c r="BW166" s="103"/>
      <c r="BX166" s="103"/>
      <c r="BY166" s="103"/>
      <c r="BZ166" s="103"/>
      <c r="CA166" s="103"/>
      <c r="CB166" s="103"/>
      <c r="CC166" s="103"/>
      <c r="CD166" s="103"/>
      <c r="CE166" s="103"/>
      <c r="CF166" s="103"/>
      <c r="CG166" s="103"/>
    </row>
    <row r="167" spans="1:85" s="1" customFormat="1" x14ac:dyDescent="0.2">
      <c r="A167" s="71"/>
      <c r="B167" s="47"/>
      <c r="C167" s="47"/>
      <c r="D167" s="47"/>
      <c r="E167" s="47"/>
      <c r="F167" s="47"/>
      <c r="G167" s="47"/>
      <c r="AA167" s="11"/>
      <c r="AB167" s="11"/>
      <c r="AC167" s="11"/>
      <c r="AD167" s="11"/>
      <c r="AE167" s="11"/>
      <c r="AF167" s="11"/>
      <c r="AG167" s="103"/>
      <c r="AH167" s="103"/>
      <c r="AI167" s="103"/>
      <c r="AJ167" s="103"/>
      <c r="AK167" s="103"/>
      <c r="AL167" s="103"/>
      <c r="AM167" s="103"/>
      <c r="AN167" s="103"/>
      <c r="AO167" s="103"/>
      <c r="AP167" s="103"/>
      <c r="AQ167" s="103"/>
      <c r="AR167" s="103"/>
      <c r="AS167" s="103"/>
      <c r="AT167" s="103"/>
      <c r="AU167" s="103"/>
      <c r="AV167" s="103"/>
      <c r="AW167" s="103"/>
      <c r="AX167" s="103"/>
      <c r="AY167" s="103"/>
      <c r="AZ167" s="103"/>
      <c r="BA167" s="103"/>
      <c r="BB167" s="103"/>
      <c r="BC167" s="103"/>
      <c r="BD167" s="103"/>
      <c r="BE167" s="103"/>
      <c r="BF167" s="103"/>
      <c r="BG167" s="103"/>
      <c r="BH167" s="103"/>
      <c r="BI167" s="103"/>
      <c r="BJ167" s="103"/>
      <c r="BK167" s="103"/>
      <c r="BL167" s="103"/>
      <c r="BM167" s="103"/>
      <c r="BN167" s="131"/>
      <c r="BO167" s="103"/>
      <c r="BP167" s="103"/>
      <c r="BQ167" s="103"/>
      <c r="BR167" s="103"/>
      <c r="BS167" s="103"/>
      <c r="BT167" s="103"/>
      <c r="BU167" s="103"/>
      <c r="BV167" s="103"/>
      <c r="BW167" s="103"/>
      <c r="BX167" s="103"/>
      <c r="BY167" s="103"/>
      <c r="BZ167" s="103"/>
      <c r="CA167" s="103"/>
      <c r="CB167" s="103"/>
      <c r="CC167" s="103"/>
      <c r="CD167" s="103"/>
      <c r="CE167" s="103"/>
      <c r="CF167" s="103"/>
      <c r="CG167" s="103"/>
    </row>
    <row r="168" spans="1:85" s="1" customFormat="1" x14ac:dyDescent="0.2">
      <c r="A168" s="71"/>
      <c r="B168" s="47"/>
      <c r="C168" s="47"/>
      <c r="D168" s="47"/>
      <c r="E168" s="47"/>
      <c r="F168" s="47"/>
      <c r="G168" s="47"/>
      <c r="AA168" s="11"/>
      <c r="AB168" s="11"/>
      <c r="AC168" s="11"/>
      <c r="AD168" s="11"/>
      <c r="AE168" s="11"/>
      <c r="AF168" s="11"/>
      <c r="AG168" s="103"/>
      <c r="AH168" s="103"/>
      <c r="AI168" s="103"/>
      <c r="AJ168" s="103"/>
      <c r="AK168" s="103"/>
      <c r="AL168" s="103"/>
      <c r="AM168" s="103"/>
      <c r="AN168" s="103"/>
      <c r="AO168" s="103"/>
      <c r="AP168" s="103"/>
      <c r="AQ168" s="103"/>
      <c r="AR168" s="103"/>
      <c r="AS168" s="103"/>
      <c r="AT168" s="103"/>
      <c r="AU168" s="103"/>
      <c r="AV168" s="103"/>
      <c r="AW168" s="103"/>
      <c r="AX168" s="103"/>
      <c r="AY168" s="103"/>
      <c r="AZ168" s="103"/>
      <c r="BA168" s="103"/>
      <c r="BB168" s="103"/>
      <c r="BC168" s="103"/>
      <c r="BD168" s="103"/>
      <c r="BE168" s="103"/>
      <c r="BF168" s="103"/>
      <c r="BG168" s="103"/>
      <c r="BH168" s="103"/>
      <c r="BI168" s="103"/>
      <c r="BJ168" s="103"/>
      <c r="BK168" s="103"/>
      <c r="BL168" s="103"/>
      <c r="BM168" s="103"/>
      <c r="BN168" s="131"/>
      <c r="BO168" s="103"/>
      <c r="BP168" s="103"/>
      <c r="BQ168" s="103"/>
      <c r="BR168" s="103"/>
      <c r="BS168" s="103"/>
      <c r="BT168" s="103"/>
      <c r="BU168" s="103"/>
      <c r="BV168" s="103"/>
      <c r="BW168" s="103"/>
      <c r="BX168" s="103"/>
      <c r="BY168" s="103"/>
      <c r="BZ168" s="103"/>
      <c r="CA168" s="103"/>
      <c r="CB168" s="103"/>
      <c r="CC168" s="103"/>
      <c r="CD168" s="103"/>
      <c r="CE168" s="103"/>
      <c r="CF168" s="103"/>
      <c r="CG168" s="103"/>
    </row>
    <row r="169" spans="1:85" s="1" customFormat="1" x14ac:dyDescent="0.2">
      <c r="A169" s="71"/>
      <c r="B169" s="47"/>
      <c r="C169" s="47"/>
      <c r="D169" s="47"/>
      <c r="E169" s="47"/>
      <c r="F169" s="47"/>
      <c r="G169" s="47"/>
      <c r="AA169" s="11"/>
      <c r="AB169" s="11"/>
      <c r="AC169" s="11"/>
      <c r="AD169" s="11"/>
      <c r="AE169" s="11"/>
      <c r="AF169" s="11"/>
      <c r="AG169" s="103"/>
      <c r="AH169" s="103"/>
      <c r="AI169" s="103"/>
      <c r="AJ169" s="103"/>
      <c r="AK169" s="103"/>
      <c r="AL169" s="103"/>
      <c r="AM169" s="103"/>
      <c r="AN169" s="103"/>
      <c r="AO169" s="103"/>
      <c r="AP169" s="103"/>
      <c r="AQ169" s="103"/>
      <c r="AR169" s="103"/>
      <c r="AS169" s="103"/>
      <c r="AT169" s="103"/>
      <c r="AU169" s="103"/>
      <c r="AV169" s="103"/>
      <c r="AW169" s="103"/>
      <c r="AX169" s="103"/>
      <c r="AY169" s="103"/>
      <c r="AZ169" s="103"/>
      <c r="BA169" s="103"/>
      <c r="BB169" s="103"/>
      <c r="BC169" s="103"/>
      <c r="BD169" s="103"/>
      <c r="BE169" s="103"/>
      <c r="BF169" s="103"/>
      <c r="BG169" s="103"/>
      <c r="BH169" s="103"/>
      <c r="BI169" s="103"/>
      <c r="BJ169" s="103"/>
      <c r="BK169" s="103"/>
      <c r="BL169" s="103"/>
      <c r="BM169" s="103"/>
      <c r="BN169" s="131"/>
      <c r="BO169" s="103"/>
      <c r="BP169" s="103"/>
      <c r="BQ169" s="103"/>
      <c r="BR169" s="103"/>
      <c r="BS169" s="103"/>
      <c r="BT169" s="103"/>
      <c r="BU169" s="103"/>
      <c r="BV169" s="103"/>
      <c r="BW169" s="103"/>
      <c r="BX169" s="103"/>
      <c r="BY169" s="103"/>
      <c r="BZ169" s="103"/>
      <c r="CA169" s="103"/>
      <c r="CB169" s="103"/>
      <c r="CC169" s="103"/>
      <c r="CD169" s="103"/>
      <c r="CE169" s="103"/>
      <c r="CF169" s="103"/>
      <c r="CG169" s="103"/>
    </row>
    <row r="170" spans="1:85" s="1" customFormat="1" x14ac:dyDescent="0.2">
      <c r="A170" s="71"/>
      <c r="B170" s="47"/>
      <c r="C170" s="47"/>
      <c r="D170" s="47"/>
      <c r="E170" s="47"/>
      <c r="F170" s="47"/>
      <c r="G170" s="47"/>
      <c r="AA170" s="11"/>
      <c r="AB170" s="11"/>
      <c r="AC170" s="11"/>
      <c r="AD170" s="11"/>
      <c r="AE170" s="11"/>
      <c r="AF170" s="11"/>
      <c r="AG170" s="103"/>
      <c r="AH170" s="103"/>
      <c r="AI170" s="103"/>
      <c r="AJ170" s="103"/>
      <c r="AK170" s="103"/>
      <c r="AL170" s="103"/>
      <c r="AM170" s="103"/>
      <c r="AN170" s="103"/>
      <c r="AO170" s="103"/>
      <c r="AP170" s="103"/>
      <c r="AQ170" s="103"/>
      <c r="AR170" s="103"/>
      <c r="AS170" s="103"/>
      <c r="AT170" s="103"/>
      <c r="AU170" s="103"/>
      <c r="AV170" s="103"/>
      <c r="AW170" s="103"/>
      <c r="AX170" s="103"/>
      <c r="AY170" s="103"/>
      <c r="AZ170" s="103"/>
      <c r="BA170" s="103"/>
      <c r="BB170" s="103"/>
      <c r="BC170" s="103"/>
      <c r="BD170" s="103"/>
      <c r="BE170" s="103"/>
      <c r="BF170" s="103"/>
      <c r="BG170" s="103"/>
      <c r="BH170" s="103"/>
      <c r="BI170" s="103"/>
      <c r="BJ170" s="103"/>
      <c r="BK170" s="103"/>
      <c r="BL170" s="103"/>
      <c r="BM170" s="103"/>
      <c r="BN170" s="131"/>
      <c r="BO170" s="103"/>
      <c r="BP170" s="103"/>
      <c r="BQ170" s="103"/>
      <c r="BR170" s="103"/>
      <c r="BS170" s="103"/>
      <c r="BT170" s="103"/>
      <c r="BU170" s="103"/>
      <c r="BV170" s="103"/>
      <c r="BW170" s="103"/>
      <c r="BX170" s="103"/>
      <c r="BY170" s="103"/>
      <c r="BZ170" s="103"/>
      <c r="CA170" s="103"/>
      <c r="CB170" s="103"/>
      <c r="CC170" s="103"/>
      <c r="CD170" s="103"/>
      <c r="CE170" s="103"/>
      <c r="CF170" s="103"/>
      <c r="CG170" s="103"/>
    </row>
    <row r="171" spans="1:85" s="1" customFormat="1" x14ac:dyDescent="0.2">
      <c r="A171" s="71"/>
      <c r="B171" s="47"/>
      <c r="C171" s="47"/>
      <c r="D171" s="47"/>
      <c r="E171" s="47"/>
      <c r="F171" s="47"/>
      <c r="G171" s="47"/>
      <c r="AA171" s="11"/>
      <c r="AB171" s="11"/>
      <c r="AC171" s="11"/>
      <c r="AD171" s="11"/>
      <c r="AE171" s="11"/>
      <c r="AF171" s="11"/>
      <c r="AG171" s="103"/>
      <c r="AH171" s="103"/>
      <c r="AI171" s="103"/>
      <c r="AJ171" s="103"/>
      <c r="AK171" s="103"/>
      <c r="AL171" s="103"/>
      <c r="AM171" s="103"/>
      <c r="AN171" s="103"/>
      <c r="AO171" s="103"/>
      <c r="AP171" s="103"/>
      <c r="AQ171" s="103"/>
      <c r="AR171" s="103"/>
      <c r="AS171" s="103"/>
      <c r="AT171" s="103"/>
      <c r="AU171" s="103"/>
      <c r="AV171" s="103"/>
      <c r="AW171" s="103"/>
      <c r="AX171" s="103"/>
      <c r="AY171" s="103"/>
      <c r="AZ171" s="103"/>
      <c r="BA171" s="103"/>
      <c r="BB171" s="103"/>
      <c r="BC171" s="103"/>
      <c r="BD171" s="103"/>
      <c r="BE171" s="103"/>
      <c r="BF171" s="103"/>
      <c r="BG171" s="103"/>
      <c r="BH171" s="103"/>
      <c r="BI171" s="103"/>
      <c r="BJ171" s="103"/>
      <c r="BK171" s="103"/>
      <c r="BL171" s="103"/>
      <c r="BM171" s="103"/>
      <c r="BN171" s="131"/>
      <c r="BO171" s="103"/>
      <c r="BP171" s="103"/>
      <c r="BQ171" s="103"/>
      <c r="BR171" s="103"/>
      <c r="BS171" s="103"/>
      <c r="BT171" s="103"/>
      <c r="BU171" s="103"/>
      <c r="BV171" s="103"/>
      <c r="BW171" s="103"/>
      <c r="BX171" s="103"/>
      <c r="BY171" s="103"/>
      <c r="BZ171" s="103"/>
      <c r="CA171" s="103"/>
      <c r="CB171" s="103"/>
      <c r="CC171" s="103"/>
      <c r="CD171" s="103"/>
      <c r="CE171" s="103"/>
      <c r="CF171" s="103"/>
      <c r="CG171" s="103"/>
    </row>
    <row r="172" spans="1:85" s="1" customFormat="1" x14ac:dyDescent="0.2">
      <c r="A172" s="71"/>
      <c r="B172" s="47"/>
      <c r="C172" s="47"/>
      <c r="D172" s="47"/>
      <c r="E172" s="47"/>
      <c r="F172" s="47"/>
      <c r="G172" s="47"/>
      <c r="AA172" s="11"/>
      <c r="AB172" s="11"/>
      <c r="AC172" s="11"/>
      <c r="AD172" s="11"/>
      <c r="AE172" s="11"/>
      <c r="AF172" s="11"/>
      <c r="AG172" s="103"/>
      <c r="AH172" s="103"/>
      <c r="AI172" s="103"/>
      <c r="AJ172" s="103"/>
      <c r="AK172" s="103"/>
      <c r="AL172" s="103"/>
      <c r="AM172" s="103"/>
      <c r="AN172" s="103"/>
      <c r="AO172" s="103"/>
      <c r="AP172" s="103"/>
      <c r="AQ172" s="103"/>
      <c r="AR172" s="103"/>
      <c r="AS172" s="103"/>
      <c r="AT172" s="103"/>
      <c r="AU172" s="103"/>
      <c r="AV172" s="103"/>
      <c r="AW172" s="103"/>
      <c r="AX172" s="103"/>
      <c r="AY172" s="103"/>
      <c r="AZ172" s="103"/>
      <c r="BA172" s="103"/>
      <c r="BB172" s="103"/>
      <c r="BC172" s="103"/>
      <c r="BD172" s="103"/>
      <c r="BE172" s="103"/>
      <c r="BF172" s="103"/>
      <c r="BG172" s="103"/>
      <c r="BH172" s="103"/>
      <c r="BI172" s="103"/>
      <c r="BJ172" s="103"/>
      <c r="BK172" s="103"/>
      <c r="BL172" s="103"/>
      <c r="BM172" s="103"/>
      <c r="BN172" s="131"/>
      <c r="BO172" s="103"/>
      <c r="BP172" s="103"/>
      <c r="BQ172" s="103"/>
      <c r="BR172" s="103"/>
      <c r="BS172" s="103"/>
      <c r="BT172" s="103"/>
      <c r="BU172" s="103"/>
      <c r="BV172" s="103"/>
      <c r="BW172" s="103"/>
      <c r="BX172" s="103"/>
      <c r="BY172" s="103"/>
      <c r="BZ172" s="103"/>
      <c r="CA172" s="103"/>
      <c r="CB172" s="103"/>
      <c r="CC172" s="103"/>
      <c r="CD172" s="103"/>
      <c r="CE172" s="103"/>
      <c r="CF172" s="103"/>
      <c r="CG172" s="103"/>
    </row>
    <row r="173" spans="1:85" s="1" customFormat="1" x14ac:dyDescent="0.2">
      <c r="A173" s="71"/>
      <c r="B173" s="47"/>
      <c r="C173" s="47"/>
      <c r="D173" s="47"/>
      <c r="E173" s="47"/>
      <c r="F173" s="47"/>
      <c r="G173" s="47"/>
      <c r="AA173" s="11"/>
      <c r="AB173" s="11"/>
      <c r="AC173" s="11"/>
      <c r="AD173" s="11"/>
      <c r="AE173" s="11"/>
      <c r="AF173" s="11"/>
      <c r="AG173" s="103"/>
      <c r="AH173" s="103"/>
      <c r="AI173" s="103"/>
      <c r="AJ173" s="103"/>
      <c r="AK173" s="103"/>
      <c r="AL173" s="103"/>
      <c r="AM173" s="103"/>
      <c r="AN173" s="103"/>
      <c r="AO173" s="103"/>
      <c r="AP173" s="103"/>
      <c r="AQ173" s="103"/>
      <c r="AR173" s="103"/>
      <c r="AS173" s="103"/>
      <c r="AT173" s="103"/>
      <c r="AU173" s="103"/>
      <c r="AV173" s="103"/>
      <c r="AW173" s="103"/>
      <c r="AX173" s="103"/>
      <c r="AY173" s="103"/>
      <c r="AZ173" s="103"/>
      <c r="BA173" s="103"/>
      <c r="BB173" s="103"/>
      <c r="BC173" s="103"/>
      <c r="BD173" s="103"/>
      <c r="BE173" s="103"/>
      <c r="BF173" s="103"/>
      <c r="BG173" s="103"/>
      <c r="BH173" s="103"/>
      <c r="BI173" s="103"/>
      <c r="BJ173" s="103"/>
      <c r="BK173" s="103"/>
      <c r="BL173" s="103"/>
      <c r="BM173" s="103"/>
      <c r="BN173" s="131"/>
      <c r="BO173" s="103"/>
      <c r="BP173" s="103"/>
      <c r="BQ173" s="103"/>
      <c r="BR173" s="103"/>
      <c r="BS173" s="103"/>
      <c r="BT173" s="103"/>
      <c r="BU173" s="103"/>
      <c r="BV173" s="103"/>
      <c r="BW173" s="103"/>
      <c r="BX173" s="103"/>
      <c r="BY173" s="103"/>
      <c r="BZ173" s="103"/>
      <c r="CA173" s="103"/>
      <c r="CB173" s="103"/>
      <c r="CC173" s="103"/>
      <c r="CD173" s="103"/>
      <c r="CE173" s="103"/>
      <c r="CF173" s="103"/>
      <c r="CG173" s="103"/>
    </row>
    <row r="174" spans="1:85" s="1" customFormat="1" x14ac:dyDescent="0.2">
      <c r="A174" s="71"/>
      <c r="B174" s="47"/>
      <c r="C174" s="47"/>
      <c r="D174" s="47"/>
      <c r="E174" s="47"/>
      <c r="F174" s="47"/>
      <c r="G174" s="47"/>
      <c r="AA174" s="11"/>
      <c r="AB174" s="11"/>
      <c r="AC174" s="11"/>
      <c r="AD174" s="11"/>
      <c r="AE174" s="11"/>
      <c r="AF174" s="11"/>
      <c r="AG174" s="103"/>
      <c r="AH174" s="103"/>
      <c r="AI174" s="103"/>
      <c r="AJ174" s="103"/>
      <c r="AK174" s="103"/>
      <c r="AL174" s="103"/>
      <c r="AM174" s="103"/>
      <c r="AN174" s="103"/>
      <c r="AO174" s="103"/>
      <c r="AP174" s="103"/>
      <c r="AQ174" s="103"/>
      <c r="AR174" s="103"/>
      <c r="AS174" s="103"/>
      <c r="AT174" s="103"/>
      <c r="AU174" s="103"/>
      <c r="AV174" s="103"/>
      <c r="AW174" s="103"/>
      <c r="AX174" s="103"/>
      <c r="AY174" s="103"/>
      <c r="AZ174" s="103"/>
      <c r="BA174" s="103"/>
      <c r="BB174" s="103"/>
      <c r="BC174" s="103"/>
      <c r="BD174" s="103"/>
      <c r="BE174" s="103"/>
      <c r="BF174" s="103"/>
      <c r="BG174" s="103"/>
      <c r="BH174" s="103"/>
      <c r="BI174" s="103"/>
      <c r="BJ174" s="103"/>
      <c r="BK174" s="103"/>
      <c r="BL174" s="103"/>
      <c r="BM174" s="103"/>
      <c r="BN174" s="131"/>
      <c r="BO174" s="103"/>
      <c r="BP174" s="103"/>
      <c r="BQ174" s="103"/>
      <c r="BR174" s="103"/>
      <c r="BS174" s="103"/>
      <c r="BT174" s="103"/>
      <c r="BU174" s="103"/>
      <c r="BV174" s="103"/>
      <c r="BW174" s="103"/>
      <c r="BX174" s="103"/>
      <c r="BY174" s="103"/>
      <c r="BZ174" s="103"/>
      <c r="CA174" s="103"/>
      <c r="CB174" s="103"/>
      <c r="CC174" s="103"/>
      <c r="CD174" s="103"/>
      <c r="CE174" s="103"/>
      <c r="CF174" s="103"/>
      <c r="CG174" s="103"/>
    </row>
    <row r="175" spans="1:85" s="1" customFormat="1" x14ac:dyDescent="0.2">
      <c r="A175" s="71"/>
      <c r="B175" s="47"/>
      <c r="C175" s="47"/>
      <c r="D175" s="47"/>
      <c r="E175" s="47"/>
      <c r="F175" s="47"/>
      <c r="G175" s="47"/>
      <c r="AA175" s="11"/>
      <c r="AB175" s="11"/>
      <c r="AC175" s="11"/>
      <c r="AD175" s="11"/>
      <c r="AE175" s="11"/>
      <c r="AF175" s="11"/>
      <c r="AG175" s="103"/>
      <c r="AH175" s="103"/>
      <c r="AI175" s="103"/>
      <c r="AJ175" s="103"/>
      <c r="AK175" s="103"/>
      <c r="AL175" s="103"/>
      <c r="AM175" s="103"/>
      <c r="AN175" s="103"/>
      <c r="AO175" s="103"/>
      <c r="AP175" s="103"/>
      <c r="AQ175" s="103"/>
      <c r="AR175" s="103"/>
      <c r="AS175" s="103"/>
      <c r="AT175" s="103"/>
      <c r="AU175" s="103"/>
      <c r="AV175" s="103"/>
      <c r="AW175" s="103"/>
      <c r="AX175" s="103"/>
      <c r="AY175" s="103"/>
      <c r="AZ175" s="103"/>
      <c r="BA175" s="103"/>
      <c r="BB175" s="103"/>
      <c r="BC175" s="103"/>
      <c r="BD175" s="103"/>
      <c r="BE175" s="103"/>
      <c r="BF175" s="103"/>
      <c r="BG175" s="103"/>
      <c r="BH175" s="103"/>
      <c r="BI175" s="103"/>
      <c r="BJ175" s="103"/>
      <c r="BK175" s="103"/>
      <c r="BL175" s="103"/>
      <c r="BM175" s="103"/>
      <c r="BN175" s="131"/>
      <c r="BO175" s="103"/>
      <c r="BP175" s="103"/>
      <c r="BQ175" s="103"/>
      <c r="BR175" s="103"/>
      <c r="BS175" s="103"/>
      <c r="BT175" s="103"/>
      <c r="BU175" s="103"/>
      <c r="BV175" s="103"/>
      <c r="BW175" s="103"/>
      <c r="BX175" s="103"/>
      <c r="BY175" s="103"/>
      <c r="BZ175" s="103"/>
      <c r="CA175" s="103"/>
      <c r="CB175" s="103"/>
      <c r="CC175" s="103"/>
      <c r="CD175" s="103"/>
      <c r="CE175" s="103"/>
      <c r="CF175" s="103"/>
      <c r="CG175" s="103"/>
    </row>
    <row r="176" spans="1:85" s="1" customFormat="1" x14ac:dyDescent="0.2">
      <c r="A176" s="71"/>
      <c r="B176" s="47"/>
      <c r="C176" s="47"/>
      <c r="D176" s="47"/>
      <c r="E176" s="47"/>
      <c r="F176" s="47"/>
      <c r="G176" s="47"/>
      <c r="AA176" s="11"/>
      <c r="AB176" s="11"/>
      <c r="AC176" s="11"/>
      <c r="AD176" s="11"/>
      <c r="AE176" s="11"/>
      <c r="AF176" s="11"/>
      <c r="AG176" s="103"/>
      <c r="AH176" s="103"/>
      <c r="AI176" s="103"/>
      <c r="AJ176" s="103"/>
      <c r="AK176" s="103"/>
      <c r="AL176" s="103"/>
      <c r="AM176" s="103"/>
      <c r="AN176" s="103"/>
      <c r="AO176" s="103"/>
      <c r="AP176" s="103"/>
      <c r="AQ176" s="103"/>
      <c r="AR176" s="103"/>
      <c r="AS176" s="103"/>
      <c r="AT176" s="103"/>
      <c r="AU176" s="103"/>
      <c r="AV176" s="103"/>
      <c r="AW176" s="103"/>
      <c r="AX176" s="103"/>
      <c r="AY176" s="103"/>
      <c r="AZ176" s="103"/>
      <c r="BA176" s="103"/>
      <c r="BB176" s="103"/>
      <c r="BC176" s="103"/>
      <c r="BD176" s="103"/>
      <c r="BE176" s="103"/>
      <c r="BF176" s="103"/>
      <c r="BG176" s="103"/>
      <c r="BH176" s="103"/>
      <c r="BI176" s="103"/>
      <c r="BJ176" s="103"/>
      <c r="BK176" s="103"/>
      <c r="BL176" s="103"/>
      <c r="BM176" s="103"/>
      <c r="BN176" s="131"/>
      <c r="BO176" s="103"/>
      <c r="BP176" s="103"/>
      <c r="BQ176" s="103"/>
      <c r="BR176" s="103"/>
      <c r="BS176" s="103"/>
      <c r="BT176" s="103"/>
      <c r="BU176" s="103"/>
      <c r="BV176" s="103"/>
      <c r="BW176" s="103"/>
      <c r="BX176" s="103"/>
      <c r="BY176" s="103"/>
      <c r="BZ176" s="103"/>
      <c r="CA176" s="103"/>
      <c r="CB176" s="103"/>
      <c r="CC176" s="103"/>
      <c r="CD176" s="103"/>
      <c r="CE176" s="103"/>
      <c r="CF176" s="103"/>
      <c r="CG176" s="103"/>
    </row>
    <row r="177" spans="1:85" s="1" customFormat="1" x14ac:dyDescent="0.2">
      <c r="A177" s="71"/>
      <c r="B177" s="47"/>
      <c r="C177" s="47"/>
      <c r="D177" s="47"/>
      <c r="E177" s="47"/>
      <c r="F177" s="47"/>
      <c r="G177" s="47"/>
      <c r="AA177" s="11"/>
      <c r="AB177" s="11"/>
      <c r="AC177" s="11"/>
      <c r="AD177" s="11"/>
      <c r="AE177" s="11"/>
      <c r="AF177" s="11"/>
      <c r="AG177" s="103"/>
      <c r="AH177" s="103"/>
      <c r="AI177" s="103"/>
      <c r="AJ177" s="103"/>
      <c r="AK177" s="103"/>
      <c r="AL177" s="103"/>
      <c r="AM177" s="103"/>
      <c r="AN177" s="103"/>
      <c r="AO177" s="103"/>
      <c r="AP177" s="103"/>
      <c r="AQ177" s="103"/>
      <c r="AR177" s="103"/>
      <c r="AS177" s="103"/>
      <c r="AT177" s="103"/>
      <c r="AU177" s="103"/>
      <c r="AV177" s="103"/>
      <c r="AW177" s="103"/>
      <c r="AX177" s="103"/>
      <c r="AY177" s="103"/>
      <c r="AZ177" s="103"/>
      <c r="BA177" s="103"/>
      <c r="BB177" s="103"/>
      <c r="BC177" s="103"/>
      <c r="BD177" s="103"/>
      <c r="BE177" s="103"/>
      <c r="BF177" s="103"/>
      <c r="BG177" s="103"/>
      <c r="BH177" s="103"/>
      <c r="BI177" s="103"/>
      <c r="BJ177" s="103"/>
      <c r="BK177" s="103"/>
      <c r="BL177" s="103"/>
      <c r="BM177" s="103"/>
      <c r="BN177" s="131"/>
      <c r="BO177" s="103"/>
      <c r="BP177" s="103"/>
      <c r="BQ177" s="103"/>
      <c r="BR177" s="103"/>
      <c r="BS177" s="103"/>
      <c r="BT177" s="103"/>
      <c r="BU177" s="103"/>
      <c r="BV177" s="103"/>
      <c r="BW177" s="103"/>
      <c r="BX177" s="103"/>
      <c r="BY177" s="103"/>
      <c r="BZ177" s="103"/>
      <c r="CA177" s="103"/>
      <c r="CB177" s="103"/>
      <c r="CC177" s="103"/>
      <c r="CD177" s="103"/>
      <c r="CE177" s="103"/>
      <c r="CF177" s="103"/>
      <c r="CG177" s="103"/>
    </row>
    <row r="178" spans="1:85" s="1" customFormat="1" x14ac:dyDescent="0.2">
      <c r="A178" s="71"/>
      <c r="B178" s="47"/>
      <c r="C178" s="47"/>
      <c r="D178" s="47"/>
      <c r="E178" s="47"/>
      <c r="F178" s="47"/>
      <c r="G178" s="47"/>
      <c r="AA178" s="11"/>
      <c r="AB178" s="11"/>
      <c r="AC178" s="11"/>
      <c r="AD178" s="11"/>
      <c r="AE178" s="11"/>
      <c r="AF178" s="11"/>
      <c r="AG178" s="103"/>
      <c r="AH178" s="103"/>
      <c r="AI178" s="103"/>
      <c r="AJ178" s="103"/>
      <c r="AK178" s="103"/>
      <c r="AL178" s="103"/>
      <c r="AM178" s="103"/>
      <c r="AN178" s="103"/>
      <c r="AO178" s="103"/>
      <c r="AP178" s="103"/>
      <c r="AQ178" s="103"/>
      <c r="AR178" s="103"/>
      <c r="AS178" s="103"/>
      <c r="AT178" s="103"/>
      <c r="AU178" s="103"/>
      <c r="AV178" s="103"/>
      <c r="AW178" s="103"/>
      <c r="AX178" s="103"/>
      <c r="AY178" s="103"/>
      <c r="AZ178" s="103"/>
      <c r="BA178" s="103"/>
      <c r="BB178" s="103"/>
      <c r="BC178" s="103"/>
      <c r="BD178" s="103"/>
      <c r="BE178" s="103"/>
      <c r="BF178" s="103"/>
      <c r="BG178" s="103"/>
      <c r="BH178" s="103"/>
      <c r="BI178" s="103"/>
      <c r="BJ178" s="103"/>
      <c r="BK178" s="103"/>
      <c r="BL178" s="103"/>
      <c r="BM178" s="103"/>
      <c r="BN178" s="131"/>
      <c r="BO178" s="103"/>
      <c r="BP178" s="103"/>
      <c r="BQ178" s="103"/>
      <c r="BR178" s="103"/>
      <c r="BS178" s="103"/>
      <c r="BT178" s="103"/>
      <c r="BU178" s="103"/>
      <c r="BV178" s="103"/>
      <c r="BW178" s="103"/>
      <c r="BX178" s="103"/>
      <c r="BY178" s="103"/>
      <c r="BZ178" s="103"/>
      <c r="CA178" s="103"/>
      <c r="CB178" s="103"/>
      <c r="CC178" s="103"/>
      <c r="CD178" s="103"/>
      <c r="CE178" s="103"/>
      <c r="CF178" s="103"/>
      <c r="CG178" s="103"/>
    </row>
    <row r="179" spans="1:85" s="1" customFormat="1" x14ac:dyDescent="0.2">
      <c r="A179" s="71"/>
      <c r="B179" s="47"/>
      <c r="C179" s="47"/>
      <c r="D179" s="47"/>
      <c r="E179" s="47"/>
      <c r="F179" s="47"/>
      <c r="G179" s="47"/>
      <c r="AA179" s="11"/>
      <c r="AB179" s="11"/>
      <c r="AC179" s="11"/>
      <c r="AD179" s="11"/>
      <c r="AE179" s="11"/>
      <c r="AF179" s="11"/>
      <c r="AG179" s="103"/>
      <c r="AH179" s="103"/>
      <c r="AI179" s="103"/>
      <c r="AJ179" s="103"/>
      <c r="AK179" s="103"/>
      <c r="AL179" s="103"/>
      <c r="AM179" s="103"/>
      <c r="AN179" s="103"/>
      <c r="AO179" s="103"/>
      <c r="AP179" s="103"/>
      <c r="AQ179" s="103"/>
      <c r="AR179" s="103"/>
      <c r="AS179" s="103"/>
      <c r="AT179" s="103"/>
      <c r="AU179" s="103"/>
      <c r="AV179" s="103"/>
      <c r="AW179" s="103"/>
      <c r="AX179" s="103"/>
      <c r="AY179" s="103"/>
      <c r="AZ179" s="103"/>
      <c r="BA179" s="103"/>
      <c r="BB179" s="103"/>
      <c r="BC179" s="103"/>
      <c r="BD179" s="103"/>
      <c r="BE179" s="103"/>
      <c r="BF179" s="103"/>
      <c r="BG179" s="103"/>
      <c r="BH179" s="103"/>
      <c r="BI179" s="103"/>
      <c r="BJ179" s="103"/>
      <c r="BK179" s="103"/>
      <c r="BL179" s="103"/>
      <c r="BM179" s="103"/>
      <c r="BN179" s="131"/>
      <c r="BO179" s="103"/>
      <c r="BP179" s="103"/>
      <c r="BQ179" s="103"/>
      <c r="BR179" s="103"/>
      <c r="BS179" s="103"/>
      <c r="BT179" s="103"/>
      <c r="BU179" s="103"/>
      <c r="BV179" s="103"/>
      <c r="BW179" s="103"/>
      <c r="BX179" s="103"/>
      <c r="BY179" s="103"/>
      <c r="BZ179" s="103"/>
      <c r="CA179" s="103"/>
      <c r="CB179" s="103"/>
      <c r="CC179" s="103"/>
      <c r="CD179" s="103"/>
      <c r="CE179" s="103"/>
      <c r="CF179" s="103"/>
      <c r="CG179" s="103"/>
    </row>
    <row r="180" spans="1:85" s="1" customFormat="1" x14ac:dyDescent="0.2">
      <c r="A180" s="71"/>
      <c r="B180" s="47"/>
      <c r="C180" s="47"/>
      <c r="D180" s="47"/>
      <c r="E180" s="47"/>
      <c r="F180" s="47"/>
      <c r="G180" s="47"/>
      <c r="AA180" s="11"/>
      <c r="AB180" s="11"/>
      <c r="AC180" s="11"/>
      <c r="AD180" s="11"/>
      <c r="AE180" s="11"/>
      <c r="AF180" s="11"/>
      <c r="AG180" s="103"/>
      <c r="AH180" s="103"/>
      <c r="AI180" s="103"/>
      <c r="AJ180" s="103"/>
      <c r="AK180" s="103"/>
      <c r="AL180" s="103"/>
      <c r="AM180" s="103"/>
      <c r="AN180" s="103"/>
      <c r="AO180" s="103"/>
      <c r="AP180" s="103"/>
      <c r="AQ180" s="103"/>
      <c r="AR180" s="103"/>
      <c r="AS180" s="103"/>
      <c r="AT180" s="103"/>
      <c r="AU180" s="103"/>
      <c r="AV180" s="103"/>
      <c r="AW180" s="103"/>
      <c r="AX180" s="103"/>
      <c r="AY180" s="103"/>
      <c r="AZ180" s="103"/>
      <c r="BA180" s="103"/>
      <c r="BB180" s="103"/>
      <c r="BC180" s="103"/>
      <c r="BD180" s="103"/>
      <c r="BE180" s="103"/>
      <c r="BF180" s="103"/>
      <c r="BG180" s="103"/>
      <c r="BH180" s="103"/>
      <c r="BI180" s="103"/>
      <c r="BJ180" s="103"/>
      <c r="BK180" s="103"/>
      <c r="BL180" s="103"/>
      <c r="BM180" s="103"/>
      <c r="BN180" s="131"/>
      <c r="BO180" s="103"/>
      <c r="BP180" s="103"/>
      <c r="BQ180" s="103"/>
      <c r="BR180" s="103"/>
      <c r="BS180" s="103"/>
      <c r="BT180" s="103"/>
      <c r="BU180" s="103"/>
      <c r="BV180" s="103"/>
      <c r="BW180" s="103"/>
      <c r="BX180" s="103"/>
      <c r="BY180" s="103"/>
      <c r="BZ180" s="103"/>
      <c r="CA180" s="103"/>
      <c r="CB180" s="103"/>
      <c r="CC180" s="103"/>
      <c r="CD180" s="103"/>
      <c r="CE180" s="103"/>
      <c r="CF180" s="103"/>
      <c r="CG180" s="103"/>
    </row>
    <row r="181" spans="1:85" s="1" customFormat="1" x14ac:dyDescent="0.2">
      <c r="A181" s="71"/>
      <c r="B181" s="47"/>
      <c r="C181" s="47"/>
      <c r="D181" s="47"/>
      <c r="E181" s="47"/>
      <c r="F181" s="47"/>
      <c r="G181" s="47"/>
      <c r="AA181" s="11"/>
      <c r="AB181" s="11"/>
      <c r="AC181" s="11"/>
      <c r="AD181" s="11"/>
      <c r="AE181" s="11"/>
      <c r="AF181" s="11"/>
      <c r="AG181" s="103"/>
      <c r="AH181" s="103"/>
      <c r="AI181" s="103"/>
      <c r="AJ181" s="103"/>
      <c r="AK181" s="103"/>
      <c r="AL181" s="103"/>
      <c r="AM181" s="103"/>
      <c r="AN181" s="103"/>
      <c r="AO181" s="103"/>
      <c r="AP181" s="103"/>
      <c r="AQ181" s="103"/>
      <c r="AR181" s="103"/>
      <c r="AS181" s="103"/>
      <c r="AT181" s="103"/>
      <c r="AU181" s="103"/>
      <c r="AV181" s="103"/>
      <c r="AW181" s="103"/>
      <c r="AX181" s="103"/>
      <c r="AY181" s="103"/>
      <c r="AZ181" s="103"/>
      <c r="BA181" s="103"/>
      <c r="BB181" s="103"/>
      <c r="BC181" s="103"/>
      <c r="BD181" s="103"/>
      <c r="BE181" s="103"/>
      <c r="BF181" s="103"/>
      <c r="BG181" s="103"/>
      <c r="BH181" s="103"/>
      <c r="BI181" s="103"/>
      <c r="BJ181" s="103"/>
      <c r="BK181" s="103"/>
      <c r="BL181" s="103"/>
      <c r="BM181" s="103"/>
      <c r="BN181" s="131"/>
      <c r="BO181" s="103"/>
      <c r="BP181" s="103"/>
      <c r="BQ181" s="103"/>
      <c r="BR181" s="103"/>
      <c r="BS181" s="103"/>
      <c r="BT181" s="103"/>
      <c r="BU181" s="103"/>
      <c r="BV181" s="103"/>
      <c r="BW181" s="103"/>
      <c r="BX181" s="103"/>
      <c r="BY181" s="103"/>
      <c r="BZ181" s="103"/>
      <c r="CA181" s="103"/>
      <c r="CB181" s="103"/>
      <c r="CC181" s="103"/>
      <c r="CD181" s="103"/>
      <c r="CE181" s="103"/>
      <c r="CF181" s="103"/>
      <c r="CG181" s="103"/>
    </row>
    <row r="182" spans="1:85" s="1" customFormat="1" x14ac:dyDescent="0.2">
      <c r="A182" s="71"/>
      <c r="B182" s="47"/>
      <c r="C182" s="47"/>
      <c r="D182" s="47"/>
      <c r="E182" s="47"/>
      <c r="F182" s="47"/>
      <c r="G182" s="47"/>
      <c r="AA182" s="11"/>
      <c r="AB182" s="11"/>
      <c r="AC182" s="11"/>
      <c r="AD182" s="11"/>
      <c r="AE182" s="11"/>
      <c r="AF182" s="11"/>
      <c r="AG182" s="103"/>
      <c r="AH182" s="103"/>
      <c r="AI182" s="103"/>
      <c r="AJ182" s="103"/>
      <c r="AK182" s="103"/>
      <c r="AL182" s="103"/>
      <c r="AM182" s="103"/>
      <c r="AN182" s="103"/>
      <c r="AO182" s="103"/>
      <c r="AP182" s="103"/>
      <c r="AQ182" s="103"/>
      <c r="AR182" s="103"/>
      <c r="AS182" s="103"/>
      <c r="AT182" s="103"/>
      <c r="AU182" s="103"/>
      <c r="AV182" s="103"/>
      <c r="AW182" s="103"/>
      <c r="AX182" s="103"/>
      <c r="AY182" s="103"/>
      <c r="AZ182" s="103"/>
      <c r="BA182" s="103"/>
      <c r="BB182" s="103"/>
      <c r="BC182" s="103"/>
      <c r="BD182" s="103"/>
      <c r="BE182" s="103"/>
      <c r="BF182" s="103"/>
      <c r="BG182" s="103"/>
      <c r="BH182" s="103"/>
      <c r="BI182" s="103"/>
      <c r="BJ182" s="103"/>
      <c r="BK182" s="103"/>
      <c r="BL182" s="103"/>
      <c r="BM182" s="103"/>
      <c r="BN182" s="131"/>
      <c r="BO182" s="103"/>
      <c r="BP182" s="103"/>
      <c r="BQ182" s="103"/>
      <c r="BR182" s="103"/>
      <c r="BS182" s="103"/>
      <c r="BT182" s="103"/>
      <c r="BU182" s="103"/>
      <c r="BV182" s="103"/>
      <c r="BW182" s="103"/>
      <c r="BX182" s="103"/>
      <c r="BY182" s="103"/>
      <c r="BZ182" s="103"/>
      <c r="CA182" s="103"/>
      <c r="CB182" s="103"/>
      <c r="CC182" s="103"/>
      <c r="CD182" s="103"/>
      <c r="CE182" s="103"/>
      <c r="CF182" s="103"/>
      <c r="CG182" s="103"/>
    </row>
    <row r="183" spans="1:85" s="1" customFormat="1" x14ac:dyDescent="0.2">
      <c r="A183" s="71"/>
      <c r="B183" s="47"/>
      <c r="C183" s="47"/>
      <c r="D183" s="47"/>
      <c r="E183" s="47"/>
      <c r="F183" s="47"/>
      <c r="G183" s="47"/>
      <c r="AA183" s="11"/>
      <c r="AB183" s="11"/>
      <c r="AC183" s="11"/>
      <c r="AD183" s="11"/>
      <c r="AE183" s="11"/>
      <c r="AF183" s="11"/>
      <c r="AG183" s="103"/>
      <c r="AH183" s="103"/>
      <c r="AI183" s="103"/>
      <c r="AJ183" s="103"/>
      <c r="AK183" s="103"/>
      <c r="AL183" s="103"/>
      <c r="AM183" s="103"/>
      <c r="AN183" s="103"/>
      <c r="AO183" s="103"/>
      <c r="AP183" s="103"/>
      <c r="AQ183" s="103"/>
      <c r="AR183" s="103"/>
      <c r="AS183" s="103"/>
      <c r="AT183" s="103"/>
      <c r="AU183" s="103"/>
      <c r="AV183" s="103"/>
      <c r="AW183" s="103"/>
      <c r="AX183" s="103"/>
      <c r="AY183" s="103"/>
      <c r="AZ183" s="103"/>
      <c r="BA183" s="103"/>
      <c r="BB183" s="103"/>
      <c r="BC183" s="103"/>
      <c r="BD183" s="103"/>
      <c r="BE183" s="103"/>
      <c r="BF183" s="103"/>
      <c r="BG183" s="103"/>
      <c r="BH183" s="103"/>
      <c r="BI183" s="103"/>
      <c r="BJ183" s="103"/>
      <c r="BK183" s="103"/>
      <c r="BL183" s="103"/>
      <c r="BM183" s="103"/>
      <c r="BN183" s="131"/>
      <c r="BO183" s="103"/>
      <c r="BP183" s="103"/>
      <c r="BQ183" s="103"/>
      <c r="BR183" s="103"/>
      <c r="BS183" s="103"/>
      <c r="BT183" s="103"/>
      <c r="BU183" s="103"/>
      <c r="BV183" s="103"/>
      <c r="BW183" s="103"/>
      <c r="BX183" s="103"/>
      <c r="BY183" s="103"/>
      <c r="BZ183" s="103"/>
      <c r="CA183" s="103"/>
      <c r="CB183" s="103"/>
      <c r="CC183" s="103"/>
      <c r="CD183" s="103"/>
      <c r="CE183" s="103"/>
      <c r="CF183" s="103"/>
      <c r="CG183" s="103"/>
    </row>
    <row r="184" spans="1:85" s="1" customFormat="1" x14ac:dyDescent="0.2">
      <c r="A184" s="71"/>
      <c r="B184" s="47"/>
      <c r="C184" s="47"/>
      <c r="D184" s="47"/>
      <c r="E184" s="47"/>
      <c r="F184" s="47"/>
      <c r="G184" s="47"/>
      <c r="AA184" s="11"/>
      <c r="AB184" s="11"/>
      <c r="AC184" s="11"/>
      <c r="AD184" s="11"/>
      <c r="AE184" s="11"/>
      <c r="AF184" s="11"/>
      <c r="AG184" s="103"/>
      <c r="AH184" s="103"/>
      <c r="AI184" s="103"/>
      <c r="AJ184" s="103"/>
      <c r="AK184" s="103"/>
      <c r="AL184" s="103"/>
      <c r="AM184" s="103"/>
      <c r="AN184" s="103"/>
      <c r="AO184" s="103"/>
      <c r="AP184" s="103"/>
      <c r="AQ184" s="103"/>
      <c r="AR184" s="103"/>
      <c r="AS184" s="103"/>
      <c r="AT184" s="103"/>
      <c r="AU184" s="103"/>
      <c r="AV184" s="103"/>
      <c r="AW184" s="103"/>
      <c r="AX184" s="103"/>
      <c r="AY184" s="103"/>
      <c r="AZ184" s="103"/>
      <c r="BA184" s="103"/>
      <c r="BB184" s="103"/>
      <c r="BC184" s="103"/>
      <c r="BD184" s="103"/>
      <c r="BE184" s="103"/>
      <c r="BF184" s="103"/>
      <c r="BG184" s="103"/>
      <c r="BH184" s="103"/>
      <c r="BI184" s="103"/>
      <c r="BJ184" s="103"/>
      <c r="BK184" s="103"/>
      <c r="BL184" s="103"/>
      <c r="BM184" s="103"/>
      <c r="BN184" s="131"/>
      <c r="BO184" s="103"/>
      <c r="BP184" s="103"/>
      <c r="BQ184" s="103"/>
      <c r="BR184" s="103"/>
      <c r="BS184" s="103"/>
      <c r="BT184" s="103"/>
      <c r="BU184" s="103"/>
      <c r="BV184" s="103"/>
      <c r="BW184" s="103"/>
      <c r="BX184" s="103"/>
      <c r="BY184" s="103"/>
      <c r="BZ184" s="103"/>
      <c r="CA184" s="103"/>
      <c r="CB184" s="103"/>
      <c r="CC184" s="103"/>
      <c r="CD184" s="103"/>
      <c r="CE184" s="103"/>
      <c r="CF184" s="103"/>
      <c r="CG184" s="103"/>
    </row>
    <row r="185" spans="1:85" s="1" customFormat="1" x14ac:dyDescent="0.2">
      <c r="A185" s="71"/>
      <c r="B185" s="47"/>
      <c r="C185" s="47"/>
      <c r="D185" s="47"/>
      <c r="E185" s="47"/>
      <c r="F185" s="47"/>
      <c r="G185" s="47"/>
      <c r="AA185" s="11"/>
      <c r="AB185" s="11"/>
      <c r="AC185" s="11"/>
      <c r="AD185" s="11"/>
      <c r="AE185" s="11"/>
      <c r="AF185" s="11"/>
      <c r="AG185" s="103"/>
      <c r="AH185" s="103"/>
      <c r="AI185" s="103"/>
      <c r="AJ185" s="103"/>
      <c r="AK185" s="103"/>
      <c r="AL185" s="103"/>
      <c r="AM185" s="103"/>
      <c r="AN185" s="103"/>
      <c r="AO185" s="103"/>
      <c r="AP185" s="103"/>
      <c r="AQ185" s="103"/>
      <c r="AR185" s="103"/>
      <c r="AS185" s="103"/>
      <c r="AT185" s="103"/>
      <c r="AU185" s="103"/>
      <c r="AV185" s="103"/>
      <c r="AW185" s="103"/>
      <c r="AX185" s="103"/>
      <c r="AY185" s="103"/>
      <c r="AZ185" s="103"/>
      <c r="BA185" s="103"/>
      <c r="BB185" s="103"/>
      <c r="BC185" s="103"/>
      <c r="BD185" s="103"/>
      <c r="BE185" s="103"/>
      <c r="BF185" s="103"/>
      <c r="BG185" s="103"/>
      <c r="BH185" s="103"/>
      <c r="BI185" s="103"/>
      <c r="BJ185" s="103"/>
      <c r="BK185" s="103"/>
      <c r="BL185" s="103"/>
      <c r="BM185" s="103"/>
      <c r="BN185" s="131"/>
      <c r="BO185" s="103"/>
      <c r="BP185" s="103"/>
      <c r="BQ185" s="103"/>
      <c r="BR185" s="103"/>
      <c r="BS185" s="103"/>
      <c r="BT185" s="103"/>
      <c r="BU185" s="103"/>
      <c r="BV185" s="103"/>
      <c r="BW185" s="103"/>
      <c r="BX185" s="103"/>
      <c r="BY185" s="103"/>
      <c r="BZ185" s="103"/>
      <c r="CA185" s="103"/>
      <c r="CB185" s="103"/>
      <c r="CC185" s="103"/>
      <c r="CD185" s="103"/>
      <c r="CE185" s="103"/>
      <c r="CF185" s="103"/>
      <c r="CG185" s="103"/>
    </row>
    <row r="186" spans="1:85" s="1" customFormat="1" x14ac:dyDescent="0.2">
      <c r="A186" s="71"/>
      <c r="B186" s="47"/>
      <c r="C186" s="47"/>
      <c r="D186" s="47"/>
      <c r="E186" s="47"/>
      <c r="F186" s="47"/>
      <c r="G186" s="47"/>
      <c r="AA186" s="11"/>
      <c r="AB186" s="11"/>
      <c r="AC186" s="11"/>
      <c r="AD186" s="11"/>
      <c r="AE186" s="11"/>
      <c r="AF186" s="11"/>
      <c r="AG186" s="103"/>
      <c r="AH186" s="103"/>
      <c r="AI186" s="103"/>
      <c r="AJ186" s="103"/>
      <c r="AK186" s="103"/>
      <c r="AL186" s="103"/>
      <c r="AM186" s="103"/>
      <c r="AN186" s="103"/>
      <c r="AO186" s="103"/>
      <c r="AP186" s="103"/>
      <c r="AQ186" s="103"/>
      <c r="AR186" s="103"/>
      <c r="AS186" s="103"/>
      <c r="AT186" s="103"/>
      <c r="AU186" s="103"/>
      <c r="AV186" s="103"/>
      <c r="AW186" s="103"/>
      <c r="AX186" s="103"/>
      <c r="AY186" s="103"/>
      <c r="AZ186" s="103"/>
      <c r="BA186" s="103"/>
      <c r="BB186" s="103"/>
      <c r="BC186" s="103"/>
      <c r="BD186" s="103"/>
      <c r="BE186" s="103"/>
      <c r="BF186" s="103"/>
      <c r="BG186" s="103"/>
      <c r="BH186" s="103"/>
      <c r="BI186" s="103"/>
      <c r="BJ186" s="103"/>
      <c r="BK186" s="103"/>
      <c r="BL186" s="103"/>
      <c r="BM186" s="103"/>
      <c r="BN186" s="131"/>
      <c r="BO186" s="103"/>
      <c r="BP186" s="103"/>
      <c r="BQ186" s="103"/>
      <c r="BR186" s="103"/>
      <c r="BS186" s="103"/>
      <c r="BT186" s="103"/>
      <c r="BU186" s="103"/>
      <c r="BV186" s="103"/>
      <c r="BW186" s="103"/>
      <c r="BX186" s="103"/>
      <c r="BY186" s="103"/>
      <c r="BZ186" s="103"/>
      <c r="CA186" s="103"/>
      <c r="CB186" s="103"/>
      <c r="CC186" s="103"/>
      <c r="CD186" s="103"/>
      <c r="CE186" s="103"/>
      <c r="CF186" s="103"/>
      <c r="CG186" s="103"/>
    </row>
    <row r="187" spans="1:85" s="1" customFormat="1" x14ac:dyDescent="0.2">
      <c r="A187" s="71"/>
      <c r="B187" s="47"/>
      <c r="C187" s="47"/>
      <c r="D187" s="47"/>
      <c r="E187" s="47"/>
      <c r="F187" s="47"/>
      <c r="G187" s="47"/>
      <c r="AA187" s="11"/>
      <c r="AB187" s="11"/>
      <c r="AC187" s="11"/>
      <c r="AD187" s="11"/>
      <c r="AE187" s="11"/>
      <c r="AF187" s="11"/>
      <c r="AG187" s="103"/>
      <c r="AH187" s="103"/>
      <c r="AI187" s="103"/>
      <c r="AJ187" s="103"/>
      <c r="AK187" s="103"/>
      <c r="AL187" s="103"/>
      <c r="AM187" s="103"/>
      <c r="AN187" s="103"/>
      <c r="AO187" s="103"/>
      <c r="AP187" s="103"/>
      <c r="AQ187" s="103"/>
      <c r="AR187" s="103"/>
      <c r="AS187" s="103"/>
      <c r="AT187" s="103"/>
      <c r="AU187" s="103"/>
      <c r="AV187" s="103"/>
      <c r="AW187" s="103"/>
      <c r="AX187" s="103"/>
      <c r="AY187" s="103"/>
      <c r="AZ187" s="103"/>
      <c r="BA187" s="103"/>
      <c r="BB187" s="103"/>
      <c r="BC187" s="103"/>
      <c r="BD187" s="103"/>
      <c r="BE187" s="103"/>
      <c r="BF187" s="103"/>
      <c r="BG187" s="103"/>
      <c r="BH187" s="103"/>
      <c r="BI187" s="103"/>
      <c r="BJ187" s="103"/>
      <c r="BK187" s="103"/>
      <c r="BL187" s="103"/>
      <c r="BM187" s="103"/>
      <c r="BN187" s="131"/>
      <c r="BO187" s="103"/>
      <c r="BP187" s="103"/>
      <c r="BQ187" s="103"/>
      <c r="BR187" s="103"/>
      <c r="BS187" s="103"/>
      <c r="BT187" s="103"/>
      <c r="BU187" s="103"/>
      <c r="BV187" s="103"/>
      <c r="BW187" s="103"/>
      <c r="BX187" s="103"/>
      <c r="BY187" s="103"/>
      <c r="BZ187" s="103"/>
      <c r="CA187" s="103"/>
      <c r="CB187" s="103"/>
      <c r="CC187" s="103"/>
      <c r="CD187" s="103"/>
      <c r="CE187" s="103"/>
      <c r="CF187" s="103"/>
      <c r="CG187" s="103"/>
    </row>
    <row r="188" spans="1:85" s="1" customFormat="1" x14ac:dyDescent="0.2">
      <c r="A188" s="71"/>
      <c r="B188" s="47"/>
      <c r="C188" s="47"/>
      <c r="D188" s="47"/>
      <c r="E188" s="47"/>
      <c r="F188" s="47"/>
      <c r="G188" s="47"/>
      <c r="AA188" s="11"/>
      <c r="AB188" s="11"/>
      <c r="AC188" s="11"/>
      <c r="AD188" s="11"/>
      <c r="AE188" s="11"/>
      <c r="AF188" s="11"/>
      <c r="AG188" s="103"/>
      <c r="AH188" s="103"/>
      <c r="AI188" s="103"/>
      <c r="AJ188" s="103"/>
      <c r="AK188" s="103"/>
      <c r="AL188" s="103"/>
      <c r="AM188" s="103"/>
      <c r="AN188" s="103"/>
      <c r="AO188" s="103"/>
      <c r="AP188" s="103"/>
      <c r="AQ188" s="103"/>
      <c r="AR188" s="103"/>
      <c r="AS188" s="103"/>
      <c r="AT188" s="103"/>
      <c r="AU188" s="103"/>
      <c r="AV188" s="103"/>
      <c r="AW188" s="103"/>
      <c r="AX188" s="103"/>
      <c r="AY188" s="103"/>
      <c r="AZ188" s="103"/>
      <c r="BA188" s="103"/>
      <c r="BB188" s="103"/>
      <c r="BC188" s="103"/>
      <c r="BD188" s="103"/>
      <c r="BE188" s="103"/>
      <c r="BF188" s="103"/>
      <c r="BG188" s="103"/>
      <c r="BH188" s="103"/>
      <c r="BI188" s="103"/>
      <c r="BJ188" s="103"/>
      <c r="BK188" s="103"/>
      <c r="BL188" s="103"/>
      <c r="BM188" s="103"/>
      <c r="BN188" s="131"/>
      <c r="BO188" s="103"/>
      <c r="BP188" s="103"/>
      <c r="BQ188" s="103"/>
      <c r="BR188" s="103"/>
      <c r="BS188" s="103"/>
      <c r="BT188" s="103"/>
      <c r="BU188" s="103"/>
      <c r="BV188" s="103"/>
      <c r="BW188" s="103"/>
      <c r="BX188" s="103"/>
      <c r="BY188" s="103"/>
      <c r="BZ188" s="103"/>
      <c r="CA188" s="103"/>
      <c r="CB188" s="103"/>
      <c r="CC188" s="103"/>
      <c r="CD188" s="103"/>
      <c r="CE188" s="103"/>
      <c r="CF188" s="103"/>
      <c r="CG188" s="103"/>
    </row>
    <row r="189" spans="1:85" s="1" customFormat="1" x14ac:dyDescent="0.2">
      <c r="A189" s="71"/>
      <c r="B189" s="47"/>
      <c r="C189" s="47"/>
      <c r="D189" s="47"/>
      <c r="E189" s="47"/>
      <c r="F189" s="47"/>
      <c r="G189" s="47"/>
      <c r="AA189" s="11"/>
      <c r="AB189" s="11"/>
      <c r="AC189" s="11"/>
      <c r="AD189" s="11"/>
      <c r="AE189" s="11"/>
      <c r="AF189" s="11"/>
      <c r="AG189" s="103"/>
      <c r="AH189" s="103"/>
      <c r="AI189" s="103"/>
      <c r="AJ189" s="103"/>
      <c r="AK189" s="103"/>
      <c r="AL189" s="103"/>
      <c r="AM189" s="103"/>
      <c r="AN189" s="103"/>
      <c r="AO189" s="103"/>
      <c r="AP189" s="103"/>
      <c r="AQ189" s="103"/>
      <c r="AR189" s="103"/>
      <c r="AS189" s="103"/>
      <c r="AT189" s="103"/>
      <c r="AU189" s="103"/>
      <c r="AV189" s="103"/>
      <c r="AW189" s="103"/>
      <c r="AX189" s="103"/>
      <c r="AY189" s="103"/>
      <c r="AZ189" s="103"/>
      <c r="BA189" s="103"/>
      <c r="BB189" s="103"/>
      <c r="BC189" s="103"/>
      <c r="BD189" s="103"/>
      <c r="BE189" s="103"/>
      <c r="BF189" s="103"/>
      <c r="BG189" s="103"/>
      <c r="BH189" s="103"/>
      <c r="BI189" s="103"/>
      <c r="BJ189" s="103"/>
      <c r="BK189" s="103"/>
      <c r="BL189" s="103"/>
      <c r="BM189" s="103"/>
      <c r="BN189" s="131"/>
      <c r="BO189" s="103"/>
      <c r="BP189" s="103"/>
      <c r="BQ189" s="103"/>
      <c r="BR189" s="103"/>
      <c r="BS189" s="103"/>
      <c r="BT189" s="103"/>
      <c r="BU189" s="103"/>
      <c r="BV189" s="103"/>
      <c r="BW189" s="103"/>
      <c r="BX189" s="103"/>
      <c r="BY189" s="103"/>
      <c r="BZ189" s="103"/>
      <c r="CA189" s="103"/>
      <c r="CB189" s="103"/>
      <c r="CC189" s="103"/>
      <c r="CD189" s="103"/>
      <c r="CE189" s="103"/>
      <c r="CF189" s="103"/>
      <c r="CG189" s="103"/>
    </row>
    <row r="190" spans="1:85" s="1" customFormat="1" x14ac:dyDescent="0.2">
      <c r="A190" s="71"/>
      <c r="B190" s="47"/>
      <c r="C190" s="47"/>
      <c r="D190" s="47"/>
      <c r="E190" s="47"/>
      <c r="F190" s="47"/>
      <c r="G190" s="47"/>
      <c r="AA190" s="11"/>
      <c r="AB190" s="11"/>
      <c r="AC190" s="11"/>
      <c r="AD190" s="11"/>
      <c r="AE190" s="11"/>
      <c r="AF190" s="11"/>
      <c r="AG190" s="103"/>
      <c r="AH190" s="103"/>
      <c r="AI190" s="103"/>
      <c r="AJ190" s="103"/>
      <c r="AK190" s="103"/>
      <c r="AL190" s="103"/>
      <c r="AM190" s="103"/>
      <c r="AN190" s="103"/>
      <c r="AO190" s="103"/>
      <c r="AP190" s="103"/>
      <c r="AQ190" s="103"/>
      <c r="AR190" s="103"/>
      <c r="AS190" s="103"/>
      <c r="AT190" s="103"/>
      <c r="AU190" s="103"/>
      <c r="AV190" s="103"/>
      <c r="AW190" s="103"/>
      <c r="AX190" s="103"/>
      <c r="AY190" s="103"/>
      <c r="AZ190" s="103"/>
      <c r="BA190" s="103"/>
      <c r="BB190" s="103"/>
      <c r="BC190" s="103"/>
      <c r="BD190" s="103"/>
      <c r="BE190" s="103"/>
      <c r="BF190" s="103"/>
      <c r="BG190" s="103"/>
      <c r="BH190" s="103"/>
      <c r="BI190" s="103"/>
      <c r="BJ190" s="103"/>
      <c r="BK190" s="103"/>
      <c r="BL190" s="103"/>
      <c r="BM190" s="103"/>
      <c r="BN190" s="131"/>
      <c r="BO190" s="103"/>
      <c r="BP190" s="103"/>
      <c r="BQ190" s="103"/>
      <c r="BR190" s="103"/>
      <c r="BS190" s="103"/>
      <c r="BT190" s="103"/>
      <c r="BU190" s="103"/>
      <c r="BV190" s="103"/>
      <c r="BW190" s="103"/>
      <c r="BX190" s="103"/>
      <c r="BY190" s="103"/>
      <c r="BZ190" s="103"/>
      <c r="CA190" s="103"/>
      <c r="CB190" s="103"/>
      <c r="CC190" s="103"/>
      <c r="CD190" s="103"/>
      <c r="CE190" s="103"/>
      <c r="CF190" s="103"/>
      <c r="CG190" s="103"/>
    </row>
    <row r="191" spans="1:85" s="1" customFormat="1" x14ac:dyDescent="0.2">
      <c r="A191" s="71"/>
      <c r="B191" s="47"/>
      <c r="C191" s="47"/>
      <c r="D191" s="47"/>
      <c r="E191" s="47"/>
      <c r="F191" s="47"/>
      <c r="G191" s="47"/>
      <c r="AA191" s="11"/>
      <c r="AB191" s="11"/>
      <c r="AC191" s="11"/>
      <c r="AD191" s="11"/>
      <c r="AE191" s="11"/>
      <c r="AF191" s="11"/>
      <c r="AG191" s="103"/>
      <c r="AH191" s="103"/>
      <c r="AI191" s="103"/>
      <c r="AJ191" s="103"/>
      <c r="AK191" s="103"/>
      <c r="AL191" s="103"/>
      <c r="AM191" s="103"/>
      <c r="AN191" s="103"/>
      <c r="AO191" s="103"/>
      <c r="AP191" s="103"/>
      <c r="AQ191" s="103"/>
      <c r="AR191" s="103"/>
      <c r="AS191" s="103"/>
      <c r="AT191" s="103"/>
      <c r="AU191" s="103"/>
      <c r="AV191" s="103"/>
      <c r="AW191" s="103"/>
      <c r="AX191" s="103"/>
      <c r="AY191" s="103"/>
      <c r="AZ191" s="103"/>
      <c r="BA191" s="103"/>
      <c r="BB191" s="103"/>
      <c r="BC191" s="103"/>
      <c r="BD191" s="103"/>
      <c r="BE191" s="103"/>
      <c r="BF191" s="103"/>
      <c r="BG191" s="103"/>
      <c r="BH191" s="103"/>
      <c r="BI191" s="103"/>
      <c r="BJ191" s="103"/>
      <c r="BK191" s="103"/>
      <c r="BL191" s="103"/>
      <c r="BM191" s="103"/>
      <c r="BN191" s="131"/>
      <c r="BO191" s="103"/>
      <c r="BP191" s="103"/>
      <c r="BQ191" s="103"/>
      <c r="BR191" s="103"/>
      <c r="BS191" s="103"/>
      <c r="BT191" s="103"/>
      <c r="BU191" s="103"/>
      <c r="BV191" s="103"/>
      <c r="BW191" s="103"/>
      <c r="BX191" s="103"/>
      <c r="BY191" s="103"/>
      <c r="BZ191" s="103"/>
      <c r="CA191" s="103"/>
      <c r="CB191" s="103"/>
      <c r="CC191" s="103"/>
      <c r="CD191" s="103"/>
      <c r="CE191" s="103"/>
      <c r="CF191" s="103"/>
      <c r="CG191" s="103"/>
    </row>
    <row r="192" spans="1:85" s="1" customFormat="1" x14ac:dyDescent="0.2">
      <c r="A192" s="71"/>
      <c r="B192" s="47"/>
      <c r="C192" s="47"/>
      <c r="D192" s="47"/>
      <c r="E192" s="47"/>
      <c r="F192" s="47"/>
      <c r="G192" s="47"/>
      <c r="AA192" s="11"/>
      <c r="AB192" s="11"/>
      <c r="AC192" s="11"/>
      <c r="AD192" s="11"/>
      <c r="AE192" s="11"/>
      <c r="AF192" s="11"/>
      <c r="AG192" s="103"/>
      <c r="AH192" s="103"/>
      <c r="AI192" s="103"/>
      <c r="AJ192" s="103"/>
      <c r="AK192" s="103"/>
      <c r="AL192" s="103"/>
      <c r="AM192" s="103"/>
      <c r="AN192" s="103"/>
      <c r="AO192" s="103"/>
      <c r="AP192" s="103"/>
      <c r="AQ192" s="103"/>
      <c r="AR192" s="103"/>
      <c r="AS192" s="103"/>
      <c r="AT192" s="103"/>
      <c r="AU192" s="103"/>
      <c r="AV192" s="103"/>
      <c r="AW192" s="103"/>
      <c r="AX192" s="103"/>
      <c r="AY192" s="103"/>
      <c r="AZ192" s="103"/>
      <c r="BA192" s="103"/>
      <c r="BB192" s="103"/>
      <c r="BC192" s="103"/>
      <c r="BD192" s="103"/>
      <c r="BE192" s="103"/>
      <c r="BF192" s="103"/>
      <c r="BG192" s="103"/>
      <c r="BH192" s="103"/>
      <c r="BI192" s="103"/>
      <c r="BJ192" s="103"/>
      <c r="BK192" s="103"/>
      <c r="BL192" s="103"/>
      <c r="BM192" s="103"/>
      <c r="BN192" s="131"/>
      <c r="BO192" s="103"/>
      <c r="BP192" s="103"/>
      <c r="BQ192" s="103"/>
      <c r="BR192" s="103"/>
      <c r="BS192" s="103"/>
      <c r="BT192" s="103"/>
      <c r="BU192" s="103"/>
      <c r="BV192" s="103"/>
      <c r="BW192" s="103"/>
      <c r="BX192" s="103"/>
      <c r="BY192" s="103"/>
      <c r="BZ192" s="103"/>
      <c r="CA192" s="103"/>
      <c r="CB192" s="103"/>
      <c r="CC192" s="103"/>
      <c r="CD192" s="103"/>
      <c r="CE192" s="103"/>
      <c r="CF192" s="103"/>
      <c r="CG192" s="103"/>
    </row>
    <row r="193" spans="1:85" s="1" customFormat="1" x14ac:dyDescent="0.2">
      <c r="A193" s="71"/>
      <c r="B193" s="47"/>
      <c r="C193" s="47"/>
      <c r="D193" s="47"/>
      <c r="E193" s="47"/>
      <c r="F193" s="47"/>
      <c r="G193" s="47"/>
      <c r="AA193" s="11"/>
      <c r="AB193" s="11"/>
      <c r="AC193" s="11"/>
      <c r="AD193" s="11"/>
      <c r="AE193" s="11"/>
      <c r="AF193" s="11"/>
      <c r="AG193" s="103"/>
      <c r="AH193" s="103"/>
      <c r="AI193" s="103"/>
      <c r="AJ193" s="103"/>
      <c r="AK193" s="103"/>
      <c r="AL193" s="103"/>
      <c r="AM193" s="103"/>
      <c r="AN193" s="103"/>
      <c r="AO193" s="103"/>
      <c r="AP193" s="103"/>
      <c r="AQ193" s="103"/>
      <c r="AR193" s="103"/>
      <c r="AS193" s="103"/>
      <c r="AT193" s="103"/>
      <c r="AU193" s="103"/>
      <c r="AV193" s="103"/>
      <c r="AW193" s="103"/>
      <c r="AX193" s="103"/>
      <c r="AY193" s="103"/>
      <c r="AZ193" s="103"/>
      <c r="BA193" s="103"/>
      <c r="BB193" s="103"/>
      <c r="BC193" s="103"/>
      <c r="BD193" s="103"/>
      <c r="BE193" s="103"/>
      <c r="BF193" s="103"/>
      <c r="BG193" s="103"/>
      <c r="BH193" s="103"/>
      <c r="BI193" s="103"/>
      <c r="BJ193" s="103"/>
      <c r="BK193" s="103"/>
      <c r="BL193" s="103"/>
      <c r="BM193" s="103"/>
      <c r="BN193" s="131"/>
      <c r="BO193" s="103"/>
      <c r="BP193" s="103"/>
      <c r="BQ193" s="103"/>
      <c r="BR193" s="103"/>
      <c r="BS193" s="103"/>
      <c r="BT193" s="103"/>
      <c r="BU193" s="103"/>
      <c r="BV193" s="103"/>
      <c r="BW193" s="103"/>
      <c r="BX193" s="103"/>
      <c r="BY193" s="103"/>
      <c r="BZ193" s="103"/>
      <c r="CA193" s="103"/>
      <c r="CB193" s="103"/>
      <c r="CC193" s="103"/>
      <c r="CD193" s="103"/>
      <c r="CE193" s="103"/>
      <c r="CF193" s="103"/>
      <c r="CG193" s="103"/>
    </row>
    <row r="194" spans="1:85" s="1" customFormat="1" x14ac:dyDescent="0.2">
      <c r="A194" s="71"/>
      <c r="B194" s="47"/>
      <c r="C194" s="47"/>
      <c r="D194" s="47"/>
      <c r="E194" s="47"/>
      <c r="F194" s="47"/>
      <c r="G194" s="47"/>
      <c r="AA194" s="11"/>
      <c r="AB194" s="11"/>
      <c r="AC194" s="11"/>
      <c r="AD194" s="11"/>
      <c r="AE194" s="11"/>
      <c r="AF194" s="11"/>
      <c r="AG194" s="103"/>
      <c r="AH194" s="103"/>
      <c r="AI194" s="103"/>
      <c r="AJ194" s="103"/>
      <c r="AK194" s="103"/>
      <c r="AL194" s="103"/>
      <c r="AM194" s="103"/>
      <c r="AN194" s="103"/>
      <c r="AO194" s="103"/>
      <c r="AP194" s="103"/>
      <c r="AQ194" s="103"/>
      <c r="AR194" s="103"/>
      <c r="AS194" s="103"/>
      <c r="AT194" s="103"/>
      <c r="AU194" s="103"/>
      <c r="AV194" s="103"/>
      <c r="AW194" s="103"/>
      <c r="AX194" s="103"/>
      <c r="AY194" s="103"/>
      <c r="AZ194" s="103"/>
      <c r="BA194" s="103"/>
      <c r="BB194" s="103"/>
      <c r="BC194" s="103"/>
      <c r="BD194" s="103"/>
      <c r="BE194" s="103"/>
      <c r="BF194" s="103"/>
      <c r="BG194" s="103"/>
      <c r="BH194" s="103"/>
      <c r="BI194" s="103"/>
      <c r="BJ194" s="103"/>
      <c r="BK194" s="103"/>
      <c r="BL194" s="103"/>
      <c r="BM194" s="103"/>
      <c r="BN194" s="131"/>
      <c r="BO194" s="103"/>
      <c r="BP194" s="103"/>
      <c r="BQ194" s="103"/>
      <c r="BR194" s="103"/>
      <c r="BS194" s="103"/>
      <c r="BT194" s="103"/>
      <c r="BU194" s="103"/>
      <c r="BV194" s="103"/>
      <c r="BW194" s="103"/>
      <c r="BX194" s="103"/>
      <c r="BY194" s="103"/>
      <c r="BZ194" s="103"/>
      <c r="CA194" s="103"/>
      <c r="CB194" s="103"/>
      <c r="CC194" s="103"/>
      <c r="CD194" s="103"/>
      <c r="CE194" s="103"/>
      <c r="CF194" s="103"/>
      <c r="CG194" s="103"/>
    </row>
    <row r="195" spans="1:85" s="1" customFormat="1" x14ac:dyDescent="0.2">
      <c r="A195" s="71"/>
      <c r="B195" s="47"/>
      <c r="C195" s="47"/>
      <c r="D195" s="47"/>
      <c r="E195" s="47"/>
      <c r="F195" s="47"/>
      <c r="G195" s="47"/>
      <c r="AA195" s="11"/>
      <c r="AB195" s="11"/>
      <c r="AC195" s="11"/>
      <c r="AD195" s="11"/>
      <c r="AE195" s="11"/>
      <c r="AF195" s="11"/>
      <c r="AG195" s="103"/>
      <c r="AH195" s="103"/>
      <c r="AI195" s="103"/>
      <c r="AJ195" s="103"/>
      <c r="AK195" s="103"/>
      <c r="AL195" s="103"/>
      <c r="AM195" s="103"/>
      <c r="AN195" s="103"/>
      <c r="AO195" s="103"/>
      <c r="AP195" s="103"/>
      <c r="AQ195" s="103"/>
      <c r="AR195" s="103"/>
      <c r="AS195" s="103"/>
      <c r="AT195" s="103"/>
      <c r="AU195" s="103"/>
      <c r="AV195" s="103"/>
      <c r="AW195" s="103"/>
      <c r="AX195" s="103"/>
      <c r="AY195" s="103"/>
      <c r="AZ195" s="103"/>
      <c r="BA195" s="103"/>
      <c r="BB195" s="103"/>
      <c r="BC195" s="103"/>
      <c r="BD195" s="103"/>
      <c r="BE195" s="103"/>
      <c r="BF195" s="103"/>
      <c r="BG195" s="103"/>
      <c r="BH195" s="103"/>
      <c r="BI195" s="103"/>
      <c r="BJ195" s="103"/>
      <c r="BK195" s="103"/>
      <c r="BL195" s="103"/>
      <c r="BM195" s="103"/>
      <c r="BN195" s="131"/>
      <c r="BO195" s="103"/>
      <c r="BP195" s="103"/>
      <c r="BQ195" s="103"/>
      <c r="BR195" s="103"/>
      <c r="BS195" s="103"/>
      <c r="BT195" s="103"/>
      <c r="BU195" s="103"/>
      <c r="BV195" s="103"/>
      <c r="BW195" s="103"/>
      <c r="BX195" s="103"/>
      <c r="BY195" s="103"/>
      <c r="BZ195" s="103"/>
      <c r="CA195" s="103"/>
      <c r="CB195" s="103"/>
      <c r="CC195" s="103"/>
      <c r="CD195" s="103"/>
      <c r="CE195" s="103"/>
      <c r="CF195" s="103"/>
      <c r="CG195" s="103"/>
    </row>
    <row r="196" spans="1:85" s="1" customFormat="1" x14ac:dyDescent="0.2">
      <c r="A196" s="71"/>
      <c r="B196" s="47"/>
      <c r="C196" s="47"/>
      <c r="D196" s="47"/>
      <c r="E196" s="47"/>
      <c r="F196" s="47"/>
      <c r="G196" s="47"/>
      <c r="AA196" s="11"/>
      <c r="AB196" s="11"/>
      <c r="AC196" s="11"/>
      <c r="AD196" s="11"/>
      <c r="AE196" s="11"/>
      <c r="AF196" s="11"/>
      <c r="AG196" s="103"/>
      <c r="AH196" s="103"/>
      <c r="AI196" s="103"/>
      <c r="AJ196" s="103"/>
      <c r="AK196" s="103"/>
      <c r="AL196" s="103"/>
      <c r="AM196" s="103"/>
      <c r="AN196" s="103"/>
      <c r="AO196" s="103"/>
      <c r="AP196" s="103"/>
      <c r="AQ196" s="103"/>
      <c r="AR196" s="103"/>
      <c r="AS196" s="103"/>
      <c r="AT196" s="103"/>
      <c r="AU196" s="103"/>
      <c r="AV196" s="103"/>
      <c r="AW196" s="103"/>
      <c r="AX196" s="103"/>
      <c r="AY196" s="103"/>
      <c r="AZ196" s="103"/>
      <c r="BA196" s="103"/>
      <c r="BB196" s="103"/>
      <c r="BC196" s="103"/>
      <c r="BD196" s="103"/>
      <c r="BE196" s="103"/>
      <c r="BF196" s="103"/>
      <c r="BG196" s="103"/>
      <c r="BH196" s="103"/>
      <c r="BI196" s="103"/>
      <c r="BJ196" s="103"/>
      <c r="BK196" s="103"/>
      <c r="BL196" s="103"/>
      <c r="BM196" s="103"/>
      <c r="BN196" s="131"/>
      <c r="BO196" s="103"/>
      <c r="BP196" s="103"/>
      <c r="BQ196" s="103"/>
      <c r="BR196" s="103"/>
      <c r="BS196" s="103"/>
      <c r="BT196" s="103"/>
      <c r="BU196" s="103"/>
      <c r="BV196" s="103"/>
      <c r="BW196" s="103"/>
      <c r="BX196" s="103"/>
      <c r="BY196" s="103"/>
      <c r="BZ196" s="103"/>
      <c r="CA196" s="103"/>
      <c r="CB196" s="103"/>
      <c r="CC196" s="103"/>
      <c r="CD196" s="103"/>
      <c r="CE196" s="103"/>
      <c r="CF196" s="103"/>
      <c r="CG196" s="103"/>
    </row>
    <row r="197" spans="1:85" s="1" customFormat="1" x14ac:dyDescent="0.2">
      <c r="A197" s="71"/>
      <c r="B197" s="47"/>
      <c r="C197" s="47"/>
      <c r="D197" s="47"/>
      <c r="E197" s="47"/>
      <c r="F197" s="47"/>
      <c r="G197" s="47"/>
      <c r="AA197" s="11"/>
      <c r="AB197" s="11"/>
      <c r="AC197" s="11"/>
      <c r="AD197" s="11"/>
      <c r="AE197" s="11"/>
      <c r="AF197" s="11"/>
      <c r="AG197" s="103"/>
      <c r="AH197" s="103"/>
      <c r="AI197" s="103"/>
      <c r="AJ197" s="103"/>
      <c r="AK197" s="103"/>
      <c r="AL197" s="103"/>
      <c r="AM197" s="103"/>
      <c r="AN197" s="103"/>
      <c r="AO197" s="103"/>
      <c r="AP197" s="103"/>
      <c r="AQ197" s="103"/>
      <c r="AR197" s="103"/>
      <c r="AS197" s="103"/>
      <c r="AT197" s="103"/>
      <c r="AU197" s="103"/>
      <c r="AV197" s="103"/>
      <c r="AW197" s="103"/>
      <c r="AX197" s="103"/>
      <c r="AY197" s="103"/>
      <c r="AZ197" s="103"/>
      <c r="BA197" s="103"/>
      <c r="BB197" s="103"/>
      <c r="BC197" s="103"/>
      <c r="BD197" s="103"/>
      <c r="BE197" s="103"/>
      <c r="BF197" s="103"/>
      <c r="BG197" s="103"/>
      <c r="BH197" s="103"/>
      <c r="BI197" s="103"/>
      <c r="BJ197" s="103"/>
      <c r="BK197" s="103"/>
      <c r="BL197" s="103"/>
      <c r="BM197" s="103"/>
      <c r="BN197" s="131"/>
      <c r="BO197" s="103"/>
      <c r="BP197" s="103"/>
      <c r="BQ197" s="103"/>
      <c r="BR197" s="103"/>
      <c r="BS197" s="103"/>
      <c r="BT197" s="103"/>
      <c r="BU197" s="103"/>
      <c r="BV197" s="103"/>
      <c r="BW197" s="103"/>
      <c r="BX197" s="103"/>
      <c r="BY197" s="103"/>
      <c r="BZ197" s="103"/>
      <c r="CA197" s="103"/>
      <c r="CB197" s="103"/>
      <c r="CC197" s="103"/>
      <c r="CD197" s="103"/>
      <c r="CE197" s="103"/>
      <c r="CF197" s="103"/>
      <c r="CG197" s="103"/>
    </row>
    <row r="198" spans="1:85" s="1" customFormat="1" x14ac:dyDescent="0.2">
      <c r="A198" s="71"/>
      <c r="B198" s="47"/>
      <c r="C198" s="47"/>
      <c r="D198" s="47"/>
      <c r="E198" s="47"/>
      <c r="F198" s="47"/>
      <c r="G198" s="47"/>
      <c r="AA198" s="11"/>
      <c r="AB198" s="11"/>
      <c r="AC198" s="11"/>
      <c r="AD198" s="11"/>
      <c r="AE198" s="11"/>
      <c r="AF198" s="11"/>
      <c r="AG198" s="103"/>
      <c r="AH198" s="103"/>
      <c r="AI198" s="103"/>
      <c r="AJ198" s="103"/>
      <c r="AK198" s="103"/>
      <c r="AL198" s="103"/>
      <c r="AM198" s="103"/>
      <c r="AN198" s="103"/>
      <c r="AO198" s="103"/>
      <c r="AP198" s="103"/>
      <c r="AQ198" s="103"/>
      <c r="AR198" s="103"/>
      <c r="AS198" s="103"/>
      <c r="AT198" s="103"/>
      <c r="AU198" s="103"/>
      <c r="AV198" s="103"/>
      <c r="AW198" s="103"/>
      <c r="AX198" s="103"/>
      <c r="AY198" s="103"/>
      <c r="AZ198" s="103"/>
      <c r="BA198" s="103"/>
      <c r="BB198" s="103"/>
      <c r="BC198" s="103"/>
      <c r="BD198" s="103"/>
      <c r="BE198" s="103"/>
      <c r="BF198" s="103"/>
      <c r="BG198" s="103"/>
      <c r="BH198" s="103"/>
      <c r="BI198" s="103"/>
      <c r="BJ198" s="103"/>
      <c r="BK198" s="103"/>
      <c r="BL198" s="103"/>
      <c r="BM198" s="103"/>
      <c r="BN198" s="131"/>
      <c r="BO198" s="103"/>
      <c r="BP198" s="103"/>
      <c r="BQ198" s="103"/>
      <c r="BR198" s="103"/>
      <c r="BS198" s="103"/>
      <c r="BT198" s="103"/>
      <c r="BU198" s="103"/>
      <c r="BV198" s="103"/>
      <c r="BW198" s="103"/>
      <c r="BX198" s="103"/>
      <c r="BY198" s="103"/>
      <c r="BZ198" s="103"/>
      <c r="CA198" s="103"/>
      <c r="CB198" s="103"/>
      <c r="CC198" s="103"/>
      <c r="CD198" s="103"/>
      <c r="CE198" s="103"/>
      <c r="CF198" s="103"/>
      <c r="CG198" s="103"/>
    </row>
    <row r="199" spans="1:85" s="1" customFormat="1" x14ac:dyDescent="0.2">
      <c r="A199" s="71"/>
      <c r="B199" s="47"/>
      <c r="C199" s="47"/>
      <c r="D199" s="47"/>
      <c r="E199" s="47"/>
      <c r="F199" s="47"/>
      <c r="G199" s="47"/>
      <c r="AA199" s="11"/>
      <c r="AB199" s="11"/>
      <c r="AC199" s="11"/>
      <c r="AD199" s="11"/>
      <c r="AE199" s="11"/>
      <c r="AF199" s="11"/>
      <c r="AG199" s="103"/>
      <c r="AH199" s="103"/>
      <c r="AI199" s="103"/>
      <c r="AJ199" s="103"/>
      <c r="AK199" s="103"/>
      <c r="AL199" s="103"/>
      <c r="AM199" s="103"/>
      <c r="AN199" s="103"/>
      <c r="AO199" s="103"/>
      <c r="AP199" s="103"/>
      <c r="AQ199" s="103"/>
      <c r="AR199" s="103"/>
      <c r="AS199" s="103"/>
      <c r="AT199" s="103"/>
      <c r="AU199" s="103"/>
      <c r="AV199" s="103"/>
      <c r="AW199" s="103"/>
      <c r="AX199" s="103"/>
      <c r="AY199" s="103"/>
      <c r="AZ199" s="103"/>
      <c r="BA199" s="103"/>
      <c r="BB199" s="103"/>
      <c r="BC199" s="103"/>
      <c r="BD199" s="103"/>
      <c r="BE199" s="103"/>
      <c r="BF199" s="103"/>
      <c r="BG199" s="103"/>
      <c r="BH199" s="103"/>
      <c r="BI199" s="103"/>
      <c r="BJ199" s="103"/>
      <c r="BK199" s="103"/>
      <c r="BL199" s="103"/>
      <c r="BM199" s="103"/>
      <c r="BN199" s="131"/>
      <c r="BO199" s="103"/>
      <c r="BP199" s="103"/>
      <c r="BQ199" s="103"/>
      <c r="BR199" s="103"/>
      <c r="BS199" s="103"/>
      <c r="BT199" s="103"/>
      <c r="BU199" s="103"/>
      <c r="BV199" s="103"/>
      <c r="BW199" s="103"/>
      <c r="BX199" s="103"/>
      <c r="BY199" s="103"/>
      <c r="BZ199" s="103"/>
      <c r="CA199" s="103"/>
      <c r="CB199" s="103"/>
      <c r="CC199" s="103"/>
      <c r="CD199" s="103"/>
      <c r="CE199" s="103"/>
      <c r="CF199" s="103"/>
      <c r="CG199" s="103"/>
    </row>
    <row r="200" spans="1:85" s="1" customFormat="1" x14ac:dyDescent="0.2">
      <c r="A200" s="71"/>
      <c r="B200" s="47"/>
      <c r="C200" s="47"/>
      <c r="D200" s="47"/>
      <c r="E200" s="47"/>
      <c r="F200" s="47"/>
      <c r="G200" s="47"/>
      <c r="AA200" s="11"/>
      <c r="AB200" s="11"/>
      <c r="AC200" s="11"/>
      <c r="AD200" s="11"/>
      <c r="AE200" s="11"/>
      <c r="AF200" s="11"/>
      <c r="AG200" s="103"/>
      <c r="AH200" s="103"/>
      <c r="AI200" s="103"/>
      <c r="AJ200" s="103"/>
      <c r="AK200" s="103"/>
      <c r="AL200" s="103"/>
      <c r="AM200" s="103"/>
      <c r="AN200" s="103"/>
      <c r="AO200" s="103"/>
      <c r="AP200" s="103"/>
      <c r="AQ200" s="103"/>
      <c r="AR200" s="103"/>
      <c r="AS200" s="103"/>
      <c r="AT200" s="103"/>
      <c r="AU200" s="103"/>
      <c r="AV200" s="103"/>
      <c r="AW200" s="103"/>
      <c r="AX200" s="103"/>
      <c r="AY200" s="103"/>
      <c r="AZ200" s="103"/>
      <c r="BA200" s="103"/>
      <c r="BB200" s="103"/>
      <c r="BC200" s="103"/>
      <c r="BD200" s="103"/>
      <c r="BE200" s="103"/>
      <c r="BF200" s="103"/>
      <c r="BG200" s="103"/>
      <c r="BH200" s="103"/>
      <c r="BI200" s="103"/>
      <c r="BJ200" s="103"/>
      <c r="BK200" s="103"/>
      <c r="BL200" s="103"/>
      <c r="BM200" s="103"/>
      <c r="BN200" s="131"/>
      <c r="BO200" s="103"/>
      <c r="BP200" s="103"/>
      <c r="BQ200" s="103"/>
      <c r="BR200" s="103"/>
      <c r="BS200" s="103"/>
      <c r="BT200" s="103"/>
      <c r="BU200" s="103"/>
      <c r="BV200" s="103"/>
      <c r="BW200" s="103"/>
      <c r="BX200" s="103"/>
      <c r="BY200" s="103"/>
      <c r="BZ200" s="103"/>
      <c r="CA200" s="103"/>
      <c r="CB200" s="103"/>
      <c r="CC200" s="103"/>
      <c r="CD200" s="103"/>
      <c r="CE200" s="103"/>
      <c r="CF200" s="103"/>
      <c r="CG200" s="103"/>
    </row>
    <row r="201" spans="1:85" s="1" customFormat="1" x14ac:dyDescent="0.2">
      <c r="A201" s="71"/>
      <c r="B201" s="47"/>
      <c r="C201" s="47"/>
      <c r="D201" s="47"/>
      <c r="E201" s="47"/>
      <c r="F201" s="47"/>
      <c r="G201" s="47"/>
      <c r="AA201" s="11"/>
      <c r="AB201" s="11"/>
      <c r="AC201" s="11"/>
      <c r="AD201" s="11"/>
      <c r="AE201" s="11"/>
      <c r="AF201" s="11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3"/>
      <c r="AQ201" s="103"/>
      <c r="AR201" s="103"/>
      <c r="AS201" s="103"/>
      <c r="AT201" s="103"/>
      <c r="AU201" s="103"/>
      <c r="AV201" s="103"/>
      <c r="AW201" s="103"/>
      <c r="AX201" s="103"/>
      <c r="AY201" s="103"/>
      <c r="AZ201" s="103"/>
      <c r="BA201" s="103"/>
      <c r="BB201" s="103"/>
      <c r="BC201" s="103"/>
      <c r="BD201" s="103"/>
      <c r="BE201" s="103"/>
      <c r="BF201" s="103"/>
      <c r="BG201" s="103"/>
      <c r="BH201" s="103"/>
      <c r="BI201" s="103"/>
      <c r="BJ201" s="103"/>
      <c r="BK201" s="103"/>
      <c r="BL201" s="103"/>
      <c r="BM201" s="103"/>
      <c r="BN201" s="131"/>
      <c r="BO201" s="103"/>
      <c r="BP201" s="103"/>
      <c r="BQ201" s="103"/>
      <c r="BR201" s="103"/>
      <c r="BS201" s="103"/>
      <c r="BT201" s="103"/>
      <c r="BU201" s="103"/>
      <c r="BV201" s="103"/>
      <c r="BW201" s="103"/>
      <c r="BX201" s="103"/>
      <c r="BY201" s="103"/>
      <c r="BZ201" s="103"/>
      <c r="CA201" s="103"/>
      <c r="CB201" s="103"/>
      <c r="CC201" s="103"/>
      <c r="CD201" s="103"/>
      <c r="CE201" s="103"/>
      <c r="CF201" s="103"/>
      <c r="CG201" s="103"/>
    </row>
    <row r="202" spans="1:85" s="1" customFormat="1" x14ac:dyDescent="0.2">
      <c r="A202" s="71"/>
      <c r="B202" s="47"/>
      <c r="C202" s="47"/>
      <c r="D202" s="47"/>
      <c r="E202" s="47"/>
      <c r="F202" s="47"/>
      <c r="G202" s="47"/>
      <c r="AA202" s="11"/>
      <c r="AB202" s="11"/>
      <c r="AC202" s="11"/>
      <c r="AD202" s="11"/>
      <c r="AE202" s="11"/>
      <c r="AF202" s="11"/>
      <c r="AG202" s="103"/>
      <c r="AH202" s="103"/>
      <c r="AI202" s="103"/>
      <c r="AJ202" s="103"/>
      <c r="AK202" s="103"/>
      <c r="AL202" s="103"/>
      <c r="AM202" s="103"/>
      <c r="AN202" s="103"/>
      <c r="AO202" s="103"/>
      <c r="AP202" s="103"/>
      <c r="AQ202" s="103"/>
      <c r="AR202" s="103"/>
      <c r="AS202" s="103"/>
      <c r="AT202" s="103"/>
      <c r="AU202" s="103"/>
      <c r="AV202" s="103"/>
      <c r="AW202" s="103"/>
      <c r="AX202" s="103"/>
      <c r="AY202" s="103"/>
      <c r="AZ202" s="103"/>
      <c r="BA202" s="103"/>
      <c r="BB202" s="103"/>
      <c r="BC202" s="103"/>
      <c r="BD202" s="103"/>
      <c r="BE202" s="103"/>
      <c r="BF202" s="103"/>
      <c r="BG202" s="103"/>
      <c r="BH202" s="103"/>
      <c r="BI202" s="103"/>
      <c r="BJ202" s="103"/>
      <c r="BK202" s="103"/>
      <c r="BL202" s="103"/>
      <c r="BM202" s="103"/>
      <c r="BN202" s="131"/>
      <c r="BO202" s="103"/>
      <c r="BP202" s="103"/>
      <c r="BQ202" s="103"/>
      <c r="BR202" s="103"/>
      <c r="BS202" s="103"/>
      <c r="BT202" s="103"/>
      <c r="BU202" s="103"/>
      <c r="BV202" s="103"/>
      <c r="BW202" s="103"/>
      <c r="BX202" s="103"/>
      <c r="BY202" s="103"/>
      <c r="BZ202" s="103"/>
      <c r="CA202" s="103"/>
      <c r="CB202" s="103"/>
      <c r="CC202" s="103"/>
      <c r="CD202" s="103"/>
      <c r="CE202" s="103"/>
      <c r="CF202" s="103"/>
      <c r="CG202" s="103"/>
    </row>
    <row r="203" spans="1:85" s="1" customFormat="1" x14ac:dyDescent="0.2">
      <c r="A203" s="71"/>
      <c r="B203" s="47"/>
      <c r="C203" s="47"/>
      <c r="D203" s="47"/>
      <c r="E203" s="47"/>
      <c r="F203" s="47"/>
      <c r="G203" s="47"/>
      <c r="AA203" s="11"/>
      <c r="AB203" s="11"/>
      <c r="AC203" s="11"/>
      <c r="AD203" s="11"/>
      <c r="AE203" s="11"/>
      <c r="AF203" s="11"/>
      <c r="AG203" s="103"/>
      <c r="AH203" s="103"/>
      <c r="AI203" s="103"/>
      <c r="AJ203" s="103"/>
      <c r="AK203" s="103"/>
      <c r="AL203" s="103"/>
      <c r="AM203" s="103"/>
      <c r="AN203" s="103"/>
      <c r="AO203" s="103"/>
      <c r="AP203" s="103"/>
      <c r="AQ203" s="103"/>
      <c r="AR203" s="103"/>
      <c r="AS203" s="103"/>
      <c r="AT203" s="103"/>
      <c r="AU203" s="103"/>
      <c r="AV203" s="103"/>
      <c r="AW203" s="103"/>
      <c r="AX203" s="103"/>
      <c r="AY203" s="103"/>
      <c r="AZ203" s="103"/>
      <c r="BA203" s="103"/>
      <c r="BB203" s="103"/>
      <c r="BC203" s="103"/>
      <c r="BD203" s="103"/>
      <c r="BE203" s="103"/>
      <c r="BF203" s="103"/>
      <c r="BG203" s="103"/>
      <c r="BH203" s="103"/>
      <c r="BI203" s="103"/>
      <c r="BJ203" s="103"/>
      <c r="BK203" s="103"/>
      <c r="BL203" s="103"/>
      <c r="BM203" s="103"/>
      <c r="BN203" s="131"/>
      <c r="BO203" s="103"/>
      <c r="BP203" s="103"/>
      <c r="BQ203" s="103"/>
      <c r="BR203" s="103"/>
      <c r="BS203" s="103"/>
      <c r="BT203" s="103"/>
      <c r="BU203" s="103"/>
      <c r="BV203" s="103"/>
      <c r="BW203" s="103"/>
      <c r="BX203" s="103"/>
      <c r="BY203" s="103"/>
      <c r="BZ203" s="103"/>
      <c r="CA203" s="103"/>
      <c r="CB203" s="103"/>
      <c r="CC203" s="103"/>
      <c r="CD203" s="103"/>
      <c r="CE203" s="103"/>
      <c r="CF203" s="103"/>
      <c r="CG203" s="103"/>
    </row>
    <row r="204" spans="1:85" s="1" customFormat="1" x14ac:dyDescent="0.2">
      <c r="A204" s="71"/>
      <c r="B204" s="47"/>
      <c r="C204" s="47"/>
      <c r="D204" s="47"/>
      <c r="E204" s="47"/>
      <c r="F204" s="47"/>
      <c r="G204" s="47"/>
      <c r="AA204" s="11"/>
      <c r="AB204" s="11"/>
      <c r="AC204" s="11"/>
      <c r="AD204" s="11"/>
      <c r="AE204" s="11"/>
      <c r="AF204" s="11"/>
      <c r="AG204" s="103"/>
      <c r="AH204" s="103"/>
      <c r="AI204" s="103"/>
      <c r="AJ204" s="103"/>
      <c r="AK204" s="103"/>
      <c r="AL204" s="103"/>
      <c r="AM204" s="103"/>
      <c r="AN204" s="103"/>
      <c r="AO204" s="103"/>
      <c r="AP204" s="103"/>
      <c r="AQ204" s="103"/>
      <c r="AR204" s="103"/>
      <c r="AS204" s="103"/>
      <c r="AT204" s="103"/>
      <c r="AU204" s="103"/>
      <c r="AV204" s="103"/>
      <c r="AW204" s="103"/>
      <c r="AX204" s="103"/>
      <c r="AY204" s="103"/>
      <c r="AZ204" s="103"/>
      <c r="BA204" s="103"/>
      <c r="BB204" s="103"/>
      <c r="BC204" s="103"/>
      <c r="BD204" s="103"/>
      <c r="BE204" s="103"/>
      <c r="BF204" s="103"/>
      <c r="BG204" s="103"/>
      <c r="BH204" s="103"/>
      <c r="BI204" s="103"/>
      <c r="BJ204" s="103"/>
      <c r="BK204" s="103"/>
      <c r="BL204" s="103"/>
      <c r="BM204" s="103"/>
      <c r="BN204" s="131"/>
      <c r="BO204" s="103"/>
      <c r="BP204" s="103"/>
      <c r="BQ204" s="103"/>
      <c r="BR204" s="103"/>
      <c r="BS204" s="103"/>
      <c r="BT204" s="103"/>
      <c r="BU204" s="103"/>
      <c r="BV204" s="103"/>
      <c r="BW204" s="103"/>
      <c r="BX204" s="103"/>
      <c r="BY204" s="103"/>
      <c r="BZ204" s="103"/>
      <c r="CA204" s="103"/>
      <c r="CB204" s="103"/>
      <c r="CC204" s="103"/>
      <c r="CD204" s="103"/>
      <c r="CE204" s="103"/>
      <c r="CF204" s="103"/>
      <c r="CG204" s="103"/>
    </row>
    <row r="205" spans="1:85" s="1" customFormat="1" x14ac:dyDescent="0.2">
      <c r="A205" s="71"/>
      <c r="B205" s="47"/>
      <c r="C205" s="47"/>
      <c r="D205" s="47"/>
      <c r="E205" s="47"/>
      <c r="F205" s="47"/>
      <c r="G205" s="47"/>
      <c r="AA205" s="11"/>
      <c r="AB205" s="11"/>
      <c r="AC205" s="11"/>
      <c r="AD205" s="11"/>
      <c r="AE205" s="11"/>
      <c r="AF205" s="11"/>
      <c r="AG205" s="103"/>
      <c r="AH205" s="103"/>
      <c r="AI205" s="103"/>
      <c r="AJ205" s="103"/>
      <c r="AK205" s="103"/>
      <c r="AL205" s="103"/>
      <c r="AM205" s="103"/>
      <c r="AN205" s="103"/>
      <c r="AO205" s="103"/>
      <c r="AP205" s="103"/>
      <c r="AQ205" s="103"/>
      <c r="AR205" s="103"/>
      <c r="AS205" s="103"/>
      <c r="AT205" s="103"/>
      <c r="AU205" s="103"/>
      <c r="AV205" s="103"/>
      <c r="AW205" s="103"/>
      <c r="AX205" s="103"/>
      <c r="AY205" s="103"/>
      <c r="AZ205" s="103"/>
      <c r="BA205" s="103"/>
      <c r="BB205" s="103"/>
      <c r="BC205" s="103"/>
      <c r="BD205" s="103"/>
      <c r="BE205" s="103"/>
      <c r="BF205" s="103"/>
      <c r="BG205" s="103"/>
      <c r="BH205" s="103"/>
      <c r="BI205" s="103"/>
      <c r="BJ205" s="103"/>
      <c r="BK205" s="103"/>
      <c r="BL205" s="103"/>
      <c r="BM205" s="103"/>
      <c r="BN205" s="131"/>
      <c r="BO205" s="103"/>
      <c r="BP205" s="103"/>
      <c r="BQ205" s="103"/>
      <c r="BR205" s="103"/>
      <c r="BS205" s="103"/>
      <c r="BT205" s="103"/>
      <c r="BU205" s="103"/>
      <c r="BV205" s="103"/>
      <c r="BW205" s="103"/>
      <c r="BX205" s="103"/>
      <c r="BY205" s="103"/>
      <c r="BZ205" s="103"/>
      <c r="CA205" s="103"/>
      <c r="CB205" s="103"/>
      <c r="CC205" s="103"/>
      <c r="CD205" s="103"/>
      <c r="CE205" s="103"/>
      <c r="CF205" s="103"/>
      <c r="CG205" s="103"/>
    </row>
    <row r="206" spans="1:85" s="1" customFormat="1" x14ac:dyDescent="0.2">
      <c r="A206" s="71"/>
      <c r="B206" s="47"/>
      <c r="C206" s="47"/>
      <c r="D206" s="47"/>
      <c r="E206" s="47"/>
      <c r="F206" s="47"/>
      <c r="G206" s="47"/>
      <c r="AA206" s="11"/>
      <c r="AB206" s="11"/>
      <c r="AC206" s="11"/>
      <c r="AD206" s="11"/>
      <c r="AE206" s="11"/>
      <c r="AF206" s="11"/>
      <c r="AG206" s="103"/>
      <c r="AH206" s="103"/>
      <c r="AI206" s="103"/>
      <c r="AJ206" s="103"/>
      <c r="AK206" s="103"/>
      <c r="AL206" s="103"/>
      <c r="AM206" s="103"/>
      <c r="AN206" s="103"/>
      <c r="AO206" s="103"/>
      <c r="AP206" s="103"/>
      <c r="AQ206" s="103"/>
      <c r="AR206" s="103"/>
      <c r="AS206" s="103"/>
      <c r="AT206" s="103"/>
      <c r="AU206" s="103"/>
      <c r="AV206" s="103"/>
      <c r="AW206" s="103"/>
      <c r="AX206" s="103"/>
      <c r="AY206" s="103"/>
      <c r="AZ206" s="103"/>
      <c r="BA206" s="103"/>
      <c r="BB206" s="103"/>
      <c r="BC206" s="103"/>
      <c r="BD206" s="103"/>
      <c r="BE206" s="103"/>
      <c r="BF206" s="103"/>
      <c r="BG206" s="103"/>
      <c r="BH206" s="103"/>
      <c r="BI206" s="103"/>
      <c r="BJ206" s="103"/>
      <c r="BK206" s="103"/>
      <c r="BL206" s="103"/>
      <c r="BM206" s="103"/>
      <c r="BN206" s="131"/>
      <c r="BO206" s="103"/>
      <c r="BP206" s="103"/>
      <c r="BQ206" s="103"/>
      <c r="BR206" s="103"/>
      <c r="BS206" s="103"/>
      <c r="BT206" s="103"/>
      <c r="BU206" s="103"/>
      <c r="BV206" s="103"/>
      <c r="BW206" s="103"/>
      <c r="BX206" s="103"/>
      <c r="BY206" s="103"/>
      <c r="BZ206" s="103"/>
      <c r="CA206" s="103"/>
      <c r="CB206" s="103"/>
      <c r="CC206" s="103"/>
      <c r="CD206" s="103"/>
      <c r="CE206" s="103"/>
      <c r="CF206" s="103"/>
      <c r="CG206" s="103"/>
    </row>
    <row r="207" spans="1:85" s="1" customFormat="1" x14ac:dyDescent="0.2">
      <c r="A207" s="71"/>
      <c r="B207" s="47"/>
      <c r="C207" s="47"/>
      <c r="D207" s="47"/>
      <c r="E207" s="47"/>
      <c r="F207" s="47"/>
      <c r="G207" s="47"/>
      <c r="AA207" s="11"/>
      <c r="AB207" s="11"/>
      <c r="AC207" s="11"/>
      <c r="AD207" s="11"/>
      <c r="AE207" s="11"/>
      <c r="AF207" s="11"/>
      <c r="AG207" s="103"/>
      <c r="AH207" s="103"/>
      <c r="AI207" s="103"/>
      <c r="AJ207" s="103"/>
      <c r="AK207" s="103"/>
      <c r="AL207" s="103"/>
      <c r="AM207" s="103"/>
      <c r="AN207" s="103"/>
      <c r="AO207" s="103"/>
      <c r="AP207" s="103"/>
      <c r="AQ207" s="103"/>
      <c r="AR207" s="103"/>
      <c r="AS207" s="103"/>
      <c r="AT207" s="103"/>
      <c r="AU207" s="103"/>
      <c r="AV207" s="103"/>
      <c r="AW207" s="103"/>
      <c r="AX207" s="103"/>
      <c r="AY207" s="103"/>
      <c r="AZ207" s="103"/>
      <c r="BA207" s="103"/>
      <c r="BB207" s="103"/>
      <c r="BC207" s="103"/>
      <c r="BD207" s="103"/>
      <c r="BE207" s="103"/>
      <c r="BF207" s="103"/>
      <c r="BG207" s="103"/>
      <c r="BH207" s="103"/>
      <c r="BI207" s="103"/>
      <c r="BJ207" s="103"/>
      <c r="BK207" s="103"/>
      <c r="BL207" s="103"/>
      <c r="BM207" s="103"/>
      <c r="BN207" s="131"/>
      <c r="BO207" s="103"/>
      <c r="BP207" s="103"/>
      <c r="BQ207" s="103"/>
      <c r="BR207" s="103"/>
      <c r="BS207" s="103"/>
      <c r="BT207" s="103"/>
      <c r="BU207" s="103"/>
      <c r="BV207" s="103"/>
      <c r="BW207" s="103"/>
      <c r="BX207" s="103"/>
      <c r="BY207" s="103"/>
      <c r="BZ207" s="103"/>
      <c r="CA207" s="103"/>
      <c r="CB207" s="103"/>
      <c r="CC207" s="103"/>
      <c r="CD207" s="103"/>
      <c r="CE207" s="103"/>
      <c r="CF207" s="103"/>
      <c r="CG207" s="103"/>
    </row>
    <row r="208" spans="1:85" s="1" customFormat="1" x14ac:dyDescent="0.2">
      <c r="A208" s="71"/>
      <c r="B208" s="47"/>
      <c r="C208" s="47"/>
      <c r="D208" s="47"/>
      <c r="E208" s="47"/>
      <c r="F208" s="47"/>
      <c r="G208" s="47"/>
      <c r="AA208" s="11"/>
      <c r="AB208" s="11"/>
      <c r="AC208" s="11"/>
      <c r="AD208" s="11"/>
      <c r="AE208" s="11"/>
      <c r="AF208" s="11"/>
      <c r="AG208" s="103"/>
      <c r="AH208" s="103"/>
      <c r="AI208" s="103"/>
      <c r="AJ208" s="103"/>
      <c r="AK208" s="103"/>
      <c r="AL208" s="103"/>
      <c r="AM208" s="103"/>
      <c r="AN208" s="103"/>
      <c r="AO208" s="103"/>
      <c r="AP208" s="103"/>
      <c r="AQ208" s="103"/>
      <c r="AR208" s="103"/>
      <c r="AS208" s="103"/>
      <c r="AT208" s="103"/>
      <c r="AU208" s="103"/>
      <c r="AV208" s="103"/>
      <c r="AW208" s="103"/>
      <c r="AX208" s="103"/>
      <c r="AY208" s="103"/>
      <c r="AZ208" s="103"/>
      <c r="BA208" s="103"/>
      <c r="BB208" s="103"/>
      <c r="BC208" s="103"/>
      <c r="BD208" s="103"/>
      <c r="BE208" s="103"/>
      <c r="BF208" s="103"/>
      <c r="BG208" s="103"/>
      <c r="BH208" s="103"/>
      <c r="BI208" s="103"/>
      <c r="BJ208" s="103"/>
      <c r="BK208" s="103"/>
      <c r="BL208" s="103"/>
      <c r="BM208" s="103"/>
      <c r="BN208" s="131"/>
      <c r="BO208" s="103"/>
      <c r="BP208" s="103"/>
      <c r="BQ208" s="103"/>
      <c r="BR208" s="103"/>
      <c r="BS208" s="103"/>
      <c r="BT208" s="103"/>
      <c r="BU208" s="103"/>
      <c r="BV208" s="103"/>
      <c r="BW208" s="103"/>
      <c r="BX208" s="103"/>
      <c r="BY208" s="103"/>
      <c r="BZ208" s="103"/>
      <c r="CA208" s="103"/>
      <c r="CB208" s="103"/>
      <c r="CC208" s="103"/>
      <c r="CD208" s="103"/>
      <c r="CE208" s="103"/>
      <c r="CF208" s="103"/>
      <c r="CG208" s="103"/>
    </row>
    <row r="209" spans="1:85" s="1" customFormat="1" x14ac:dyDescent="0.2">
      <c r="A209" s="71"/>
      <c r="B209" s="47"/>
      <c r="C209" s="47"/>
      <c r="D209" s="47"/>
      <c r="E209" s="47"/>
      <c r="F209" s="47"/>
      <c r="G209" s="47"/>
      <c r="AA209" s="11"/>
      <c r="AB209" s="11"/>
      <c r="AC209" s="11"/>
      <c r="AD209" s="11"/>
      <c r="AE209" s="11"/>
      <c r="AF209" s="11"/>
      <c r="AG209" s="103"/>
      <c r="AH209" s="103"/>
      <c r="AI209" s="103"/>
      <c r="AJ209" s="103"/>
      <c r="AK209" s="103"/>
      <c r="AL209" s="103"/>
      <c r="AM209" s="103"/>
      <c r="AN209" s="103"/>
      <c r="AO209" s="103"/>
      <c r="AP209" s="103"/>
      <c r="AQ209" s="103"/>
      <c r="AR209" s="103"/>
      <c r="AS209" s="103"/>
      <c r="AT209" s="103"/>
      <c r="AU209" s="103"/>
      <c r="AV209" s="103"/>
      <c r="AW209" s="103"/>
      <c r="AX209" s="103"/>
      <c r="AY209" s="103"/>
      <c r="AZ209" s="103"/>
      <c r="BA209" s="103"/>
      <c r="BB209" s="103"/>
      <c r="BC209" s="103"/>
      <c r="BD209" s="103"/>
      <c r="BE209" s="103"/>
      <c r="BF209" s="103"/>
      <c r="BG209" s="103"/>
      <c r="BH209" s="103"/>
      <c r="BI209" s="103"/>
      <c r="BJ209" s="103"/>
      <c r="BK209" s="103"/>
      <c r="BL209" s="103"/>
      <c r="BM209" s="103"/>
      <c r="BN209" s="131"/>
      <c r="BO209" s="103"/>
      <c r="BP209" s="103"/>
      <c r="BQ209" s="103"/>
      <c r="BR209" s="103"/>
      <c r="BS209" s="103"/>
      <c r="BT209" s="103"/>
      <c r="BU209" s="103"/>
      <c r="BV209" s="103"/>
      <c r="BW209" s="103"/>
      <c r="BX209" s="103"/>
      <c r="BY209" s="103"/>
      <c r="BZ209" s="103"/>
      <c r="CA209" s="103"/>
      <c r="CB209" s="103"/>
      <c r="CC209" s="103"/>
      <c r="CD209" s="103"/>
      <c r="CE209" s="103"/>
      <c r="CF209" s="103"/>
      <c r="CG209" s="103"/>
    </row>
    <row r="210" spans="1:85" s="1" customFormat="1" x14ac:dyDescent="0.2">
      <c r="A210" s="71"/>
      <c r="B210" s="47"/>
      <c r="C210" s="47"/>
      <c r="D210" s="47"/>
      <c r="E210" s="47"/>
      <c r="F210" s="47"/>
      <c r="G210" s="47"/>
      <c r="AA210" s="11"/>
      <c r="AB210" s="11"/>
      <c r="AC210" s="11"/>
      <c r="AD210" s="11"/>
      <c r="AE210" s="11"/>
      <c r="AF210" s="11"/>
      <c r="AG210" s="103"/>
      <c r="AH210" s="103"/>
      <c r="AI210" s="103"/>
      <c r="AJ210" s="103"/>
      <c r="AK210" s="103"/>
      <c r="AL210" s="103"/>
      <c r="AM210" s="103"/>
      <c r="AN210" s="103"/>
      <c r="AO210" s="103"/>
      <c r="AP210" s="103"/>
      <c r="AQ210" s="103"/>
      <c r="AR210" s="103"/>
      <c r="AS210" s="103"/>
      <c r="AT210" s="103"/>
      <c r="AU210" s="103"/>
      <c r="AV210" s="103"/>
      <c r="AW210" s="103"/>
      <c r="AX210" s="103"/>
      <c r="AY210" s="103"/>
      <c r="AZ210" s="103"/>
      <c r="BA210" s="103"/>
      <c r="BB210" s="103"/>
      <c r="BC210" s="103"/>
      <c r="BD210" s="103"/>
      <c r="BE210" s="103"/>
      <c r="BF210" s="103"/>
      <c r="BG210" s="103"/>
      <c r="BH210" s="103"/>
      <c r="BI210" s="103"/>
      <c r="BJ210" s="103"/>
      <c r="BK210" s="103"/>
      <c r="BL210" s="103"/>
      <c r="BM210" s="103"/>
      <c r="BN210" s="131"/>
      <c r="BO210" s="103"/>
      <c r="BP210" s="103"/>
      <c r="BQ210" s="103"/>
      <c r="BR210" s="103"/>
      <c r="BS210" s="103"/>
      <c r="BT210" s="103"/>
      <c r="BU210" s="103"/>
      <c r="BV210" s="103"/>
      <c r="BW210" s="103"/>
      <c r="BX210" s="103"/>
      <c r="BY210" s="103"/>
      <c r="BZ210" s="103"/>
      <c r="CA210" s="103"/>
      <c r="CB210" s="103"/>
      <c r="CC210" s="103"/>
      <c r="CD210" s="103"/>
      <c r="CE210" s="103"/>
      <c r="CF210" s="103"/>
      <c r="CG210" s="103"/>
    </row>
    <row r="211" spans="1:85" s="1" customFormat="1" x14ac:dyDescent="0.2">
      <c r="A211" s="71"/>
      <c r="B211" s="47"/>
      <c r="C211" s="47"/>
      <c r="D211" s="47"/>
      <c r="E211" s="47"/>
      <c r="F211" s="47"/>
      <c r="G211" s="47"/>
      <c r="AA211" s="11"/>
      <c r="AB211" s="11"/>
      <c r="AC211" s="11"/>
      <c r="AD211" s="11"/>
      <c r="AE211" s="11"/>
      <c r="AF211" s="11"/>
      <c r="AG211" s="103"/>
      <c r="AH211" s="103"/>
      <c r="AI211" s="103"/>
      <c r="AJ211" s="103"/>
      <c r="AK211" s="103"/>
      <c r="AL211" s="103"/>
      <c r="AM211" s="103"/>
      <c r="AN211" s="103"/>
      <c r="AO211" s="103"/>
      <c r="AP211" s="103"/>
      <c r="AQ211" s="103"/>
      <c r="AR211" s="103"/>
      <c r="AS211" s="103"/>
      <c r="AT211" s="103"/>
      <c r="AU211" s="103"/>
      <c r="AV211" s="103"/>
      <c r="AW211" s="103"/>
      <c r="AX211" s="103"/>
      <c r="AY211" s="103"/>
      <c r="AZ211" s="103"/>
      <c r="BA211" s="103"/>
      <c r="BB211" s="103"/>
      <c r="BC211" s="103"/>
      <c r="BD211" s="103"/>
      <c r="BE211" s="103"/>
      <c r="BF211" s="103"/>
      <c r="BG211" s="103"/>
      <c r="BH211" s="103"/>
      <c r="BI211" s="103"/>
      <c r="BJ211" s="103"/>
      <c r="BK211" s="103"/>
      <c r="BL211" s="103"/>
      <c r="BM211" s="103"/>
      <c r="BN211" s="131"/>
      <c r="BO211" s="103"/>
      <c r="BP211" s="103"/>
      <c r="BQ211" s="103"/>
      <c r="BR211" s="103"/>
      <c r="BS211" s="103"/>
      <c r="BT211" s="103"/>
      <c r="BU211" s="103"/>
      <c r="BV211" s="103"/>
      <c r="BW211" s="103"/>
      <c r="BX211" s="103"/>
      <c r="BY211" s="103"/>
      <c r="BZ211" s="103"/>
      <c r="CA211" s="103"/>
      <c r="CB211" s="103"/>
      <c r="CC211" s="103"/>
      <c r="CD211" s="103"/>
      <c r="CE211" s="103"/>
      <c r="CF211" s="103"/>
      <c r="CG211" s="103"/>
    </row>
    <row r="212" spans="1:85" s="1" customFormat="1" x14ac:dyDescent="0.2">
      <c r="A212" s="71"/>
      <c r="B212" s="47"/>
      <c r="C212" s="47"/>
      <c r="D212" s="47"/>
      <c r="E212" s="47"/>
      <c r="F212" s="47"/>
      <c r="G212" s="47"/>
      <c r="AA212" s="11"/>
      <c r="AB212" s="11"/>
      <c r="AC212" s="11"/>
      <c r="AD212" s="11"/>
      <c r="AE212" s="11"/>
      <c r="AF212" s="11"/>
      <c r="AG212" s="103"/>
      <c r="AH212" s="103"/>
      <c r="AI212" s="103"/>
      <c r="AJ212" s="103"/>
      <c r="AK212" s="103"/>
      <c r="AL212" s="103"/>
      <c r="AM212" s="103"/>
      <c r="AN212" s="103"/>
      <c r="AO212" s="103"/>
      <c r="AP212" s="103"/>
      <c r="AQ212" s="103"/>
      <c r="AR212" s="103"/>
      <c r="AS212" s="103"/>
      <c r="AT212" s="103"/>
      <c r="AU212" s="103"/>
      <c r="AV212" s="103"/>
      <c r="AW212" s="103"/>
      <c r="AX212" s="103"/>
      <c r="AY212" s="103"/>
      <c r="AZ212" s="103"/>
      <c r="BA212" s="103"/>
      <c r="BB212" s="103"/>
      <c r="BC212" s="103"/>
      <c r="BD212" s="103"/>
      <c r="BE212" s="103"/>
      <c r="BF212" s="103"/>
      <c r="BG212" s="103"/>
      <c r="BH212" s="103"/>
      <c r="BI212" s="103"/>
      <c r="BJ212" s="103"/>
      <c r="BK212" s="103"/>
      <c r="BL212" s="103"/>
      <c r="BM212" s="103"/>
      <c r="BN212" s="131"/>
      <c r="BO212" s="103"/>
      <c r="BP212" s="103"/>
      <c r="BQ212" s="103"/>
      <c r="BR212" s="103"/>
      <c r="BS212" s="103"/>
      <c r="BT212" s="103"/>
      <c r="BU212" s="103"/>
      <c r="BV212" s="103"/>
      <c r="BW212" s="103"/>
      <c r="BX212" s="103"/>
      <c r="BY212" s="103"/>
      <c r="BZ212" s="103"/>
      <c r="CA212" s="103"/>
      <c r="CB212" s="103"/>
      <c r="CC212" s="103"/>
      <c r="CD212" s="103"/>
      <c r="CE212" s="103"/>
      <c r="CF212" s="103"/>
      <c r="CG212" s="103"/>
    </row>
    <row r="213" spans="1:85" s="1" customFormat="1" x14ac:dyDescent="0.2">
      <c r="A213" s="71"/>
      <c r="B213" s="47"/>
      <c r="C213" s="47"/>
      <c r="D213" s="47"/>
      <c r="E213" s="47"/>
      <c r="F213" s="47"/>
      <c r="G213" s="47"/>
      <c r="AA213" s="11"/>
      <c r="AB213" s="11"/>
      <c r="AC213" s="11"/>
      <c r="AD213" s="11"/>
      <c r="AE213" s="11"/>
      <c r="AF213" s="11"/>
      <c r="AG213" s="103"/>
      <c r="AH213" s="103"/>
      <c r="AI213" s="103"/>
      <c r="AJ213" s="103"/>
      <c r="AK213" s="103"/>
      <c r="AL213" s="103"/>
      <c r="AM213" s="103"/>
      <c r="AN213" s="103"/>
      <c r="AO213" s="103"/>
      <c r="AP213" s="103"/>
      <c r="AQ213" s="103"/>
      <c r="AR213" s="103"/>
      <c r="AS213" s="103"/>
      <c r="AT213" s="103"/>
      <c r="AU213" s="103"/>
      <c r="AV213" s="103"/>
      <c r="AW213" s="103"/>
      <c r="AX213" s="103"/>
      <c r="AY213" s="103"/>
      <c r="AZ213" s="103"/>
      <c r="BA213" s="103"/>
      <c r="BB213" s="103"/>
      <c r="BC213" s="103"/>
      <c r="BD213" s="103"/>
      <c r="BE213" s="103"/>
      <c r="BF213" s="103"/>
      <c r="BG213" s="103"/>
      <c r="BH213" s="103"/>
      <c r="BI213" s="103"/>
      <c r="BJ213" s="103"/>
      <c r="BK213" s="103"/>
      <c r="BL213" s="103"/>
      <c r="BM213" s="103"/>
      <c r="BN213" s="131"/>
      <c r="BO213" s="103"/>
      <c r="BP213" s="103"/>
      <c r="BQ213" s="103"/>
      <c r="BR213" s="103"/>
      <c r="BS213" s="103"/>
      <c r="BT213" s="103"/>
      <c r="BU213" s="103"/>
      <c r="BV213" s="103"/>
      <c r="BW213" s="103"/>
      <c r="BX213" s="103"/>
      <c r="BY213" s="103"/>
      <c r="BZ213" s="103"/>
      <c r="CA213" s="103"/>
      <c r="CB213" s="103"/>
      <c r="CC213" s="103"/>
      <c r="CD213" s="103"/>
      <c r="CE213" s="103"/>
      <c r="CF213" s="103"/>
      <c r="CG213" s="103"/>
    </row>
    <row r="214" spans="1:85" s="1" customFormat="1" x14ac:dyDescent="0.2">
      <c r="A214" s="71"/>
      <c r="B214" s="47"/>
      <c r="C214" s="47"/>
      <c r="D214" s="47"/>
      <c r="E214" s="47"/>
      <c r="F214" s="47"/>
      <c r="G214" s="47"/>
      <c r="AA214" s="11"/>
      <c r="AB214" s="11"/>
      <c r="AC214" s="11"/>
      <c r="AD214" s="11"/>
      <c r="AE214" s="11"/>
      <c r="AF214" s="11"/>
      <c r="AG214" s="103"/>
      <c r="AH214" s="103"/>
      <c r="AI214" s="103"/>
      <c r="AJ214" s="103"/>
      <c r="AK214" s="103"/>
      <c r="AL214" s="103"/>
      <c r="AM214" s="103"/>
      <c r="AN214" s="103"/>
      <c r="AO214" s="103"/>
      <c r="AP214" s="103"/>
      <c r="AQ214" s="103"/>
      <c r="AR214" s="103"/>
      <c r="AS214" s="103"/>
      <c r="AT214" s="103"/>
      <c r="AU214" s="103"/>
      <c r="AV214" s="103"/>
      <c r="AW214" s="103"/>
      <c r="AX214" s="103"/>
      <c r="AY214" s="103"/>
      <c r="AZ214" s="103"/>
      <c r="BA214" s="103"/>
      <c r="BB214" s="103"/>
      <c r="BC214" s="103"/>
      <c r="BD214" s="103"/>
      <c r="BE214" s="103"/>
      <c r="BF214" s="103"/>
      <c r="BG214" s="103"/>
      <c r="BH214" s="103"/>
      <c r="BI214" s="103"/>
      <c r="BJ214" s="103"/>
      <c r="BK214" s="103"/>
      <c r="BL214" s="103"/>
      <c r="BM214" s="103"/>
      <c r="BN214" s="131"/>
      <c r="BO214" s="103"/>
      <c r="BP214" s="103"/>
      <c r="BQ214" s="103"/>
      <c r="BR214" s="103"/>
      <c r="BS214" s="103"/>
      <c r="BT214" s="103"/>
      <c r="BU214" s="103"/>
      <c r="BV214" s="103"/>
      <c r="BW214" s="103"/>
      <c r="BX214" s="103"/>
      <c r="BY214" s="103"/>
      <c r="BZ214" s="103"/>
      <c r="CA214" s="103"/>
      <c r="CB214" s="103"/>
      <c r="CC214" s="103"/>
      <c r="CD214" s="103"/>
      <c r="CE214" s="103"/>
      <c r="CF214" s="103"/>
      <c r="CG214" s="103"/>
    </row>
    <row r="215" spans="1:85" s="1" customFormat="1" x14ac:dyDescent="0.2">
      <c r="A215" s="71"/>
      <c r="B215" s="47"/>
      <c r="C215" s="47"/>
      <c r="D215" s="47"/>
      <c r="E215" s="47"/>
      <c r="F215" s="47"/>
      <c r="G215" s="47"/>
      <c r="AA215" s="11"/>
      <c r="AB215" s="11"/>
      <c r="AC215" s="11"/>
      <c r="AD215" s="11"/>
      <c r="AE215" s="11"/>
      <c r="AF215" s="11"/>
      <c r="AG215" s="103"/>
      <c r="AH215" s="103"/>
      <c r="AI215" s="103"/>
      <c r="AJ215" s="103"/>
      <c r="AK215" s="103"/>
      <c r="AL215" s="103"/>
      <c r="AM215" s="103"/>
      <c r="AN215" s="103"/>
      <c r="AO215" s="103"/>
      <c r="AP215" s="103"/>
      <c r="AQ215" s="103"/>
      <c r="AR215" s="103"/>
      <c r="AS215" s="103"/>
      <c r="AT215" s="103"/>
      <c r="AU215" s="103"/>
      <c r="AV215" s="103"/>
      <c r="AW215" s="103"/>
      <c r="AX215" s="103"/>
      <c r="AY215" s="103"/>
      <c r="AZ215" s="103"/>
      <c r="BA215" s="103"/>
      <c r="BB215" s="103"/>
      <c r="BC215" s="103"/>
      <c r="BD215" s="103"/>
      <c r="BE215" s="103"/>
      <c r="BF215" s="103"/>
      <c r="BG215" s="103"/>
      <c r="BH215" s="103"/>
      <c r="BI215" s="103"/>
      <c r="BJ215" s="103"/>
      <c r="BK215" s="103"/>
      <c r="BL215" s="103"/>
      <c r="BM215" s="103"/>
      <c r="BN215" s="131"/>
      <c r="BO215" s="103"/>
      <c r="BP215" s="103"/>
      <c r="BQ215" s="103"/>
      <c r="BR215" s="103"/>
      <c r="BS215" s="103"/>
      <c r="BT215" s="103"/>
      <c r="BU215" s="103"/>
      <c r="BV215" s="103"/>
      <c r="BW215" s="103"/>
      <c r="BX215" s="103"/>
      <c r="BY215" s="103"/>
      <c r="BZ215" s="103"/>
      <c r="CA215" s="103"/>
      <c r="CB215" s="103"/>
      <c r="CC215" s="103"/>
      <c r="CD215" s="103"/>
      <c r="CE215" s="103"/>
      <c r="CF215" s="103"/>
      <c r="CG215" s="103"/>
    </row>
    <row r="216" spans="1:85" s="1" customFormat="1" x14ac:dyDescent="0.2">
      <c r="A216" s="71"/>
      <c r="B216" s="47"/>
      <c r="C216" s="47"/>
      <c r="D216" s="47"/>
      <c r="E216" s="47"/>
      <c r="F216" s="47"/>
      <c r="G216" s="47"/>
      <c r="AA216" s="11"/>
      <c r="AB216" s="11"/>
      <c r="AC216" s="11"/>
      <c r="AD216" s="11"/>
      <c r="AE216" s="11"/>
      <c r="AF216" s="11"/>
      <c r="AG216" s="103"/>
      <c r="AH216" s="103"/>
      <c r="AI216" s="103"/>
      <c r="AJ216" s="103"/>
      <c r="AK216" s="103"/>
      <c r="AL216" s="103"/>
      <c r="AM216" s="103"/>
      <c r="AN216" s="103"/>
      <c r="AO216" s="103"/>
      <c r="AP216" s="103"/>
      <c r="AQ216" s="103"/>
      <c r="AR216" s="103"/>
      <c r="AS216" s="103"/>
      <c r="AT216" s="103"/>
      <c r="AU216" s="103"/>
      <c r="AV216" s="103"/>
      <c r="AW216" s="103"/>
      <c r="AX216" s="103"/>
      <c r="AY216" s="103"/>
      <c r="AZ216" s="103"/>
      <c r="BA216" s="103"/>
      <c r="BB216" s="103"/>
      <c r="BC216" s="103"/>
      <c r="BD216" s="103"/>
      <c r="BE216" s="103"/>
      <c r="BF216" s="103"/>
      <c r="BG216" s="103"/>
      <c r="BH216" s="103"/>
      <c r="BI216" s="103"/>
      <c r="BJ216" s="103"/>
      <c r="BK216" s="103"/>
      <c r="BL216" s="103"/>
      <c r="BM216" s="103"/>
      <c r="BN216" s="131"/>
      <c r="BO216" s="103"/>
      <c r="BP216" s="103"/>
      <c r="BQ216" s="103"/>
      <c r="BR216" s="103"/>
      <c r="BS216" s="103"/>
      <c r="BT216" s="103"/>
      <c r="BU216" s="103"/>
      <c r="BV216" s="103"/>
      <c r="BW216" s="103"/>
      <c r="BX216" s="103"/>
      <c r="BY216" s="103"/>
      <c r="BZ216" s="103"/>
      <c r="CA216" s="103"/>
      <c r="CB216" s="103"/>
      <c r="CC216" s="103"/>
      <c r="CD216" s="103"/>
      <c r="CE216" s="103"/>
      <c r="CF216" s="103"/>
      <c r="CG216" s="103"/>
    </row>
    <row r="217" spans="1:85" s="1" customFormat="1" x14ac:dyDescent="0.2">
      <c r="A217" s="71"/>
      <c r="B217" s="47"/>
      <c r="C217" s="47"/>
      <c r="D217" s="47"/>
      <c r="E217" s="47"/>
      <c r="F217" s="47"/>
      <c r="G217" s="47"/>
      <c r="AA217" s="11"/>
      <c r="AB217" s="11"/>
      <c r="AC217" s="11"/>
      <c r="AD217" s="11"/>
      <c r="AE217" s="11"/>
      <c r="AF217" s="11"/>
      <c r="AG217" s="103"/>
      <c r="AH217" s="103"/>
      <c r="AI217" s="103"/>
      <c r="AJ217" s="103"/>
      <c r="AK217" s="103"/>
      <c r="AL217" s="103"/>
      <c r="AM217" s="103"/>
      <c r="AN217" s="103"/>
      <c r="AO217" s="103"/>
      <c r="AP217" s="103"/>
      <c r="AQ217" s="103"/>
      <c r="AR217" s="103"/>
      <c r="AS217" s="103"/>
      <c r="AT217" s="103"/>
      <c r="AU217" s="103"/>
      <c r="AV217" s="103"/>
      <c r="AW217" s="103"/>
      <c r="AX217" s="103"/>
      <c r="AY217" s="103"/>
      <c r="AZ217" s="103"/>
      <c r="BA217" s="103"/>
      <c r="BB217" s="103"/>
      <c r="BC217" s="103"/>
      <c r="BD217" s="103"/>
      <c r="BE217" s="103"/>
      <c r="BF217" s="103"/>
      <c r="BG217" s="103"/>
      <c r="BH217" s="103"/>
      <c r="BI217" s="103"/>
      <c r="BJ217" s="103"/>
      <c r="BK217" s="103"/>
      <c r="BL217" s="103"/>
      <c r="BM217" s="103"/>
      <c r="BN217" s="131"/>
      <c r="BO217" s="103"/>
      <c r="BP217" s="103"/>
      <c r="BQ217" s="103"/>
      <c r="BR217" s="103"/>
      <c r="BS217" s="103"/>
      <c r="BT217" s="103"/>
      <c r="BU217" s="103"/>
      <c r="BV217" s="103"/>
      <c r="BW217" s="103"/>
      <c r="BX217" s="103"/>
      <c r="BY217" s="103"/>
      <c r="BZ217" s="103"/>
      <c r="CA217" s="103"/>
      <c r="CB217" s="103"/>
      <c r="CC217" s="103"/>
      <c r="CD217" s="103"/>
      <c r="CE217" s="103"/>
      <c r="CF217" s="103"/>
      <c r="CG217" s="103"/>
    </row>
    <row r="218" spans="1:85" s="1" customFormat="1" x14ac:dyDescent="0.2">
      <c r="A218" s="71"/>
      <c r="B218" s="47"/>
      <c r="C218" s="47"/>
      <c r="D218" s="47"/>
      <c r="E218" s="47"/>
      <c r="F218" s="47"/>
      <c r="G218" s="47"/>
      <c r="AA218" s="11"/>
      <c r="AB218" s="11"/>
      <c r="AC218" s="11"/>
      <c r="AD218" s="11"/>
      <c r="AE218" s="11"/>
      <c r="AF218" s="11"/>
      <c r="AG218" s="103"/>
      <c r="AH218" s="103"/>
      <c r="AI218" s="103"/>
      <c r="AJ218" s="103"/>
      <c r="AK218" s="103"/>
      <c r="AL218" s="103"/>
      <c r="AM218" s="103"/>
      <c r="AN218" s="103"/>
      <c r="AO218" s="103"/>
      <c r="AP218" s="103"/>
      <c r="AQ218" s="103"/>
      <c r="AR218" s="103"/>
      <c r="AS218" s="103"/>
      <c r="AT218" s="103"/>
      <c r="AU218" s="103"/>
      <c r="AV218" s="103"/>
      <c r="AW218" s="103"/>
      <c r="AX218" s="103"/>
      <c r="AY218" s="103"/>
      <c r="AZ218" s="103"/>
      <c r="BA218" s="103"/>
      <c r="BB218" s="103"/>
      <c r="BC218" s="103"/>
      <c r="BD218" s="103"/>
      <c r="BE218" s="103"/>
      <c r="BF218" s="103"/>
      <c r="BG218" s="103"/>
      <c r="BH218" s="103"/>
      <c r="BI218" s="103"/>
      <c r="BJ218" s="103"/>
      <c r="BK218" s="103"/>
      <c r="BL218" s="103"/>
      <c r="BM218" s="103"/>
      <c r="BN218" s="131"/>
      <c r="BO218" s="103"/>
      <c r="BP218" s="103"/>
      <c r="BQ218" s="103"/>
      <c r="BR218" s="103"/>
      <c r="BS218" s="103"/>
      <c r="BT218" s="103"/>
      <c r="BU218" s="103"/>
      <c r="BV218" s="103"/>
      <c r="BW218" s="103"/>
      <c r="BX218" s="103"/>
      <c r="BY218" s="103"/>
      <c r="BZ218" s="103"/>
      <c r="CA218" s="103"/>
      <c r="CB218" s="103"/>
      <c r="CC218" s="103"/>
      <c r="CD218" s="103"/>
      <c r="CE218" s="103"/>
      <c r="CF218" s="103"/>
      <c r="CG218" s="103"/>
    </row>
    <row r="219" spans="1:85" s="1" customFormat="1" x14ac:dyDescent="0.2">
      <c r="A219" s="71"/>
      <c r="B219" s="47"/>
      <c r="C219" s="47"/>
      <c r="D219" s="47"/>
      <c r="E219" s="47"/>
      <c r="F219" s="47"/>
      <c r="G219" s="47"/>
      <c r="AA219" s="11"/>
      <c r="AB219" s="11"/>
      <c r="AC219" s="11"/>
      <c r="AD219" s="11"/>
      <c r="AE219" s="11"/>
      <c r="AF219" s="11"/>
      <c r="AG219" s="103"/>
      <c r="AH219" s="103"/>
      <c r="AI219" s="103"/>
      <c r="AJ219" s="103"/>
      <c r="AK219" s="103"/>
      <c r="AL219" s="103"/>
      <c r="AM219" s="103"/>
      <c r="AN219" s="103"/>
      <c r="AO219" s="103"/>
      <c r="AP219" s="103"/>
      <c r="AQ219" s="103"/>
      <c r="AR219" s="103"/>
      <c r="AS219" s="103"/>
      <c r="AT219" s="103"/>
      <c r="AU219" s="103"/>
      <c r="AV219" s="103"/>
      <c r="AW219" s="103"/>
      <c r="AX219" s="103"/>
      <c r="AY219" s="103"/>
      <c r="AZ219" s="103"/>
      <c r="BA219" s="103"/>
      <c r="BB219" s="103"/>
      <c r="BC219" s="103"/>
      <c r="BD219" s="103"/>
      <c r="BE219" s="103"/>
      <c r="BF219" s="103"/>
      <c r="BG219" s="103"/>
      <c r="BH219" s="103"/>
      <c r="BI219" s="103"/>
      <c r="BJ219" s="103"/>
      <c r="BK219" s="103"/>
      <c r="BL219" s="103"/>
      <c r="BM219" s="103"/>
      <c r="BN219" s="131"/>
      <c r="BO219" s="103"/>
      <c r="BP219" s="103"/>
      <c r="BQ219" s="103"/>
      <c r="BR219" s="103"/>
      <c r="BS219" s="103"/>
      <c r="BT219" s="103"/>
      <c r="BU219" s="103"/>
      <c r="BV219" s="103"/>
      <c r="BW219" s="103"/>
      <c r="BX219" s="103"/>
      <c r="BY219" s="103"/>
      <c r="BZ219" s="103"/>
      <c r="CA219" s="103"/>
      <c r="CB219" s="103"/>
      <c r="CC219" s="103"/>
      <c r="CD219" s="103"/>
      <c r="CE219" s="103"/>
      <c r="CF219" s="103"/>
      <c r="CG219" s="103"/>
    </row>
    <row r="220" spans="1:85" s="1" customFormat="1" x14ac:dyDescent="0.2">
      <c r="A220" s="71"/>
      <c r="B220" s="47"/>
      <c r="C220" s="47"/>
      <c r="D220" s="47"/>
      <c r="E220" s="47"/>
      <c r="F220" s="47"/>
      <c r="G220" s="47"/>
      <c r="AA220" s="11"/>
      <c r="AB220" s="11"/>
      <c r="AC220" s="11"/>
      <c r="AD220" s="11"/>
      <c r="AE220" s="11"/>
      <c r="AF220" s="11"/>
      <c r="AG220" s="103"/>
      <c r="AH220" s="103"/>
      <c r="AI220" s="103"/>
      <c r="AJ220" s="103"/>
      <c r="AK220" s="103"/>
      <c r="AL220" s="103"/>
      <c r="AM220" s="103"/>
      <c r="AN220" s="103"/>
      <c r="AO220" s="103"/>
      <c r="AP220" s="103"/>
      <c r="AQ220" s="103"/>
      <c r="AR220" s="103"/>
      <c r="AS220" s="103"/>
      <c r="AT220" s="103"/>
      <c r="AU220" s="103"/>
      <c r="AV220" s="103"/>
      <c r="AW220" s="103"/>
      <c r="AX220" s="103"/>
      <c r="AY220" s="103"/>
      <c r="AZ220" s="103"/>
      <c r="BA220" s="103"/>
      <c r="BB220" s="103"/>
      <c r="BC220" s="103"/>
      <c r="BD220" s="103"/>
      <c r="BE220" s="103"/>
      <c r="BF220" s="103"/>
      <c r="BG220" s="103"/>
      <c r="BH220" s="103"/>
      <c r="BI220" s="103"/>
      <c r="BJ220" s="103"/>
      <c r="BK220" s="103"/>
      <c r="BL220" s="103"/>
      <c r="BM220" s="103"/>
      <c r="BN220" s="131"/>
      <c r="BO220" s="103"/>
      <c r="BP220" s="103"/>
      <c r="BQ220" s="103"/>
      <c r="BR220" s="103"/>
      <c r="BS220" s="103"/>
      <c r="BT220" s="103"/>
      <c r="BU220" s="103"/>
      <c r="BV220" s="103"/>
      <c r="BW220" s="103"/>
      <c r="BX220" s="103"/>
      <c r="BY220" s="103"/>
      <c r="BZ220" s="103"/>
      <c r="CA220" s="103"/>
      <c r="CB220" s="103"/>
      <c r="CC220" s="103"/>
      <c r="CD220" s="103"/>
      <c r="CE220" s="103"/>
      <c r="CF220" s="103"/>
      <c r="CG220" s="103"/>
    </row>
    <row r="221" spans="1:85" s="1" customFormat="1" x14ac:dyDescent="0.2">
      <c r="A221" s="71"/>
      <c r="B221" s="47"/>
      <c r="C221" s="47"/>
      <c r="D221" s="47"/>
      <c r="E221" s="47"/>
      <c r="F221" s="47"/>
      <c r="G221" s="47"/>
      <c r="AA221" s="11"/>
      <c r="AB221" s="11"/>
      <c r="AC221" s="11"/>
      <c r="AD221" s="11"/>
      <c r="AE221" s="11"/>
      <c r="AF221" s="11"/>
      <c r="AG221" s="103"/>
      <c r="AH221" s="103"/>
      <c r="AI221" s="103"/>
      <c r="AJ221" s="103"/>
      <c r="AK221" s="103"/>
      <c r="AL221" s="103"/>
      <c r="AM221" s="103"/>
      <c r="AN221" s="103"/>
      <c r="AO221" s="103"/>
      <c r="AP221" s="103"/>
      <c r="AQ221" s="103"/>
      <c r="AR221" s="103"/>
      <c r="AS221" s="103"/>
      <c r="AT221" s="103"/>
      <c r="AU221" s="103"/>
      <c r="AV221" s="103"/>
      <c r="AW221" s="103"/>
      <c r="AX221" s="103"/>
      <c r="AY221" s="103"/>
      <c r="AZ221" s="103"/>
      <c r="BA221" s="103"/>
      <c r="BB221" s="103"/>
      <c r="BC221" s="103"/>
      <c r="BD221" s="103"/>
      <c r="BE221" s="103"/>
      <c r="BF221" s="103"/>
      <c r="BG221" s="103"/>
      <c r="BH221" s="103"/>
      <c r="BI221" s="103"/>
      <c r="BJ221" s="103"/>
      <c r="BK221" s="103"/>
      <c r="BL221" s="103"/>
      <c r="BM221" s="103"/>
      <c r="BN221" s="131"/>
      <c r="BO221" s="103"/>
      <c r="BP221" s="103"/>
      <c r="BQ221" s="103"/>
      <c r="BR221" s="103"/>
      <c r="BS221" s="103"/>
      <c r="BT221" s="103"/>
      <c r="BU221" s="103"/>
      <c r="BV221" s="103"/>
      <c r="BW221" s="103"/>
      <c r="BX221" s="103"/>
      <c r="BY221" s="103"/>
      <c r="BZ221" s="103"/>
      <c r="CA221" s="103"/>
      <c r="CB221" s="103"/>
      <c r="CC221" s="103"/>
      <c r="CD221" s="103"/>
      <c r="CE221" s="103"/>
      <c r="CF221" s="103"/>
      <c r="CG221" s="103"/>
    </row>
    <row r="222" spans="1:85" s="1" customFormat="1" x14ac:dyDescent="0.2">
      <c r="A222" s="71"/>
      <c r="B222" s="47"/>
      <c r="C222" s="47"/>
      <c r="D222" s="47"/>
      <c r="E222" s="47"/>
      <c r="F222" s="47"/>
      <c r="G222" s="47"/>
      <c r="AA222" s="11"/>
      <c r="AB222" s="11"/>
      <c r="AC222" s="11"/>
      <c r="AD222" s="11"/>
      <c r="AE222" s="11"/>
      <c r="AF222" s="11"/>
      <c r="AG222" s="103"/>
      <c r="AH222" s="103"/>
      <c r="AI222" s="103"/>
      <c r="AJ222" s="103"/>
      <c r="AK222" s="103"/>
      <c r="AL222" s="103"/>
      <c r="AM222" s="103"/>
      <c r="AN222" s="103"/>
      <c r="AO222" s="103"/>
      <c r="AP222" s="103"/>
      <c r="AQ222" s="103"/>
      <c r="AR222" s="103"/>
      <c r="AS222" s="103"/>
      <c r="AT222" s="103"/>
      <c r="AU222" s="103"/>
      <c r="AV222" s="103"/>
      <c r="AW222" s="103"/>
      <c r="AX222" s="103"/>
      <c r="AY222" s="103"/>
      <c r="AZ222" s="103"/>
      <c r="BA222" s="103"/>
      <c r="BB222" s="103"/>
      <c r="BC222" s="103"/>
      <c r="BD222" s="103"/>
      <c r="BE222" s="103"/>
      <c r="BF222" s="103"/>
      <c r="BG222" s="103"/>
      <c r="BH222" s="103"/>
      <c r="BI222" s="103"/>
      <c r="BJ222" s="103"/>
      <c r="BK222" s="103"/>
      <c r="BL222" s="103"/>
      <c r="BM222" s="103"/>
      <c r="BN222" s="131"/>
      <c r="BO222" s="103"/>
      <c r="BP222" s="103"/>
      <c r="BQ222" s="103"/>
      <c r="BR222" s="103"/>
      <c r="BS222" s="103"/>
      <c r="BT222" s="103"/>
      <c r="BU222" s="103"/>
      <c r="BV222" s="103"/>
      <c r="BW222" s="103"/>
      <c r="BX222" s="103"/>
      <c r="BY222" s="103"/>
      <c r="BZ222" s="103"/>
      <c r="CA222" s="103"/>
      <c r="CB222" s="103"/>
      <c r="CC222" s="103"/>
      <c r="CD222" s="103"/>
      <c r="CE222" s="103"/>
      <c r="CF222" s="103"/>
      <c r="CG222" s="103"/>
    </row>
    <row r="223" spans="1:85" s="1" customFormat="1" x14ac:dyDescent="0.2">
      <c r="A223" s="71"/>
      <c r="B223" s="47"/>
      <c r="C223" s="47"/>
      <c r="D223" s="47"/>
      <c r="E223" s="47"/>
      <c r="F223" s="47"/>
      <c r="G223" s="47"/>
      <c r="AA223" s="11"/>
      <c r="AB223" s="11"/>
      <c r="AC223" s="11"/>
      <c r="AD223" s="11"/>
      <c r="AE223" s="11"/>
      <c r="AF223" s="11"/>
      <c r="AG223" s="103"/>
      <c r="AH223" s="103"/>
      <c r="AI223" s="103"/>
      <c r="AJ223" s="103"/>
      <c r="AK223" s="103"/>
      <c r="AL223" s="103"/>
      <c r="AM223" s="103"/>
      <c r="AN223" s="103"/>
      <c r="AO223" s="103"/>
      <c r="AP223" s="103"/>
      <c r="AQ223" s="103"/>
      <c r="AR223" s="103"/>
      <c r="AS223" s="103"/>
      <c r="AT223" s="103"/>
      <c r="AU223" s="103"/>
      <c r="AV223" s="103"/>
      <c r="AW223" s="103"/>
      <c r="AX223" s="103"/>
      <c r="AY223" s="103"/>
      <c r="AZ223" s="103"/>
      <c r="BA223" s="103"/>
      <c r="BB223" s="103"/>
      <c r="BC223" s="103"/>
      <c r="BD223" s="103"/>
      <c r="BE223" s="103"/>
      <c r="BF223" s="103"/>
      <c r="BG223" s="103"/>
      <c r="BH223" s="103"/>
      <c r="BI223" s="103"/>
      <c r="BJ223" s="103"/>
      <c r="BK223" s="103"/>
      <c r="BL223" s="103"/>
      <c r="BM223" s="103"/>
      <c r="BN223" s="131"/>
      <c r="BO223" s="103"/>
      <c r="BP223" s="103"/>
      <c r="BQ223" s="103"/>
      <c r="BR223" s="103"/>
      <c r="BS223" s="103"/>
      <c r="BT223" s="103"/>
      <c r="BU223" s="103"/>
      <c r="BV223" s="103"/>
      <c r="BW223" s="103"/>
      <c r="BX223" s="103"/>
      <c r="BY223" s="103"/>
      <c r="BZ223" s="103"/>
      <c r="CA223" s="103"/>
      <c r="CB223" s="103"/>
      <c r="CC223" s="103"/>
      <c r="CD223" s="103"/>
      <c r="CE223" s="103"/>
      <c r="CF223" s="103"/>
      <c r="CG223" s="103"/>
    </row>
    <row r="224" spans="1:85" s="1" customFormat="1" x14ac:dyDescent="0.2">
      <c r="A224" s="71"/>
      <c r="B224" s="47"/>
      <c r="C224" s="47"/>
      <c r="D224" s="47"/>
      <c r="E224" s="47"/>
      <c r="F224" s="47"/>
      <c r="G224" s="47"/>
      <c r="AA224" s="11"/>
      <c r="AB224" s="11"/>
      <c r="AC224" s="11"/>
      <c r="AD224" s="11"/>
      <c r="AE224" s="11"/>
      <c r="AF224" s="11"/>
      <c r="AG224" s="103"/>
      <c r="AH224" s="103"/>
      <c r="AI224" s="103"/>
      <c r="AJ224" s="103"/>
      <c r="AK224" s="103"/>
      <c r="AL224" s="103"/>
      <c r="AM224" s="103"/>
      <c r="AN224" s="103"/>
      <c r="AO224" s="103"/>
      <c r="AP224" s="103"/>
      <c r="AQ224" s="103"/>
      <c r="AR224" s="103"/>
      <c r="AS224" s="103"/>
      <c r="AT224" s="103"/>
      <c r="AU224" s="103"/>
      <c r="AV224" s="103"/>
      <c r="AW224" s="103"/>
      <c r="AX224" s="103"/>
      <c r="AY224" s="103"/>
      <c r="AZ224" s="103"/>
      <c r="BA224" s="103"/>
      <c r="BB224" s="103"/>
      <c r="BC224" s="103"/>
      <c r="BD224" s="103"/>
      <c r="BE224" s="103"/>
      <c r="BF224" s="103"/>
      <c r="BG224" s="103"/>
      <c r="BH224" s="103"/>
      <c r="BI224" s="103"/>
      <c r="BJ224" s="103"/>
      <c r="BK224" s="103"/>
      <c r="BL224" s="103"/>
      <c r="BM224" s="103"/>
      <c r="BN224" s="131"/>
      <c r="BO224" s="103"/>
      <c r="BP224" s="103"/>
      <c r="BQ224" s="103"/>
      <c r="BR224" s="103"/>
      <c r="BS224" s="103"/>
      <c r="BT224" s="103"/>
      <c r="BU224" s="103"/>
      <c r="BV224" s="103"/>
      <c r="BW224" s="103"/>
      <c r="BX224" s="103"/>
      <c r="BY224" s="103"/>
      <c r="BZ224" s="103"/>
      <c r="CA224" s="103"/>
      <c r="CB224" s="103"/>
      <c r="CC224" s="103"/>
      <c r="CD224" s="103"/>
      <c r="CE224" s="103"/>
      <c r="CF224" s="103"/>
      <c r="CG224" s="103"/>
    </row>
    <row r="225" spans="1:85" s="1" customFormat="1" x14ac:dyDescent="0.2">
      <c r="A225" s="71"/>
      <c r="B225" s="47"/>
      <c r="C225" s="47"/>
      <c r="D225" s="47"/>
      <c r="E225" s="47"/>
      <c r="F225" s="47"/>
      <c r="G225" s="47"/>
      <c r="AA225" s="11"/>
      <c r="AB225" s="11"/>
      <c r="AC225" s="11"/>
      <c r="AD225" s="11"/>
      <c r="AE225" s="11"/>
      <c r="AF225" s="11"/>
      <c r="AG225" s="103"/>
      <c r="AH225" s="103"/>
      <c r="AI225" s="103"/>
      <c r="AJ225" s="103"/>
      <c r="AK225" s="103"/>
      <c r="AL225" s="103"/>
      <c r="AM225" s="103"/>
      <c r="AN225" s="103"/>
      <c r="AO225" s="103"/>
      <c r="AP225" s="103"/>
      <c r="AQ225" s="103"/>
      <c r="AR225" s="103"/>
      <c r="AS225" s="103"/>
      <c r="AT225" s="103"/>
      <c r="AU225" s="103"/>
      <c r="AV225" s="103"/>
      <c r="AW225" s="103"/>
      <c r="AX225" s="103"/>
      <c r="AY225" s="103"/>
      <c r="AZ225" s="103"/>
      <c r="BA225" s="103"/>
      <c r="BB225" s="103"/>
      <c r="BC225" s="103"/>
      <c r="BD225" s="103"/>
      <c r="BE225" s="103"/>
      <c r="BF225" s="103"/>
      <c r="BG225" s="103"/>
      <c r="BH225" s="103"/>
      <c r="BI225" s="103"/>
      <c r="BJ225" s="103"/>
      <c r="BK225" s="103"/>
      <c r="BL225" s="103"/>
      <c r="BM225" s="103"/>
      <c r="BN225" s="131"/>
      <c r="BO225" s="103"/>
      <c r="BP225" s="103"/>
      <c r="BQ225" s="103"/>
      <c r="BR225" s="103"/>
      <c r="BS225" s="103"/>
      <c r="BT225" s="103"/>
      <c r="BU225" s="103"/>
      <c r="BV225" s="103"/>
      <c r="BW225" s="103"/>
      <c r="BX225" s="103"/>
      <c r="BY225" s="103"/>
      <c r="BZ225" s="103"/>
      <c r="CA225" s="103"/>
      <c r="CB225" s="103"/>
      <c r="CC225" s="103"/>
      <c r="CD225" s="103"/>
      <c r="CE225" s="103"/>
      <c r="CF225" s="103"/>
      <c r="CG225" s="103"/>
    </row>
    <row r="226" spans="1:85" s="1" customFormat="1" x14ac:dyDescent="0.2">
      <c r="A226" s="71"/>
      <c r="B226" s="47"/>
      <c r="C226" s="47"/>
      <c r="D226" s="47"/>
      <c r="E226" s="47"/>
      <c r="F226" s="47"/>
      <c r="G226" s="47"/>
      <c r="AA226" s="11"/>
      <c r="AB226" s="11"/>
      <c r="AC226" s="11"/>
      <c r="AD226" s="11"/>
      <c r="AE226" s="11"/>
      <c r="AF226" s="11"/>
      <c r="AG226" s="103"/>
      <c r="AH226" s="103"/>
      <c r="AI226" s="103"/>
      <c r="AJ226" s="103"/>
      <c r="AK226" s="103"/>
      <c r="AL226" s="103"/>
      <c r="AM226" s="103"/>
      <c r="AN226" s="103"/>
      <c r="AO226" s="103"/>
      <c r="AP226" s="103"/>
      <c r="AQ226" s="103"/>
      <c r="AR226" s="103"/>
      <c r="AS226" s="103"/>
      <c r="AT226" s="103"/>
      <c r="AU226" s="103"/>
      <c r="AV226" s="103"/>
      <c r="AW226" s="103"/>
      <c r="AX226" s="103"/>
      <c r="AY226" s="103"/>
      <c r="AZ226" s="103"/>
      <c r="BA226" s="103"/>
      <c r="BB226" s="103"/>
      <c r="BC226" s="103"/>
      <c r="BD226" s="103"/>
      <c r="BE226" s="103"/>
      <c r="BF226" s="103"/>
      <c r="BG226" s="103"/>
      <c r="BH226" s="103"/>
      <c r="BI226" s="103"/>
      <c r="BJ226" s="103"/>
      <c r="BK226" s="103"/>
      <c r="BL226" s="103"/>
      <c r="BM226" s="103"/>
      <c r="BN226" s="131"/>
      <c r="BO226" s="103"/>
      <c r="BP226" s="103"/>
      <c r="BQ226" s="103"/>
      <c r="BR226" s="103"/>
      <c r="BS226" s="103"/>
      <c r="BT226" s="103"/>
      <c r="BU226" s="103"/>
      <c r="BV226" s="103"/>
      <c r="BW226" s="103"/>
      <c r="BX226" s="103"/>
      <c r="BY226" s="103"/>
      <c r="BZ226" s="103"/>
      <c r="CA226" s="103"/>
      <c r="CB226" s="103"/>
      <c r="CC226" s="103"/>
      <c r="CD226" s="103"/>
      <c r="CE226" s="103"/>
      <c r="CF226" s="103"/>
      <c r="CG226" s="103"/>
    </row>
    <row r="227" spans="1:85" s="1" customFormat="1" x14ac:dyDescent="0.2">
      <c r="A227" s="71"/>
      <c r="B227" s="47"/>
      <c r="C227" s="47"/>
      <c r="D227" s="47"/>
      <c r="E227" s="47"/>
      <c r="F227" s="47"/>
      <c r="G227" s="47"/>
      <c r="AA227" s="11"/>
      <c r="AB227" s="11"/>
      <c r="AC227" s="11"/>
      <c r="AD227" s="11"/>
      <c r="AE227" s="11"/>
      <c r="AF227" s="11"/>
      <c r="AG227" s="103"/>
      <c r="AH227" s="103"/>
      <c r="AI227" s="103"/>
      <c r="AJ227" s="103"/>
      <c r="AK227" s="103"/>
      <c r="AL227" s="103"/>
      <c r="AM227" s="103"/>
      <c r="AN227" s="103"/>
      <c r="AO227" s="103"/>
      <c r="AP227" s="103"/>
      <c r="AQ227" s="103"/>
      <c r="AR227" s="103"/>
      <c r="AS227" s="103"/>
      <c r="AT227" s="103"/>
      <c r="AU227" s="103"/>
      <c r="AV227" s="103"/>
      <c r="AW227" s="103"/>
      <c r="AX227" s="103"/>
      <c r="AY227" s="103"/>
      <c r="AZ227" s="103"/>
      <c r="BA227" s="103"/>
      <c r="BB227" s="103"/>
      <c r="BC227" s="103"/>
      <c r="BD227" s="103"/>
      <c r="BE227" s="103"/>
      <c r="BF227" s="103"/>
      <c r="BG227" s="103"/>
      <c r="BH227" s="103"/>
      <c r="BI227" s="103"/>
      <c r="BJ227" s="103"/>
      <c r="BK227" s="103"/>
      <c r="BL227" s="103"/>
      <c r="BM227" s="103"/>
      <c r="BN227" s="131"/>
      <c r="BO227" s="103"/>
      <c r="BP227" s="103"/>
      <c r="BQ227" s="103"/>
      <c r="BR227" s="103"/>
      <c r="BS227" s="103"/>
      <c r="BT227" s="103"/>
      <c r="BU227" s="103"/>
      <c r="BV227" s="103"/>
      <c r="BW227" s="103"/>
      <c r="BX227" s="103"/>
      <c r="BY227" s="103"/>
      <c r="BZ227" s="103"/>
      <c r="CA227" s="103"/>
      <c r="CB227" s="103"/>
      <c r="CC227" s="103"/>
      <c r="CD227" s="103"/>
      <c r="CE227" s="103"/>
      <c r="CF227" s="103"/>
      <c r="CG227" s="103"/>
    </row>
    <row r="228" spans="1:85" s="1" customFormat="1" x14ac:dyDescent="0.2">
      <c r="A228" s="71"/>
      <c r="B228" s="47"/>
      <c r="C228" s="47"/>
      <c r="D228" s="47"/>
      <c r="E228" s="47"/>
      <c r="F228" s="47"/>
      <c r="G228" s="47"/>
      <c r="AA228" s="11"/>
      <c r="AB228" s="11"/>
      <c r="AC228" s="11"/>
      <c r="AD228" s="11"/>
      <c r="AE228" s="11"/>
      <c r="AF228" s="11"/>
      <c r="AG228" s="103"/>
      <c r="AH228" s="103"/>
      <c r="AI228" s="103"/>
      <c r="AJ228" s="103"/>
      <c r="AK228" s="103"/>
      <c r="AL228" s="103"/>
      <c r="AM228" s="103"/>
      <c r="AN228" s="103"/>
      <c r="AO228" s="103"/>
      <c r="AP228" s="103"/>
      <c r="AQ228" s="103"/>
      <c r="AR228" s="103"/>
      <c r="AS228" s="103"/>
      <c r="AT228" s="103"/>
      <c r="AU228" s="103"/>
      <c r="AV228" s="103"/>
      <c r="AW228" s="103"/>
      <c r="AX228" s="103"/>
      <c r="AY228" s="103"/>
      <c r="AZ228" s="103"/>
      <c r="BA228" s="103"/>
      <c r="BB228" s="103"/>
      <c r="BC228" s="103"/>
      <c r="BD228" s="103"/>
      <c r="BE228" s="103"/>
      <c r="BF228" s="103"/>
      <c r="BG228" s="103"/>
      <c r="BH228" s="103"/>
      <c r="BI228" s="103"/>
      <c r="BJ228" s="103"/>
      <c r="BK228" s="103"/>
      <c r="BL228" s="103"/>
      <c r="BM228" s="103"/>
      <c r="BN228" s="131"/>
      <c r="BO228" s="103"/>
      <c r="BP228" s="103"/>
      <c r="BQ228" s="103"/>
      <c r="BR228" s="103"/>
      <c r="BS228" s="103"/>
      <c r="BT228" s="103"/>
      <c r="BU228" s="103"/>
      <c r="BV228" s="103"/>
      <c r="BW228" s="103"/>
      <c r="BX228" s="103"/>
      <c r="BY228" s="103"/>
      <c r="BZ228" s="103"/>
      <c r="CA228" s="103"/>
      <c r="CB228" s="103"/>
      <c r="CC228" s="103"/>
      <c r="CD228" s="103"/>
      <c r="CE228" s="103"/>
      <c r="CF228" s="103"/>
      <c r="CG228" s="103"/>
    </row>
    <row r="229" spans="1:85" s="1" customFormat="1" x14ac:dyDescent="0.2">
      <c r="A229" s="71"/>
      <c r="B229" s="47"/>
      <c r="C229" s="47"/>
      <c r="D229" s="47"/>
      <c r="E229" s="47"/>
      <c r="F229" s="47"/>
      <c r="G229" s="47"/>
      <c r="AA229" s="11"/>
      <c r="AB229" s="11"/>
      <c r="AC229" s="11"/>
      <c r="AD229" s="11"/>
      <c r="AE229" s="11"/>
      <c r="AF229" s="11"/>
      <c r="AG229" s="103"/>
      <c r="AH229" s="103"/>
      <c r="AI229" s="103"/>
      <c r="AJ229" s="103"/>
      <c r="AK229" s="103"/>
      <c r="AL229" s="103"/>
      <c r="AM229" s="103"/>
      <c r="AN229" s="103"/>
      <c r="AO229" s="103"/>
      <c r="AP229" s="103"/>
      <c r="AQ229" s="103"/>
      <c r="AR229" s="103"/>
      <c r="AS229" s="103"/>
      <c r="AT229" s="103"/>
      <c r="AU229" s="103"/>
      <c r="AV229" s="103"/>
      <c r="AW229" s="103"/>
      <c r="AX229" s="103"/>
      <c r="AY229" s="103"/>
      <c r="AZ229" s="103"/>
      <c r="BA229" s="103"/>
      <c r="BB229" s="103"/>
      <c r="BC229" s="103"/>
      <c r="BD229" s="103"/>
      <c r="BE229" s="103"/>
      <c r="BF229" s="103"/>
      <c r="BG229" s="103"/>
      <c r="BH229" s="103"/>
      <c r="BI229" s="103"/>
      <c r="BJ229" s="103"/>
      <c r="BK229" s="103"/>
      <c r="BL229" s="103"/>
      <c r="BM229" s="103"/>
      <c r="BN229" s="131"/>
      <c r="BO229" s="103"/>
      <c r="BP229" s="103"/>
      <c r="BQ229" s="103"/>
      <c r="BR229" s="103"/>
      <c r="BS229" s="103"/>
      <c r="BT229" s="103"/>
      <c r="BU229" s="103"/>
      <c r="BV229" s="103"/>
      <c r="BW229" s="103"/>
      <c r="BX229" s="103"/>
      <c r="BY229" s="103"/>
      <c r="BZ229" s="103"/>
      <c r="CA229" s="103"/>
      <c r="CB229" s="103"/>
      <c r="CC229" s="103"/>
      <c r="CD229" s="103"/>
      <c r="CE229" s="103"/>
      <c r="CF229" s="103"/>
      <c r="CG229" s="103"/>
    </row>
    <row r="230" spans="1:85" s="1" customFormat="1" x14ac:dyDescent="0.2">
      <c r="A230" s="71"/>
      <c r="B230" s="47"/>
      <c r="C230" s="47"/>
      <c r="D230" s="47"/>
      <c r="E230" s="47"/>
      <c r="F230" s="47"/>
      <c r="G230" s="47"/>
      <c r="AA230" s="11"/>
      <c r="AB230" s="11"/>
      <c r="AC230" s="11"/>
      <c r="AD230" s="11"/>
      <c r="AE230" s="11"/>
      <c r="AF230" s="11"/>
      <c r="AG230" s="103"/>
      <c r="AH230" s="103"/>
      <c r="AI230" s="103"/>
      <c r="AJ230" s="103"/>
      <c r="AK230" s="103"/>
      <c r="AL230" s="103"/>
      <c r="AM230" s="103"/>
      <c r="AN230" s="103"/>
      <c r="AO230" s="103"/>
      <c r="AP230" s="103"/>
      <c r="AQ230" s="103"/>
      <c r="AR230" s="103"/>
      <c r="AS230" s="103"/>
      <c r="AT230" s="103"/>
      <c r="AU230" s="103"/>
      <c r="AV230" s="103"/>
      <c r="AW230" s="103"/>
      <c r="AX230" s="103"/>
      <c r="AY230" s="103"/>
      <c r="AZ230" s="103"/>
      <c r="BA230" s="103"/>
      <c r="BB230" s="103"/>
      <c r="BC230" s="103"/>
      <c r="BD230" s="103"/>
      <c r="BE230" s="103"/>
      <c r="BF230" s="103"/>
      <c r="BG230" s="103"/>
      <c r="BH230" s="103"/>
      <c r="BI230" s="103"/>
      <c r="BJ230" s="103"/>
      <c r="BK230" s="103"/>
      <c r="BL230" s="103"/>
      <c r="BM230" s="103"/>
      <c r="BN230" s="131"/>
      <c r="BO230" s="103"/>
      <c r="BP230" s="103"/>
      <c r="BQ230" s="103"/>
      <c r="BR230" s="103"/>
      <c r="BS230" s="103"/>
      <c r="BT230" s="103"/>
      <c r="BU230" s="103"/>
      <c r="BV230" s="103"/>
      <c r="BW230" s="103"/>
      <c r="BX230" s="103"/>
      <c r="BY230" s="103"/>
      <c r="BZ230" s="103"/>
      <c r="CA230" s="103"/>
      <c r="CB230" s="103"/>
      <c r="CC230" s="103"/>
      <c r="CD230" s="103"/>
      <c r="CE230" s="103"/>
      <c r="CF230" s="103"/>
      <c r="CG230" s="103"/>
    </row>
    <row r="231" spans="1:85" s="1" customFormat="1" x14ac:dyDescent="0.2">
      <c r="A231" s="71"/>
      <c r="B231" s="47"/>
      <c r="C231" s="47"/>
      <c r="D231" s="47"/>
      <c r="E231" s="47"/>
      <c r="F231" s="47"/>
      <c r="G231" s="47"/>
      <c r="AA231" s="11"/>
      <c r="AB231" s="11"/>
      <c r="AC231" s="11"/>
      <c r="AD231" s="11"/>
      <c r="AE231" s="11"/>
      <c r="AF231" s="11"/>
      <c r="AG231" s="103"/>
      <c r="AH231" s="103"/>
      <c r="AI231" s="103"/>
      <c r="AJ231" s="103"/>
      <c r="AK231" s="103"/>
      <c r="AL231" s="103"/>
      <c r="AM231" s="103"/>
      <c r="AN231" s="103"/>
      <c r="AO231" s="103"/>
      <c r="AP231" s="103"/>
      <c r="AQ231" s="103"/>
      <c r="AR231" s="103"/>
      <c r="AS231" s="103"/>
      <c r="AT231" s="103"/>
      <c r="AU231" s="103"/>
      <c r="AV231" s="103"/>
      <c r="AW231" s="103"/>
      <c r="AX231" s="103"/>
      <c r="AY231" s="103"/>
      <c r="AZ231" s="103"/>
      <c r="BA231" s="103"/>
      <c r="BB231" s="103"/>
      <c r="BC231" s="103"/>
      <c r="BD231" s="103"/>
      <c r="BE231" s="103"/>
      <c r="BF231" s="103"/>
      <c r="BG231" s="103"/>
      <c r="BH231" s="103"/>
      <c r="BI231" s="103"/>
      <c r="BJ231" s="103"/>
      <c r="BK231" s="103"/>
      <c r="BL231" s="103"/>
      <c r="BM231" s="103"/>
      <c r="BN231" s="131"/>
      <c r="BO231" s="103"/>
      <c r="BP231" s="103"/>
      <c r="BQ231" s="103"/>
      <c r="BR231" s="103"/>
      <c r="BS231" s="103"/>
      <c r="BT231" s="103"/>
      <c r="BU231" s="103"/>
      <c r="BV231" s="103"/>
      <c r="BW231" s="103"/>
      <c r="BX231" s="103"/>
      <c r="BY231" s="103"/>
      <c r="BZ231" s="103"/>
      <c r="CA231" s="103"/>
      <c r="CB231" s="103"/>
      <c r="CC231" s="103"/>
      <c r="CD231" s="103"/>
      <c r="CE231" s="103"/>
      <c r="CF231" s="103"/>
      <c r="CG231" s="103"/>
    </row>
    <row r="232" spans="1:85" s="1" customFormat="1" x14ac:dyDescent="0.2">
      <c r="A232" s="71"/>
      <c r="B232" s="47"/>
      <c r="C232" s="47"/>
      <c r="D232" s="47"/>
      <c r="E232" s="47"/>
      <c r="F232" s="47"/>
      <c r="G232" s="47"/>
      <c r="AA232" s="11"/>
      <c r="AB232" s="11"/>
      <c r="AC232" s="11"/>
      <c r="AD232" s="11"/>
      <c r="AE232" s="11"/>
      <c r="AF232" s="11"/>
      <c r="AG232" s="103"/>
      <c r="AH232" s="103"/>
      <c r="AI232" s="103"/>
      <c r="AJ232" s="103"/>
      <c r="AK232" s="103"/>
      <c r="AL232" s="103"/>
      <c r="AM232" s="103"/>
      <c r="AN232" s="103"/>
      <c r="AO232" s="103"/>
      <c r="AP232" s="103"/>
      <c r="AQ232" s="103"/>
      <c r="AR232" s="103"/>
      <c r="AS232" s="103"/>
      <c r="AT232" s="103"/>
      <c r="AU232" s="103"/>
      <c r="AV232" s="103"/>
      <c r="AW232" s="103"/>
      <c r="AX232" s="103"/>
      <c r="AY232" s="103"/>
      <c r="AZ232" s="103"/>
      <c r="BA232" s="103"/>
      <c r="BB232" s="103"/>
      <c r="BC232" s="103"/>
      <c r="BD232" s="103"/>
      <c r="BE232" s="103"/>
      <c r="BF232" s="103"/>
      <c r="BG232" s="103"/>
      <c r="BH232" s="103"/>
      <c r="BI232" s="103"/>
      <c r="BJ232" s="103"/>
      <c r="BK232" s="103"/>
      <c r="BL232" s="103"/>
      <c r="BM232" s="103"/>
      <c r="BN232" s="131"/>
      <c r="BO232" s="103"/>
      <c r="BP232" s="103"/>
      <c r="BQ232" s="103"/>
      <c r="BR232" s="103"/>
      <c r="BS232" s="103"/>
      <c r="BT232" s="103"/>
      <c r="BU232" s="103"/>
      <c r="BV232" s="103"/>
      <c r="BW232" s="103"/>
      <c r="BX232" s="103"/>
      <c r="BY232" s="103"/>
      <c r="BZ232" s="103"/>
      <c r="CA232" s="103"/>
      <c r="CB232" s="103"/>
      <c r="CC232" s="103"/>
      <c r="CD232" s="103"/>
      <c r="CE232" s="103"/>
      <c r="CF232" s="103"/>
      <c r="CG232" s="103"/>
    </row>
    <row r="233" spans="1:85" s="1" customFormat="1" x14ac:dyDescent="0.2">
      <c r="A233" s="71"/>
      <c r="B233" s="47"/>
      <c r="C233" s="47"/>
      <c r="D233" s="47"/>
      <c r="E233" s="47"/>
      <c r="F233" s="47"/>
      <c r="G233" s="47"/>
      <c r="AA233" s="11"/>
      <c r="AB233" s="11"/>
      <c r="AC233" s="11"/>
      <c r="AD233" s="11"/>
      <c r="AE233" s="11"/>
      <c r="AF233" s="11"/>
      <c r="AG233" s="103"/>
      <c r="AH233" s="103"/>
      <c r="AI233" s="103"/>
      <c r="AJ233" s="103"/>
      <c r="AK233" s="103"/>
      <c r="AL233" s="103"/>
      <c r="AM233" s="103"/>
      <c r="AN233" s="103"/>
      <c r="AO233" s="103"/>
      <c r="AP233" s="103"/>
      <c r="AQ233" s="103"/>
      <c r="AR233" s="103"/>
      <c r="AS233" s="103"/>
      <c r="AT233" s="103"/>
      <c r="AU233" s="103"/>
      <c r="AV233" s="103"/>
      <c r="AW233" s="103"/>
      <c r="AX233" s="103"/>
      <c r="AY233" s="103"/>
      <c r="AZ233" s="103"/>
      <c r="BA233" s="103"/>
      <c r="BB233" s="103"/>
      <c r="BC233" s="103"/>
      <c r="BD233" s="103"/>
      <c r="BE233" s="103"/>
      <c r="BF233" s="103"/>
      <c r="BG233" s="103"/>
      <c r="BH233" s="103"/>
      <c r="BI233" s="103"/>
      <c r="BJ233" s="103"/>
      <c r="BK233" s="103"/>
      <c r="BL233" s="103"/>
      <c r="BM233" s="103"/>
      <c r="BN233" s="131"/>
      <c r="BO233" s="103"/>
      <c r="BP233" s="103"/>
      <c r="BQ233" s="103"/>
      <c r="BR233" s="103"/>
      <c r="BS233" s="103"/>
      <c r="BT233" s="103"/>
      <c r="BU233" s="103"/>
      <c r="BV233" s="103"/>
      <c r="BW233" s="103"/>
      <c r="BX233" s="103"/>
      <c r="BY233" s="103"/>
      <c r="BZ233" s="103"/>
      <c r="CA233" s="103"/>
      <c r="CB233" s="103"/>
      <c r="CC233" s="103"/>
      <c r="CD233" s="103"/>
      <c r="CE233" s="103"/>
      <c r="CF233" s="103"/>
      <c r="CG233" s="103"/>
    </row>
    <row r="234" spans="1:85" s="1" customFormat="1" x14ac:dyDescent="0.2">
      <c r="A234" s="71"/>
      <c r="B234" s="47"/>
      <c r="C234" s="47"/>
      <c r="D234" s="47"/>
      <c r="E234" s="47"/>
      <c r="F234" s="47"/>
      <c r="G234" s="47"/>
      <c r="AA234" s="11"/>
      <c r="AB234" s="11"/>
      <c r="AC234" s="11"/>
      <c r="AD234" s="11"/>
      <c r="AE234" s="11"/>
      <c r="AF234" s="11"/>
      <c r="AG234" s="103"/>
      <c r="AH234" s="103"/>
      <c r="AI234" s="103"/>
      <c r="AJ234" s="103"/>
      <c r="AK234" s="103"/>
      <c r="AL234" s="103"/>
      <c r="AM234" s="103"/>
      <c r="AN234" s="103"/>
      <c r="AO234" s="103"/>
      <c r="AP234" s="103"/>
      <c r="AQ234" s="103"/>
      <c r="AR234" s="103"/>
      <c r="AS234" s="103"/>
      <c r="AT234" s="103"/>
      <c r="AU234" s="103"/>
      <c r="AV234" s="103"/>
      <c r="AW234" s="103"/>
      <c r="AX234" s="103"/>
      <c r="AY234" s="103"/>
      <c r="AZ234" s="103"/>
      <c r="BA234" s="103"/>
      <c r="BB234" s="103"/>
      <c r="BC234" s="103"/>
      <c r="BD234" s="103"/>
      <c r="BE234" s="103"/>
      <c r="BF234" s="103"/>
      <c r="BG234" s="103"/>
      <c r="BH234" s="103"/>
      <c r="BI234" s="103"/>
      <c r="BJ234" s="103"/>
      <c r="BK234" s="103"/>
      <c r="BL234" s="103"/>
      <c r="BM234" s="103"/>
      <c r="BN234" s="131"/>
      <c r="BO234" s="103"/>
      <c r="BP234" s="103"/>
      <c r="BQ234" s="103"/>
      <c r="BR234" s="103"/>
      <c r="BS234" s="103"/>
      <c r="BT234" s="103"/>
      <c r="BU234" s="103"/>
      <c r="BV234" s="103"/>
      <c r="BW234" s="103"/>
      <c r="BX234" s="103"/>
      <c r="BY234" s="103"/>
      <c r="BZ234" s="103"/>
      <c r="CA234" s="103"/>
      <c r="CB234" s="103"/>
      <c r="CC234" s="103"/>
      <c r="CD234" s="103"/>
      <c r="CE234" s="103"/>
      <c r="CF234" s="103"/>
      <c r="CG234" s="103"/>
    </row>
    <row r="235" spans="1:85" s="1" customFormat="1" x14ac:dyDescent="0.2">
      <c r="A235" s="71"/>
      <c r="B235" s="47"/>
      <c r="C235" s="47"/>
      <c r="D235" s="47"/>
      <c r="E235" s="47"/>
      <c r="F235" s="47"/>
      <c r="G235" s="47"/>
      <c r="AA235" s="11"/>
      <c r="AB235" s="11"/>
      <c r="AC235" s="11"/>
      <c r="AD235" s="11"/>
      <c r="AE235" s="11"/>
      <c r="AF235" s="11"/>
      <c r="AG235" s="103"/>
      <c r="AH235" s="103"/>
      <c r="AI235" s="103"/>
      <c r="AJ235" s="103"/>
      <c r="AK235" s="103"/>
      <c r="AL235" s="103"/>
      <c r="AM235" s="103"/>
      <c r="AN235" s="103"/>
      <c r="AO235" s="103"/>
      <c r="AP235" s="103"/>
      <c r="AQ235" s="103"/>
      <c r="AR235" s="103"/>
      <c r="AS235" s="103"/>
      <c r="AT235" s="103"/>
      <c r="AU235" s="103"/>
      <c r="AV235" s="103"/>
      <c r="AW235" s="103"/>
      <c r="AX235" s="103"/>
      <c r="AY235" s="103"/>
      <c r="AZ235" s="103"/>
      <c r="BA235" s="103"/>
      <c r="BB235" s="103"/>
      <c r="BC235" s="103"/>
      <c r="BD235" s="103"/>
      <c r="BE235" s="103"/>
      <c r="BF235" s="103"/>
      <c r="BG235" s="103"/>
      <c r="BH235" s="103"/>
      <c r="BI235" s="103"/>
      <c r="BJ235" s="103"/>
      <c r="BK235" s="103"/>
      <c r="BL235" s="103"/>
      <c r="BM235" s="103"/>
      <c r="BN235" s="131"/>
      <c r="BO235" s="103"/>
      <c r="BP235" s="103"/>
      <c r="BQ235" s="103"/>
      <c r="BR235" s="103"/>
      <c r="BS235" s="103"/>
      <c r="BT235" s="103"/>
      <c r="BU235" s="103"/>
      <c r="BV235" s="103"/>
      <c r="BW235" s="103"/>
      <c r="BX235" s="103"/>
      <c r="BY235" s="103"/>
      <c r="BZ235" s="103"/>
      <c r="CA235" s="103"/>
      <c r="CB235" s="103"/>
      <c r="CC235" s="103"/>
      <c r="CD235" s="103"/>
      <c r="CE235" s="103"/>
      <c r="CF235" s="103"/>
      <c r="CG235" s="103"/>
    </row>
    <row r="236" spans="1:85" s="1" customFormat="1" x14ac:dyDescent="0.2">
      <c r="A236" s="71"/>
      <c r="B236" s="47"/>
      <c r="C236" s="47"/>
      <c r="D236" s="47"/>
      <c r="E236" s="47"/>
      <c r="F236" s="47"/>
      <c r="G236" s="47"/>
      <c r="AA236" s="11"/>
      <c r="AB236" s="11"/>
      <c r="AC236" s="11"/>
      <c r="AD236" s="11"/>
      <c r="AE236" s="11"/>
      <c r="AF236" s="11"/>
      <c r="AG236" s="103"/>
      <c r="AH236" s="103"/>
      <c r="AI236" s="103"/>
      <c r="AJ236" s="103"/>
      <c r="AK236" s="103"/>
      <c r="AL236" s="103"/>
      <c r="AM236" s="103"/>
      <c r="AN236" s="103"/>
      <c r="AO236" s="103"/>
      <c r="AP236" s="103"/>
      <c r="AQ236" s="103"/>
      <c r="AR236" s="103"/>
      <c r="AS236" s="103"/>
      <c r="AT236" s="103"/>
      <c r="AU236" s="103"/>
      <c r="AV236" s="103"/>
      <c r="AW236" s="103"/>
      <c r="AX236" s="103"/>
      <c r="AY236" s="103"/>
      <c r="AZ236" s="103"/>
      <c r="BA236" s="103"/>
      <c r="BB236" s="103"/>
      <c r="BC236" s="103"/>
      <c r="BD236" s="103"/>
      <c r="BE236" s="103"/>
      <c r="BF236" s="103"/>
      <c r="BG236" s="103"/>
      <c r="BH236" s="103"/>
      <c r="BI236" s="103"/>
      <c r="BJ236" s="103"/>
      <c r="BK236" s="103"/>
      <c r="BL236" s="103"/>
      <c r="BM236" s="103"/>
      <c r="BN236" s="131"/>
      <c r="BO236" s="103"/>
      <c r="BP236" s="103"/>
      <c r="BQ236" s="103"/>
      <c r="BR236" s="103"/>
      <c r="BS236" s="103"/>
      <c r="BT236" s="103"/>
      <c r="BU236" s="103"/>
      <c r="BV236" s="103"/>
      <c r="BW236" s="103"/>
      <c r="BX236" s="103"/>
      <c r="BY236" s="103"/>
      <c r="BZ236" s="103"/>
      <c r="CA236" s="103"/>
      <c r="CB236" s="103"/>
      <c r="CC236" s="103"/>
      <c r="CD236" s="103"/>
      <c r="CE236" s="103"/>
      <c r="CF236" s="103"/>
      <c r="CG236" s="103"/>
    </row>
    <row r="237" spans="1:85" s="1" customFormat="1" x14ac:dyDescent="0.2">
      <c r="A237" s="71"/>
      <c r="B237" s="47"/>
      <c r="C237" s="47"/>
      <c r="D237" s="47"/>
      <c r="E237" s="47"/>
      <c r="F237" s="47"/>
      <c r="G237" s="47"/>
      <c r="AA237" s="11"/>
      <c r="AB237" s="11"/>
      <c r="AC237" s="11"/>
      <c r="AD237" s="11"/>
      <c r="AE237" s="11"/>
      <c r="AF237" s="11"/>
      <c r="AG237" s="103"/>
      <c r="AH237" s="103"/>
      <c r="AI237" s="103"/>
      <c r="AJ237" s="103"/>
      <c r="AK237" s="103"/>
      <c r="AL237" s="103"/>
      <c r="AM237" s="103"/>
      <c r="AN237" s="103"/>
      <c r="AO237" s="103"/>
      <c r="AP237" s="103"/>
      <c r="AQ237" s="103"/>
      <c r="AR237" s="103"/>
      <c r="AS237" s="103"/>
      <c r="AT237" s="103"/>
      <c r="AU237" s="103"/>
      <c r="AV237" s="103"/>
      <c r="AW237" s="103"/>
      <c r="AX237" s="103"/>
      <c r="AY237" s="103"/>
      <c r="AZ237" s="103"/>
      <c r="BA237" s="103"/>
      <c r="BB237" s="103"/>
      <c r="BC237" s="103"/>
      <c r="BD237" s="103"/>
      <c r="BE237" s="103"/>
      <c r="BF237" s="103"/>
      <c r="BG237" s="103"/>
      <c r="BH237" s="103"/>
      <c r="BI237" s="103"/>
      <c r="BJ237" s="103"/>
      <c r="BK237" s="103"/>
      <c r="BL237" s="103"/>
      <c r="BM237" s="103"/>
      <c r="BN237" s="131"/>
      <c r="BO237" s="103"/>
      <c r="BP237" s="103"/>
      <c r="BQ237" s="103"/>
      <c r="BR237" s="103"/>
      <c r="BS237" s="103"/>
      <c r="BT237" s="103"/>
      <c r="BU237" s="103"/>
      <c r="BV237" s="103"/>
      <c r="BW237" s="103"/>
      <c r="BX237" s="103"/>
      <c r="BY237" s="103"/>
      <c r="BZ237" s="103"/>
      <c r="CA237" s="103"/>
      <c r="CB237" s="103"/>
      <c r="CC237" s="103"/>
      <c r="CD237" s="103"/>
      <c r="CE237" s="103"/>
      <c r="CF237" s="103"/>
      <c r="CG237" s="103"/>
    </row>
    <row r="238" spans="1:85" s="1" customFormat="1" x14ac:dyDescent="0.2">
      <c r="A238" s="71"/>
      <c r="B238" s="47"/>
      <c r="C238" s="47"/>
      <c r="D238" s="47"/>
      <c r="E238" s="47"/>
      <c r="F238" s="47"/>
      <c r="G238" s="47"/>
      <c r="AA238" s="11"/>
      <c r="AB238" s="11"/>
      <c r="AC238" s="11"/>
      <c r="AD238" s="11"/>
      <c r="AE238" s="11"/>
      <c r="AF238" s="11"/>
      <c r="AG238" s="103"/>
      <c r="AH238" s="103"/>
      <c r="AI238" s="103"/>
      <c r="AJ238" s="103"/>
      <c r="AK238" s="103"/>
      <c r="AL238" s="103"/>
      <c r="AM238" s="103"/>
      <c r="AN238" s="103"/>
      <c r="AO238" s="103"/>
      <c r="AP238" s="103"/>
      <c r="AQ238" s="103"/>
      <c r="AR238" s="103"/>
      <c r="AS238" s="103"/>
      <c r="AT238" s="103"/>
      <c r="AU238" s="103"/>
      <c r="AV238" s="103"/>
      <c r="AW238" s="103"/>
      <c r="AX238" s="103"/>
      <c r="AY238" s="103"/>
      <c r="AZ238" s="103"/>
      <c r="BA238" s="103"/>
      <c r="BB238" s="103"/>
      <c r="BC238" s="103"/>
      <c r="BD238" s="103"/>
      <c r="BE238" s="103"/>
      <c r="BF238" s="103"/>
      <c r="BG238" s="103"/>
      <c r="BH238" s="103"/>
      <c r="BI238" s="103"/>
      <c r="BJ238" s="103"/>
      <c r="BK238" s="103"/>
      <c r="BL238" s="103"/>
      <c r="BM238" s="103"/>
      <c r="BN238" s="131"/>
      <c r="BO238" s="103"/>
      <c r="BP238" s="103"/>
      <c r="BQ238" s="103"/>
      <c r="BR238" s="103"/>
      <c r="BS238" s="103"/>
      <c r="BT238" s="103"/>
      <c r="BU238" s="103"/>
      <c r="BV238" s="103"/>
      <c r="BW238" s="103"/>
      <c r="BX238" s="103"/>
      <c r="BY238" s="103"/>
      <c r="BZ238" s="103"/>
      <c r="CA238" s="103"/>
      <c r="CB238" s="103"/>
      <c r="CC238" s="103"/>
      <c r="CD238" s="103"/>
      <c r="CE238" s="103"/>
      <c r="CF238" s="103"/>
      <c r="CG238" s="103"/>
    </row>
    <row r="239" spans="1:85" s="1" customFormat="1" x14ac:dyDescent="0.2">
      <c r="A239" s="71"/>
      <c r="B239" s="47"/>
      <c r="C239" s="47"/>
      <c r="D239" s="47"/>
      <c r="E239" s="47"/>
      <c r="F239" s="47"/>
      <c r="G239" s="47"/>
      <c r="AA239" s="11"/>
      <c r="AB239" s="11"/>
      <c r="AC239" s="11"/>
      <c r="AD239" s="11"/>
      <c r="AE239" s="11"/>
      <c r="AF239" s="11"/>
      <c r="AG239" s="103"/>
      <c r="AH239" s="103"/>
      <c r="AI239" s="103"/>
      <c r="AJ239" s="103"/>
      <c r="AK239" s="103"/>
      <c r="AL239" s="103"/>
      <c r="AM239" s="103"/>
      <c r="AN239" s="103"/>
      <c r="AO239" s="103"/>
      <c r="AP239" s="103"/>
      <c r="AQ239" s="103"/>
      <c r="AR239" s="103"/>
      <c r="AS239" s="103"/>
      <c r="AT239" s="103"/>
      <c r="AU239" s="103"/>
      <c r="AV239" s="103"/>
      <c r="AW239" s="103"/>
      <c r="AX239" s="103"/>
      <c r="AY239" s="103"/>
      <c r="AZ239" s="103"/>
      <c r="BA239" s="103"/>
      <c r="BB239" s="103"/>
      <c r="BC239" s="103"/>
      <c r="BD239" s="103"/>
      <c r="BE239" s="103"/>
      <c r="BF239" s="103"/>
      <c r="BG239" s="103"/>
      <c r="BH239" s="103"/>
      <c r="BI239" s="103"/>
      <c r="BJ239" s="103"/>
      <c r="BK239" s="103"/>
      <c r="BL239" s="103"/>
      <c r="BM239" s="103"/>
      <c r="BN239" s="131"/>
      <c r="BO239" s="103"/>
      <c r="BP239" s="103"/>
      <c r="BQ239" s="103"/>
      <c r="BR239" s="103"/>
      <c r="BS239" s="103"/>
      <c r="BT239" s="103"/>
      <c r="BU239" s="103"/>
      <c r="BV239" s="103"/>
      <c r="BW239" s="103"/>
      <c r="BX239" s="103"/>
      <c r="BY239" s="103"/>
      <c r="BZ239" s="103"/>
      <c r="CA239" s="103"/>
      <c r="CB239" s="103"/>
      <c r="CC239" s="103"/>
      <c r="CD239" s="103"/>
      <c r="CE239" s="103"/>
      <c r="CF239" s="103"/>
      <c r="CG239" s="103"/>
    </row>
    <row r="240" spans="1:85" s="1" customFormat="1" x14ac:dyDescent="0.2">
      <c r="A240" s="71"/>
      <c r="B240" s="47"/>
      <c r="C240" s="47"/>
      <c r="D240" s="47"/>
      <c r="E240" s="47"/>
      <c r="F240" s="47"/>
      <c r="G240" s="47"/>
      <c r="AA240" s="11"/>
      <c r="AB240" s="11"/>
      <c r="AC240" s="11"/>
      <c r="AD240" s="11"/>
      <c r="AE240" s="11"/>
      <c r="AF240" s="11"/>
      <c r="AG240" s="103"/>
      <c r="AH240" s="103"/>
      <c r="AI240" s="103"/>
      <c r="AJ240" s="103"/>
      <c r="AK240" s="103"/>
      <c r="AL240" s="103"/>
      <c r="AM240" s="103"/>
      <c r="AN240" s="103"/>
      <c r="AO240" s="103"/>
      <c r="AP240" s="103"/>
      <c r="AQ240" s="103"/>
      <c r="AR240" s="103"/>
      <c r="AS240" s="103"/>
      <c r="AT240" s="103"/>
      <c r="AU240" s="103"/>
      <c r="AV240" s="103"/>
      <c r="AW240" s="103"/>
      <c r="AX240" s="103"/>
      <c r="AY240" s="103"/>
      <c r="AZ240" s="103"/>
      <c r="BA240" s="103"/>
      <c r="BB240" s="103"/>
      <c r="BC240" s="103"/>
      <c r="BD240" s="103"/>
      <c r="BE240" s="103"/>
      <c r="BF240" s="103"/>
      <c r="BG240" s="103"/>
      <c r="BH240" s="103"/>
      <c r="BI240" s="103"/>
      <c r="BJ240" s="103"/>
      <c r="BK240" s="103"/>
      <c r="BL240" s="103"/>
      <c r="BM240" s="103"/>
      <c r="BN240" s="131"/>
      <c r="BO240" s="103"/>
      <c r="BP240" s="103"/>
      <c r="BQ240" s="103"/>
      <c r="BR240" s="103"/>
      <c r="BS240" s="103"/>
      <c r="BT240" s="103"/>
      <c r="BU240" s="103"/>
      <c r="BV240" s="103"/>
      <c r="BW240" s="103"/>
      <c r="BX240" s="103"/>
      <c r="BY240" s="103"/>
      <c r="BZ240" s="103"/>
      <c r="CA240" s="103"/>
      <c r="CB240" s="103"/>
      <c r="CC240" s="103"/>
      <c r="CD240" s="103"/>
      <c r="CE240" s="103"/>
      <c r="CF240" s="103"/>
      <c r="CG240" s="103"/>
    </row>
    <row r="241" spans="2:7" x14ac:dyDescent="0.2">
      <c r="B241" s="47"/>
      <c r="C241" s="47"/>
      <c r="D241" s="47"/>
      <c r="E241" s="47"/>
      <c r="F241" s="47"/>
      <c r="G241" s="47"/>
    </row>
    <row r="242" spans="2:7" x14ac:dyDescent="0.2">
      <c r="B242" s="47"/>
      <c r="C242" s="47"/>
      <c r="D242" s="47"/>
      <c r="E242" s="47"/>
      <c r="F242" s="47"/>
      <c r="G242" s="47"/>
    </row>
    <row r="243" spans="2:7" x14ac:dyDescent="0.2">
      <c r="B243" s="47"/>
      <c r="C243" s="47"/>
      <c r="D243" s="47"/>
      <c r="E243" s="47"/>
      <c r="F243" s="47"/>
      <c r="G243" s="47"/>
    </row>
    <row r="244" spans="2:7" x14ac:dyDescent="0.2">
      <c r="B244" s="47"/>
      <c r="C244" s="47"/>
      <c r="D244" s="47"/>
      <c r="E244" s="47"/>
      <c r="F244" s="47"/>
      <c r="G244" s="47"/>
    </row>
    <row r="245" spans="2:7" x14ac:dyDescent="0.2">
      <c r="B245" s="47"/>
      <c r="C245" s="47"/>
      <c r="D245" s="47"/>
      <c r="E245" s="47"/>
      <c r="F245" s="47"/>
      <c r="G245" s="47"/>
    </row>
    <row r="246" spans="2:7" x14ac:dyDescent="0.2">
      <c r="B246" s="47"/>
      <c r="C246" s="47"/>
      <c r="D246" s="47"/>
      <c r="E246" s="47"/>
      <c r="F246" s="47"/>
      <c r="G246" s="47"/>
    </row>
  </sheetData>
  <sheetProtection algorithmName="SHA-512" hashValue="+1L80X4hfuCsC8gFcBWyRixIudShWyVjglfC4C5M745aRZkh6Tvc7i+0/Un15W1yT45sYiGYJgix6CdFWStLPg==" saltValue="wEbHZonickO8EsmhmFDN4Q==" spinCount="100000" sheet="1" objects="1" scenarios="1" selectLockedCells="1"/>
  <mergeCells count="244">
    <mergeCell ref="AE34:AF34"/>
    <mergeCell ref="AA35:AA37"/>
    <mergeCell ref="AE35:AF37"/>
    <mergeCell ref="AB36:AB37"/>
    <mergeCell ref="AC36:AC37"/>
    <mergeCell ref="AD36:AD37"/>
    <mergeCell ref="AE51:AF51"/>
    <mergeCell ref="AE38:AF38"/>
    <mergeCell ref="AA40:AF41"/>
    <mergeCell ref="AA42:AA43"/>
    <mergeCell ref="AF42:AF43"/>
    <mergeCell ref="AA44:AC44"/>
    <mergeCell ref="AD44:AF44"/>
    <mergeCell ref="AA45:AA46"/>
    <mergeCell ref="AB45:AC46"/>
    <mergeCell ref="AD45:AE46"/>
    <mergeCell ref="AA31:AC31"/>
    <mergeCell ref="AD31:AF31"/>
    <mergeCell ref="AA32:AA33"/>
    <mergeCell ref="AB32:AC33"/>
    <mergeCell ref="AD32:AE33"/>
    <mergeCell ref="AF32:AF33"/>
    <mergeCell ref="AC23:AC24"/>
    <mergeCell ref="AD23:AD24"/>
    <mergeCell ref="AE25:AF25"/>
    <mergeCell ref="AA27:AF28"/>
    <mergeCell ref="AA29:AA30"/>
    <mergeCell ref="AF29:AF30"/>
    <mergeCell ref="AE8:AF8"/>
    <mergeCell ref="AA9:AA11"/>
    <mergeCell ref="AE9:AF11"/>
    <mergeCell ref="AB10:AB11"/>
    <mergeCell ref="AC10:AC11"/>
    <mergeCell ref="AD10:AD11"/>
    <mergeCell ref="AA2:AF2"/>
    <mergeCell ref="AA3:AA4"/>
    <mergeCell ref="AF3:AF4"/>
    <mergeCell ref="AA5:AC5"/>
    <mergeCell ref="AD5:AF5"/>
    <mergeCell ref="AA6:AA7"/>
    <mergeCell ref="AB6:AC7"/>
    <mergeCell ref="AD6:AE7"/>
    <mergeCell ref="AF6:AF7"/>
    <mergeCell ref="AA19:AA20"/>
    <mergeCell ref="AB19:AC20"/>
    <mergeCell ref="AD19:AE20"/>
    <mergeCell ref="AF19:AF20"/>
    <mergeCell ref="AE21:AF21"/>
    <mergeCell ref="AA22:AA24"/>
    <mergeCell ref="AE22:AF24"/>
    <mergeCell ref="AB23:AB24"/>
    <mergeCell ref="AE12:AF12"/>
    <mergeCell ref="AA14:AF15"/>
    <mergeCell ref="AA16:AA17"/>
    <mergeCell ref="AF16:AF17"/>
    <mergeCell ref="AA18:AC18"/>
    <mergeCell ref="AD18:AF18"/>
    <mergeCell ref="AC13:AF13"/>
    <mergeCell ref="J53:L53"/>
    <mergeCell ref="M53:N53"/>
    <mergeCell ref="B2:G2"/>
    <mergeCell ref="I2:Z2"/>
    <mergeCell ref="B27:G28"/>
    <mergeCell ref="I27:Z28"/>
    <mergeCell ref="B40:G41"/>
    <mergeCell ref="B14:G15"/>
    <mergeCell ref="I5:J5"/>
    <mergeCell ref="I6:J6"/>
    <mergeCell ref="O50:O51"/>
    <mergeCell ref="P50:P51"/>
    <mergeCell ref="Q50:Q51"/>
    <mergeCell ref="R50:R51"/>
    <mergeCell ref="S50:S51"/>
    <mergeCell ref="O44:O45"/>
    <mergeCell ref="O48:O49"/>
    <mergeCell ref="P48:P49"/>
    <mergeCell ref="Q48:Q49"/>
    <mergeCell ref="R48:R49"/>
    <mergeCell ref="S48:S49"/>
    <mergeCell ref="T48:T49"/>
    <mergeCell ref="O52:O53"/>
    <mergeCell ref="P52:P53"/>
    <mergeCell ref="D53:H53"/>
    <mergeCell ref="B53:C53"/>
    <mergeCell ref="F51:G51"/>
    <mergeCell ref="D52:H52"/>
    <mergeCell ref="B42:B43"/>
    <mergeCell ref="E49:E50"/>
    <mergeCell ref="F47:G47"/>
    <mergeCell ref="F25:G25"/>
    <mergeCell ref="G3:G4"/>
    <mergeCell ref="G16:G17"/>
    <mergeCell ref="G29:G30"/>
    <mergeCell ref="B16:B17"/>
    <mergeCell ref="B29:B30"/>
    <mergeCell ref="B35:B37"/>
    <mergeCell ref="B48:B50"/>
    <mergeCell ref="F48:G50"/>
    <mergeCell ref="B44:D44"/>
    <mergeCell ref="E44:G44"/>
    <mergeCell ref="B45:B46"/>
    <mergeCell ref="C45:D46"/>
    <mergeCell ref="E45:F46"/>
    <mergeCell ref="G45:G46"/>
    <mergeCell ref="C49:C50"/>
    <mergeCell ref="D49:D50"/>
    <mergeCell ref="E10:E11"/>
    <mergeCell ref="B22:B24"/>
    <mergeCell ref="B18:D18"/>
    <mergeCell ref="E18:G18"/>
    <mergeCell ref="B19:B20"/>
    <mergeCell ref="C19:D20"/>
    <mergeCell ref="E19:F20"/>
    <mergeCell ref="C23:C24"/>
    <mergeCell ref="D23:D24"/>
    <mergeCell ref="E23:E24"/>
    <mergeCell ref="F22:G24"/>
    <mergeCell ref="F21:G21"/>
    <mergeCell ref="G19:G20"/>
    <mergeCell ref="Q3:Q4"/>
    <mergeCell ref="S3:S4"/>
    <mergeCell ref="F8:G8"/>
    <mergeCell ref="D13:H13"/>
    <mergeCell ref="B9:B11"/>
    <mergeCell ref="F12:G12"/>
    <mergeCell ref="F9:G11"/>
    <mergeCell ref="I3:J4"/>
    <mergeCell ref="C6:D7"/>
    <mergeCell ref="B5:D5"/>
    <mergeCell ref="B6:B7"/>
    <mergeCell ref="E6:F7"/>
    <mergeCell ref="G6:G7"/>
    <mergeCell ref="E5:G5"/>
    <mergeCell ref="B3:B4"/>
    <mergeCell ref="I13:J13"/>
    <mergeCell ref="I7:J7"/>
    <mergeCell ref="I8:J8"/>
    <mergeCell ref="I9:J9"/>
    <mergeCell ref="I10:J10"/>
    <mergeCell ref="I11:J11"/>
    <mergeCell ref="I12:J12"/>
    <mergeCell ref="C10:C11"/>
    <mergeCell ref="D10:D11"/>
    <mergeCell ref="T3:T4"/>
    <mergeCell ref="U3:U4"/>
    <mergeCell ref="V3:V4"/>
    <mergeCell ref="W3:W4"/>
    <mergeCell ref="X3:X4"/>
    <mergeCell ref="Y3:Y4"/>
    <mergeCell ref="Z3:Z4"/>
    <mergeCell ref="Q32:Q33"/>
    <mergeCell ref="R32:R33"/>
    <mergeCell ref="S32:S33"/>
    <mergeCell ref="O29:T29"/>
    <mergeCell ref="L3:O3"/>
    <mergeCell ref="N4:O4"/>
    <mergeCell ref="T32:T33"/>
    <mergeCell ref="O30:O31"/>
    <mergeCell ref="P30:P31"/>
    <mergeCell ref="Q30:Q31"/>
    <mergeCell ref="R30:R31"/>
    <mergeCell ref="S30:S31"/>
    <mergeCell ref="J29:N29"/>
    <mergeCell ref="K3:K4"/>
    <mergeCell ref="R3:R4"/>
    <mergeCell ref="I14:K14"/>
    <mergeCell ref="I15:L15"/>
    <mergeCell ref="T36:T37"/>
    <mergeCell ref="U29:Z29"/>
    <mergeCell ref="T46:T47"/>
    <mergeCell ref="T40:T41"/>
    <mergeCell ref="T50:T51"/>
    <mergeCell ref="Q38:Q39"/>
    <mergeCell ref="P46:P47"/>
    <mergeCell ref="Q46:Q47"/>
    <mergeCell ref="P42:P43"/>
    <mergeCell ref="Q42:Q43"/>
    <mergeCell ref="R42:R43"/>
    <mergeCell ref="S42:S43"/>
    <mergeCell ref="T42:T43"/>
    <mergeCell ref="S44:S45"/>
    <mergeCell ref="P44:P45"/>
    <mergeCell ref="Q44:Q45"/>
    <mergeCell ref="R44:R45"/>
    <mergeCell ref="R38:R39"/>
    <mergeCell ref="S38:S39"/>
    <mergeCell ref="T38:T39"/>
    <mergeCell ref="T30:T31"/>
    <mergeCell ref="P32:P33"/>
    <mergeCell ref="T34:T35"/>
    <mergeCell ref="R36:R37"/>
    <mergeCell ref="P40:P41"/>
    <mergeCell ref="P36:P37"/>
    <mergeCell ref="Q36:Q37"/>
    <mergeCell ref="S36:S37"/>
    <mergeCell ref="O38:O39"/>
    <mergeCell ref="P38:P39"/>
    <mergeCell ref="O32:O33"/>
    <mergeCell ref="O36:O37"/>
    <mergeCell ref="O34:O35"/>
    <mergeCell ref="S34:S35"/>
    <mergeCell ref="P34:P35"/>
    <mergeCell ref="Q34:Q35"/>
    <mergeCell ref="R34:R35"/>
    <mergeCell ref="G42:G43"/>
    <mergeCell ref="C36:C37"/>
    <mergeCell ref="D36:D37"/>
    <mergeCell ref="E36:E37"/>
    <mergeCell ref="D39:H39"/>
    <mergeCell ref="I40:K40"/>
    <mergeCell ref="G32:G33"/>
    <mergeCell ref="F34:G34"/>
    <mergeCell ref="D26:H26"/>
    <mergeCell ref="B31:D31"/>
    <mergeCell ref="E31:G31"/>
    <mergeCell ref="F38:G38"/>
    <mergeCell ref="F35:G37"/>
    <mergeCell ref="B32:B33"/>
    <mergeCell ref="C32:D33"/>
    <mergeCell ref="E32:F33"/>
    <mergeCell ref="R46:R47"/>
    <mergeCell ref="S46:S47"/>
    <mergeCell ref="Q40:Q41"/>
    <mergeCell ref="R40:R41"/>
    <mergeCell ref="S40:S41"/>
    <mergeCell ref="O42:O43"/>
    <mergeCell ref="AC52:AF52"/>
    <mergeCell ref="Q52:Q53"/>
    <mergeCell ref="R52:R53"/>
    <mergeCell ref="S52:S53"/>
    <mergeCell ref="T52:T53"/>
    <mergeCell ref="AE47:AF47"/>
    <mergeCell ref="AA48:AA50"/>
    <mergeCell ref="AE48:AF50"/>
    <mergeCell ref="AB49:AB50"/>
    <mergeCell ref="AC49:AC50"/>
    <mergeCell ref="AD49:AD50"/>
    <mergeCell ref="AF45:AF46"/>
    <mergeCell ref="T44:T45"/>
    <mergeCell ref="O40:O41"/>
    <mergeCell ref="O46:O47"/>
    <mergeCell ref="U53:V53"/>
    <mergeCell ref="W53:X53"/>
    <mergeCell ref="Y53:Z53"/>
  </mergeCells>
  <conditionalFormatting sqref="O5:O13">
    <cfRule type="colorScale" priority="315">
      <colorScale>
        <cfvo type="min"/>
        <cfvo type="num" val="0"/>
        <cfvo type="max"/>
        <color rgb="FFFF0000"/>
        <color theme="0"/>
        <color rgb="FF00B050"/>
      </colorScale>
    </cfRule>
  </conditionalFormatting>
  <conditionalFormatting sqref="N31:N39">
    <cfRule type="dataBar" priority="3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{413FBC61-A4A1-416C-AB85-EAB8B4159184}</x14:id>
        </ext>
      </extLst>
    </cfRule>
  </conditionalFormatting>
  <conditionalFormatting sqref="R5:Z13">
    <cfRule type="top10" dxfId="123" priority="294" bottom="1" rank="5"/>
    <cfRule type="top10" dxfId="122" priority="306" rank="5"/>
  </conditionalFormatting>
  <conditionalFormatting sqref="AH34:AH41 U32:Z39">
    <cfRule type="top10" dxfId="121" priority="268" bottom="1" rank="5"/>
    <cfRule type="top10" dxfId="120" priority="269" rank="5"/>
  </conditionalFormatting>
  <conditionalFormatting sqref="E8">
    <cfRule type="expression" dxfId="119" priority="266">
      <formula>$AT$10-$AS$10&lt;=$E$12</formula>
    </cfRule>
  </conditionalFormatting>
  <conditionalFormatting sqref="D8">
    <cfRule type="expression" dxfId="118" priority="264">
      <formula>$AR$10-$AT$10&lt;=$E$12</formula>
    </cfRule>
  </conditionalFormatting>
  <conditionalFormatting sqref="C13">
    <cfRule type="expression" dxfId="117" priority="260">
      <formula>$C$13=$AT$10</formula>
    </cfRule>
  </conditionalFormatting>
  <conditionalFormatting sqref="D13:H13">
    <cfRule type="expression" dxfId="116" priority="255">
      <formula>$AR$17=1</formula>
    </cfRule>
    <cfRule type="expression" dxfId="115" priority="257">
      <formula>$AR$16=1</formula>
    </cfRule>
    <cfRule type="expression" dxfId="114" priority="258">
      <formula>$AR$15=1</formula>
    </cfRule>
  </conditionalFormatting>
  <conditionalFormatting sqref="E21">
    <cfRule type="expression" dxfId="113" priority="251">
      <formula>$AT$23-$AS$23&lt;=$E$25</formula>
    </cfRule>
  </conditionalFormatting>
  <conditionalFormatting sqref="D21">
    <cfRule type="expression" dxfId="112" priority="248">
      <formula>$AR$23-$AT$23&lt;=$E$25</formula>
    </cfRule>
  </conditionalFormatting>
  <conditionalFormatting sqref="C26">
    <cfRule type="expression" dxfId="111" priority="240">
      <formula>$C$26=$AT$23</formula>
    </cfRule>
  </conditionalFormatting>
  <conditionalFormatting sqref="E47">
    <cfRule type="expression" dxfId="110" priority="228">
      <formula>$AT$49-$AS$49&lt;=$E$51</formula>
    </cfRule>
  </conditionalFormatting>
  <conditionalFormatting sqref="D47">
    <cfRule type="expression" dxfId="109" priority="226">
      <formula>$AR$49-$AT$49&lt;=$E$51</formula>
    </cfRule>
  </conditionalFormatting>
  <conditionalFormatting sqref="C52">
    <cfRule type="expression" dxfId="108" priority="222">
      <formula>$C$52=$AT$49</formula>
    </cfRule>
  </conditionalFormatting>
  <conditionalFormatting sqref="E34">
    <cfRule type="expression" dxfId="107" priority="319">
      <formula>$AT$36-$AS$36&lt;=$E$38</formula>
    </cfRule>
  </conditionalFormatting>
  <conditionalFormatting sqref="D34">
    <cfRule type="expression" dxfId="106" priority="320">
      <formula>$AR$36-$AT$36&lt;=$E$38</formula>
    </cfRule>
  </conditionalFormatting>
  <conditionalFormatting sqref="C39">
    <cfRule type="expression" dxfId="105" priority="323">
      <formula>$C$39=$AT$36</formula>
    </cfRule>
  </conditionalFormatting>
  <conditionalFormatting sqref="AJ34:AJ41">
    <cfRule type="top10" dxfId="104" priority="214" bottom="1" rank="5"/>
    <cfRule type="top10" dxfId="103" priority="215" rank="5"/>
  </conditionalFormatting>
  <conditionalFormatting sqref="AL34:AL41">
    <cfRule type="top10" dxfId="102" priority="212" bottom="1" rank="5"/>
    <cfRule type="top10" dxfId="101" priority="213" rank="5"/>
  </conditionalFormatting>
  <conditionalFormatting sqref="AI50">
    <cfRule type="top10" dxfId="100" priority="210" bottom="1" rank="5"/>
    <cfRule type="top10" dxfId="99" priority="211" rank="5"/>
  </conditionalFormatting>
  <conditionalFormatting sqref="P30">
    <cfRule type="expression" dxfId="98" priority="203">
      <formula>P30&gt;Q30</formula>
    </cfRule>
  </conditionalFormatting>
  <conditionalFormatting sqref="S30">
    <cfRule type="expression" dxfId="97" priority="187">
      <formula>S30&gt;T30</formula>
    </cfRule>
  </conditionalFormatting>
  <conditionalFormatting sqref="P32">
    <cfRule type="expression" dxfId="96" priority="178">
      <formula>P32&gt;Q32</formula>
    </cfRule>
  </conditionalFormatting>
  <conditionalFormatting sqref="P34">
    <cfRule type="expression" dxfId="95" priority="177">
      <formula>P34&gt;Q34</formula>
    </cfRule>
  </conditionalFormatting>
  <conditionalFormatting sqref="P36">
    <cfRule type="expression" dxfId="94" priority="176">
      <formula>P36&gt;Q36</formula>
    </cfRule>
  </conditionalFormatting>
  <conditionalFormatting sqref="P38">
    <cfRule type="expression" dxfId="93" priority="175">
      <formula>P38&gt;Q38</formula>
    </cfRule>
  </conditionalFormatting>
  <conditionalFormatting sqref="P40">
    <cfRule type="expression" dxfId="92" priority="174">
      <formula>P40&gt;Q40</formula>
    </cfRule>
  </conditionalFormatting>
  <conditionalFormatting sqref="P42">
    <cfRule type="expression" dxfId="91" priority="173">
      <formula>P42&gt;Q42</formula>
    </cfRule>
  </conditionalFormatting>
  <conditionalFormatting sqref="P44">
    <cfRule type="expression" dxfId="90" priority="172">
      <formula>P44&gt;Q44</formula>
    </cfRule>
  </conditionalFormatting>
  <conditionalFormatting sqref="P46">
    <cfRule type="expression" dxfId="89" priority="171">
      <formula>P46&gt;Q46</formula>
    </cfRule>
  </conditionalFormatting>
  <conditionalFormatting sqref="P48">
    <cfRule type="expression" dxfId="88" priority="170">
      <formula>P48&gt;Q48</formula>
    </cfRule>
  </conditionalFormatting>
  <conditionalFormatting sqref="P50">
    <cfRule type="expression" dxfId="87" priority="168">
      <formula>P50&gt;Q50</formula>
    </cfRule>
  </conditionalFormatting>
  <conditionalFormatting sqref="P52">
    <cfRule type="expression" dxfId="86" priority="167">
      <formula>P52&gt;Q52</formula>
    </cfRule>
  </conditionalFormatting>
  <conditionalFormatting sqref="S32">
    <cfRule type="expression" dxfId="85" priority="166">
      <formula>S32&gt;T32</formula>
    </cfRule>
  </conditionalFormatting>
  <conditionalFormatting sqref="S34">
    <cfRule type="expression" dxfId="84" priority="165">
      <formula>S34&gt;T34</formula>
    </cfRule>
  </conditionalFormatting>
  <conditionalFormatting sqref="S36">
    <cfRule type="expression" dxfId="83" priority="164">
      <formula>S36&gt;T36</formula>
    </cfRule>
  </conditionalFormatting>
  <conditionalFormatting sqref="S38">
    <cfRule type="expression" dxfId="82" priority="163">
      <formula>S38&gt;T38</formula>
    </cfRule>
  </conditionalFormatting>
  <conditionalFormatting sqref="S40">
    <cfRule type="expression" dxfId="81" priority="162">
      <formula>S40&gt;T40</formula>
    </cfRule>
  </conditionalFormatting>
  <conditionalFormatting sqref="S42">
    <cfRule type="expression" dxfId="80" priority="161">
      <formula>S42&gt;T42</formula>
    </cfRule>
  </conditionalFormatting>
  <conditionalFormatting sqref="S44">
    <cfRule type="expression" dxfId="79" priority="160">
      <formula>S44&gt;T44</formula>
    </cfRule>
  </conditionalFormatting>
  <conditionalFormatting sqref="S46">
    <cfRule type="expression" dxfId="78" priority="159">
      <formula>S46&gt;T46</formula>
    </cfRule>
  </conditionalFormatting>
  <conditionalFormatting sqref="S48">
    <cfRule type="expression" dxfId="77" priority="158">
      <formula>S48&gt;T48</formula>
    </cfRule>
  </conditionalFormatting>
  <conditionalFormatting sqref="S50">
    <cfRule type="expression" dxfId="76" priority="157">
      <formula>S50&gt;T50</formula>
    </cfRule>
  </conditionalFormatting>
  <conditionalFormatting sqref="S52">
    <cfRule type="expression" dxfId="75" priority="156">
      <formula>S52&gt;T52</formula>
    </cfRule>
  </conditionalFormatting>
  <conditionalFormatting sqref="D23">
    <cfRule type="expression" dxfId="74" priority="144">
      <formula>$AR$23-$AT$23&lt;=$E$25</formula>
    </cfRule>
  </conditionalFormatting>
  <conditionalFormatting sqref="E23">
    <cfRule type="expression" dxfId="73" priority="143">
      <formula>$AT$23-$AS$23&lt;=$E$25</formula>
    </cfRule>
  </conditionalFormatting>
  <conditionalFormatting sqref="F22:G24">
    <cfRule type="expression" dxfId="72" priority="142">
      <formula>$C$26=$AT$23</formula>
    </cfRule>
  </conditionalFormatting>
  <conditionalFormatting sqref="F25:G25">
    <cfRule type="expression" dxfId="71" priority="141">
      <formula>$AO$23&lt;0</formula>
    </cfRule>
  </conditionalFormatting>
  <conditionalFormatting sqref="E36">
    <cfRule type="expression" dxfId="70" priority="140">
      <formula>$AT$36-$AS$36&lt;=$E$38</formula>
    </cfRule>
  </conditionalFormatting>
  <conditionalFormatting sqref="D36">
    <cfRule type="expression" dxfId="69" priority="139">
      <formula>$AR$36-$AT$36&lt;=$E$38</formula>
    </cfRule>
  </conditionalFormatting>
  <conditionalFormatting sqref="C36">
    <cfRule type="expression" dxfId="68" priority="138">
      <formula>$AU$36=$AT$36</formula>
    </cfRule>
  </conditionalFormatting>
  <conditionalFormatting sqref="F35:G37">
    <cfRule type="expression" dxfId="67" priority="137">
      <formula>$C$39=$AT$36</formula>
    </cfRule>
  </conditionalFormatting>
  <conditionalFormatting sqref="E49">
    <cfRule type="expression" dxfId="66" priority="136">
      <formula>$AT$49-$AS$49&lt;=$E$51</formula>
    </cfRule>
  </conditionalFormatting>
  <conditionalFormatting sqref="D49">
    <cfRule type="expression" dxfId="65" priority="135">
      <formula>$AR$49-$AT$49&lt;=$E$51</formula>
    </cfRule>
  </conditionalFormatting>
  <conditionalFormatting sqref="C49">
    <cfRule type="expression" dxfId="64" priority="134">
      <formula>$AT$49=$AU$49</formula>
    </cfRule>
  </conditionalFormatting>
  <conditionalFormatting sqref="F48:G50">
    <cfRule type="expression" dxfId="63" priority="133">
      <formula>$C$52=$AT$49</formula>
    </cfRule>
  </conditionalFormatting>
  <conditionalFormatting sqref="F51:G51">
    <cfRule type="expression" dxfId="62" priority="131">
      <formula>$AO$49&lt;0</formula>
    </cfRule>
  </conditionalFormatting>
  <conditionalFormatting sqref="AD8">
    <cfRule type="expression" dxfId="61" priority="121">
      <formula>$BG$10-$BF$10&lt;=$AD$12</formula>
    </cfRule>
  </conditionalFormatting>
  <conditionalFormatting sqref="AD10">
    <cfRule type="expression" dxfId="60" priority="120">
      <formula>BG10-BF10&lt;=AD12</formula>
    </cfRule>
  </conditionalFormatting>
  <conditionalFormatting sqref="AC8">
    <cfRule type="expression" dxfId="59" priority="119">
      <formula>$BE$10-$BG$10&lt;=$AD$12</formula>
    </cfRule>
  </conditionalFormatting>
  <conditionalFormatting sqref="AC10">
    <cfRule type="expression" dxfId="58" priority="118">
      <formula>BE10-BG10&lt;=AD12</formula>
    </cfRule>
  </conditionalFormatting>
  <conditionalFormatting sqref="AB10">
    <cfRule type="expression" dxfId="57" priority="116">
      <formula>$BG$10-$BH$10=0</formula>
    </cfRule>
  </conditionalFormatting>
  <conditionalFormatting sqref="AB13">
    <cfRule type="expression" dxfId="56" priority="115">
      <formula>$AB$13=$BG$10</formula>
    </cfRule>
  </conditionalFormatting>
  <conditionalFormatting sqref="AE9:AF11">
    <cfRule type="expression" dxfId="55" priority="114">
      <formula>$BG$10=$AB$13</formula>
    </cfRule>
  </conditionalFormatting>
  <conditionalFormatting sqref="AD21">
    <cfRule type="expression" dxfId="54" priority="108">
      <formula>$BG$23-$BF$23&lt;=$AD$25</formula>
    </cfRule>
  </conditionalFormatting>
  <conditionalFormatting sqref="AC21">
    <cfRule type="expression" dxfId="53" priority="106">
      <formula>$BE$23-$BG$23&lt;=$AD$25</formula>
    </cfRule>
  </conditionalFormatting>
  <conditionalFormatting sqref="AB26">
    <cfRule type="expression" dxfId="52" priority="100">
      <formula>$AB$26=$BG$23</formula>
    </cfRule>
  </conditionalFormatting>
  <conditionalFormatting sqref="AE22:AF24">
    <cfRule type="expression" dxfId="51" priority="95">
      <formula>$BG$23=$AB$26</formula>
    </cfRule>
  </conditionalFormatting>
  <conditionalFormatting sqref="AD34">
    <cfRule type="expression" dxfId="50" priority="91">
      <formula>$BG$36-$BF$36&lt;=$AD$38</formula>
    </cfRule>
  </conditionalFormatting>
  <conditionalFormatting sqref="AC34">
    <cfRule type="expression" dxfId="49" priority="92">
      <formula>$BE$36-$BG$36&lt;=$AD$38</formula>
    </cfRule>
  </conditionalFormatting>
  <conditionalFormatting sqref="AB39">
    <cfRule type="expression" dxfId="48" priority="93">
      <formula>$AB$39=$BG$36</formula>
    </cfRule>
  </conditionalFormatting>
  <conditionalFormatting sqref="AD47">
    <cfRule type="expression" dxfId="47" priority="78">
      <formula>$BG$49-$BF$49&lt;=$AD$51</formula>
    </cfRule>
  </conditionalFormatting>
  <conditionalFormatting sqref="AC47">
    <cfRule type="expression" dxfId="46" priority="77">
      <formula>$BE$49-$BG$49&lt;=$AD$51</formula>
    </cfRule>
  </conditionalFormatting>
  <conditionalFormatting sqref="AB52">
    <cfRule type="expression" dxfId="45" priority="75">
      <formula>$AB$52=$BG$49</formula>
    </cfRule>
  </conditionalFormatting>
  <conditionalFormatting sqref="D26:H26">
    <cfRule type="expression" dxfId="44" priority="58">
      <formula>$AR$17=1</formula>
    </cfRule>
    <cfRule type="expression" dxfId="43" priority="59">
      <formula>$AR$16=1</formula>
    </cfRule>
    <cfRule type="expression" dxfId="42" priority="60">
      <formula>$AR$15=1</formula>
    </cfRule>
  </conditionalFormatting>
  <conditionalFormatting sqref="D39:H39">
    <cfRule type="expression" dxfId="41" priority="55">
      <formula>$AR$17=1</formula>
    </cfRule>
    <cfRule type="expression" dxfId="40" priority="56">
      <formula>$AR$16=1</formula>
    </cfRule>
    <cfRule type="expression" dxfId="39" priority="57">
      <formula>$AR$15=1</formula>
    </cfRule>
  </conditionalFormatting>
  <conditionalFormatting sqref="D52:H52">
    <cfRule type="expression" dxfId="38" priority="52">
      <formula>$AR$17=1</formula>
    </cfRule>
    <cfRule type="expression" dxfId="37" priority="53">
      <formula>$AR$16=1</formula>
    </cfRule>
    <cfRule type="expression" dxfId="36" priority="54">
      <formula>$AR$15=1</formula>
    </cfRule>
  </conditionalFormatting>
  <conditionalFormatting sqref="AC13">
    <cfRule type="expression" dxfId="35" priority="49">
      <formula>$AR$17=1</formula>
    </cfRule>
    <cfRule type="expression" dxfId="34" priority="50">
      <formula>$AR$16=1</formula>
    </cfRule>
    <cfRule type="expression" dxfId="33" priority="51">
      <formula>$AR$15=1</formula>
    </cfRule>
  </conditionalFormatting>
  <conditionalFormatting sqref="AC26:AF26">
    <cfRule type="expression" dxfId="32" priority="46">
      <formula>$AR$17=1</formula>
    </cfRule>
    <cfRule type="expression" dxfId="31" priority="47">
      <formula>$AR$16=1</formula>
    </cfRule>
    <cfRule type="expression" dxfId="30" priority="48">
      <formula>$AR$15=1</formula>
    </cfRule>
  </conditionalFormatting>
  <conditionalFormatting sqref="AC52">
    <cfRule type="expression" dxfId="29" priority="40">
      <formula>$AR$17=1</formula>
    </cfRule>
    <cfRule type="expression" dxfId="28" priority="41">
      <formula>$AR$16=1</formula>
    </cfRule>
    <cfRule type="expression" dxfId="27" priority="42">
      <formula>$AR$15=1</formula>
    </cfRule>
  </conditionalFormatting>
  <conditionalFormatting sqref="AE12:AF12">
    <cfRule type="expression" dxfId="26" priority="39">
      <formula>$BN$10&lt;0</formula>
    </cfRule>
  </conditionalFormatting>
  <conditionalFormatting sqref="AC39:AF39">
    <cfRule type="expression" dxfId="25" priority="32">
      <formula>$AR$17=1</formula>
    </cfRule>
    <cfRule type="expression" dxfId="24" priority="33">
      <formula>$AR$16=1</formula>
    </cfRule>
    <cfRule type="expression" dxfId="23" priority="34">
      <formula>$AR$15=1</formula>
    </cfRule>
  </conditionalFormatting>
  <conditionalFormatting sqref="F38:G38">
    <cfRule type="expression" dxfId="22" priority="31">
      <formula>$AO$36&lt;0</formula>
    </cfRule>
  </conditionalFormatting>
  <conditionalFormatting sqref="F9:G11">
    <cfRule type="expression" dxfId="21" priority="30">
      <formula>$C$13=$AT$10</formula>
    </cfRule>
  </conditionalFormatting>
  <conditionalFormatting sqref="F12:G12">
    <cfRule type="expression" dxfId="20" priority="29">
      <formula>$AO$10&lt;0</formula>
    </cfRule>
  </conditionalFormatting>
  <conditionalFormatting sqref="C10">
    <cfRule type="expression" dxfId="19" priority="28">
      <formula>$AU$10=$AT$10</formula>
    </cfRule>
  </conditionalFormatting>
  <conditionalFormatting sqref="D10">
    <cfRule type="expression" dxfId="18" priority="27">
      <formula>$AR$10-$AT$10&lt;=$E$12</formula>
    </cfRule>
  </conditionalFormatting>
  <conditionalFormatting sqref="E10">
    <cfRule type="expression" dxfId="17" priority="26">
      <formula>$AT$10-$AS$10&lt;=$E$12</formula>
    </cfRule>
  </conditionalFormatting>
  <conditionalFormatting sqref="Y31">
    <cfRule type="dataBar" priority="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{13785BD5-255A-45DF-9CFF-12D100A7DA69}</x14:id>
        </ext>
      </extLst>
    </cfRule>
  </conditionalFormatting>
  <conditionalFormatting sqref="Z31">
    <cfRule type="dataBar" priority="2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{B3AB0095-9E3E-425D-875F-AB70CD2ABB64}</x14:id>
        </ext>
      </extLst>
    </cfRule>
  </conditionalFormatting>
  <conditionalFormatting sqref="AB23">
    <cfRule type="expression" dxfId="16" priority="20">
      <formula>$BG$23=$BH$23</formula>
    </cfRule>
  </conditionalFormatting>
  <conditionalFormatting sqref="AE25:AF25">
    <cfRule type="expression" dxfId="15" priority="19">
      <formula>$BN$23&lt;0</formula>
    </cfRule>
  </conditionalFormatting>
  <conditionalFormatting sqref="AE38:AF38">
    <cfRule type="expression" dxfId="14" priority="18">
      <formula>$BN$36&lt;0</formula>
    </cfRule>
  </conditionalFormatting>
  <conditionalFormatting sqref="AD36">
    <cfRule type="expression" dxfId="13" priority="17">
      <formula>$BG$36-$BF$36&lt;=$AD$38</formula>
    </cfRule>
  </conditionalFormatting>
  <conditionalFormatting sqref="AC36">
    <cfRule type="expression" dxfId="12" priority="16">
      <formula>$BE$36-$BG$36&lt;=$AD$38</formula>
    </cfRule>
  </conditionalFormatting>
  <conditionalFormatting sqref="AE35:AF37">
    <cfRule type="expression" dxfId="11" priority="14">
      <formula>$AB$39=$BG$36</formula>
    </cfRule>
  </conditionalFormatting>
  <conditionalFormatting sqref="AE51:AF51">
    <cfRule type="expression" dxfId="10" priority="13">
      <formula>$BN$49&lt;0</formula>
    </cfRule>
  </conditionalFormatting>
  <conditionalFormatting sqref="AD23">
    <cfRule type="expression" dxfId="9" priority="12">
      <formula>BG23-BF23&lt;=AD25</formula>
    </cfRule>
  </conditionalFormatting>
  <conditionalFormatting sqref="AC23">
    <cfRule type="expression" dxfId="8" priority="11">
      <formula>BE23-BG23&lt;=AD25</formula>
    </cfRule>
  </conditionalFormatting>
  <conditionalFormatting sqref="AC49">
    <cfRule type="expression" dxfId="7" priority="9">
      <formula>$BE$49-$BG$49&lt;=$AD$51</formula>
    </cfRule>
  </conditionalFormatting>
  <conditionalFormatting sqref="AD49">
    <cfRule type="expression" dxfId="6" priority="8">
      <formula>$BG$49-$BF$49&lt;=$AD$51</formula>
    </cfRule>
  </conditionalFormatting>
  <conditionalFormatting sqref="AE48:AF50">
    <cfRule type="expression" dxfId="5" priority="7">
      <formula>$AB$52=$BG$49</formula>
    </cfRule>
  </conditionalFormatting>
  <conditionalFormatting sqref="C23">
    <cfRule type="expression" dxfId="4" priority="6">
      <formula>AU23=AT23</formula>
    </cfRule>
  </conditionalFormatting>
  <conditionalFormatting sqref="AB36">
    <cfRule type="expression" dxfId="3" priority="5">
      <formula>$BG$36=$BH$36</formula>
    </cfRule>
  </conditionalFormatting>
  <conditionalFormatting sqref="AB49">
    <cfRule type="expression" dxfId="2" priority="4">
      <formula>$BG$49=$BH$49</formula>
    </cfRule>
  </conditionalFormatting>
  <conditionalFormatting sqref="C8">
    <cfRule type="expression" dxfId="1" priority="3">
      <formula>AU10=AT10</formula>
    </cfRule>
  </conditionalFormatting>
  <conditionalFormatting sqref="C21">
    <cfRule type="expression" dxfId="0" priority="2">
      <formula>AU23=AT23</formula>
    </cfRule>
  </conditionalFormatting>
  <conditionalFormatting sqref="N5:N13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{D91C3C6E-C204-45F4-BCB6-C76DE4FA546F}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13FBC61-A4A1-416C-AB85-EAB8B4159184}">
            <x14:dataBar minLength="0" maxLength="100" negativeBarColorSameAsPositive="1" axisPosition="none">
              <x14:cfvo type="min"/>
              <x14:cfvo type="max"/>
            </x14:dataBar>
          </x14:cfRule>
          <xm:sqref>N31:N39</xm:sqref>
        </x14:conditionalFormatting>
        <x14:conditionalFormatting xmlns:xm="http://schemas.microsoft.com/office/excel/2006/main">
          <x14:cfRule type="dataBar" id="{13785BD5-255A-45DF-9CFF-12D100A7DA69}">
            <x14:dataBar minLength="0" maxLength="100" negativeBarColorSameAsPositive="1" axisPosition="none">
              <x14:cfvo type="min"/>
              <x14:cfvo type="max"/>
            </x14:dataBar>
          </x14:cfRule>
          <xm:sqref>Y31</xm:sqref>
        </x14:conditionalFormatting>
        <x14:conditionalFormatting xmlns:xm="http://schemas.microsoft.com/office/excel/2006/main">
          <x14:cfRule type="dataBar" id="{B3AB0095-9E3E-425D-875F-AB70CD2ABB64}">
            <x14:dataBar minLength="0" maxLength="100" negativeBarColorSameAsPositive="1" axisPosition="none">
              <x14:cfvo type="min"/>
              <x14:cfvo type="max"/>
            </x14:dataBar>
          </x14:cfRule>
          <xm:sqref>Z31</xm:sqref>
        </x14:conditionalFormatting>
        <x14:conditionalFormatting xmlns:xm="http://schemas.microsoft.com/office/excel/2006/main">
          <x14:cfRule type="dataBar" id="{D91C3C6E-C204-45F4-BCB6-C76DE4FA546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N5:N13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75"/>
  <sheetViews>
    <sheetView showRowColHeaders="0" workbookViewId="0"/>
  </sheetViews>
  <sheetFormatPr defaultRowHeight="14.25" x14ac:dyDescent="0.2"/>
  <cols>
    <col min="1" max="16384" width="9" style="99"/>
  </cols>
  <sheetData>
    <row r="2" spans="2:2" ht="16.5" x14ac:dyDescent="0.3">
      <c r="B2" s="100" t="s">
        <v>41</v>
      </c>
    </row>
    <row r="3" spans="2:2" ht="16.5" x14ac:dyDescent="0.3">
      <c r="B3" s="100"/>
    </row>
    <row r="5" spans="2:2" ht="16.5" x14ac:dyDescent="0.2">
      <c r="B5" s="101" t="s">
        <v>42</v>
      </c>
    </row>
    <row r="6" spans="2:2" ht="16.5" x14ac:dyDescent="0.2">
      <c r="B6" s="101" t="s">
        <v>43</v>
      </c>
    </row>
    <row r="7" spans="2:2" ht="16.5" x14ac:dyDescent="0.2">
      <c r="B7" s="101" t="s">
        <v>44</v>
      </c>
    </row>
    <row r="8" spans="2:2" ht="16.5" x14ac:dyDescent="0.2">
      <c r="B8" s="101" t="s">
        <v>45</v>
      </c>
    </row>
    <row r="9" spans="2:2" ht="16.5" x14ac:dyDescent="0.2">
      <c r="B9" s="101" t="s">
        <v>46</v>
      </c>
    </row>
    <row r="10" spans="2:2" ht="16.5" x14ac:dyDescent="0.2">
      <c r="B10" s="101" t="s">
        <v>47</v>
      </c>
    </row>
    <row r="11" spans="2:2" ht="16.5" x14ac:dyDescent="0.2">
      <c r="B11" s="101" t="s">
        <v>104</v>
      </c>
    </row>
    <row r="12" spans="2:2" ht="16.5" x14ac:dyDescent="0.2">
      <c r="B12" s="101" t="s">
        <v>105</v>
      </c>
    </row>
    <row r="13" spans="2:2" ht="16.5" x14ac:dyDescent="0.2">
      <c r="B13" s="101" t="s">
        <v>48</v>
      </c>
    </row>
    <row r="14" spans="2:2" ht="16.5" x14ac:dyDescent="0.2">
      <c r="B14" s="101" t="s">
        <v>103</v>
      </c>
    </row>
    <row r="20" spans="2:2" ht="16.5" x14ac:dyDescent="0.2">
      <c r="B20" s="101" t="s">
        <v>49</v>
      </c>
    </row>
    <row r="21" spans="2:2" ht="16.5" x14ac:dyDescent="0.2">
      <c r="B21" s="101" t="s">
        <v>50</v>
      </c>
    </row>
    <row r="22" spans="2:2" ht="16.5" x14ac:dyDescent="0.2">
      <c r="B22" s="101" t="s">
        <v>51</v>
      </c>
    </row>
    <row r="23" spans="2:2" ht="16.5" x14ac:dyDescent="0.2">
      <c r="B23" s="101" t="s">
        <v>55</v>
      </c>
    </row>
    <row r="24" spans="2:2" ht="16.5" x14ac:dyDescent="0.2">
      <c r="B24" s="101" t="s">
        <v>52</v>
      </c>
    </row>
    <row r="25" spans="2:2" ht="16.5" x14ac:dyDescent="0.2">
      <c r="B25" s="101" t="s">
        <v>57</v>
      </c>
    </row>
    <row r="26" spans="2:2" ht="16.5" x14ac:dyDescent="0.2">
      <c r="B26" s="101" t="s">
        <v>53</v>
      </c>
    </row>
    <row r="27" spans="2:2" ht="16.5" x14ac:dyDescent="0.2">
      <c r="B27" s="101" t="s">
        <v>54</v>
      </c>
    </row>
    <row r="28" spans="2:2" ht="16.5" x14ac:dyDescent="0.2">
      <c r="B28" s="101" t="s">
        <v>56</v>
      </c>
    </row>
    <row r="35" spans="2:2" ht="16.5" x14ac:dyDescent="0.2">
      <c r="B35" s="101" t="s">
        <v>58</v>
      </c>
    </row>
    <row r="36" spans="2:2" ht="16.5" x14ac:dyDescent="0.2">
      <c r="B36" s="101" t="s">
        <v>69</v>
      </c>
    </row>
    <row r="69" spans="8:20" ht="16.5" x14ac:dyDescent="0.2">
      <c r="H69" s="101" t="s">
        <v>61</v>
      </c>
      <c r="N69" s="101" t="s">
        <v>59</v>
      </c>
      <c r="O69" s="101"/>
      <c r="T69" s="101" t="s">
        <v>64</v>
      </c>
    </row>
    <row r="70" spans="8:20" ht="16.5" x14ac:dyDescent="0.3">
      <c r="H70" s="100" t="s">
        <v>63</v>
      </c>
      <c r="N70" s="101" t="s">
        <v>68</v>
      </c>
      <c r="O70" s="101"/>
      <c r="T70" s="101" t="s">
        <v>65</v>
      </c>
    </row>
    <row r="71" spans="8:20" ht="16.5" x14ac:dyDescent="0.2">
      <c r="H71" s="101" t="s">
        <v>62</v>
      </c>
      <c r="N71" s="101" t="s">
        <v>70</v>
      </c>
      <c r="O71" s="101"/>
      <c r="T71" s="101" t="s">
        <v>66</v>
      </c>
    </row>
    <row r="72" spans="8:20" ht="16.5" x14ac:dyDescent="0.2">
      <c r="H72" s="101" t="s">
        <v>60</v>
      </c>
      <c r="N72" s="101" t="s">
        <v>60</v>
      </c>
      <c r="O72" s="101"/>
      <c r="T72" s="101" t="s">
        <v>71</v>
      </c>
    </row>
    <row r="73" spans="8:20" ht="16.5" x14ac:dyDescent="0.2">
      <c r="T73" s="101" t="s">
        <v>72</v>
      </c>
    </row>
    <row r="74" spans="8:20" ht="16.5" x14ac:dyDescent="0.2">
      <c r="T74" s="101" t="s">
        <v>67</v>
      </c>
    </row>
    <row r="75" spans="8:20" ht="16.5" x14ac:dyDescent="0.2">
      <c r="T75" s="101" t="s">
        <v>73</v>
      </c>
    </row>
  </sheetData>
  <sheetProtection algorithmName="SHA-512" hashValue="9wdhTdCyV2sn0t8FJXz2vVvRe+sai/p64arRB6ZXLYghm/V/D/OxvtsvDKjwprAlEwgTaznXwPXWsm/ML8EaMA==" saltValue="LAn0V7RDiRlJwEE4c40DdQ==" spinCount="100000" sheet="1" objects="1" scenarios="1" selectLockedCells="1" selectUnlockedCells="1"/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N182"/>
  <sheetViews>
    <sheetView workbookViewId="0">
      <selection activeCell="D4" sqref="D4"/>
    </sheetView>
  </sheetViews>
  <sheetFormatPr defaultColWidth="8.75" defaultRowHeight="14.25" x14ac:dyDescent="0.2"/>
  <cols>
    <col min="1" max="3" width="8.75" style="99"/>
    <col min="4" max="4" width="11.375" style="99" customWidth="1"/>
    <col min="5" max="5" width="8.75" style="99" customWidth="1"/>
    <col min="6" max="6" width="11.125" style="99" customWidth="1"/>
    <col min="7" max="7" width="14.75" style="99" customWidth="1"/>
    <col min="8" max="8" width="8.75" style="99"/>
    <col min="9" max="9" width="10" style="99" customWidth="1"/>
    <col min="10" max="10" width="14.25" style="99" customWidth="1"/>
    <col min="11" max="14" width="8.75" style="99"/>
    <col min="15" max="15" width="10" style="126" customWidth="1"/>
    <col min="16" max="17" width="8.75" style="99"/>
    <col min="18" max="18" width="8.75" style="126"/>
    <col min="19" max="20" width="8.75" style="99"/>
    <col min="21" max="21" width="8.75" style="126"/>
    <col min="22" max="23" width="8.75" style="99"/>
    <col min="24" max="24" width="8.75" style="126"/>
    <col min="25" max="26" width="8.75" style="99"/>
    <col min="27" max="27" width="8.75" style="126"/>
    <col min="28" max="29" width="8.75" style="99"/>
    <col min="30" max="30" width="8.75" style="126"/>
    <col min="31" max="32" width="8.75" style="99"/>
    <col min="33" max="33" width="8.75" style="126"/>
    <col min="34" max="35" width="8.75" style="99"/>
    <col min="36" max="36" width="8.75" style="127"/>
    <col min="37" max="16384" width="8.75" style="99"/>
  </cols>
  <sheetData>
    <row r="1" spans="1:40" x14ac:dyDescent="0.2">
      <c r="A1" s="99">
        <f ca="1">DAY(TODAY())</f>
        <v>31</v>
      </c>
      <c r="B1" s="99">
        <f ca="1">MONTH(TODAY())</f>
        <v>3</v>
      </c>
      <c r="H1" s="124">
        <v>5</v>
      </c>
      <c r="I1" s="99" t="str">
        <f>K1&amp;":"&amp;AN1</f>
        <v>7:00</v>
      </c>
      <c r="J1" s="99">
        <f ca="1" xml:space="preserve"> RTD("cqg.rtd",,"StudyData","Close("&amp;$G$2&amp;") when (LocalMonth("&amp;$G$2&amp;")="&amp;$B$1&amp;" And LocalDay("&amp;$G$2&amp;")="&amp;$A$1&amp;" And LocalHour("&amp;$G$2&amp;")="&amp;K1&amp;" And LocalMinute("&amp;$G$2&amp;")="&amp;L1&amp;")", "Bar", "", "Close","A5C", "0", "all", "", "","True",,)</f>
        <v>1.3771</v>
      </c>
      <c r="K1" s="99">
        <v>7</v>
      </c>
      <c r="L1" s="99">
        <v>0</v>
      </c>
      <c r="M1" s="99">
        <f ca="1">(J1-$H$2)/$H$2</f>
        <v>3.3515482695810109E-3</v>
      </c>
      <c r="N1" s="125">
        <f ca="1">IF(ISERROR(M1),NA(),M1)</f>
        <v>3.3515482695810109E-3</v>
      </c>
      <c r="O1" s="126">
        <f ca="1" xml:space="preserve"> RTD("cqg.rtd",,"StudyData","Close("&amp;$G$3&amp;") when (LocalMonth("&amp;$G$3&amp;")="&amp;$B$1&amp;" And LocalDay("&amp;$G$3&amp;")="&amp;$A$1&amp;" And LocalHour("&amp;$G$3&amp;")="&amp;K1&amp;" And LocalMinute("&amp;$G$3&amp;")="&amp;L1&amp;")", "Bar", "", "Close","A5C", "0", "all", "", "","True",,)</f>
        <v>1.17465</v>
      </c>
      <c r="P1" s="99">
        <f ca="1">(O1-$H$3)/$H$3</f>
        <v>8.9468302658486318E-4</v>
      </c>
      <c r="Q1" s="125">
        <f ca="1">IF(ISERROR(P1),NA(),P1)</f>
        <v>8.9468302658486318E-4</v>
      </c>
      <c r="R1" s="126">
        <f ca="1" xml:space="preserve"> RTD("cqg.rtd",,"StudyData","Close("&amp;$G$4&amp;") when (LocalMonth("&amp;$G$4&amp;")="&amp;$B$1&amp;" And LocalDay("&amp;$G$4&amp;")="&amp;$A$1&amp;" And LocalHour("&amp;$G$4&amp;")="&amp;K1&amp;" And LocalMinute("&amp;$G$4&amp;")="&amp;L1&amp;")", "Bar", "", "Close","A5C", "0", "all", "", "","True",,)</f>
        <v>9.0329999999999994E-3</v>
      </c>
      <c r="S1" s="99">
        <f ca="1">(R1-$H$4)/$H$4</f>
        <v>-3.9146496112919234E-3</v>
      </c>
      <c r="T1" s="125">
        <f ca="1">IF(ISERROR(S1),NA(),S1)</f>
        <v>-3.9146496112919234E-3</v>
      </c>
      <c r="U1" s="126">
        <f ca="1" xml:space="preserve"> RTD("cqg.rtd",,"StudyData","Close("&amp;$G$5&amp;") when (LocalMonth("&amp;$G$5&amp;")="&amp;$B$1&amp;" And LocalDay("&amp;$G$5&amp;")="&amp;$A$1&amp;" And LocalHour("&amp;$G$5&amp;")="&amp;K1&amp;" And LocalMinute("&amp;$G$5&amp;")="&amp;L1&amp;")", "Bar", "", "Close","A5C", "0", "all", "", "","True",,)</f>
        <v>0.76134999999999997</v>
      </c>
      <c r="V1" s="99">
        <f ca="1">(U1-$H$5)/$H$5</f>
        <v>2.765887388870584E-3</v>
      </c>
      <c r="W1" s="125">
        <f ca="1">IF(ISERROR(V1),NA(),V1)</f>
        <v>2.765887388870584E-3</v>
      </c>
      <c r="X1" s="126">
        <f ca="1" xml:space="preserve"> RTD("cqg.rtd",,"StudyData","Close("&amp;$G$6&amp;") when (LocalMonth("&amp;$G$6&amp;")="&amp;$B$1&amp;" And LocalDay("&amp;$G$6&amp;")="&amp;$A$1&amp;" And LocalHour("&amp;$G$6&amp;")="&amp;K1&amp;" And LocalMinute("&amp;$G$6&amp;")="&amp;L1&amp;")", "Bar", "", "Close","A5C", "0", "all", "", "","True",,)</f>
        <v>0.79344999999999999</v>
      </c>
      <c r="Y1" s="99">
        <f ca="1">(X1-$H$6)/$H$6</f>
        <v>2.2104332449160405E-3</v>
      </c>
      <c r="Z1" s="125">
        <f ca="1">IF(ISERROR(Y1),NA(),Y1)</f>
        <v>2.2104332449160405E-3</v>
      </c>
      <c r="AA1" s="126">
        <f ca="1" xml:space="preserve"> RTD("cqg.rtd",,"StudyData","Close("&amp;$G$7&amp;") when (LocalMonth("&amp;$G$7&amp;")="&amp;$B$1&amp;" And LocalDay("&amp;$G$7&amp;")="&amp;$A$1&amp;" And LocalHour("&amp;$G$7&amp;")="&amp;K1&amp;" And LocalMinute("&amp;$G$7&amp;")="&amp;L1&amp;")", "Bar", "", "Close","A5C", "0", "all", "", "","True",,)</f>
        <v>1.0613999999999999</v>
      </c>
      <c r="AB1" s="99">
        <f ca="1">(AA1-$H$7)/$H$7</f>
        <v>-1.974612129760217E-3</v>
      </c>
      <c r="AC1" s="125">
        <f ca="1">IF(ISERROR(AB1),NA(),AB1)</f>
        <v>-1.974612129760217E-3</v>
      </c>
      <c r="AD1" s="126">
        <f ca="1" xml:space="preserve"> RTD("cqg.rtd",,"StudyData","Close("&amp;$G$8&amp;") when (LocalMonth("&amp;$G$8&amp;")="&amp;$B$1&amp;" And LocalDay("&amp;$G$8&amp;")="&amp;$A$1&amp;" And LocalHour("&amp;$G$8&amp;")="&amp;K1&amp;" And LocalMinute("&amp;$G$8&amp;")="&amp;L1&amp;")", "Bar", "", "Close","A5C", "0", "all", "", "","True",,)</f>
        <v>0.69940000000000002</v>
      </c>
      <c r="AE1" s="99">
        <f ca="1">(AD1-$H$8)/$H$8</f>
        <v>2.5802752293578321E-3</v>
      </c>
      <c r="AF1" s="125">
        <f ca="1">IF(ISERROR(AE1),NA(),AE1)</f>
        <v>2.5802752293578321E-3</v>
      </c>
      <c r="AG1" s="126">
        <f ca="1" xml:space="preserve"> RTD("cqg.rtd",,"StudyData","Close("&amp;$G$9&amp;") when (LocalMonth("&amp;$G$9&amp;")="&amp;$B$1&amp;" And LocalDay("&amp;$G$9&amp;")="&amp;$A$1&amp;" And LocalHour("&amp;$G$9&amp;")="&amp;K1&amp;" And LocalMinute("&amp;$G$9&amp;")="&amp;L1&amp;")", "Bar", "", "Close","A5C", "0", "all", "", "","True",,)</f>
        <v>0.85304999999999997</v>
      </c>
      <c r="AH1" s="99">
        <f ca="1">(AG1-$H$9)/$H$9</f>
        <v>-2.397380423342295E-3</v>
      </c>
      <c r="AI1" s="125">
        <f ca="1">IF(ISERROR(AH1),NA(),AH1)</f>
        <v>-2.397380423342295E-3</v>
      </c>
      <c r="AJ1" s="127">
        <f ca="1" xml:space="preserve"> RTD("cqg.rtd",,"StudyData","Close("&amp;$G$10&amp;") when (LocalMonth("&amp;$G$10&amp;")="&amp;$B$1&amp;" And LocalDay("&amp;$G$10&amp;")="&amp;$A$1&amp;" And LocalHour("&amp;$G$10&amp;")="&amp;K1&amp;" And LocalMinute("&amp;$G$10&amp;")="&amp;L1&amp;")", "Bar", "", "Close","A5C", "0", "all", "", "","True",,)</f>
        <v>1684.5</v>
      </c>
      <c r="AK1" s="99">
        <f ca="1">(AJ1-$H$10)/$H$10</f>
        <v>-8.8967971530249106E-4</v>
      </c>
      <c r="AL1" s="125">
        <f ca="1">IF(ISERROR(AK1),NA(),AK1)</f>
        <v>-8.8967971530249106E-4</v>
      </c>
      <c r="AN1" s="99" t="str">
        <f>IF(L1=0,"00",IF(L1=5,"05",L1))</f>
        <v>00</v>
      </c>
    </row>
    <row r="2" spans="1:40" x14ac:dyDescent="0.2">
      <c r="B2" s="99" t="s">
        <v>5</v>
      </c>
      <c r="G2" s="99" t="str">
        <f>Main!Q5</f>
        <v>BP6</v>
      </c>
      <c r="H2" s="99">
        <f xml:space="preserve"> RTD("cqg.rtd",,"StudyData",G2,  "Bar",, "Close", "D","-1")</f>
        <v>1.3725000000000001</v>
      </c>
      <c r="I2" s="99" t="str">
        <f t="shared" ref="I2:I65" si="0">K2&amp;":"&amp;AN2</f>
        <v>7:05</v>
      </c>
      <c r="J2" s="99">
        <f ca="1" xml:space="preserve"> RTD("cqg.rtd",,"StudyData","Close("&amp;$G$2&amp;") when (LocalMonth("&amp;$G$2&amp;")="&amp;$B$1&amp;" And LocalDay("&amp;$G$2&amp;")="&amp;$A$1&amp;" And LocalHour("&amp;$G$2&amp;")="&amp;K2&amp;" And LocalMinute("&amp;$G$2&amp;")="&amp;L2&amp;")", "Bar", "", "Close","A5C", "0", "all", "", "","True",,)</f>
        <v>1.3767</v>
      </c>
      <c r="K2" s="99">
        <f>IF(L2=0,K1+1,K1)</f>
        <v>7</v>
      </c>
      <c r="L2" s="99">
        <f>IF((L1+$H$1)=60,0,(L1+$H$1))</f>
        <v>5</v>
      </c>
      <c r="M2" s="99">
        <f t="shared" ref="M2:M65" ca="1" si="1">(J2-$H$2)/$H$2</f>
        <v>3.0601092896174729E-3</v>
      </c>
      <c r="N2" s="125">
        <f t="shared" ref="N2:N65" ca="1" si="2">IF(ISERROR(M2),NA(),M2)</f>
        <v>3.0601092896174729E-3</v>
      </c>
      <c r="O2" s="126">
        <f ca="1" xml:space="preserve"> RTD("cqg.rtd",,"StudyData","Close("&amp;$G$3&amp;") when (LocalMonth("&amp;$G$3&amp;")="&amp;$B$1&amp;" And LocalDay("&amp;$G$3&amp;")="&amp;$A$1&amp;" And LocalHour("&amp;$G$3&amp;")="&amp;K2&amp;" And LocalMinute("&amp;$G$3&amp;")="&amp;L2&amp;")", "Bar", "", "Close","A5C", "0", "all", "", "","True",,)</f>
        <v>1.1739999999999999</v>
      </c>
      <c r="P2" s="99">
        <f t="shared" ref="P2:P65" ca="1" si="3">(O2-$H$3)/$H$3</f>
        <v>3.408316291751499E-4</v>
      </c>
      <c r="Q2" s="125">
        <f t="shared" ref="Q2:Q65" ca="1" si="4">IF(ISERROR(P2),NA(),P2)</f>
        <v>3.408316291751499E-4</v>
      </c>
      <c r="R2" s="126">
        <f ca="1" xml:space="preserve"> RTD("cqg.rtd",,"StudyData","Close("&amp;$G$4&amp;") when (LocalMonth("&amp;$G$4&amp;")="&amp;$B$1&amp;" And LocalDay("&amp;$G$4&amp;")="&amp;$A$1&amp;" And LocalHour("&amp;$G$4&amp;")="&amp;K2&amp;" And LocalMinute("&amp;$G$4&amp;")="&amp;L2&amp;")", "Bar", "", "Close","A5C", "0", "all", "", "","True",,)</f>
        <v>9.0320000000000001E-3</v>
      </c>
      <c r="S2" s="99">
        <f t="shared" ref="S2:S65" ca="1" si="5">(R2-$H$4)/$H$4</f>
        <v>-4.0249214313282326E-3</v>
      </c>
      <c r="T2" s="125">
        <f t="shared" ref="T2:T65" ca="1" si="6">IF(ISERROR(S2),NA(),S2)</f>
        <v>-4.0249214313282326E-3</v>
      </c>
      <c r="U2" s="126">
        <f ca="1" xml:space="preserve"> RTD("cqg.rtd",,"StudyData","Close("&amp;$G$5&amp;") when (LocalMonth("&amp;$G$5&amp;")="&amp;$B$1&amp;" And LocalDay("&amp;$G$5&amp;")="&amp;$A$1&amp;" And LocalHour("&amp;$G$5&amp;")="&amp;K2&amp;" And LocalMinute("&amp;$G$5&amp;")="&amp;L2&amp;")", "Bar", "", "Close","A5C", "0", "all", "", "","True",,)</f>
        <v>0.76090000000000002</v>
      </c>
      <c r="V2" s="99">
        <f ca="1">(U2-$H$5)/$H$5</f>
        <v>2.1731972341126641E-3</v>
      </c>
      <c r="W2" s="125">
        <f t="shared" ref="W2:W65" ca="1" si="7">IF(ISERROR(V2),NA(),V2)</f>
        <v>2.1731972341126641E-3</v>
      </c>
      <c r="X2" s="126">
        <f ca="1" xml:space="preserve"> RTD("cqg.rtd",,"StudyData","Close("&amp;$G$6&amp;") when (LocalMonth("&amp;$G$6&amp;")="&amp;$B$1&amp;" And LocalDay("&amp;$G$6&amp;")="&amp;$A$1&amp;" And LocalHour("&amp;$G$6&amp;")="&amp;K2&amp;" And LocalMinute("&amp;$G$6&amp;")="&amp;L2&amp;")", "Bar", "", "Close","A5C", "0", "all", "", "","True",,)</f>
        <v>0.79310000000000003</v>
      </c>
      <c r="Y2" s="99">
        <f ca="1">(X2-$H$6)/$H$6</f>
        <v>1.7683465959328886E-3</v>
      </c>
      <c r="Z2" s="125">
        <f t="shared" ref="Z2:Z65" ca="1" si="8">IF(ISERROR(Y2),NA(),Y2)</f>
        <v>1.7683465959328886E-3</v>
      </c>
      <c r="AA2" s="126">
        <f ca="1" xml:space="preserve"> RTD("cqg.rtd",,"StudyData","Close("&amp;$G$7&amp;") when (LocalMonth("&amp;$G$7&amp;")="&amp;$B$1&amp;" And LocalDay("&amp;$G$7&amp;")="&amp;$A$1&amp;" And LocalHour("&amp;$G$7&amp;")="&amp;K2&amp;" And LocalMinute("&amp;$G$7&amp;")="&amp;L2&amp;")", "Bar", "", "Close","A5C", "0", "all", "", "","True",,)</f>
        <v>1.0610999999999999</v>
      </c>
      <c r="AB2" s="99">
        <f ca="1">(AA2-$H$7)/$H$7</f>
        <v>-2.2566995768687897E-3</v>
      </c>
      <c r="AC2" s="125">
        <f t="shared" ref="AC2:AC65" ca="1" si="9">IF(ISERROR(AB2),NA(),AB2)</f>
        <v>-2.2566995768687897E-3</v>
      </c>
      <c r="AD2" s="126">
        <f ca="1" xml:space="preserve"> RTD("cqg.rtd",,"StudyData","Close("&amp;$G$8&amp;") when (LocalMonth("&amp;$G$8&amp;")="&amp;$B$1&amp;" And LocalDay("&amp;$G$8&amp;")="&amp;$A$1&amp;" And LocalHour("&amp;$G$8&amp;")="&amp;K2&amp;" And LocalMinute("&amp;$G$8&amp;")="&amp;L2&amp;")", "Bar", "", "Close","A5C", "0", "all", "", "","True",,)</f>
        <v>0.69910000000000005</v>
      </c>
      <c r="AE2" s="99">
        <f ca="1">(AD2-$H$8)/$H$8</f>
        <v>2.1502293577982468E-3</v>
      </c>
      <c r="AF2" s="125">
        <f t="shared" ref="AF2:AF65" ca="1" si="10">IF(ISERROR(AE2),NA(),AE2)</f>
        <v>2.1502293577982468E-3</v>
      </c>
      <c r="AG2" s="126">
        <f ca="1" xml:space="preserve"> RTD("cqg.rtd",,"StudyData","Close("&amp;$G$9&amp;") when (LocalMonth("&amp;$G$9&amp;")="&amp;$B$1&amp;" And LocalDay("&amp;$G$9&amp;")="&amp;$A$1&amp;" And LocalHour("&amp;$G$9&amp;")="&amp;K2&amp;" And LocalMinute("&amp;$G$9&amp;")="&amp;L2&amp;")", "Bar", "", "Close","A5C", "0", "all", "", "","True",,)</f>
        <v>0.8528</v>
      </c>
      <c r="AH2" s="99">
        <f t="shared" ref="AH2:AH65" ca="1" si="11">(AG2-$H$9)/$H$9</f>
        <v>-2.6897438896035185E-3</v>
      </c>
      <c r="AI2" s="125">
        <f t="shared" ref="AI2:AI65" ca="1" si="12">IF(ISERROR(AH2),NA(),AH2)</f>
        <v>-2.6897438896035185E-3</v>
      </c>
      <c r="AJ2" s="127">
        <f ca="1" xml:space="preserve"> RTD("cqg.rtd",,"StudyData","Close("&amp;$G$10&amp;") when (LocalMonth("&amp;$G$10&amp;")="&amp;$B$1&amp;" And LocalDay("&amp;$G$10&amp;")="&amp;$A$1&amp;" And LocalHour("&amp;$G$10&amp;")="&amp;K2&amp;" And LocalMinute("&amp;$G$10&amp;")="&amp;L2&amp;")", "Bar", "", "Close","A5C", "0", "all", "", "","True",,)</f>
        <v>1684.1</v>
      </c>
      <c r="AK2" s="99">
        <f ca="1">(AJ2-$H$10)/$H$10</f>
        <v>-1.1269276393832094E-3</v>
      </c>
      <c r="AL2" s="125">
        <f t="shared" ref="AL2:AL65" ca="1" si="13">IF(ISERROR(AK2),NA(),AK2)</f>
        <v>-1.1269276393832094E-3</v>
      </c>
      <c r="AN2" s="99" t="str">
        <f t="shared" ref="AN2:AN65" si="14">IF(L2=0,"00",IF(L2=5,"05",L2))</f>
        <v>05</v>
      </c>
    </row>
    <row r="3" spans="1:40" x14ac:dyDescent="0.2">
      <c r="G3" s="99" t="str">
        <f>Main!Q6</f>
        <v>EU6</v>
      </c>
      <c r="H3" s="99">
        <f xml:space="preserve"> RTD("cqg.rtd",,"StudyData",G3,  "Bar",, "Close", "D","-1","primaryOnly")</f>
        <v>1.1736</v>
      </c>
      <c r="I3" s="99" t="str">
        <f t="shared" si="0"/>
        <v>7:10</v>
      </c>
      <c r="J3" s="99">
        <f ca="1" xml:space="preserve"> RTD("cqg.rtd",,"StudyData","Close("&amp;$G$2&amp;") when (LocalMonth("&amp;$G$2&amp;")="&amp;$B$1&amp;" And LocalDay("&amp;$G$2&amp;")="&amp;$A$1&amp;" And LocalHour("&amp;$G$2&amp;")="&amp;K3&amp;" And LocalMinute("&amp;$G$2&amp;")="&amp;L3&amp;")", "Bar", "", "Close","A5C", "0", "all", "", "","True",,)</f>
        <v>1.3763000000000001</v>
      </c>
      <c r="K3" s="99">
        <f>IF(L3=0,K2+1,K2)</f>
        <v>7</v>
      </c>
      <c r="L3" s="99">
        <f t="shared" ref="L3:L53" si="15">IF((L2+$H$1)=60,0,(L2+$H$1))</f>
        <v>10</v>
      </c>
      <c r="M3" s="99">
        <f t="shared" ca="1" si="1"/>
        <v>2.7686703096539349E-3</v>
      </c>
      <c r="N3" s="125">
        <f t="shared" ca="1" si="2"/>
        <v>2.7686703096539349E-3</v>
      </c>
      <c r="O3" s="126">
        <f ca="1" xml:space="preserve"> RTD("cqg.rtd",,"StudyData","Close("&amp;$G$3&amp;") when (LocalMonth("&amp;$G$3&amp;")="&amp;$B$1&amp;" And LocalDay("&amp;$G$3&amp;")="&amp;$A$1&amp;" And LocalHour("&amp;$G$3&amp;")="&amp;K3&amp;" And LocalMinute("&amp;$G$3&amp;")="&amp;L3&amp;")", "Bar", "", "Close","A5C", "0", "all", "", "","True",,)</f>
        <v>1.1741999999999999</v>
      </c>
      <c r="P3" s="99">
        <f t="shared" ca="1" si="3"/>
        <v>5.1124744376272486E-4</v>
      </c>
      <c r="Q3" s="125">
        <f t="shared" ca="1" si="4"/>
        <v>5.1124744376272486E-4</v>
      </c>
      <c r="R3" s="126">
        <f ca="1" xml:space="preserve"> RTD("cqg.rtd",,"StudyData","Close("&amp;$G$4&amp;") when (LocalMonth("&amp;$G$4&amp;")="&amp;$B$1&amp;" And LocalDay("&amp;$G$4&amp;")="&amp;$A$1&amp;" And LocalHour("&amp;$G$4&amp;")="&amp;K3&amp;" And LocalMinute("&amp;$G$4&amp;")="&amp;L3&amp;")", "Bar", "", "Close","A5C", "0", "all", "", "","True",,)</f>
        <v>9.0314999999999996E-3</v>
      </c>
      <c r="S3" s="99">
        <f t="shared" ca="1" si="5"/>
        <v>-4.0800573413464821E-3</v>
      </c>
      <c r="T3" s="125">
        <f t="shared" ca="1" si="6"/>
        <v>-4.0800573413464821E-3</v>
      </c>
      <c r="U3" s="126">
        <f ca="1" xml:space="preserve"> RTD("cqg.rtd",,"StudyData","Close("&amp;$G$5&amp;") when (LocalMonth("&amp;$G$5&amp;")="&amp;$B$1&amp;" And LocalDay("&amp;$G$5&amp;")="&amp;$A$1&amp;" And LocalHour("&amp;$G$5&amp;")="&amp;K3&amp;" And LocalMinute("&amp;$G$5&amp;")="&amp;L3&amp;")", "Bar", "", "Close","A5C", "0", "all", "", "","True",,)</f>
        <v>0.76095000000000002</v>
      </c>
      <c r="V3" s="99">
        <f t="shared" ref="V3:V66" ca="1" si="16">(U3-$H$5)/$H$5</f>
        <v>2.2390516957524332E-3</v>
      </c>
      <c r="W3" s="125">
        <f t="shared" ca="1" si="7"/>
        <v>2.2390516957524332E-3</v>
      </c>
      <c r="X3" s="126">
        <f ca="1" xml:space="preserve"> RTD("cqg.rtd",,"StudyData","Close("&amp;$G$6&amp;") when (LocalMonth("&amp;$G$6&amp;")="&amp;$B$1&amp;" And LocalDay("&amp;$G$6&amp;")="&amp;$A$1&amp;" And LocalHour("&amp;$G$6&amp;")="&amp;K3&amp;" And LocalMinute("&amp;$G$6&amp;")="&amp;L3&amp;")", "Bar", "", "Close","A5C", "0", "all", "", "","True",,)</f>
        <v>0.79315000000000002</v>
      </c>
      <c r="Y3" s="99">
        <f t="shared" ref="Y3:Y66" ca="1" si="17">(X3-$H$6)/$H$6</f>
        <v>1.8315018315019104E-3</v>
      </c>
      <c r="Z3" s="125">
        <f t="shared" ca="1" si="8"/>
        <v>1.8315018315019104E-3</v>
      </c>
      <c r="AA3" s="126">
        <f ca="1" xml:space="preserve"> RTD("cqg.rtd",,"StudyData","Close("&amp;$G$7&amp;") when (LocalMonth("&amp;$G$7&amp;")="&amp;$B$1&amp;" And LocalDay("&amp;$G$7&amp;")="&amp;$A$1&amp;" And LocalHour("&amp;$G$7&amp;")="&amp;K3&amp;" And LocalMinute("&amp;$G$7&amp;")="&amp;L3&amp;")", "Bar", "", "Close","A5C", "0", "all", "", "","True",,)</f>
        <v>1.0611999999999999</v>
      </c>
      <c r="AB3" s="99">
        <f t="shared" ref="AB3:AB66" ca="1" si="18">(AA3-$H$7)/$H$7</f>
        <v>-2.162670427832599E-3</v>
      </c>
      <c r="AC3" s="125">
        <f t="shared" ca="1" si="9"/>
        <v>-2.162670427832599E-3</v>
      </c>
      <c r="AD3" s="126">
        <f ca="1" xml:space="preserve"> RTD("cqg.rtd",,"StudyData","Close("&amp;$G$8&amp;") when (LocalMonth("&amp;$G$8&amp;")="&amp;$B$1&amp;" And LocalDay("&amp;$G$8&amp;")="&amp;$A$1&amp;" And LocalHour("&amp;$G$8&amp;")="&amp;K3&amp;" And LocalMinute("&amp;$G$8&amp;")="&amp;L3&amp;")", "Bar", "", "Close","A5C", "0", "all", "", "","True",,)</f>
        <v>0.69910000000000005</v>
      </c>
      <c r="AE3" s="99">
        <f t="shared" ref="AE3:AE66" ca="1" si="19">(AD3-$H$8)/$H$8</f>
        <v>2.1502293577982468E-3</v>
      </c>
      <c r="AF3" s="125">
        <f t="shared" ca="1" si="10"/>
        <v>2.1502293577982468E-3</v>
      </c>
      <c r="AG3" s="126">
        <f ca="1" xml:space="preserve"> RTD("cqg.rtd",,"StudyData","Close("&amp;$G$9&amp;") when (LocalMonth("&amp;$G$9&amp;")="&amp;$B$1&amp;" And LocalDay("&amp;$G$9&amp;")="&amp;$A$1&amp;" And LocalHour("&amp;$G$9&amp;")="&amp;K3&amp;" And LocalMinute("&amp;$G$9&amp;")="&amp;L3&amp;")", "Bar", "", "Close","A5C", "0", "all", "", "","True",,)</f>
        <v>0.85314999999999996</v>
      </c>
      <c r="AH3" s="99">
        <f t="shared" ca="1" si="11"/>
        <v>-2.2804350368378053E-3</v>
      </c>
      <c r="AI3" s="125">
        <f t="shared" ca="1" si="12"/>
        <v>-2.2804350368378053E-3</v>
      </c>
      <c r="AJ3" s="127">
        <f ca="1" xml:space="preserve"> RTD("cqg.rtd",,"StudyData","Close("&amp;$G$10&amp;") when (LocalMonth("&amp;$G$10&amp;")="&amp;$B$1&amp;" And LocalDay("&amp;$G$10&amp;")="&amp;$A$1&amp;" And LocalHour("&amp;$G$10&amp;")="&amp;K3&amp;" And LocalMinute("&amp;$G$10&amp;")="&amp;L3&amp;")", "Bar", "", "Close","A5C", "0", "all", "", "","True",,)</f>
        <v>1684.5</v>
      </c>
      <c r="AK3" s="99">
        <f t="shared" ref="AK3:AK66" ca="1" si="20">(AJ3-$H$10)/$H$10</f>
        <v>-8.8967971530249106E-4</v>
      </c>
      <c r="AL3" s="125">
        <f t="shared" ca="1" si="13"/>
        <v>-8.8967971530249106E-4</v>
      </c>
      <c r="AN3" s="99">
        <f t="shared" si="14"/>
        <v>10</v>
      </c>
    </row>
    <row r="4" spans="1:40" x14ac:dyDescent="0.2">
      <c r="B4" s="99" t="s">
        <v>24</v>
      </c>
      <c r="G4" s="99" t="str">
        <f>Main!Q7</f>
        <v>JY6</v>
      </c>
      <c r="H4" s="99">
        <f xml:space="preserve"> RTD("cqg.rtd",,"StudyData",G4,  "Bar",, "Close", "D","-1","primaryOnly")</f>
        <v>9.0685000000000002E-3</v>
      </c>
      <c r="I4" s="99" t="str">
        <f t="shared" si="0"/>
        <v>7:15</v>
      </c>
      <c r="J4" s="99">
        <f ca="1" xml:space="preserve"> RTD("cqg.rtd",,"StudyData","Close("&amp;$G$2&amp;") when (LocalMonth("&amp;$G$2&amp;")="&amp;$B$1&amp;" And LocalDay("&amp;$G$2&amp;")="&amp;$A$1&amp;" And LocalHour("&amp;$G$2&amp;")="&amp;K4&amp;" And LocalMinute("&amp;$G$2&amp;")="&amp;L4&amp;")", "Bar", "", "Close","A5C", "0", "all", "", "","True",,)</f>
        <v>1.3767</v>
      </c>
      <c r="K4" s="99">
        <f t="shared" ref="K4:K14" si="21">IF(L4=0,K3+1,K3)</f>
        <v>7</v>
      </c>
      <c r="L4" s="99">
        <f t="shared" si="15"/>
        <v>15</v>
      </c>
      <c r="M4" s="99">
        <f t="shared" ca="1" si="1"/>
        <v>3.0601092896174729E-3</v>
      </c>
      <c r="N4" s="125">
        <f t="shared" ca="1" si="2"/>
        <v>3.0601092896174729E-3</v>
      </c>
      <c r="O4" s="126">
        <f ca="1" xml:space="preserve"> RTD("cqg.rtd",,"StudyData","Close("&amp;$G$3&amp;") when (LocalMonth("&amp;$G$3&amp;")="&amp;$B$1&amp;" And LocalDay("&amp;$G$3&amp;")="&amp;$A$1&amp;" And LocalHour("&amp;$G$3&amp;")="&amp;K4&amp;" And LocalMinute("&amp;$G$3&amp;")="&amp;L4&amp;")", "Bar", "", "Close","A5C", "0", "all", "", "","True",,)</f>
        <v>1.17465</v>
      </c>
      <c r="P4" s="99">
        <f t="shared" ca="1" si="3"/>
        <v>8.9468302658486318E-4</v>
      </c>
      <c r="Q4" s="125">
        <f t="shared" ca="1" si="4"/>
        <v>8.9468302658486318E-4</v>
      </c>
      <c r="R4" s="126">
        <f ca="1" xml:space="preserve"> RTD("cqg.rtd",,"StudyData","Close("&amp;$G$4&amp;") when (LocalMonth("&amp;$G$4&amp;")="&amp;$B$1&amp;" And LocalDay("&amp;$G$4&amp;")="&amp;$A$1&amp;" And LocalHour("&amp;$G$4&amp;")="&amp;K4&amp;" And LocalMinute("&amp;$G$4&amp;")="&amp;L4&amp;")", "Bar", "", "Close","A5C", "0", "all", "", "","True",,)</f>
        <v>9.0355000000000001E-3</v>
      </c>
      <c r="S4" s="99">
        <f t="shared" ca="1" si="5"/>
        <v>-3.6389700612008647E-3</v>
      </c>
      <c r="T4" s="125">
        <f t="shared" ca="1" si="6"/>
        <v>-3.6389700612008647E-3</v>
      </c>
      <c r="U4" s="126">
        <f ca="1" xml:space="preserve"> RTD("cqg.rtd",,"StudyData","Close("&amp;$G$5&amp;") when (LocalMonth("&amp;$G$5&amp;")="&amp;$B$1&amp;" And LocalDay("&amp;$G$5&amp;")="&amp;$A$1&amp;" And LocalHour("&amp;$G$5&amp;")="&amp;K4&amp;" And LocalMinute("&amp;$G$5&amp;")="&amp;L4&amp;")", "Bar", "", "Close","A5C", "0", "all", "", "","True",,)</f>
        <v>0.76139999999999997</v>
      </c>
      <c r="V4" s="99">
        <f t="shared" ca="1" si="16"/>
        <v>2.8317418505103527E-3</v>
      </c>
      <c r="W4" s="125">
        <f t="shared" ca="1" si="7"/>
        <v>2.8317418505103527E-3</v>
      </c>
      <c r="X4" s="126">
        <f ca="1" xml:space="preserve"> RTD("cqg.rtd",,"StudyData","Close("&amp;$G$6&amp;") when (LocalMonth("&amp;$G$6&amp;")="&amp;$B$1&amp;" And LocalDay("&amp;$G$6&amp;")="&amp;$A$1&amp;" And LocalHour("&amp;$G$6&amp;")="&amp;K4&amp;" And LocalMinute("&amp;$G$6&amp;")="&amp;L4&amp;")", "Bar", "", "Close","A5C", "0", "all", "", "","True",,)</f>
        <v>0.79335</v>
      </c>
      <c r="Y4" s="99">
        <f t="shared" ca="1" si="17"/>
        <v>2.0841227737779973E-3</v>
      </c>
      <c r="Z4" s="125">
        <f t="shared" ca="1" si="8"/>
        <v>2.0841227737779973E-3</v>
      </c>
      <c r="AA4" s="126">
        <f ca="1" xml:space="preserve"> RTD("cqg.rtd",,"StudyData","Close("&amp;$G$7&amp;") when (LocalMonth("&amp;$G$7&amp;")="&amp;$B$1&amp;" And LocalDay("&amp;$G$7&amp;")="&amp;$A$1&amp;" And LocalHour("&amp;$G$7&amp;")="&amp;K4&amp;" And LocalMinute("&amp;$G$7&amp;")="&amp;L4&amp;")", "Bar", "", "Close","A5C", "0", "all", "", "","True",,)</f>
        <v>1.0617000000000001</v>
      </c>
      <c r="AB4" s="99">
        <f t="shared" ca="1" si="18"/>
        <v>-1.6925246826514358E-3</v>
      </c>
      <c r="AC4" s="125">
        <f t="shared" ca="1" si="9"/>
        <v>-1.6925246826514358E-3</v>
      </c>
      <c r="AD4" s="126">
        <f ca="1" xml:space="preserve"> RTD("cqg.rtd",,"StudyData","Close("&amp;$G$8&amp;") when (LocalMonth("&amp;$G$8&amp;")="&amp;$B$1&amp;" And LocalDay("&amp;$G$8&amp;")="&amp;$A$1&amp;" And LocalHour("&amp;$G$8&amp;")="&amp;K4&amp;" And LocalMinute("&amp;$G$8&amp;")="&amp;L4&amp;")", "Bar", "", "Close","A5C", "0", "all", "", "","True",,)</f>
        <v>0.69940000000000002</v>
      </c>
      <c r="AE4" s="99">
        <f t="shared" ca="1" si="19"/>
        <v>2.5802752293578321E-3</v>
      </c>
      <c r="AF4" s="125">
        <f t="shared" ca="1" si="10"/>
        <v>2.5802752293578321E-3</v>
      </c>
      <c r="AG4" s="126">
        <f ca="1" xml:space="preserve"> RTD("cqg.rtd",,"StudyData","Close("&amp;$G$9&amp;") when (LocalMonth("&amp;$G$9&amp;")="&amp;$B$1&amp;" And LocalDay("&amp;$G$9&amp;")="&amp;$A$1&amp;" And LocalHour("&amp;$G$9&amp;")="&amp;K4&amp;" And LocalMinute("&amp;$G$9&amp;")="&amp;L4&amp;")", "Bar", "", "Close","A5C", "0", "all", "", "","True",,)</f>
        <v>0.85314999999999996</v>
      </c>
      <c r="AH4" s="99">
        <f t="shared" ca="1" si="11"/>
        <v>-2.2804350368378053E-3</v>
      </c>
      <c r="AI4" s="125">
        <f t="shared" ca="1" si="12"/>
        <v>-2.2804350368378053E-3</v>
      </c>
      <c r="AJ4" s="127">
        <f ca="1" xml:space="preserve"> RTD("cqg.rtd",,"StudyData","Close("&amp;$G$10&amp;") when (LocalMonth("&amp;$G$10&amp;")="&amp;$B$1&amp;" And LocalDay("&amp;$G$10&amp;")="&amp;$A$1&amp;" And LocalHour("&amp;$G$10&amp;")="&amp;K4&amp;" And LocalMinute("&amp;$G$10&amp;")="&amp;L4&amp;")", "Bar", "", "Close","A5C", "0", "all", "", "","True",,)</f>
        <v>1686.1</v>
      </c>
      <c r="AK4" s="99">
        <f t="shared" ca="1" si="20"/>
        <v>5.9311981020112132E-5</v>
      </c>
      <c r="AL4" s="125">
        <f t="shared" ca="1" si="13"/>
        <v>5.9311981020112132E-5</v>
      </c>
      <c r="AN4" s="99">
        <f t="shared" si="14"/>
        <v>15</v>
      </c>
    </row>
    <row r="5" spans="1:40" x14ac:dyDescent="0.2">
      <c r="G5" s="99" t="str">
        <f>Main!Q8</f>
        <v>DA6</v>
      </c>
      <c r="H5" s="99">
        <f xml:space="preserve"> RTD("cqg.rtd",,"StudyData",G5,  "Bar",, "Close", "D","-1","primaryOnly")</f>
        <v>0.75924999999999998</v>
      </c>
      <c r="I5" s="99" t="str">
        <f t="shared" si="0"/>
        <v>7:20</v>
      </c>
      <c r="J5" s="99">
        <f ca="1" xml:space="preserve"> RTD("cqg.rtd",,"StudyData","Close("&amp;$G$2&amp;") when (LocalMonth("&amp;$G$2&amp;")="&amp;$B$1&amp;" And LocalDay("&amp;$G$2&amp;")="&amp;$A$1&amp;" And LocalHour("&amp;$G$2&amp;")="&amp;K5&amp;" And LocalMinute("&amp;$G$2&amp;")="&amp;L5&amp;")", "Bar", "", "Close","A5C", "0", "all", "", "","True",,)</f>
        <v>1.3768</v>
      </c>
      <c r="K5" s="99">
        <f t="shared" si="21"/>
        <v>7</v>
      </c>
      <c r="L5" s="99">
        <f t="shared" si="15"/>
        <v>20</v>
      </c>
      <c r="M5" s="99">
        <f t="shared" ca="1" si="1"/>
        <v>3.1329690346083572E-3</v>
      </c>
      <c r="N5" s="125">
        <f t="shared" ca="1" si="2"/>
        <v>3.1329690346083572E-3</v>
      </c>
      <c r="O5" s="126">
        <f ca="1" xml:space="preserve"> RTD("cqg.rtd",,"StudyData","Close("&amp;$G$3&amp;") when (LocalMonth("&amp;$G$3&amp;")="&amp;$B$1&amp;" And LocalDay("&amp;$G$3&amp;")="&amp;$A$1&amp;" And LocalHour("&amp;$G$3&amp;")="&amp;K5&amp;" And LocalMinute("&amp;$G$3&amp;")="&amp;L5&amp;")", "Bar", "", "Close","A5C", "0", "all", "", "","True",,)</f>
        <v>1.17455</v>
      </c>
      <c r="P5" s="99">
        <f t="shared" ca="1" si="3"/>
        <v>8.0947511929107565E-4</v>
      </c>
      <c r="Q5" s="125">
        <f t="shared" ca="1" si="4"/>
        <v>8.0947511929107565E-4</v>
      </c>
      <c r="R5" s="126">
        <f ca="1" xml:space="preserve"> RTD("cqg.rtd",,"StudyData","Close("&amp;$G$4&amp;") when (LocalMonth("&amp;$G$4&amp;")="&amp;$B$1&amp;" And LocalDay("&amp;$G$4&amp;")="&amp;$A$1&amp;" And LocalHour("&amp;$G$4&amp;")="&amp;K5&amp;" And LocalMinute("&amp;$G$4&amp;")="&amp;L5&amp;")", "Bar", "", "Close","A5C", "0", "all", "", "","True",,)</f>
        <v>9.0340000000000004E-3</v>
      </c>
      <c r="S5" s="99">
        <f t="shared" ca="1" si="5"/>
        <v>-3.8043777912554234E-3</v>
      </c>
      <c r="T5" s="125">
        <f t="shared" ca="1" si="6"/>
        <v>-3.8043777912554234E-3</v>
      </c>
      <c r="U5" s="126">
        <f ca="1" xml:space="preserve"> RTD("cqg.rtd",,"StudyData","Close("&amp;$G$5&amp;") when (LocalMonth("&amp;$G$5&amp;")="&amp;$B$1&amp;" And LocalDay("&amp;$G$5&amp;")="&amp;$A$1&amp;" And LocalHour("&amp;$G$5&amp;")="&amp;K5&amp;" And LocalMinute("&amp;$G$5&amp;")="&amp;L5&amp;")", "Bar", "", "Close","A5C", "0", "all", "", "","True",,)</f>
        <v>0.7611</v>
      </c>
      <c r="V5" s="99">
        <f t="shared" ca="1" si="16"/>
        <v>2.4366150806717397E-3</v>
      </c>
      <c r="W5" s="125">
        <f t="shared" ca="1" si="7"/>
        <v>2.4366150806717397E-3</v>
      </c>
      <c r="X5" s="126">
        <f ca="1" xml:space="preserve"> RTD("cqg.rtd",,"StudyData","Close("&amp;$G$6&amp;") when (LocalMonth("&amp;$G$6&amp;")="&amp;$B$1&amp;" And LocalDay("&amp;$G$6&amp;")="&amp;$A$1&amp;" And LocalHour("&amp;$G$6&amp;")="&amp;K5&amp;" And LocalMinute("&amp;$G$6&amp;")="&amp;L5&amp;")", "Bar", "", "Close","A5C", "0", "all", "", "","True",,)</f>
        <v>0.79344999999999999</v>
      </c>
      <c r="Y5" s="99">
        <f t="shared" ca="1" si="17"/>
        <v>2.2104332449160405E-3</v>
      </c>
      <c r="Z5" s="125">
        <f t="shared" ca="1" si="8"/>
        <v>2.2104332449160405E-3</v>
      </c>
      <c r="AA5" s="126">
        <f ca="1" xml:space="preserve"> RTD("cqg.rtd",,"StudyData","Close("&amp;$G$7&amp;") when (LocalMonth("&amp;$G$7&amp;")="&amp;$B$1&amp;" And LocalDay("&amp;$G$7&amp;")="&amp;$A$1&amp;" And LocalHour("&amp;$G$7&amp;")="&amp;K5&amp;" And LocalMinute("&amp;$G$7&amp;")="&amp;L5&amp;")", "Bar", "", "Close","A5C", "0", "all", "", "","True",,)</f>
        <v>1.0619000000000001</v>
      </c>
      <c r="AB5" s="99">
        <f t="shared" ca="1" si="18"/>
        <v>-1.504466384579054E-3</v>
      </c>
      <c r="AC5" s="125">
        <f t="shared" ca="1" si="9"/>
        <v>-1.504466384579054E-3</v>
      </c>
      <c r="AD5" s="126">
        <f ca="1" xml:space="preserve"> RTD("cqg.rtd",,"StudyData","Close("&amp;$G$8&amp;") when (LocalMonth("&amp;$G$8&amp;")="&amp;$B$1&amp;" And LocalDay("&amp;$G$8&amp;")="&amp;$A$1&amp;" And LocalHour("&amp;$G$8&amp;")="&amp;K5&amp;" And LocalMinute("&amp;$G$8&amp;")="&amp;L5&amp;")", "Bar", "", "Close","A5C", "0", "all", "", "","True",,)</f>
        <v>0.69920000000000004</v>
      </c>
      <c r="AE5" s="99">
        <f t="shared" ca="1" si="19"/>
        <v>2.2935779816514418E-3</v>
      </c>
      <c r="AF5" s="125">
        <f t="shared" ca="1" si="10"/>
        <v>2.2935779816514418E-3</v>
      </c>
      <c r="AG5" s="126">
        <f ca="1" xml:space="preserve"> RTD("cqg.rtd",,"StudyData","Close("&amp;$G$9&amp;") when (LocalMonth("&amp;$G$9&amp;")="&amp;$B$1&amp;" And LocalDay("&amp;$G$9&amp;")="&amp;$A$1&amp;" And LocalHour("&amp;$G$9&amp;")="&amp;K5&amp;" And LocalMinute("&amp;$G$9&amp;")="&amp;L5&amp;")", "Bar", "", "Close","A5C", "0", "all", "", "","True",,)</f>
        <v>0.85304999999999997</v>
      </c>
      <c r="AH5" s="99">
        <f t="shared" ca="1" si="11"/>
        <v>-2.397380423342295E-3</v>
      </c>
      <c r="AI5" s="125">
        <f t="shared" ca="1" si="12"/>
        <v>-2.397380423342295E-3</v>
      </c>
      <c r="AJ5" s="127">
        <f ca="1" xml:space="preserve"> RTD("cqg.rtd",,"StudyData","Close("&amp;$G$10&amp;") when (LocalMonth("&amp;$G$10&amp;")="&amp;$B$1&amp;" And LocalDay("&amp;$G$10&amp;")="&amp;$A$1&amp;" And LocalHour("&amp;$G$10&amp;")="&amp;K5&amp;" And LocalMinute("&amp;$G$10&amp;")="&amp;L5&amp;")", "Bar", "", "Close","A5C", "0", "all", "", "","True",,)</f>
        <v>1683.1</v>
      </c>
      <c r="AK5" s="99">
        <f t="shared" ca="1" si="20"/>
        <v>-1.7200474495848701E-3</v>
      </c>
      <c r="AL5" s="125">
        <f t="shared" ca="1" si="13"/>
        <v>-1.7200474495848701E-3</v>
      </c>
      <c r="AN5" s="99">
        <f t="shared" si="14"/>
        <v>20</v>
      </c>
    </row>
    <row r="6" spans="1:40" x14ac:dyDescent="0.2">
      <c r="B6" s="99" t="s">
        <v>25</v>
      </c>
      <c r="G6" s="99" t="str">
        <f>Main!Q9</f>
        <v>CA6</v>
      </c>
      <c r="H6" s="99">
        <f xml:space="preserve"> RTD("cqg.rtd",,"StudyData",G6,  "Bar",, "Close", "D","-1","primaryOnly")</f>
        <v>0.79169999999999996</v>
      </c>
      <c r="I6" s="99" t="str">
        <f t="shared" si="0"/>
        <v>7:25</v>
      </c>
      <c r="J6" s="99">
        <f ca="1" xml:space="preserve"> RTD("cqg.rtd",,"StudyData","Close("&amp;$G$2&amp;") when (LocalMonth("&amp;$G$2&amp;")="&amp;$B$1&amp;" And LocalDay("&amp;$G$2&amp;")="&amp;$A$1&amp;" And LocalHour("&amp;$G$2&amp;")="&amp;K6&amp;" And LocalMinute("&amp;$G$2&amp;")="&amp;L6&amp;")", "Bar", "", "Close","A5C", "0", "all", "", "","True",,)</f>
        <v>1.3769</v>
      </c>
      <c r="K6" s="99">
        <f t="shared" si="21"/>
        <v>7</v>
      </c>
      <c r="L6" s="99">
        <f t="shared" si="15"/>
        <v>25</v>
      </c>
      <c r="M6" s="99">
        <f t="shared" ca="1" si="1"/>
        <v>3.2058287795992419E-3</v>
      </c>
      <c r="N6" s="125">
        <f t="shared" ca="1" si="2"/>
        <v>3.2058287795992419E-3</v>
      </c>
      <c r="O6" s="126">
        <f ca="1" xml:space="preserve"> RTD("cqg.rtd",,"StudyData","Close("&amp;$G$3&amp;") when (LocalMonth("&amp;$G$3&amp;")="&amp;$B$1&amp;" And LocalDay("&amp;$G$3&amp;")="&amp;$A$1&amp;" And LocalHour("&amp;$G$3&amp;")="&amp;K6&amp;" And LocalMinute("&amp;$G$3&amp;")="&amp;L6&amp;")", "Bar", "", "Close","A5C", "0", "all", "", "","True",,)</f>
        <v>1.1745000000000001</v>
      </c>
      <c r="P6" s="99">
        <f t="shared" ca="1" si="3"/>
        <v>7.6687116564427653E-4</v>
      </c>
      <c r="Q6" s="125">
        <f t="shared" ca="1" si="4"/>
        <v>7.6687116564427653E-4</v>
      </c>
      <c r="R6" s="126">
        <f ca="1" xml:space="preserve"> RTD("cqg.rtd",,"StudyData","Close("&amp;$G$4&amp;") when (LocalMonth("&amp;$G$4&amp;")="&amp;$B$1&amp;" And LocalDay("&amp;$G$4&amp;")="&amp;$A$1&amp;" And LocalHour("&amp;$G$4&amp;")="&amp;K6&amp;" And LocalMinute("&amp;$G$4&amp;")="&amp;L6&amp;")", "Bar", "", "Close","A5C", "0", "all", "", "","True",,)</f>
        <v>9.0345000000000009E-3</v>
      </c>
      <c r="S6" s="99">
        <f t="shared" ca="1" si="5"/>
        <v>-3.7492418812371735E-3</v>
      </c>
      <c r="T6" s="125">
        <f t="shared" ca="1" si="6"/>
        <v>-3.7492418812371735E-3</v>
      </c>
      <c r="U6" s="126">
        <f ca="1" xml:space="preserve"> RTD("cqg.rtd",,"StudyData","Close("&amp;$G$5&amp;") when (LocalMonth("&amp;$G$5&amp;")="&amp;$B$1&amp;" And LocalDay("&amp;$G$5&amp;")="&amp;$A$1&amp;" And LocalHour("&amp;$G$5&amp;")="&amp;K6&amp;" And LocalMinute("&amp;$G$5&amp;")="&amp;L6&amp;")", "Bar", "", "Close","A5C", "0", "all", "", "","True",,)</f>
        <v>0.76105</v>
      </c>
      <c r="V6" s="99">
        <f t="shared" ca="1" si="16"/>
        <v>2.3707606190319706E-3</v>
      </c>
      <c r="W6" s="125">
        <f t="shared" ca="1" si="7"/>
        <v>2.3707606190319706E-3</v>
      </c>
      <c r="X6" s="126">
        <f ca="1" xml:space="preserve"> RTD("cqg.rtd",,"StudyData","Close("&amp;$G$6&amp;") when (LocalMonth("&amp;$G$6&amp;")="&amp;$B$1&amp;" And LocalDay("&amp;$G$6&amp;")="&amp;$A$1&amp;" And LocalHour("&amp;$G$6&amp;")="&amp;K6&amp;" And LocalMinute("&amp;$G$6&amp;")="&amp;L6&amp;")", "Bar", "", "Close","A5C", "0", "all", "", "","True",,)</f>
        <v>0.79325000000000001</v>
      </c>
      <c r="Y6" s="99">
        <f t="shared" ca="1" si="17"/>
        <v>1.9578123026399536E-3</v>
      </c>
      <c r="Z6" s="125">
        <f t="shared" ca="1" si="8"/>
        <v>1.9578123026399536E-3</v>
      </c>
      <c r="AA6" s="126">
        <f ca="1" xml:space="preserve"> RTD("cqg.rtd",,"StudyData","Close("&amp;$G$7&amp;") when (LocalMonth("&amp;$G$7&amp;")="&amp;$B$1&amp;" And LocalDay("&amp;$G$7&amp;")="&amp;$A$1&amp;" And LocalHour("&amp;$G$7&amp;")="&amp;K6&amp;" And LocalMinute("&amp;$G$7&amp;")="&amp;L6&amp;")", "Bar", "", "Close","A5C", "0", "all", "", "","True",,)</f>
        <v>1.0618000000000001</v>
      </c>
      <c r="AB6" s="99">
        <f t="shared" ca="1" si="18"/>
        <v>-1.598495533615245E-3</v>
      </c>
      <c r="AC6" s="125">
        <f t="shared" ca="1" si="9"/>
        <v>-1.598495533615245E-3</v>
      </c>
      <c r="AD6" s="126">
        <f ca="1" xml:space="preserve"> RTD("cqg.rtd",,"StudyData","Close("&amp;$G$8&amp;") when (LocalMonth("&amp;$G$8&amp;")="&amp;$B$1&amp;" And LocalDay("&amp;$G$8&amp;")="&amp;$A$1&amp;" And LocalHour("&amp;$G$8&amp;")="&amp;K6&amp;" And LocalMinute("&amp;$G$8&amp;")="&amp;L6&amp;")", "Bar", "", "Close","A5C", "0", "all", "", "","True",,)</f>
        <v>0.69910000000000005</v>
      </c>
      <c r="AE6" s="99">
        <f t="shared" ca="1" si="19"/>
        <v>2.1502293577982468E-3</v>
      </c>
      <c r="AF6" s="125">
        <f t="shared" ca="1" si="10"/>
        <v>2.1502293577982468E-3</v>
      </c>
      <c r="AG6" s="126">
        <f ca="1" xml:space="preserve"> RTD("cqg.rtd",,"StudyData","Close("&amp;$G$9&amp;") when (LocalMonth("&amp;$G$9&amp;")="&amp;$B$1&amp;" And LocalDay("&amp;$G$9&amp;")="&amp;$A$1&amp;" And LocalHour("&amp;$G$9&amp;")="&amp;K6&amp;" And LocalMinute("&amp;$G$9&amp;")="&amp;L6&amp;")", "Bar", "", "Close","A5C", "0", "all", "", "","True",,)</f>
        <v>0.85304999999999997</v>
      </c>
      <c r="AH6" s="99">
        <f t="shared" ca="1" si="11"/>
        <v>-2.397380423342295E-3</v>
      </c>
      <c r="AI6" s="125">
        <f t="shared" ca="1" si="12"/>
        <v>-2.397380423342295E-3</v>
      </c>
      <c r="AJ6" s="127">
        <f ca="1" xml:space="preserve"> RTD("cqg.rtd",,"StudyData","Close("&amp;$G$10&amp;") when (LocalMonth("&amp;$G$10&amp;")="&amp;$B$1&amp;" And LocalDay("&amp;$G$10&amp;")="&amp;$A$1&amp;" And LocalHour("&amp;$G$10&amp;")="&amp;K6&amp;" And LocalMinute("&amp;$G$10&amp;")="&amp;L6&amp;")", "Bar", "", "Close","A5C", "0", "all", "", "","True",,)</f>
        <v>1684.5</v>
      </c>
      <c r="AK6" s="99">
        <f t="shared" ca="1" si="20"/>
        <v>-8.8967971530249106E-4</v>
      </c>
      <c r="AL6" s="125">
        <f t="shared" ca="1" si="13"/>
        <v>-8.8967971530249106E-4</v>
      </c>
      <c r="AN6" s="99">
        <f t="shared" si="14"/>
        <v>25</v>
      </c>
    </row>
    <row r="7" spans="1:40" x14ac:dyDescent="0.2">
      <c r="G7" s="99" t="str">
        <f>Main!Q10</f>
        <v>SF6</v>
      </c>
      <c r="H7" s="99">
        <f xml:space="preserve"> RTD("cqg.rtd",,"StudyData",G7,  "Bar",, "Close", "D","-1","primaryOnly")</f>
        <v>1.0634999999999999</v>
      </c>
      <c r="I7" s="99" t="str">
        <f t="shared" si="0"/>
        <v>7:30</v>
      </c>
      <c r="J7" s="99">
        <f ca="1" xml:space="preserve"> RTD("cqg.rtd",,"StudyData","Close("&amp;$G$2&amp;") when (LocalMonth("&amp;$G$2&amp;")="&amp;$B$1&amp;" And LocalDay("&amp;$G$2&amp;")="&amp;$A$1&amp;" And LocalHour("&amp;$G$2&amp;")="&amp;K7&amp;" And LocalMinute("&amp;$G$2&amp;")="&amp;L7&amp;")", "Bar", "", "Close","A5C", "0", "all", "", "","True",,)</f>
        <v>1.3771</v>
      </c>
      <c r="K7" s="99">
        <f t="shared" si="21"/>
        <v>7</v>
      </c>
      <c r="L7" s="99">
        <f t="shared" si="15"/>
        <v>30</v>
      </c>
      <c r="M7" s="99">
        <f t="shared" ca="1" si="1"/>
        <v>3.3515482695810109E-3</v>
      </c>
      <c r="N7" s="125">
        <f t="shared" ca="1" si="2"/>
        <v>3.3515482695810109E-3</v>
      </c>
      <c r="O7" s="126">
        <f ca="1" xml:space="preserve"> RTD("cqg.rtd",,"StudyData","Close("&amp;$G$3&amp;") when (LocalMonth("&amp;$G$3&amp;")="&amp;$B$1&amp;" And LocalDay("&amp;$G$3&amp;")="&amp;$A$1&amp;" And LocalHour("&amp;$G$3&amp;")="&amp;K7&amp;" And LocalMinute("&amp;$G$3&amp;")="&amp;L7&amp;")", "Bar", "", "Close","A5C", "0", "all", "", "","True",,)</f>
        <v>1.17465</v>
      </c>
      <c r="P7" s="99">
        <f t="shared" ca="1" si="3"/>
        <v>8.9468302658486318E-4</v>
      </c>
      <c r="Q7" s="125">
        <f t="shared" ca="1" si="4"/>
        <v>8.9468302658486318E-4</v>
      </c>
      <c r="R7" s="126">
        <f ca="1" xml:space="preserve"> RTD("cqg.rtd",,"StudyData","Close("&amp;$G$4&amp;") when (LocalMonth("&amp;$G$4&amp;")="&amp;$B$1&amp;" And LocalDay("&amp;$G$4&amp;")="&amp;$A$1&amp;" And LocalHour("&amp;$G$4&amp;")="&amp;K7&amp;" And LocalMinute("&amp;$G$4&amp;")="&amp;L7&amp;")", "Bar", "", "Close","A5C", "0", "all", "", "","True",,)</f>
        <v>9.0369999999999999E-3</v>
      </c>
      <c r="S7" s="99">
        <f t="shared" ca="1" si="5"/>
        <v>-3.473562331146306E-3</v>
      </c>
      <c r="T7" s="125">
        <f t="shared" ca="1" si="6"/>
        <v>-3.473562331146306E-3</v>
      </c>
      <c r="U7" s="126">
        <f ca="1" xml:space="preserve"> RTD("cqg.rtd",,"StudyData","Close("&amp;$G$5&amp;") when (LocalMonth("&amp;$G$5&amp;")="&amp;$B$1&amp;" And LocalDay("&amp;$G$5&amp;")="&amp;$A$1&amp;" And LocalHour("&amp;$G$5&amp;")="&amp;K7&amp;" And LocalMinute("&amp;$G$5&amp;")="&amp;L7&amp;")", "Bar", "", "Close","A5C", "0", "all", "", "","True",,)</f>
        <v>0.76124999999999998</v>
      </c>
      <c r="V7" s="99">
        <f t="shared" ca="1" si="16"/>
        <v>2.6341784655910462E-3</v>
      </c>
      <c r="W7" s="125">
        <f t="shared" ca="1" si="7"/>
        <v>2.6341784655910462E-3</v>
      </c>
      <c r="X7" s="126">
        <f ca="1" xml:space="preserve"> RTD("cqg.rtd",,"StudyData","Close("&amp;$G$6&amp;") when (LocalMonth("&amp;$G$6&amp;")="&amp;$B$1&amp;" And LocalDay("&amp;$G$6&amp;")="&amp;$A$1&amp;" And LocalHour("&amp;$G$6&amp;")="&amp;K7&amp;" And LocalMinute("&amp;$G$6&amp;")="&amp;L7&amp;")", "Bar", "", "Close","A5C", "0", "all", "", "","True",,)</f>
        <v>0.79379999999999995</v>
      </c>
      <c r="Y7" s="99">
        <f t="shared" ca="1" si="17"/>
        <v>2.6525198938991928E-3</v>
      </c>
      <c r="Z7" s="125">
        <f t="shared" ca="1" si="8"/>
        <v>2.6525198938991928E-3</v>
      </c>
      <c r="AA7" s="126">
        <f ca="1" xml:space="preserve"> RTD("cqg.rtd",,"StudyData","Close("&amp;$G$7&amp;") when (LocalMonth("&amp;$G$7&amp;")="&amp;$B$1&amp;" And LocalDay("&amp;$G$7&amp;")="&amp;$A$1&amp;" And LocalHour("&amp;$G$7&amp;")="&amp;K7&amp;" And LocalMinute("&amp;$G$7&amp;")="&amp;L7&amp;")", "Bar", "", "Close","A5C", "0", "all", "", "","True",,)</f>
        <v>1.0620000000000001</v>
      </c>
      <c r="AB7" s="99">
        <f t="shared" ca="1" si="18"/>
        <v>-1.4104372355428631E-3</v>
      </c>
      <c r="AC7" s="125">
        <f t="shared" ca="1" si="9"/>
        <v>-1.4104372355428631E-3</v>
      </c>
      <c r="AD7" s="126">
        <f ca="1" xml:space="preserve"> RTD("cqg.rtd",,"StudyData","Close("&amp;$G$8&amp;") when (LocalMonth("&amp;$G$8&amp;")="&amp;$B$1&amp;" And LocalDay("&amp;$G$8&amp;")="&amp;$A$1&amp;" And LocalHour("&amp;$G$8&amp;")="&amp;K7&amp;" And LocalMinute("&amp;$G$8&amp;")="&amp;L7&amp;")", "Bar", "", "Close","A5C", "0", "all", "", "","True",,)</f>
        <v>0.69930000000000003</v>
      </c>
      <c r="AE7" s="99">
        <f t="shared" ca="1" si="19"/>
        <v>2.4369266055046372E-3</v>
      </c>
      <c r="AF7" s="125">
        <f t="shared" ca="1" si="10"/>
        <v>2.4369266055046372E-3</v>
      </c>
      <c r="AG7" s="126">
        <f ca="1" xml:space="preserve"> RTD("cqg.rtd",,"StudyData","Close("&amp;$G$9&amp;") when (LocalMonth("&amp;$G$9&amp;")="&amp;$B$1&amp;" And LocalDay("&amp;$G$9&amp;")="&amp;$A$1&amp;" And LocalHour("&amp;$G$9&amp;")="&amp;K7&amp;" And LocalMinute("&amp;$G$9&amp;")="&amp;L7&amp;")", "Bar", "", "Close","A5C", "0", "all", "", "","True",,)</f>
        <v>0.85304999999999997</v>
      </c>
      <c r="AH7" s="99">
        <f t="shared" ca="1" si="11"/>
        <v>-2.397380423342295E-3</v>
      </c>
      <c r="AI7" s="125">
        <f t="shared" ca="1" si="12"/>
        <v>-2.397380423342295E-3</v>
      </c>
      <c r="AJ7" s="127">
        <f ca="1" xml:space="preserve"> RTD("cqg.rtd",,"StudyData","Close("&amp;$G$10&amp;") when (LocalMonth("&amp;$G$10&amp;")="&amp;$B$1&amp;" And LocalDay("&amp;$G$10&amp;")="&amp;$A$1&amp;" And LocalHour("&amp;$G$10&amp;")="&amp;K7&amp;" And LocalMinute("&amp;$G$10&amp;")="&amp;L7&amp;")", "Bar", "", "Close","A5C", "0", "all", "", "","True",,)</f>
        <v>1686</v>
      </c>
      <c r="AK7" s="99">
        <f t="shared" ca="1" si="20"/>
        <v>0</v>
      </c>
      <c r="AL7" s="125">
        <f t="shared" ca="1" si="13"/>
        <v>0</v>
      </c>
      <c r="AN7" s="99">
        <f t="shared" si="14"/>
        <v>30</v>
      </c>
    </row>
    <row r="8" spans="1:40" x14ac:dyDescent="0.2">
      <c r="B8" s="99" t="s">
        <v>23</v>
      </c>
      <c r="G8" s="99" t="str">
        <f>Main!Q11</f>
        <v>NE6</v>
      </c>
      <c r="H8" s="99">
        <f xml:space="preserve"> RTD("cqg.rtd",,"StudyData",G8,  "Bar",, "Close", "D","-1","primaryOnly")</f>
        <v>0.6976</v>
      </c>
      <c r="I8" s="99" t="str">
        <f t="shared" si="0"/>
        <v>7:35</v>
      </c>
      <c r="J8" s="99">
        <f ca="1" xml:space="preserve"> RTD("cqg.rtd",,"StudyData","Close("&amp;$G$2&amp;") when (LocalMonth("&amp;$G$2&amp;")="&amp;$B$1&amp;" And LocalDay("&amp;$G$2&amp;")="&amp;$A$1&amp;" And LocalHour("&amp;$G$2&amp;")="&amp;K8&amp;" And LocalMinute("&amp;$G$2&amp;")="&amp;L8&amp;")", "Bar", "", "Close","A5C", "0", "all", "", "","True",,)</f>
        <v>1.3773</v>
      </c>
      <c r="K8" s="99">
        <f t="shared" si="21"/>
        <v>7</v>
      </c>
      <c r="L8" s="99">
        <f t="shared" si="15"/>
        <v>35</v>
      </c>
      <c r="M8" s="99">
        <f t="shared" ca="1" si="1"/>
        <v>3.4972677595627799E-3</v>
      </c>
      <c r="N8" s="125">
        <f t="shared" ca="1" si="2"/>
        <v>3.4972677595627799E-3</v>
      </c>
      <c r="O8" s="126">
        <f ca="1" xml:space="preserve"> RTD("cqg.rtd",,"StudyData","Close("&amp;$G$3&amp;") when (LocalMonth("&amp;$G$3&amp;")="&amp;$B$1&amp;" And LocalDay("&amp;$G$3&amp;")="&amp;$A$1&amp;" And LocalHour("&amp;$G$3&amp;")="&amp;K8&amp;" And LocalMinute("&amp;$G$3&amp;")="&amp;L8&amp;")", "Bar", "", "Close","A5C", "0", "all", "", "","True",,)</f>
        <v>1.1744000000000001</v>
      </c>
      <c r="P8" s="99">
        <f t="shared" ca="1" si="3"/>
        <v>6.81663258350489E-4</v>
      </c>
      <c r="Q8" s="125">
        <f t="shared" ca="1" si="4"/>
        <v>6.81663258350489E-4</v>
      </c>
      <c r="R8" s="126">
        <f ca="1" xml:space="preserve"> RTD("cqg.rtd",,"StudyData","Close("&amp;$G$4&amp;") when (LocalMonth("&amp;$G$4&amp;")="&amp;$B$1&amp;" And LocalDay("&amp;$G$4&amp;")="&amp;$A$1&amp;" And LocalHour("&amp;$G$4&amp;")="&amp;K8&amp;" And LocalMinute("&amp;$G$4&amp;")="&amp;L8&amp;")", "Bar", "", "Close","A5C", "0", "all", "", "","True",,)</f>
        <v>9.0375000000000004E-3</v>
      </c>
      <c r="S8" s="99">
        <f t="shared" ca="1" si="5"/>
        <v>-3.4184264211280561E-3</v>
      </c>
      <c r="T8" s="125">
        <f t="shared" ca="1" si="6"/>
        <v>-3.4184264211280561E-3</v>
      </c>
      <c r="U8" s="126">
        <f ca="1" xml:space="preserve"> RTD("cqg.rtd",,"StudyData","Close("&amp;$G$5&amp;") when (LocalMonth("&amp;$G$5&amp;")="&amp;$B$1&amp;" And LocalDay("&amp;$G$5&amp;")="&amp;$A$1&amp;" And LocalHour("&amp;$G$5&amp;")="&amp;K8&amp;" And LocalMinute("&amp;$G$5&amp;")="&amp;L8&amp;")", "Bar", "", "Close","A5C", "0", "all", "", "","True",,)</f>
        <v>0.76139999999999997</v>
      </c>
      <c r="V8" s="99">
        <f t="shared" ca="1" si="16"/>
        <v>2.8317418505103527E-3</v>
      </c>
      <c r="W8" s="125">
        <f t="shared" ca="1" si="7"/>
        <v>2.8317418505103527E-3</v>
      </c>
      <c r="X8" s="126">
        <f ca="1" xml:space="preserve"> RTD("cqg.rtd",,"StudyData","Close("&amp;$G$6&amp;") when (LocalMonth("&amp;$G$6&amp;")="&amp;$B$1&amp;" And LocalDay("&amp;$G$6&amp;")="&amp;$A$1&amp;" And LocalHour("&amp;$G$6&amp;")="&amp;K8&amp;" And LocalMinute("&amp;$G$6&amp;")="&amp;L8&amp;")", "Bar", "", "Close","A5C", "0", "all", "", "","True",,)</f>
        <v>0.79405000000000003</v>
      </c>
      <c r="Y8" s="99">
        <f t="shared" ca="1" si="17"/>
        <v>2.9682960717444416E-3</v>
      </c>
      <c r="Z8" s="125">
        <f t="shared" ca="1" si="8"/>
        <v>2.9682960717444416E-3</v>
      </c>
      <c r="AA8" s="126">
        <f ca="1" xml:space="preserve"> RTD("cqg.rtd",,"StudyData","Close("&amp;$G$7&amp;") when (LocalMonth("&amp;$G$7&amp;")="&amp;$B$1&amp;" And LocalDay("&amp;$G$7&amp;")="&amp;$A$1&amp;" And LocalHour("&amp;$G$7&amp;")="&amp;K8&amp;" And LocalMinute("&amp;$G$7&amp;")="&amp;L8&amp;")", "Bar", "", "Close","A5C", "0", "all", "", "","True",,)</f>
        <v>1.0616000000000001</v>
      </c>
      <c r="AB8" s="99">
        <f t="shared" ca="1" si="18"/>
        <v>-1.7865538316876267E-3</v>
      </c>
      <c r="AC8" s="125">
        <f t="shared" ca="1" si="9"/>
        <v>-1.7865538316876267E-3</v>
      </c>
      <c r="AD8" s="126">
        <f ca="1" xml:space="preserve"> RTD("cqg.rtd",,"StudyData","Close("&amp;$G$8&amp;") when (LocalMonth("&amp;$G$8&amp;")="&amp;$B$1&amp;" And LocalDay("&amp;$G$8&amp;")="&amp;$A$1&amp;" And LocalHour("&amp;$G$8&amp;")="&amp;K8&amp;" And LocalMinute("&amp;$G$8&amp;")="&amp;L8&amp;")", "Bar", "", "Close","A5C", "0", "all", "", "","True",,)</f>
        <v>0.69989999999999997</v>
      </c>
      <c r="AE8" s="99">
        <f t="shared" ca="1" si="19"/>
        <v>3.2970183486238083E-3</v>
      </c>
      <c r="AF8" s="125">
        <f t="shared" ca="1" si="10"/>
        <v>3.2970183486238083E-3</v>
      </c>
      <c r="AG8" s="126">
        <f ca="1" xml:space="preserve"> RTD("cqg.rtd",,"StudyData","Close("&amp;$G$9&amp;") when (LocalMonth("&amp;$G$9&amp;")="&amp;$B$1&amp;" And LocalDay("&amp;$G$9&amp;")="&amp;$A$1&amp;" And LocalHour("&amp;$G$9&amp;")="&amp;K8&amp;" And LocalMinute("&amp;$G$9&amp;")="&amp;L8&amp;")", "Bar", "", "Close","A5C", "0", "all", "", "","True",,)</f>
        <v>0.85289999999999999</v>
      </c>
      <c r="AH8" s="99">
        <f t="shared" ca="1" si="11"/>
        <v>-2.5727985030990293E-3</v>
      </c>
      <c r="AI8" s="125">
        <f t="shared" ca="1" si="12"/>
        <v>-2.5727985030990293E-3</v>
      </c>
      <c r="AJ8" s="127">
        <f ca="1" xml:space="preserve"> RTD("cqg.rtd",,"StudyData","Close("&amp;$G$10&amp;") when (LocalMonth("&amp;$G$10&amp;")="&amp;$B$1&amp;" And LocalDay("&amp;$G$10&amp;")="&amp;$A$1&amp;" And LocalHour("&amp;$G$10&amp;")="&amp;K8&amp;" And LocalMinute("&amp;$G$10&amp;")="&amp;L8&amp;")", "Bar", "", "Close","A5C", "0", "all", "", "","True",,)</f>
        <v>1687.9</v>
      </c>
      <c r="AK8" s="99">
        <f t="shared" ca="1" si="20"/>
        <v>1.1269276393832094E-3</v>
      </c>
      <c r="AL8" s="125">
        <f t="shared" ca="1" si="13"/>
        <v>1.1269276393832094E-3</v>
      </c>
      <c r="AN8" s="99">
        <f t="shared" si="14"/>
        <v>35</v>
      </c>
    </row>
    <row r="9" spans="1:40" x14ac:dyDescent="0.2">
      <c r="G9" s="99" t="str">
        <f>Main!Q12</f>
        <v>EB</v>
      </c>
      <c r="H9" s="99">
        <f xml:space="preserve"> RTD("cqg.rtd",,"StudyData",G9,  "Bar",, "Close", "D","-1","primaryOnly")</f>
        <v>0.85509999999999997</v>
      </c>
      <c r="I9" s="99" t="str">
        <f t="shared" si="0"/>
        <v>7:40</v>
      </c>
      <c r="J9" s="99">
        <f ca="1" xml:space="preserve"> RTD("cqg.rtd",,"StudyData","Close("&amp;$G$2&amp;") when (LocalMonth("&amp;$G$2&amp;")="&amp;$B$1&amp;" And LocalDay("&amp;$G$2&amp;")="&amp;$A$1&amp;" And LocalHour("&amp;$G$2&amp;")="&amp;K9&amp;" And LocalMinute("&amp;$G$2&amp;")="&amp;L9&amp;")", "Bar", "", "Close","A5C", "0", "all", "", "","True",,)</f>
        <v>1.3776999999999999</v>
      </c>
      <c r="K9" s="99">
        <f t="shared" si="21"/>
        <v>7</v>
      </c>
      <c r="L9" s="99">
        <f t="shared" si="15"/>
        <v>40</v>
      </c>
      <c r="M9" s="99">
        <f t="shared" ca="1" si="1"/>
        <v>3.788706739526318E-3</v>
      </c>
      <c r="N9" s="125">
        <f t="shared" ca="1" si="2"/>
        <v>3.788706739526318E-3</v>
      </c>
      <c r="O9" s="126">
        <f ca="1" xml:space="preserve"> RTD("cqg.rtd",,"StudyData","Close("&amp;$G$3&amp;") when (LocalMonth("&amp;$G$3&amp;")="&amp;$B$1&amp;" And LocalDay("&amp;$G$3&amp;")="&amp;$A$1&amp;" And LocalHour("&amp;$G$3&amp;")="&amp;K9&amp;" And LocalMinute("&amp;$G$3&amp;")="&amp;L9&amp;")", "Bar", "", "Close","A5C", "0", "all", "", "","True",,)</f>
        <v>1.1748000000000001</v>
      </c>
      <c r="P9" s="99">
        <f t="shared" ca="1" si="3"/>
        <v>1.022494887525639E-3</v>
      </c>
      <c r="Q9" s="125">
        <f t="shared" ca="1" si="4"/>
        <v>1.022494887525639E-3</v>
      </c>
      <c r="R9" s="126">
        <f ca="1" xml:space="preserve"> RTD("cqg.rtd",,"StudyData","Close("&amp;$G$4&amp;") when (LocalMonth("&amp;$G$4&amp;")="&amp;$B$1&amp;" And LocalDay("&amp;$G$4&amp;")="&amp;$A$1&amp;" And LocalHour("&amp;$G$4&amp;")="&amp;K9&amp;" And LocalMinute("&amp;$G$4&amp;")="&amp;L9&amp;")", "Bar", "", "Close","A5C", "0", "all", "", "","True",,)</f>
        <v>9.0404999999999999E-3</v>
      </c>
      <c r="S9" s="99">
        <f t="shared" ca="1" si="5"/>
        <v>-3.0876109610189387E-3</v>
      </c>
      <c r="T9" s="125">
        <f t="shared" ca="1" si="6"/>
        <v>-3.0876109610189387E-3</v>
      </c>
      <c r="U9" s="126">
        <f ca="1" xml:space="preserve"> RTD("cqg.rtd",,"StudyData","Close("&amp;$G$5&amp;") when (LocalMonth("&amp;$G$5&amp;")="&amp;$B$1&amp;" And LocalDay("&amp;$G$5&amp;")="&amp;$A$1&amp;" And LocalHour("&amp;$G$5&amp;")="&amp;K9&amp;" And LocalMinute("&amp;$G$5&amp;")="&amp;L9&amp;")", "Bar", "", "Close","A5C", "0", "all", "", "","True",,)</f>
        <v>0.76175000000000004</v>
      </c>
      <c r="V9" s="99">
        <f t="shared" ca="1" si="16"/>
        <v>3.292723081988881E-3</v>
      </c>
      <c r="W9" s="125">
        <f t="shared" ca="1" si="7"/>
        <v>3.292723081988881E-3</v>
      </c>
      <c r="X9" s="126">
        <f ca="1" xml:space="preserve"> RTD("cqg.rtd",,"StudyData","Close("&amp;$G$6&amp;") when (LocalMonth("&amp;$G$6&amp;")="&amp;$B$1&amp;" And LocalDay("&amp;$G$6&amp;")="&amp;$A$1&amp;" And LocalHour("&amp;$G$6&amp;")="&amp;K9&amp;" And LocalMinute("&amp;$G$6&amp;")="&amp;L9&amp;")", "Bar", "", "Close","A5C", "0", "all", "", "","True",,)</f>
        <v>0.79425000000000001</v>
      </c>
      <c r="Y9" s="99">
        <f t="shared" ca="1" si="17"/>
        <v>3.2209170140205285E-3</v>
      </c>
      <c r="Z9" s="125">
        <f t="shared" ca="1" si="8"/>
        <v>3.2209170140205285E-3</v>
      </c>
      <c r="AA9" s="126">
        <f ca="1" xml:space="preserve"> RTD("cqg.rtd",,"StudyData","Close("&amp;$G$7&amp;") when (LocalMonth("&amp;$G$7&amp;")="&amp;$B$1&amp;" And LocalDay("&amp;$G$7&amp;")="&amp;$A$1&amp;" And LocalHour("&amp;$G$7&amp;")="&amp;K9&amp;" And LocalMinute("&amp;$G$7&amp;")="&amp;L9&amp;")", "Bar", "", "Close","A5C", "0", "all", "", "","True",,)</f>
        <v>1.0620000000000001</v>
      </c>
      <c r="AB9" s="99">
        <f t="shared" ca="1" si="18"/>
        <v>-1.4104372355428631E-3</v>
      </c>
      <c r="AC9" s="125">
        <f t="shared" ca="1" si="9"/>
        <v>-1.4104372355428631E-3</v>
      </c>
      <c r="AD9" s="126">
        <f ca="1" xml:space="preserve"> RTD("cqg.rtd",,"StudyData","Close("&amp;$G$8&amp;") when (LocalMonth("&amp;$G$8&amp;")="&amp;$B$1&amp;" And LocalDay("&amp;$G$8&amp;")="&amp;$A$1&amp;" And LocalHour("&amp;$G$8&amp;")="&amp;K9&amp;" And LocalMinute("&amp;$G$8&amp;")="&amp;L9&amp;")", "Bar", "", "Close","A5C", "0", "all", "", "","True",,)</f>
        <v>0.70020000000000004</v>
      </c>
      <c r="AE9" s="99">
        <f t="shared" ca="1" si="19"/>
        <v>3.7270642201835532E-3</v>
      </c>
      <c r="AF9" s="125">
        <f t="shared" ca="1" si="10"/>
        <v>3.7270642201835532E-3</v>
      </c>
      <c r="AG9" s="126">
        <f ca="1" xml:space="preserve"> RTD("cqg.rtd",,"StudyData","Close("&amp;$G$9&amp;") when (LocalMonth("&amp;$G$9&amp;")="&amp;$B$1&amp;" And LocalDay("&amp;$G$9&amp;")="&amp;$A$1&amp;" And LocalHour("&amp;$G$9&amp;")="&amp;K9&amp;" And LocalMinute("&amp;$G$9&amp;")="&amp;L9&amp;")", "Bar", "", "Close","A5C", "0", "all", "", "","True",,)</f>
        <v>0.85270000000000001</v>
      </c>
      <c r="AH9" s="99">
        <f t="shared" ca="1" si="11"/>
        <v>-2.8066892761080082E-3</v>
      </c>
      <c r="AI9" s="125">
        <f t="shared" ca="1" si="12"/>
        <v>-2.8066892761080082E-3</v>
      </c>
      <c r="AJ9" s="127">
        <f ca="1" xml:space="preserve"> RTD("cqg.rtd",,"StudyData","Close("&amp;$G$10&amp;") when (LocalMonth("&amp;$G$10&amp;")="&amp;$B$1&amp;" And LocalDay("&amp;$G$10&amp;")="&amp;$A$1&amp;" And LocalHour("&amp;$G$10&amp;")="&amp;K9&amp;" And LocalMinute("&amp;$G$10&amp;")="&amp;L9&amp;")", "Bar", "", "Close","A5C", "0", "all", "", "","True",,)</f>
        <v>1688.9</v>
      </c>
      <c r="AK9" s="99">
        <f t="shared" ca="1" si="20"/>
        <v>1.7200474495848701E-3</v>
      </c>
      <c r="AL9" s="125">
        <f t="shared" ca="1" si="13"/>
        <v>1.7200474495848701E-3</v>
      </c>
      <c r="AN9" s="99">
        <f t="shared" si="14"/>
        <v>40</v>
      </c>
    </row>
    <row r="10" spans="1:40" x14ac:dyDescent="0.2">
      <c r="B10" s="99" t="s">
        <v>6</v>
      </c>
      <c r="G10" s="99" t="str">
        <f>Main!Q13</f>
        <v>GCE</v>
      </c>
      <c r="H10" s="99">
        <f xml:space="preserve"> RTD("cqg.rtd",,"StudyData",G10,  "Bar",, "Close", "D","-1","primaryOnly")</f>
        <v>1686</v>
      </c>
      <c r="I10" s="99" t="str">
        <f t="shared" si="0"/>
        <v>7:45</v>
      </c>
      <c r="J10" s="99">
        <f ca="1" xml:space="preserve"> RTD("cqg.rtd",,"StudyData","Close("&amp;$G$2&amp;") when (LocalMonth("&amp;$G$2&amp;")="&amp;$B$1&amp;" And LocalDay("&amp;$G$2&amp;")="&amp;$A$1&amp;" And LocalHour("&amp;$G$2&amp;")="&amp;K10&amp;" And LocalMinute("&amp;$G$2&amp;")="&amp;L10&amp;")", "Bar", "", "Close","A5C", "0", "all", "", "","True",,)</f>
        <v>1.3773</v>
      </c>
      <c r="K10" s="99">
        <f t="shared" si="21"/>
        <v>7</v>
      </c>
      <c r="L10" s="99">
        <f t="shared" si="15"/>
        <v>45</v>
      </c>
      <c r="M10" s="99">
        <f t="shared" ca="1" si="1"/>
        <v>3.4972677595627799E-3</v>
      </c>
      <c r="N10" s="125">
        <f t="shared" ca="1" si="2"/>
        <v>3.4972677595627799E-3</v>
      </c>
      <c r="O10" s="126">
        <f ca="1" xml:space="preserve"> RTD("cqg.rtd",,"StudyData","Close("&amp;$G$3&amp;") when (LocalMonth("&amp;$G$3&amp;")="&amp;$B$1&amp;" And LocalDay("&amp;$G$3&amp;")="&amp;$A$1&amp;" And LocalHour("&amp;$G$3&amp;")="&amp;K10&amp;" And LocalMinute("&amp;$G$3&amp;")="&amp;L10&amp;")", "Bar", "", "Close","A5C", "0", "all", "", "","True",,)</f>
        <v>1.1742999999999999</v>
      </c>
      <c r="P10" s="99">
        <f t="shared" ca="1" si="3"/>
        <v>5.9645535105651239E-4</v>
      </c>
      <c r="Q10" s="125">
        <f t="shared" ca="1" si="4"/>
        <v>5.9645535105651239E-4</v>
      </c>
      <c r="R10" s="126">
        <f ca="1" xml:space="preserve"> RTD("cqg.rtd",,"StudyData","Close("&amp;$G$4&amp;") when (LocalMonth("&amp;$G$4&amp;")="&amp;$B$1&amp;" And LocalDay("&amp;$G$4&amp;")="&amp;$A$1&amp;" And LocalHour("&amp;$G$4&amp;")="&amp;K10&amp;" And LocalMinute("&amp;$G$4&amp;")="&amp;L10&amp;")", "Bar", "", "Close","A5C", "0", "all", "", "","True",,)</f>
        <v>9.0355000000000001E-3</v>
      </c>
      <c r="S10" s="99">
        <f t="shared" ca="1" si="5"/>
        <v>-3.6389700612008647E-3</v>
      </c>
      <c r="T10" s="125">
        <f t="shared" ca="1" si="6"/>
        <v>-3.6389700612008647E-3</v>
      </c>
      <c r="U10" s="126">
        <f ca="1" xml:space="preserve"> RTD("cqg.rtd",,"StudyData","Close("&amp;$G$5&amp;") when (LocalMonth("&amp;$G$5&amp;")="&amp;$B$1&amp;" And LocalDay("&amp;$G$5&amp;")="&amp;$A$1&amp;" And LocalHour("&amp;$G$5&amp;")="&amp;K10&amp;" And LocalMinute("&amp;$G$5&amp;")="&amp;L10&amp;")", "Bar", "", "Close","A5C", "0", "all", "", "","True",,)</f>
        <v>0.7611</v>
      </c>
      <c r="V10" s="99">
        <f t="shared" ca="1" si="16"/>
        <v>2.4366150806717397E-3</v>
      </c>
      <c r="W10" s="125">
        <f t="shared" ca="1" si="7"/>
        <v>2.4366150806717397E-3</v>
      </c>
      <c r="X10" s="126">
        <f ca="1" xml:space="preserve"> RTD("cqg.rtd",,"StudyData","Close("&amp;$G$6&amp;") when (LocalMonth("&amp;$G$6&amp;")="&amp;$B$1&amp;" And LocalDay("&amp;$G$6&amp;")="&amp;$A$1&amp;" And LocalHour("&amp;$G$6&amp;")="&amp;K10&amp;" And LocalMinute("&amp;$G$6&amp;")="&amp;L10&amp;")", "Bar", "", "Close","A5C", "0", "all", "", "","True",,)</f>
        <v>0.79379999999999995</v>
      </c>
      <c r="Y10" s="99">
        <f t="shared" ca="1" si="17"/>
        <v>2.6525198938991928E-3</v>
      </c>
      <c r="Z10" s="125">
        <f t="shared" ca="1" si="8"/>
        <v>2.6525198938991928E-3</v>
      </c>
      <c r="AA10" s="126">
        <f ca="1" xml:space="preserve"> RTD("cqg.rtd",,"StudyData","Close("&amp;$G$7&amp;") when (LocalMonth("&amp;$G$7&amp;")="&amp;$B$1&amp;" And LocalDay("&amp;$G$7&amp;")="&amp;$A$1&amp;" And LocalHour("&amp;$G$7&amp;")="&amp;K10&amp;" And LocalMinute("&amp;$G$7&amp;")="&amp;L10&amp;")", "Bar", "", "Close","A5C", "0", "all", "", "","True",,)</f>
        <v>1.0615000000000001</v>
      </c>
      <c r="AB10" s="99">
        <f t="shared" ca="1" si="18"/>
        <v>-1.8805829807238175E-3</v>
      </c>
      <c r="AC10" s="125">
        <f t="shared" ca="1" si="9"/>
        <v>-1.8805829807238175E-3</v>
      </c>
      <c r="AD10" s="126">
        <f ca="1" xml:space="preserve"> RTD("cqg.rtd",,"StudyData","Close("&amp;$G$8&amp;") when (LocalMonth("&amp;$G$8&amp;")="&amp;$B$1&amp;" And LocalDay("&amp;$G$8&amp;")="&amp;$A$1&amp;" And LocalHour("&amp;$G$8&amp;")="&amp;K10&amp;" And LocalMinute("&amp;$G$8&amp;")="&amp;L10&amp;")", "Bar", "", "Close","A5C", "0", "all", "", "","True",,)</f>
        <v>0.69950000000000001</v>
      </c>
      <c r="AE10" s="99">
        <f t="shared" ca="1" si="19"/>
        <v>2.7236238532110275E-3</v>
      </c>
      <c r="AF10" s="125">
        <f t="shared" ca="1" si="10"/>
        <v>2.7236238532110275E-3</v>
      </c>
      <c r="AG10" s="126">
        <f ca="1" xml:space="preserve"> RTD("cqg.rtd",,"StudyData","Close("&amp;$G$9&amp;") when (LocalMonth("&amp;$G$9&amp;")="&amp;$B$1&amp;" And LocalDay("&amp;$G$9&amp;")="&amp;$A$1&amp;" And LocalHour("&amp;$G$9&amp;")="&amp;K10&amp;" And LocalMinute("&amp;$G$9&amp;")="&amp;L10&amp;")", "Bar", "", "Close","A5C", "0", "all", "", "","True",,)</f>
        <v>0.85270000000000001</v>
      </c>
      <c r="AH10" s="99">
        <f t="shared" ca="1" si="11"/>
        <v>-2.8066892761080082E-3</v>
      </c>
      <c r="AI10" s="125">
        <f t="shared" ca="1" si="12"/>
        <v>-2.8066892761080082E-3</v>
      </c>
      <c r="AJ10" s="127">
        <f ca="1" xml:space="preserve"> RTD("cqg.rtd",,"StudyData","Close("&amp;$G$10&amp;") when (LocalMonth("&amp;$G$10&amp;")="&amp;$B$1&amp;" And LocalDay("&amp;$G$10&amp;")="&amp;$A$1&amp;" And LocalHour("&amp;$G$10&amp;")="&amp;K10&amp;" And LocalMinute("&amp;$G$10&amp;")="&amp;L10&amp;")", "Bar", "", "Close","A5C", "0", "all", "", "","True",,)</f>
        <v>1686.9</v>
      </c>
      <c r="AK10" s="99">
        <f t="shared" ca="1" si="20"/>
        <v>5.3380782918154858E-4</v>
      </c>
      <c r="AL10" s="125">
        <f t="shared" ca="1" si="13"/>
        <v>5.3380782918154858E-4</v>
      </c>
      <c r="AN10" s="99">
        <f t="shared" si="14"/>
        <v>45</v>
      </c>
    </row>
    <row r="11" spans="1:40" x14ac:dyDescent="0.2">
      <c r="I11" s="99" t="str">
        <f t="shared" si="0"/>
        <v>7:50</v>
      </c>
      <c r="J11" s="99">
        <f ca="1" xml:space="preserve"> RTD("cqg.rtd",,"StudyData","Close("&amp;$G$2&amp;") when (LocalMonth("&amp;$G$2&amp;")="&amp;$B$1&amp;" And LocalDay("&amp;$G$2&amp;")="&amp;$A$1&amp;" And LocalHour("&amp;$G$2&amp;")="&amp;K11&amp;" And LocalMinute("&amp;$G$2&amp;")="&amp;L11&amp;")", "Bar", "", "Close","A5C", "0", "all", "", "","True",,)</f>
        <v>1.377</v>
      </c>
      <c r="K11" s="99">
        <f t="shared" si="21"/>
        <v>7</v>
      </c>
      <c r="L11" s="99">
        <f t="shared" si="15"/>
        <v>50</v>
      </c>
      <c r="M11" s="99">
        <f t="shared" ca="1" si="1"/>
        <v>3.2786885245901262E-3</v>
      </c>
      <c r="N11" s="125">
        <f t="shared" ca="1" si="2"/>
        <v>3.2786885245901262E-3</v>
      </c>
      <c r="O11" s="126">
        <f ca="1" xml:space="preserve"> RTD("cqg.rtd",,"StudyData","Close("&amp;$G$3&amp;") when (LocalMonth("&amp;$G$3&amp;")="&amp;$B$1&amp;" And LocalDay("&amp;$G$3&amp;")="&amp;$A$1&amp;" And LocalHour("&amp;$G$3&amp;")="&amp;K11&amp;" And LocalMinute("&amp;$G$3&amp;")="&amp;L11&amp;")", "Bar", "", "Close","A5C", "0", "all", "", "","True",,)</f>
        <v>1.1742999999999999</v>
      </c>
      <c r="P11" s="99">
        <f t="shared" ca="1" si="3"/>
        <v>5.9645535105651239E-4</v>
      </c>
      <c r="Q11" s="125">
        <f t="shared" ca="1" si="4"/>
        <v>5.9645535105651239E-4</v>
      </c>
      <c r="R11" s="126">
        <f ca="1" xml:space="preserve"> RTD("cqg.rtd",,"StudyData","Close("&amp;$G$4&amp;") when (LocalMonth("&amp;$G$4&amp;")="&amp;$B$1&amp;" And LocalDay("&amp;$G$4&amp;")="&amp;$A$1&amp;" And LocalHour("&amp;$G$4&amp;")="&amp;K11&amp;" And LocalMinute("&amp;$G$4&amp;")="&amp;L11&amp;")", "Bar", "", "Close","A5C", "0", "all", "", "","True",,)</f>
        <v>9.0379999999999992E-3</v>
      </c>
      <c r="S11" s="99">
        <f t="shared" ca="1" si="5"/>
        <v>-3.3632905111099973E-3</v>
      </c>
      <c r="T11" s="125">
        <f t="shared" ca="1" si="6"/>
        <v>-3.3632905111099973E-3</v>
      </c>
      <c r="U11" s="126">
        <f ca="1" xml:space="preserve"> RTD("cqg.rtd",,"StudyData","Close("&amp;$G$5&amp;") when (LocalMonth("&amp;$G$5&amp;")="&amp;$B$1&amp;" And LocalDay("&amp;$G$5&amp;")="&amp;$A$1&amp;" And LocalHour("&amp;$G$5&amp;")="&amp;K11&amp;" And LocalMinute("&amp;$G$5&amp;")="&amp;L11&amp;")", "Bar", "", "Close","A5C", "0", "all", "", "","True",,)</f>
        <v>0.76114999999999999</v>
      </c>
      <c r="V11" s="99">
        <f t="shared" ca="1" si="16"/>
        <v>2.5024695423115084E-3</v>
      </c>
      <c r="W11" s="125">
        <f t="shared" ca="1" si="7"/>
        <v>2.5024695423115084E-3</v>
      </c>
      <c r="X11" s="126">
        <f ca="1" xml:space="preserve"> RTD("cqg.rtd",,"StudyData","Close("&amp;$G$6&amp;") when (LocalMonth("&amp;$G$6&amp;")="&amp;$B$1&amp;" And LocalDay("&amp;$G$6&amp;")="&amp;$A$1&amp;" And LocalHour("&amp;$G$6&amp;")="&amp;K11&amp;" And LocalMinute("&amp;$G$6&amp;")="&amp;L11&amp;")", "Bar", "", "Close","A5C", "0", "all", "", "","True",,)</f>
        <v>0.79384999999999994</v>
      </c>
      <c r="Y11" s="99">
        <f t="shared" ca="1" si="17"/>
        <v>2.7156751294682142E-3</v>
      </c>
      <c r="Z11" s="125">
        <f t="shared" ca="1" si="8"/>
        <v>2.7156751294682142E-3</v>
      </c>
      <c r="AA11" s="126">
        <f ca="1" xml:space="preserve"> RTD("cqg.rtd",,"StudyData","Close("&amp;$G$7&amp;") when (LocalMonth("&amp;$G$7&amp;")="&amp;$B$1&amp;" And LocalDay("&amp;$G$7&amp;")="&amp;$A$1&amp;" And LocalHour("&amp;$G$7&amp;")="&amp;K11&amp;" And LocalMinute("&amp;$G$7&amp;")="&amp;L11&amp;")", "Bar", "", "Close","A5C", "0", "all", "", "","True",,)</f>
        <v>1.0615000000000001</v>
      </c>
      <c r="AB11" s="99">
        <f t="shared" ca="1" si="18"/>
        <v>-1.8805829807238175E-3</v>
      </c>
      <c r="AC11" s="125">
        <f t="shared" ca="1" si="9"/>
        <v>-1.8805829807238175E-3</v>
      </c>
      <c r="AD11" s="126">
        <f ca="1" xml:space="preserve"> RTD("cqg.rtd",,"StudyData","Close("&amp;$G$8&amp;") when (LocalMonth("&amp;$G$8&amp;")="&amp;$B$1&amp;" And LocalDay("&amp;$G$8&amp;")="&amp;$A$1&amp;" And LocalHour("&amp;$G$8&amp;")="&amp;K11&amp;" And LocalMinute("&amp;$G$8&amp;")="&amp;L11&amp;")", "Bar", "", "Close","A5C", "0", "all", "", "","True",,)</f>
        <v>0.69950000000000001</v>
      </c>
      <c r="AE11" s="99">
        <f t="shared" ca="1" si="19"/>
        <v>2.7236238532110275E-3</v>
      </c>
      <c r="AF11" s="125">
        <f t="shared" ca="1" si="10"/>
        <v>2.7236238532110275E-3</v>
      </c>
      <c r="AG11" s="126">
        <f ca="1" xml:space="preserve"> RTD("cqg.rtd",,"StudyData","Close("&amp;$G$9&amp;") when (LocalMonth("&amp;$G$9&amp;")="&amp;$B$1&amp;" And LocalDay("&amp;$G$9&amp;")="&amp;$A$1&amp;" And LocalHour("&amp;$G$9&amp;")="&amp;K11&amp;" And LocalMinute("&amp;$G$9&amp;")="&amp;L11&amp;")", "Bar", "", "Close","A5C", "0", "all", "", "","True",,)</f>
        <v>0.85260000000000002</v>
      </c>
      <c r="AH11" s="99">
        <f t="shared" ca="1" si="11"/>
        <v>-2.9236346626124979E-3</v>
      </c>
      <c r="AI11" s="125">
        <f t="shared" ca="1" si="12"/>
        <v>-2.9236346626124979E-3</v>
      </c>
      <c r="AJ11" s="127">
        <f ca="1" xml:space="preserve"> RTD("cqg.rtd",,"StudyData","Close("&amp;$G$10&amp;") when (LocalMonth("&amp;$G$10&amp;")="&amp;$B$1&amp;" And LocalDay("&amp;$G$10&amp;")="&amp;$A$1&amp;" And LocalHour("&amp;$G$10&amp;")="&amp;K11&amp;" And LocalMinute("&amp;$G$10&amp;")="&amp;L11&amp;")", "Bar", "", "Close","A5C", "0", "all", "", "","True",,)</f>
        <v>1687.3</v>
      </c>
      <c r="AK11" s="99">
        <f t="shared" ca="1" si="20"/>
        <v>7.7105575326213201E-4</v>
      </c>
      <c r="AL11" s="125">
        <f t="shared" ca="1" si="13"/>
        <v>7.7105575326213201E-4</v>
      </c>
      <c r="AN11" s="99">
        <f t="shared" si="14"/>
        <v>50</v>
      </c>
    </row>
    <row r="12" spans="1:40" x14ac:dyDescent="0.2">
      <c r="B12" s="99" t="s">
        <v>8</v>
      </c>
      <c r="I12" s="99" t="str">
        <f t="shared" si="0"/>
        <v>7:55</v>
      </c>
      <c r="J12" s="99">
        <f ca="1" xml:space="preserve"> RTD("cqg.rtd",,"StudyData","Close("&amp;$G$2&amp;") when (LocalMonth("&amp;$G$2&amp;")="&amp;$B$1&amp;" And LocalDay("&amp;$G$2&amp;")="&amp;$A$1&amp;" And LocalHour("&amp;$G$2&amp;")="&amp;K12&amp;" And LocalMinute("&amp;$G$2&amp;")="&amp;L12&amp;")", "Bar", "", "Close","A5C", "0", "all", "", "","True",,)</f>
        <v>1.377</v>
      </c>
      <c r="K12" s="99">
        <f t="shared" si="21"/>
        <v>7</v>
      </c>
      <c r="L12" s="99">
        <f t="shared" si="15"/>
        <v>55</v>
      </c>
      <c r="M12" s="99">
        <f t="shared" ca="1" si="1"/>
        <v>3.2786885245901262E-3</v>
      </c>
      <c r="N12" s="125">
        <f t="shared" ca="1" si="2"/>
        <v>3.2786885245901262E-3</v>
      </c>
      <c r="O12" s="126">
        <f ca="1" xml:space="preserve"> RTD("cqg.rtd",,"StudyData","Close("&amp;$G$3&amp;") when (LocalMonth("&amp;$G$3&amp;")="&amp;$B$1&amp;" And LocalDay("&amp;$G$3&amp;")="&amp;$A$1&amp;" And LocalHour("&amp;$G$3&amp;")="&amp;K12&amp;" And LocalMinute("&amp;$G$3&amp;")="&amp;L12&amp;")", "Bar", "", "Close","A5C", "0", "all", "", "","True",,)</f>
        <v>1.1742999999999999</v>
      </c>
      <c r="P12" s="99">
        <f t="shared" ca="1" si="3"/>
        <v>5.9645535105651239E-4</v>
      </c>
      <c r="Q12" s="125">
        <f t="shared" ca="1" si="4"/>
        <v>5.9645535105651239E-4</v>
      </c>
      <c r="R12" s="126">
        <f ca="1" xml:space="preserve"> RTD("cqg.rtd",,"StudyData","Close("&amp;$G$4&amp;") when (LocalMonth("&amp;$G$4&amp;")="&amp;$B$1&amp;" And LocalDay("&amp;$G$4&amp;")="&amp;$A$1&amp;" And LocalHour("&amp;$G$4&amp;")="&amp;K12&amp;" And LocalMinute("&amp;$G$4&amp;")="&amp;L12&amp;")", "Bar", "", "Close","A5C", "0", "all", "", "","True",,)</f>
        <v>9.0390000000000002E-3</v>
      </c>
      <c r="S12" s="99">
        <f t="shared" ca="1" si="5"/>
        <v>-3.2530186910734974E-3</v>
      </c>
      <c r="T12" s="125">
        <f t="shared" ca="1" si="6"/>
        <v>-3.2530186910734974E-3</v>
      </c>
      <c r="U12" s="126">
        <f ca="1" xml:space="preserve"> RTD("cqg.rtd",,"StudyData","Close("&amp;$G$5&amp;") when (LocalMonth("&amp;$G$5&amp;")="&amp;$B$1&amp;" And LocalDay("&amp;$G$5&amp;")="&amp;$A$1&amp;" And LocalHour("&amp;$G$5&amp;")="&amp;K12&amp;" And LocalMinute("&amp;$G$5&amp;")="&amp;L12&amp;")", "Bar", "", "Close","A5C", "0", "all", "", "","True",,)</f>
        <v>0.76105</v>
      </c>
      <c r="V12" s="99">
        <f t="shared" ca="1" si="16"/>
        <v>2.3707606190319706E-3</v>
      </c>
      <c r="W12" s="125">
        <f t="shared" ca="1" si="7"/>
        <v>2.3707606190319706E-3</v>
      </c>
      <c r="X12" s="126">
        <f ca="1" xml:space="preserve"> RTD("cqg.rtd",,"StudyData","Close("&amp;$G$6&amp;") when (LocalMonth("&amp;$G$6&amp;")="&amp;$B$1&amp;" And LocalDay("&amp;$G$6&amp;")="&amp;$A$1&amp;" And LocalHour("&amp;$G$6&amp;")="&amp;K12&amp;" And LocalMinute("&amp;$G$6&amp;")="&amp;L12&amp;")", "Bar", "", "Close","A5C", "0", "all", "", "","True",,)</f>
        <v>0.79400000000000004</v>
      </c>
      <c r="Y12" s="99">
        <f t="shared" ca="1" si="17"/>
        <v>2.9051408361754198E-3</v>
      </c>
      <c r="Z12" s="125">
        <f t="shared" ca="1" si="8"/>
        <v>2.9051408361754198E-3</v>
      </c>
      <c r="AA12" s="126">
        <f ca="1" xml:space="preserve"> RTD("cqg.rtd",,"StudyData","Close("&amp;$G$7&amp;") when (LocalMonth("&amp;$G$7&amp;")="&amp;$B$1&amp;" And LocalDay("&amp;$G$7&amp;")="&amp;$A$1&amp;" And LocalHour("&amp;$G$7&amp;")="&amp;K12&amp;" And LocalMinute("&amp;$G$7&amp;")="&amp;L12&amp;")", "Bar", "", "Close","A5C", "0", "all", "", "","True",,)</f>
        <v>1.0613999999999999</v>
      </c>
      <c r="AB12" s="99">
        <f t="shared" ca="1" si="18"/>
        <v>-1.974612129760217E-3</v>
      </c>
      <c r="AC12" s="125">
        <f t="shared" ca="1" si="9"/>
        <v>-1.974612129760217E-3</v>
      </c>
      <c r="AD12" s="126">
        <f ca="1" xml:space="preserve"> RTD("cqg.rtd",,"StudyData","Close("&amp;$G$8&amp;") when (LocalMonth("&amp;$G$8&amp;")="&amp;$B$1&amp;" And LocalDay("&amp;$G$8&amp;")="&amp;$A$1&amp;" And LocalHour("&amp;$G$8&amp;")="&amp;K12&amp;" And LocalMinute("&amp;$G$8&amp;")="&amp;L12&amp;")", "Bar", "", "Close","A5C", "0", "all", "", "","True",,)</f>
        <v>0.6996</v>
      </c>
      <c r="AE12" s="99">
        <f t="shared" ca="1" si="19"/>
        <v>2.8669724770642229E-3</v>
      </c>
      <c r="AF12" s="125">
        <f t="shared" ca="1" si="10"/>
        <v>2.8669724770642229E-3</v>
      </c>
      <c r="AG12" s="126">
        <f ca="1" xml:space="preserve"> RTD("cqg.rtd",,"StudyData","Close("&amp;$G$9&amp;") when (LocalMonth("&amp;$G$9&amp;")="&amp;$B$1&amp;" And LocalDay("&amp;$G$9&amp;")="&amp;$A$1&amp;" And LocalHour("&amp;$G$9&amp;")="&amp;K12&amp;" And LocalMinute("&amp;$G$9&amp;")="&amp;L12&amp;")", "Bar", "", "Close","A5C", "0", "all", "", "","True",,)</f>
        <v>0.8528</v>
      </c>
      <c r="AH12" s="99">
        <f t="shared" ca="1" si="11"/>
        <v>-2.6897438896035185E-3</v>
      </c>
      <c r="AI12" s="125">
        <f t="shared" ca="1" si="12"/>
        <v>-2.6897438896035185E-3</v>
      </c>
      <c r="AJ12" s="127">
        <f ca="1" xml:space="preserve"> RTD("cqg.rtd",,"StudyData","Close("&amp;$G$10&amp;") when (LocalMonth("&amp;$G$10&amp;")="&amp;$B$1&amp;" And LocalDay("&amp;$G$10&amp;")="&amp;$A$1&amp;" And LocalHour("&amp;$G$10&amp;")="&amp;K12&amp;" And LocalMinute("&amp;$G$10&amp;")="&amp;L12&amp;")", "Bar", "", "Close","A5C", "0", "all", "", "","True",,)</f>
        <v>1687.4</v>
      </c>
      <c r="AK12" s="99">
        <f t="shared" ca="1" si="20"/>
        <v>8.3036773428237897E-4</v>
      </c>
      <c r="AL12" s="125">
        <f t="shared" ca="1" si="13"/>
        <v>8.3036773428237897E-4</v>
      </c>
      <c r="AN12" s="99">
        <f t="shared" si="14"/>
        <v>55</v>
      </c>
    </row>
    <row r="13" spans="1:40" x14ac:dyDescent="0.2">
      <c r="I13" s="99" t="str">
        <f t="shared" si="0"/>
        <v>8:00</v>
      </c>
      <c r="J13" s="99">
        <f ca="1" xml:space="preserve"> RTD("cqg.rtd",,"StudyData","Close("&amp;$G$2&amp;") when (LocalMonth("&amp;$G$2&amp;")="&amp;$B$1&amp;" And LocalDay("&amp;$G$2&amp;")="&amp;$A$1&amp;" And LocalHour("&amp;$G$2&amp;")="&amp;K13&amp;" And LocalMinute("&amp;$G$2&amp;")="&amp;L13&amp;")", "Bar", "", "Close","A5C", "0", "all", "", "","True",,)</f>
        <v>1.3773</v>
      </c>
      <c r="K13" s="99">
        <f t="shared" si="21"/>
        <v>8</v>
      </c>
      <c r="L13" s="99">
        <f t="shared" si="15"/>
        <v>0</v>
      </c>
      <c r="M13" s="99">
        <f t="shared" ca="1" si="1"/>
        <v>3.4972677595627799E-3</v>
      </c>
      <c r="N13" s="125">
        <f t="shared" ca="1" si="2"/>
        <v>3.4972677595627799E-3</v>
      </c>
      <c r="O13" s="126">
        <f ca="1" xml:space="preserve"> RTD("cqg.rtd",,"StudyData","Close("&amp;$G$3&amp;") when (LocalMonth("&amp;$G$3&amp;")="&amp;$B$1&amp;" And LocalDay("&amp;$G$3&amp;")="&amp;$A$1&amp;" And LocalHour("&amp;$G$3&amp;")="&amp;K13&amp;" And LocalMinute("&amp;$G$3&amp;")="&amp;L13&amp;")", "Bar", "", "Close","A5C", "0", "all", "", "","True",,)</f>
        <v>1.1742999999999999</v>
      </c>
      <c r="P13" s="99">
        <f t="shared" ca="1" si="3"/>
        <v>5.9645535105651239E-4</v>
      </c>
      <c r="Q13" s="125">
        <f t="shared" ca="1" si="4"/>
        <v>5.9645535105651239E-4</v>
      </c>
      <c r="R13" s="126">
        <f ca="1" xml:space="preserve"> RTD("cqg.rtd",,"StudyData","Close("&amp;$G$4&amp;") when (LocalMonth("&amp;$G$4&amp;")="&amp;$B$1&amp;" And LocalDay("&amp;$G$4&amp;")="&amp;$A$1&amp;" And LocalHour("&amp;$G$4&amp;")="&amp;K13&amp;" And LocalMinute("&amp;$G$4&amp;")="&amp;L13&amp;")", "Bar", "", "Close","A5C", "0", "all", "", "","True",,)</f>
        <v>9.0334999999999999E-3</v>
      </c>
      <c r="S13" s="99">
        <f t="shared" ca="1" si="5"/>
        <v>-3.8595137012736734E-3</v>
      </c>
      <c r="T13" s="125">
        <f t="shared" ca="1" si="6"/>
        <v>-3.8595137012736734E-3</v>
      </c>
      <c r="U13" s="126">
        <f ca="1" xml:space="preserve"> RTD("cqg.rtd",,"StudyData","Close("&amp;$G$5&amp;") when (LocalMonth("&amp;$G$5&amp;")="&amp;$B$1&amp;" And LocalDay("&amp;$G$5&amp;")="&amp;$A$1&amp;" And LocalHour("&amp;$G$5&amp;")="&amp;K13&amp;" And LocalMinute("&amp;$G$5&amp;")="&amp;L13&amp;")", "Bar", "", "Close","A5C", "0", "all", "", "","True",,)</f>
        <v>0.76105</v>
      </c>
      <c r="V13" s="99">
        <f t="shared" ca="1" si="16"/>
        <v>2.3707606190319706E-3</v>
      </c>
      <c r="W13" s="125">
        <f t="shared" ca="1" si="7"/>
        <v>2.3707606190319706E-3</v>
      </c>
      <c r="X13" s="126">
        <f ca="1" xml:space="preserve"> RTD("cqg.rtd",,"StudyData","Close("&amp;$G$6&amp;") when (LocalMonth("&amp;$G$6&amp;")="&amp;$B$1&amp;" And LocalDay("&amp;$G$6&amp;")="&amp;$A$1&amp;" And LocalHour("&amp;$G$6&amp;")="&amp;K13&amp;" And LocalMinute("&amp;$G$6&amp;")="&amp;L13&amp;")", "Bar", "", "Close","A5C", "0", "all", "", "","True",,)</f>
        <v>0.79410000000000003</v>
      </c>
      <c r="Y13" s="99">
        <f t="shared" ca="1" si="17"/>
        <v>3.0314513073134634E-3</v>
      </c>
      <c r="Z13" s="125">
        <f t="shared" ca="1" si="8"/>
        <v>3.0314513073134634E-3</v>
      </c>
      <c r="AA13" s="126">
        <f ca="1" xml:space="preserve"> RTD("cqg.rtd",,"StudyData","Close("&amp;$G$7&amp;") when (LocalMonth("&amp;$G$7&amp;")="&amp;$B$1&amp;" And LocalDay("&amp;$G$7&amp;")="&amp;$A$1&amp;" And LocalHour("&amp;$G$7&amp;")="&amp;K13&amp;" And LocalMinute("&amp;$G$7&amp;")="&amp;L13&amp;")", "Bar", "", "Close","A5C", "0", "all", "", "","True",,)</f>
        <v>1.0613999999999999</v>
      </c>
      <c r="AB13" s="99">
        <f t="shared" ca="1" si="18"/>
        <v>-1.974612129760217E-3</v>
      </c>
      <c r="AC13" s="125">
        <f t="shared" ca="1" si="9"/>
        <v>-1.974612129760217E-3</v>
      </c>
      <c r="AD13" s="126">
        <f ca="1" xml:space="preserve"> RTD("cqg.rtd",,"StudyData","Close("&amp;$G$8&amp;") when (LocalMonth("&amp;$G$8&amp;")="&amp;$B$1&amp;" And LocalDay("&amp;$G$8&amp;")="&amp;$A$1&amp;" And LocalHour("&amp;$G$8&amp;")="&amp;K13&amp;" And LocalMinute("&amp;$G$8&amp;")="&amp;L13&amp;")", "Bar", "", "Close","A5C", "0", "all", "", "","True",,)</f>
        <v>0.69979999999999998</v>
      </c>
      <c r="AE13" s="99">
        <f t="shared" ca="1" si="19"/>
        <v>3.1536697247706133E-3</v>
      </c>
      <c r="AF13" s="125">
        <f t="shared" ca="1" si="10"/>
        <v>3.1536697247706133E-3</v>
      </c>
      <c r="AG13" s="126">
        <f ca="1" xml:space="preserve"> RTD("cqg.rtd",,"StudyData","Close("&amp;$G$9&amp;") when (LocalMonth("&amp;$G$9&amp;")="&amp;$B$1&amp;" And LocalDay("&amp;$G$9&amp;")="&amp;$A$1&amp;" And LocalHour("&amp;$G$9&amp;")="&amp;K13&amp;" And LocalMinute("&amp;$G$9&amp;")="&amp;L13&amp;")", "Bar", "", "Close","A5C", "0", "all", "", "","True",,)</f>
        <v>0.85270000000000001</v>
      </c>
      <c r="AH13" s="99">
        <f t="shared" ca="1" si="11"/>
        <v>-2.8066892761080082E-3</v>
      </c>
      <c r="AI13" s="125">
        <f t="shared" ca="1" si="12"/>
        <v>-2.8066892761080082E-3</v>
      </c>
      <c r="AJ13" s="127">
        <f ca="1" xml:space="preserve"> RTD("cqg.rtd",,"StudyData","Close("&amp;$G$10&amp;") when (LocalMonth("&amp;$G$10&amp;")="&amp;$B$1&amp;" And LocalDay("&amp;$G$10&amp;")="&amp;$A$1&amp;" And LocalHour("&amp;$G$10&amp;")="&amp;K13&amp;" And LocalMinute("&amp;$G$10&amp;")="&amp;L13&amp;")", "Bar", "", "Close","A5C", "0", "all", "", "","True",,)</f>
        <v>1687.9</v>
      </c>
      <c r="AK13" s="99">
        <f t="shared" ca="1" si="20"/>
        <v>1.1269276393832094E-3</v>
      </c>
      <c r="AL13" s="125">
        <f t="shared" ca="1" si="13"/>
        <v>1.1269276393832094E-3</v>
      </c>
      <c r="AN13" s="99" t="str">
        <f t="shared" si="14"/>
        <v>00</v>
      </c>
    </row>
    <row r="14" spans="1:40" x14ac:dyDescent="0.2">
      <c r="B14" s="99" t="s">
        <v>6</v>
      </c>
      <c r="I14" s="99" t="str">
        <f t="shared" si="0"/>
        <v>8:05</v>
      </c>
      <c r="J14" s="99">
        <f ca="1" xml:space="preserve"> RTD("cqg.rtd",,"StudyData","Close("&amp;$G$2&amp;") when (LocalMonth("&amp;$G$2&amp;")="&amp;$B$1&amp;" And LocalDay("&amp;$G$2&amp;")="&amp;$A$1&amp;" And LocalHour("&amp;$G$2&amp;")="&amp;K14&amp;" And LocalMinute("&amp;$G$2&amp;")="&amp;L14&amp;")", "Bar", "", "Close","A5C", "0", "all", "", "","True",,)</f>
        <v>1.3765000000000001</v>
      </c>
      <c r="K14" s="99">
        <f t="shared" si="21"/>
        <v>8</v>
      </c>
      <c r="L14" s="99">
        <f t="shared" si="15"/>
        <v>5</v>
      </c>
      <c r="M14" s="99">
        <f t="shared" ca="1" si="1"/>
        <v>2.9143897996357039E-3</v>
      </c>
      <c r="N14" s="125">
        <f t="shared" ca="1" si="2"/>
        <v>2.9143897996357039E-3</v>
      </c>
      <c r="O14" s="126">
        <f ca="1" xml:space="preserve"> RTD("cqg.rtd",,"StudyData","Close("&amp;$G$3&amp;") when (LocalMonth("&amp;$G$3&amp;")="&amp;$B$1&amp;" And LocalDay("&amp;$G$3&amp;")="&amp;$A$1&amp;" And LocalHour("&amp;$G$3&amp;")="&amp;K14&amp;" And LocalMinute("&amp;$G$3&amp;")="&amp;L14&amp;")", "Bar", "", "Close","A5C", "0", "all", "", "","True",,)</f>
        <v>1.1739999999999999</v>
      </c>
      <c r="P14" s="99">
        <f t="shared" ca="1" si="3"/>
        <v>3.408316291751499E-4</v>
      </c>
      <c r="Q14" s="125">
        <f t="shared" ca="1" si="4"/>
        <v>3.408316291751499E-4</v>
      </c>
      <c r="R14" s="126">
        <f ca="1" xml:space="preserve"> RTD("cqg.rtd",,"StudyData","Close("&amp;$G$4&amp;") when (LocalMonth("&amp;$G$4&amp;")="&amp;$B$1&amp;" And LocalDay("&amp;$G$4&amp;")="&amp;$A$1&amp;" And LocalHour("&amp;$G$4&amp;")="&amp;K14&amp;" And LocalMinute("&amp;$G$4&amp;")="&amp;L14&amp;")", "Bar", "", "Close","A5C", "0", "all", "", "","True",,)</f>
        <v>9.0329999999999994E-3</v>
      </c>
      <c r="S14" s="99">
        <f t="shared" ca="1" si="5"/>
        <v>-3.9146496112919234E-3</v>
      </c>
      <c r="T14" s="125">
        <f t="shared" ca="1" si="6"/>
        <v>-3.9146496112919234E-3</v>
      </c>
      <c r="U14" s="126">
        <f ca="1" xml:space="preserve"> RTD("cqg.rtd",,"StudyData","Close("&amp;$G$5&amp;") when (LocalMonth("&amp;$G$5&amp;")="&amp;$B$1&amp;" And LocalDay("&amp;$G$5&amp;")="&amp;$A$1&amp;" And LocalHour("&amp;$G$5&amp;")="&amp;K14&amp;" And LocalMinute("&amp;$G$5&amp;")="&amp;L14&amp;")", "Bar", "", "Close","A5C", "0", "all", "", "","True",,)</f>
        <v>0.76085000000000003</v>
      </c>
      <c r="V14" s="99">
        <f t="shared" ca="1" si="16"/>
        <v>2.1073427724728954E-3</v>
      </c>
      <c r="W14" s="125">
        <f t="shared" ca="1" si="7"/>
        <v>2.1073427724728954E-3</v>
      </c>
      <c r="X14" s="126">
        <f ca="1" xml:space="preserve"> RTD("cqg.rtd",,"StudyData","Close("&amp;$G$6&amp;") when (LocalMonth("&amp;$G$6&amp;")="&amp;$B$1&amp;" And LocalDay("&amp;$G$6&amp;")="&amp;$A$1&amp;" And LocalHour("&amp;$G$6&amp;")="&amp;K14&amp;" And LocalMinute("&amp;$G$6&amp;")="&amp;L14&amp;")", "Bar", "", "Close","A5C", "0", "all", "", "","True",,)</f>
        <v>0.79390000000000005</v>
      </c>
      <c r="Y14" s="99">
        <f t="shared" ca="1" si="17"/>
        <v>2.7788303650373766E-3</v>
      </c>
      <c r="Z14" s="125">
        <f t="shared" ca="1" si="8"/>
        <v>2.7788303650373766E-3</v>
      </c>
      <c r="AA14" s="126">
        <f ca="1" xml:space="preserve"> RTD("cqg.rtd",,"StudyData","Close("&amp;$G$7&amp;") when (LocalMonth("&amp;$G$7&amp;")="&amp;$B$1&amp;" And LocalDay("&amp;$G$7&amp;")="&amp;$A$1&amp;" And LocalHour("&amp;$G$7&amp;")="&amp;K14&amp;" And LocalMinute("&amp;$G$7&amp;")="&amp;L14&amp;")", "Bar", "", "Close","A5C", "0", "all", "", "","True",,)</f>
        <v>1.0612999999999999</v>
      </c>
      <c r="AB14" s="99">
        <f t="shared" ca="1" si="18"/>
        <v>-2.0686412787964082E-3</v>
      </c>
      <c r="AC14" s="125">
        <f t="shared" ca="1" si="9"/>
        <v>-2.0686412787964082E-3</v>
      </c>
      <c r="AD14" s="126">
        <f ca="1" xml:space="preserve"> RTD("cqg.rtd",,"StudyData","Close("&amp;$G$8&amp;") when (LocalMonth("&amp;$G$8&amp;")="&amp;$B$1&amp;" And LocalDay("&amp;$G$8&amp;")="&amp;$A$1&amp;" And LocalHour("&amp;$G$8&amp;")="&amp;K14&amp;" And LocalMinute("&amp;$G$8&amp;")="&amp;L14&amp;")", "Bar", "", "Close","A5C", "0", "all", "", "","True",,)</f>
        <v>0.6996</v>
      </c>
      <c r="AE14" s="99">
        <f t="shared" ca="1" si="19"/>
        <v>2.8669724770642229E-3</v>
      </c>
      <c r="AF14" s="125">
        <f t="shared" ca="1" si="10"/>
        <v>2.8669724770642229E-3</v>
      </c>
      <c r="AG14" s="126">
        <f ca="1" xml:space="preserve"> RTD("cqg.rtd",,"StudyData","Close("&amp;$G$9&amp;") when (LocalMonth("&amp;$G$9&amp;")="&amp;$B$1&amp;" And LocalDay("&amp;$G$9&amp;")="&amp;$A$1&amp;" And LocalHour("&amp;$G$9&amp;")="&amp;K14&amp;" And LocalMinute("&amp;$G$9&amp;")="&amp;L14&amp;")", "Bar", "", "Close","A5C", "0", "all", "", "","True",,)</f>
        <v>0.85294999999999999</v>
      </c>
      <c r="AH14" s="99">
        <f t="shared" ca="1" si="11"/>
        <v>-2.5143258098467842E-3</v>
      </c>
      <c r="AI14" s="125">
        <f t="shared" ca="1" si="12"/>
        <v>-2.5143258098467842E-3</v>
      </c>
      <c r="AJ14" s="127">
        <f ca="1" xml:space="preserve"> RTD("cqg.rtd",,"StudyData","Close("&amp;$G$10&amp;") when (LocalMonth("&amp;$G$10&amp;")="&amp;$B$1&amp;" And LocalDay("&amp;$G$10&amp;")="&amp;$A$1&amp;" And LocalHour("&amp;$G$10&amp;")="&amp;K14&amp;" And LocalMinute("&amp;$G$10&amp;")="&amp;L14&amp;")", "Bar", "", "Close","A5C", "0", "all", "", "","True",,)</f>
        <v>1688.4</v>
      </c>
      <c r="AK14" s="99">
        <f t="shared" ca="1" si="20"/>
        <v>1.4234875444840396E-3</v>
      </c>
      <c r="AL14" s="125">
        <f t="shared" ca="1" si="13"/>
        <v>1.4234875444840396E-3</v>
      </c>
      <c r="AN14" s="99" t="str">
        <f t="shared" si="14"/>
        <v>05</v>
      </c>
    </row>
    <row r="15" spans="1:40" x14ac:dyDescent="0.2">
      <c r="I15" s="99" t="str">
        <f t="shared" si="0"/>
        <v>8:10</v>
      </c>
      <c r="J15" s="99">
        <f ca="1" xml:space="preserve"> RTD("cqg.rtd",,"StudyData","Close("&amp;$G$2&amp;") when (LocalMonth("&amp;$G$2&amp;")="&amp;$B$1&amp;" And LocalDay("&amp;$G$2&amp;")="&amp;$A$1&amp;" And LocalHour("&amp;$G$2&amp;")="&amp;K15&amp;" And LocalMinute("&amp;$G$2&amp;")="&amp;L15&amp;")", "Bar", "", "Close","A5C", "0", "all", "", "","True",,)</f>
        <v>1.3767</v>
      </c>
      <c r="K15" s="99">
        <f t="shared" ref="K15:K27" si="22">IF(L15=0,K14+1,K14)</f>
        <v>8</v>
      </c>
      <c r="L15" s="99">
        <f t="shared" si="15"/>
        <v>10</v>
      </c>
      <c r="M15" s="99">
        <f t="shared" ca="1" si="1"/>
        <v>3.0601092896174729E-3</v>
      </c>
      <c r="N15" s="125">
        <f t="shared" ca="1" si="2"/>
        <v>3.0601092896174729E-3</v>
      </c>
      <c r="O15" s="126">
        <f ca="1" xml:space="preserve"> RTD("cqg.rtd",,"StudyData","Close("&amp;$G$3&amp;") when (LocalMonth("&amp;$G$3&amp;")="&amp;$B$1&amp;" And LocalDay("&amp;$G$3&amp;")="&amp;$A$1&amp;" And LocalHour("&amp;$G$3&amp;")="&amp;K15&amp;" And LocalMinute("&amp;$G$3&amp;")="&amp;L15&amp;")", "Bar", "", "Close","A5C", "0", "all", "", "","True",,)</f>
        <v>1.1740999999999999</v>
      </c>
      <c r="P15" s="99">
        <f t="shared" ca="1" si="3"/>
        <v>4.2603953646893743E-4</v>
      </c>
      <c r="Q15" s="125">
        <f t="shared" ca="1" si="4"/>
        <v>4.2603953646893743E-4</v>
      </c>
      <c r="R15" s="126">
        <f ca="1" xml:space="preserve"> RTD("cqg.rtd",,"StudyData","Close("&amp;$G$4&amp;") when (LocalMonth("&amp;$G$4&amp;")="&amp;$B$1&amp;" And LocalDay("&amp;$G$4&amp;")="&amp;$A$1&amp;" And LocalHour("&amp;$G$4&amp;")="&amp;K15&amp;" And LocalMinute("&amp;$G$4&amp;")="&amp;L15&amp;")", "Bar", "", "Close","A5C", "0", "all", "", "","True",,)</f>
        <v>9.0310000000000008E-3</v>
      </c>
      <c r="S15" s="99">
        <f t="shared" ca="1" si="5"/>
        <v>-4.1351932513645408E-3</v>
      </c>
      <c r="T15" s="125">
        <f t="shared" ca="1" si="6"/>
        <v>-4.1351932513645408E-3</v>
      </c>
      <c r="U15" s="126">
        <f ca="1" xml:space="preserve"> RTD("cqg.rtd",,"StudyData","Close("&amp;$G$5&amp;") when (LocalMonth("&amp;$G$5&amp;")="&amp;$B$1&amp;" And LocalDay("&amp;$G$5&amp;")="&amp;$A$1&amp;" And LocalHour("&amp;$G$5&amp;")="&amp;K15&amp;" And LocalMinute("&amp;$G$5&amp;")="&amp;L15&amp;")", "Bar", "", "Close","A5C", "0", "all", "", "","True",,)</f>
        <v>0.76070000000000004</v>
      </c>
      <c r="V15" s="99">
        <f t="shared" ca="1" si="16"/>
        <v>1.909779387553589E-3</v>
      </c>
      <c r="W15" s="125">
        <f t="shared" ca="1" si="7"/>
        <v>1.909779387553589E-3</v>
      </c>
      <c r="X15" s="126">
        <f ca="1" xml:space="preserve"> RTD("cqg.rtd",,"StudyData","Close("&amp;$G$6&amp;") when (LocalMonth("&amp;$G$6&amp;")="&amp;$B$1&amp;" And LocalDay("&amp;$G$6&amp;")="&amp;$A$1&amp;" And LocalHour("&amp;$G$6&amp;")="&amp;K15&amp;" And LocalMinute("&amp;$G$6&amp;")="&amp;L15&amp;")", "Bar", "", "Close","A5C", "0", "all", "", "","True",,)</f>
        <v>0.79384999999999994</v>
      </c>
      <c r="Y15" s="99">
        <f t="shared" ca="1" si="17"/>
        <v>2.7156751294682142E-3</v>
      </c>
      <c r="Z15" s="125">
        <f t="shared" ca="1" si="8"/>
        <v>2.7156751294682142E-3</v>
      </c>
      <c r="AA15" s="126">
        <f ca="1" xml:space="preserve"> RTD("cqg.rtd",,"StudyData","Close("&amp;$G$7&amp;") when (LocalMonth("&amp;$G$7&amp;")="&amp;$B$1&amp;" And LocalDay("&amp;$G$7&amp;")="&amp;$A$1&amp;" And LocalHour("&amp;$G$7&amp;")="&amp;K15&amp;" And LocalMinute("&amp;$G$7&amp;")="&amp;L15&amp;")", "Bar", "", "Close","A5C", "0", "all", "", "","True",,)</f>
        <v>1.0616000000000001</v>
      </c>
      <c r="AB15" s="99">
        <f t="shared" ca="1" si="18"/>
        <v>-1.7865538316876267E-3</v>
      </c>
      <c r="AC15" s="125">
        <f t="shared" ca="1" si="9"/>
        <v>-1.7865538316876267E-3</v>
      </c>
      <c r="AD15" s="126">
        <f ca="1" xml:space="preserve"> RTD("cqg.rtd",,"StudyData","Close("&amp;$G$8&amp;") when (LocalMonth("&amp;$G$8&amp;")="&amp;$B$1&amp;" And LocalDay("&amp;$G$8&amp;")="&amp;$A$1&amp;" And LocalHour("&amp;$G$8&amp;")="&amp;K15&amp;" And LocalMinute("&amp;$G$8&amp;")="&amp;L15&amp;")", "Bar", "", "Close","A5C", "0", "all", "", "","True",,)</f>
        <v>0.69940000000000002</v>
      </c>
      <c r="AE15" s="99">
        <f t="shared" ca="1" si="19"/>
        <v>2.5802752293578321E-3</v>
      </c>
      <c r="AF15" s="125">
        <f t="shared" ca="1" si="10"/>
        <v>2.5802752293578321E-3</v>
      </c>
      <c r="AG15" s="126">
        <f ca="1" xml:space="preserve"> RTD("cqg.rtd",,"StudyData","Close("&amp;$G$9&amp;") when (LocalMonth("&amp;$G$9&amp;")="&amp;$B$1&amp;" And LocalDay("&amp;$G$9&amp;")="&amp;$A$1&amp;" And LocalHour("&amp;$G$9&amp;")="&amp;K15&amp;" And LocalMinute("&amp;$G$9&amp;")="&amp;L15&amp;")", "Bar", "", "Close","A5C", "0", "all", "", "","True",,)</f>
        <v>0.85275000000000001</v>
      </c>
      <c r="AH15" s="99">
        <f t="shared" ca="1" si="11"/>
        <v>-2.7482165828557636E-3</v>
      </c>
      <c r="AI15" s="125">
        <f t="shared" ca="1" si="12"/>
        <v>-2.7482165828557636E-3</v>
      </c>
      <c r="AJ15" s="127">
        <f ca="1" xml:space="preserve"> RTD("cqg.rtd",,"StudyData","Close("&amp;$G$10&amp;") when (LocalMonth("&amp;$G$10&amp;")="&amp;$B$1&amp;" And LocalDay("&amp;$G$10&amp;")="&amp;$A$1&amp;" And LocalHour("&amp;$G$10&amp;")="&amp;K15&amp;" And LocalMinute("&amp;$G$10&amp;")="&amp;L15&amp;")", "Bar", "", "Close","A5C", "0", "all", "", "","True",,)</f>
        <v>1687.3</v>
      </c>
      <c r="AK15" s="99">
        <f t="shared" ca="1" si="20"/>
        <v>7.7105575326213201E-4</v>
      </c>
      <c r="AL15" s="125">
        <f t="shared" ca="1" si="13"/>
        <v>7.7105575326213201E-4</v>
      </c>
      <c r="AN15" s="99">
        <f t="shared" si="14"/>
        <v>10</v>
      </c>
    </row>
    <row r="16" spans="1:40" x14ac:dyDescent="0.2">
      <c r="B16" s="99" t="s">
        <v>7</v>
      </c>
      <c r="I16" s="99" t="str">
        <f t="shared" si="0"/>
        <v>8:15</v>
      </c>
      <c r="J16" s="99">
        <f ca="1" xml:space="preserve"> RTD("cqg.rtd",,"StudyData","Close("&amp;$G$2&amp;") when (LocalMonth("&amp;$G$2&amp;")="&amp;$B$1&amp;" And LocalDay("&amp;$G$2&amp;")="&amp;$A$1&amp;" And LocalHour("&amp;$G$2&amp;")="&amp;K16&amp;" And LocalMinute("&amp;$G$2&amp;")="&amp;L16&amp;")", "Bar", "", "Close","A5C", "0", "all", "", "","True",,)</f>
        <v>1.3766</v>
      </c>
      <c r="K16" s="99">
        <f t="shared" si="22"/>
        <v>8</v>
      </c>
      <c r="L16" s="99">
        <f t="shared" si="15"/>
        <v>15</v>
      </c>
      <c r="M16" s="99">
        <f t="shared" ca="1" si="1"/>
        <v>2.9872495446265882E-3</v>
      </c>
      <c r="N16" s="125">
        <f t="shared" ca="1" si="2"/>
        <v>2.9872495446265882E-3</v>
      </c>
      <c r="O16" s="126">
        <f ca="1" xml:space="preserve"> RTD("cqg.rtd",,"StudyData","Close("&amp;$G$3&amp;") when (LocalMonth("&amp;$G$3&amp;")="&amp;$B$1&amp;" And LocalDay("&amp;$G$3&amp;")="&amp;$A$1&amp;" And LocalHour("&amp;$G$3&amp;")="&amp;K16&amp;" And LocalMinute("&amp;$G$3&amp;")="&amp;L16&amp;")", "Bar", "", "Close","A5C", "0", "all", "", "","True",,)</f>
        <v>1.1740999999999999</v>
      </c>
      <c r="P16" s="99">
        <f t="shared" ca="1" si="3"/>
        <v>4.2603953646893743E-4</v>
      </c>
      <c r="Q16" s="125">
        <f t="shared" ca="1" si="4"/>
        <v>4.2603953646893743E-4</v>
      </c>
      <c r="R16" s="126">
        <f ca="1" xml:space="preserve"> RTD("cqg.rtd",,"StudyData","Close("&amp;$G$4&amp;") when (LocalMonth("&amp;$G$4&amp;")="&amp;$B$1&amp;" And LocalDay("&amp;$G$4&amp;")="&amp;$A$1&amp;" And LocalHour("&amp;$G$4&amp;")="&amp;K16&amp;" And LocalMinute("&amp;$G$4&amp;")="&amp;L16&amp;")", "Bar", "", "Close","A5C", "0", "all", "", "","True",,)</f>
        <v>9.0314999999999996E-3</v>
      </c>
      <c r="S16" s="99">
        <f t="shared" ca="1" si="5"/>
        <v>-4.0800573413464821E-3</v>
      </c>
      <c r="T16" s="125">
        <f t="shared" ca="1" si="6"/>
        <v>-4.0800573413464821E-3</v>
      </c>
      <c r="U16" s="126">
        <f ca="1" xml:space="preserve"> RTD("cqg.rtd",,"StudyData","Close("&amp;$G$5&amp;") when (LocalMonth("&amp;$G$5&amp;")="&amp;$B$1&amp;" And LocalDay("&amp;$G$5&amp;")="&amp;$A$1&amp;" And LocalHour("&amp;$G$5&amp;")="&amp;K16&amp;" And LocalMinute("&amp;$G$5&amp;")="&amp;L16&amp;")", "Bar", "", "Close","A5C", "0", "all", "", "","True",,)</f>
        <v>0.76085000000000003</v>
      </c>
      <c r="V16" s="99">
        <f t="shared" ca="1" si="16"/>
        <v>2.1073427724728954E-3</v>
      </c>
      <c r="W16" s="125">
        <f t="shared" ca="1" si="7"/>
        <v>2.1073427724728954E-3</v>
      </c>
      <c r="X16" s="126">
        <f ca="1" xml:space="preserve"> RTD("cqg.rtd",,"StudyData","Close("&amp;$G$6&amp;") when (LocalMonth("&amp;$G$6&amp;")="&amp;$B$1&amp;" And LocalDay("&amp;$G$6&amp;")="&amp;$A$1&amp;" And LocalHour("&amp;$G$6&amp;")="&amp;K16&amp;" And LocalMinute("&amp;$G$6&amp;")="&amp;L16&amp;")", "Bar", "", "Close","A5C", "0", "all", "", "","True",,)</f>
        <v>0.79369999999999996</v>
      </c>
      <c r="Y16" s="99">
        <f t="shared" ca="1" si="17"/>
        <v>2.5262094227611492E-3</v>
      </c>
      <c r="Z16" s="125">
        <f t="shared" ca="1" si="8"/>
        <v>2.5262094227611492E-3</v>
      </c>
      <c r="AA16" s="126">
        <f ca="1" xml:space="preserve"> RTD("cqg.rtd",,"StudyData","Close("&amp;$G$7&amp;") when (LocalMonth("&amp;$G$7&amp;")="&amp;$B$1&amp;" And LocalDay("&amp;$G$7&amp;")="&amp;$A$1&amp;" And LocalHour("&amp;$G$7&amp;")="&amp;K16&amp;" And LocalMinute("&amp;$G$7&amp;")="&amp;L16&amp;")", "Bar", "", "Close","A5C", "0", "all", "", "","True",,)</f>
        <v>1.0622</v>
      </c>
      <c r="AB16" s="99">
        <f t="shared" ca="1" si="18"/>
        <v>-1.2223789374704813E-3</v>
      </c>
      <c r="AC16" s="125">
        <f t="shared" ca="1" si="9"/>
        <v>-1.2223789374704813E-3</v>
      </c>
      <c r="AD16" s="126">
        <f ca="1" xml:space="preserve"> RTD("cqg.rtd",,"StudyData","Close("&amp;$G$8&amp;") when (LocalMonth("&amp;$G$8&amp;")="&amp;$B$1&amp;" And LocalDay("&amp;$G$8&amp;")="&amp;$A$1&amp;" And LocalHour("&amp;$G$8&amp;")="&amp;K16&amp;" And LocalMinute("&amp;$G$8&amp;")="&amp;L16&amp;")", "Bar", "", "Close","A5C", "0", "all", "", "","True",,)</f>
        <v>0.69940000000000002</v>
      </c>
      <c r="AE16" s="99">
        <f t="shared" ca="1" si="19"/>
        <v>2.5802752293578321E-3</v>
      </c>
      <c r="AF16" s="125">
        <f t="shared" ca="1" si="10"/>
        <v>2.5802752293578321E-3</v>
      </c>
      <c r="AG16" s="126">
        <f ca="1" xml:space="preserve"> RTD("cqg.rtd",,"StudyData","Close("&amp;$G$9&amp;") when (LocalMonth("&amp;$G$9&amp;")="&amp;$B$1&amp;" And LocalDay("&amp;$G$9&amp;")="&amp;$A$1&amp;" And LocalHour("&amp;$G$9&amp;")="&amp;K16&amp;" And LocalMinute("&amp;$G$9&amp;")="&amp;L16&amp;")", "Bar", "", "Close","A5C", "0", "all", "", "","True",,)</f>
        <v>0.8528</v>
      </c>
      <c r="AH16" s="99">
        <f t="shared" ca="1" si="11"/>
        <v>-2.6897438896035185E-3</v>
      </c>
      <c r="AI16" s="125">
        <f t="shared" ca="1" si="12"/>
        <v>-2.6897438896035185E-3</v>
      </c>
      <c r="AJ16" s="127">
        <f ca="1" xml:space="preserve"> RTD("cqg.rtd",,"StudyData","Close("&amp;$G$10&amp;") when (LocalMonth("&amp;$G$10&amp;")="&amp;$B$1&amp;" And LocalDay("&amp;$G$10&amp;")="&amp;$A$1&amp;" And LocalHour("&amp;$G$10&amp;")="&amp;K16&amp;" And LocalMinute("&amp;$G$10&amp;")="&amp;L16&amp;")", "Bar", "", "Close","A5C", "0", "all", "", "","True",,)</f>
        <v>1687.9</v>
      </c>
      <c r="AK16" s="99">
        <f t="shared" ca="1" si="20"/>
        <v>1.1269276393832094E-3</v>
      </c>
      <c r="AL16" s="125">
        <f t="shared" ca="1" si="13"/>
        <v>1.1269276393832094E-3</v>
      </c>
      <c r="AN16" s="99">
        <f t="shared" si="14"/>
        <v>15</v>
      </c>
    </row>
    <row r="17" spans="2:40" x14ac:dyDescent="0.2">
      <c r="I17" s="99" t="str">
        <f t="shared" si="0"/>
        <v>8:20</v>
      </c>
      <c r="J17" s="99">
        <f ca="1" xml:space="preserve"> RTD("cqg.rtd",,"StudyData","Close("&amp;$G$2&amp;") when (LocalMonth("&amp;$G$2&amp;")="&amp;$B$1&amp;" And LocalDay("&amp;$G$2&amp;")="&amp;$A$1&amp;" And LocalHour("&amp;$G$2&amp;")="&amp;K17&amp;" And LocalMinute("&amp;$G$2&amp;")="&amp;L17&amp;")", "Bar", "", "Close","A5C", "0", "all", "", "","True",,)</f>
        <v>1.3771</v>
      </c>
      <c r="K17" s="99">
        <f t="shared" si="22"/>
        <v>8</v>
      </c>
      <c r="L17" s="99">
        <f t="shared" si="15"/>
        <v>20</v>
      </c>
      <c r="M17" s="99">
        <f t="shared" ca="1" si="1"/>
        <v>3.3515482695810109E-3</v>
      </c>
      <c r="N17" s="125">
        <f t="shared" ca="1" si="2"/>
        <v>3.3515482695810109E-3</v>
      </c>
      <c r="O17" s="126">
        <f ca="1" xml:space="preserve"> RTD("cqg.rtd",,"StudyData","Close("&amp;$G$3&amp;") when (LocalMonth("&amp;$G$3&amp;")="&amp;$B$1&amp;" And LocalDay("&amp;$G$3&amp;")="&amp;$A$1&amp;" And LocalHour("&amp;$G$3&amp;")="&amp;K17&amp;" And LocalMinute("&amp;$G$3&amp;")="&amp;L17&amp;")", "Bar", "", "Close","A5C", "0", "all", "", "","True",,)</f>
        <v>1.17425</v>
      </c>
      <c r="P17" s="99">
        <f t="shared" ca="1" si="3"/>
        <v>5.5385139740971327E-4</v>
      </c>
      <c r="Q17" s="125">
        <f t="shared" ca="1" si="4"/>
        <v>5.5385139740971327E-4</v>
      </c>
      <c r="R17" s="126">
        <f ca="1" xml:space="preserve"> RTD("cqg.rtd",,"StudyData","Close("&amp;$G$4&amp;") when (LocalMonth("&amp;$G$4&amp;")="&amp;$B$1&amp;" And LocalDay("&amp;$G$4&amp;")="&amp;$A$1&amp;" And LocalHour("&amp;$G$4&amp;")="&amp;K17&amp;" And LocalMinute("&amp;$G$4&amp;")="&amp;L17&amp;")", "Bar", "", "Close","A5C", "0", "all", "", "","True",,)</f>
        <v>9.0320000000000001E-3</v>
      </c>
      <c r="S17" s="99">
        <f t="shared" ca="1" si="5"/>
        <v>-4.0249214313282326E-3</v>
      </c>
      <c r="T17" s="125">
        <f t="shared" ca="1" si="6"/>
        <v>-4.0249214313282326E-3</v>
      </c>
      <c r="U17" s="126">
        <f ca="1" xml:space="preserve"> RTD("cqg.rtd",,"StudyData","Close("&amp;$G$5&amp;") when (LocalMonth("&amp;$G$5&amp;")="&amp;$B$1&amp;" And LocalDay("&amp;$G$5&amp;")="&amp;$A$1&amp;" And LocalHour("&amp;$G$5&amp;")="&amp;K17&amp;" And LocalMinute("&amp;$G$5&amp;")="&amp;L17&amp;")", "Bar", "", "Close","A5C", "0", "all", "", "","True",,)</f>
        <v>0.76105</v>
      </c>
      <c r="V17" s="99">
        <f t="shared" ca="1" si="16"/>
        <v>2.3707606190319706E-3</v>
      </c>
      <c r="W17" s="125">
        <f t="shared" ca="1" si="7"/>
        <v>2.3707606190319706E-3</v>
      </c>
      <c r="X17" s="126">
        <f ca="1" xml:space="preserve"> RTD("cqg.rtd",,"StudyData","Close("&amp;$G$6&amp;") when (LocalMonth("&amp;$G$6&amp;")="&amp;$B$1&amp;" And LocalDay("&amp;$G$6&amp;")="&amp;$A$1&amp;" And LocalHour("&amp;$G$6&amp;")="&amp;K17&amp;" And LocalMinute("&amp;$G$6&amp;")="&amp;L17&amp;")", "Bar", "", "Close","A5C", "0", "all", "", "","True",,)</f>
        <v>0.79400000000000004</v>
      </c>
      <c r="Y17" s="99">
        <f t="shared" ca="1" si="17"/>
        <v>2.9051408361754198E-3</v>
      </c>
      <c r="Z17" s="125">
        <f t="shared" ca="1" si="8"/>
        <v>2.9051408361754198E-3</v>
      </c>
      <c r="AA17" s="126">
        <f ca="1" xml:space="preserve"> RTD("cqg.rtd",,"StudyData","Close("&amp;$G$7&amp;") when (LocalMonth("&amp;$G$7&amp;")="&amp;$B$1&amp;" And LocalDay("&amp;$G$7&amp;")="&amp;$A$1&amp;" And LocalHour("&amp;$G$7&amp;")="&amp;K17&amp;" And LocalMinute("&amp;$G$7&amp;")="&amp;L17&amp;")", "Bar", "", "Close","A5C", "0", "all", "", "","True",,)</f>
        <v>1.0620000000000001</v>
      </c>
      <c r="AB17" s="99">
        <f t="shared" ca="1" si="18"/>
        <v>-1.4104372355428631E-3</v>
      </c>
      <c r="AC17" s="125">
        <f t="shared" ca="1" si="9"/>
        <v>-1.4104372355428631E-3</v>
      </c>
      <c r="AD17" s="126">
        <f ca="1" xml:space="preserve"> RTD("cqg.rtd",,"StudyData","Close("&amp;$G$8&amp;") when (LocalMonth("&amp;$G$8&amp;")="&amp;$B$1&amp;" And LocalDay("&amp;$G$8&amp;")="&amp;$A$1&amp;" And LocalHour("&amp;$G$8&amp;")="&amp;K17&amp;" And LocalMinute("&amp;$G$8&amp;")="&amp;L17&amp;")", "Bar", "", "Close","A5C", "0", "all", "", "","True",,)</f>
        <v>0.69969999999999999</v>
      </c>
      <c r="AE17" s="99">
        <f t="shared" ca="1" si="19"/>
        <v>3.0103211009174179E-3</v>
      </c>
      <c r="AF17" s="125">
        <f t="shared" ca="1" si="10"/>
        <v>3.0103211009174179E-3</v>
      </c>
      <c r="AG17" s="126">
        <f ca="1" xml:space="preserve"> RTD("cqg.rtd",,"StudyData","Close("&amp;$G$9&amp;") when (LocalMonth("&amp;$G$9&amp;")="&amp;$B$1&amp;" And LocalDay("&amp;$G$9&amp;")="&amp;$A$1&amp;" And LocalHour("&amp;$G$9&amp;")="&amp;K17&amp;" And LocalMinute("&amp;$G$9&amp;")="&amp;L17&amp;")", "Bar", "", "Close","A5C", "0", "all", "", "","True",,)</f>
        <v>0.85285</v>
      </c>
      <c r="AH17" s="99">
        <f t="shared" ca="1" si="11"/>
        <v>-2.6312711963512739E-3</v>
      </c>
      <c r="AI17" s="125">
        <f t="shared" ca="1" si="12"/>
        <v>-2.6312711963512739E-3</v>
      </c>
      <c r="AJ17" s="127">
        <f ca="1" xml:space="preserve"> RTD("cqg.rtd",,"StudyData","Close("&amp;$G$10&amp;") when (LocalMonth("&amp;$G$10&amp;")="&amp;$B$1&amp;" And LocalDay("&amp;$G$10&amp;")="&amp;$A$1&amp;" And LocalHour("&amp;$G$10&amp;")="&amp;K17&amp;" And LocalMinute("&amp;$G$10&amp;")="&amp;L17&amp;")", "Bar", "", "Close","A5C", "0", "all", "", "","True",,)</f>
        <v>1687.8</v>
      </c>
      <c r="AK17" s="99">
        <f t="shared" ca="1" si="20"/>
        <v>1.0676156583629623E-3</v>
      </c>
      <c r="AL17" s="125">
        <f t="shared" ca="1" si="13"/>
        <v>1.0676156583629623E-3</v>
      </c>
      <c r="AN17" s="99">
        <f t="shared" si="14"/>
        <v>20</v>
      </c>
    </row>
    <row r="18" spans="2:40" x14ac:dyDescent="0.2">
      <c r="I18" s="99" t="str">
        <f t="shared" si="0"/>
        <v>8:25</v>
      </c>
      <c r="J18" s="99">
        <f ca="1" xml:space="preserve"> RTD("cqg.rtd",,"StudyData","Close("&amp;$G$2&amp;") when (LocalMonth("&amp;$G$2&amp;")="&amp;$B$1&amp;" And LocalDay("&amp;$G$2&amp;")="&amp;$A$1&amp;" And LocalHour("&amp;$G$2&amp;")="&amp;K18&amp;" And LocalMinute("&amp;$G$2&amp;")="&amp;L18&amp;")", "Bar", "", "Close","A5C", "0", "all", "", "","True",,)</f>
        <v>1.3771</v>
      </c>
      <c r="K18" s="99">
        <f t="shared" si="22"/>
        <v>8</v>
      </c>
      <c r="L18" s="99">
        <f t="shared" si="15"/>
        <v>25</v>
      </c>
      <c r="M18" s="99">
        <f t="shared" ca="1" si="1"/>
        <v>3.3515482695810109E-3</v>
      </c>
      <c r="N18" s="125">
        <f t="shared" ca="1" si="2"/>
        <v>3.3515482695810109E-3</v>
      </c>
      <c r="O18" s="126">
        <f ca="1" xml:space="preserve"> RTD("cqg.rtd",,"StudyData","Close("&amp;$G$3&amp;") when (LocalMonth("&amp;$G$3&amp;")="&amp;$B$1&amp;" And LocalDay("&amp;$G$3&amp;")="&amp;$A$1&amp;" And LocalHour("&amp;$G$3&amp;")="&amp;K18&amp;" And LocalMinute("&amp;$G$3&amp;")="&amp;L18&amp;")", "Bar", "", "Close","A5C", "0", "all", "", "","True",,)</f>
        <v>1.1745000000000001</v>
      </c>
      <c r="P18" s="99">
        <f t="shared" ca="1" si="3"/>
        <v>7.6687116564427653E-4</v>
      </c>
      <c r="Q18" s="125">
        <f t="shared" ca="1" si="4"/>
        <v>7.6687116564427653E-4</v>
      </c>
      <c r="R18" s="126">
        <f ca="1" xml:space="preserve"> RTD("cqg.rtd",,"StudyData","Close("&amp;$G$4&amp;") when (LocalMonth("&amp;$G$4&amp;")="&amp;$B$1&amp;" And LocalDay("&amp;$G$4&amp;")="&amp;$A$1&amp;" And LocalHour("&amp;$G$4&amp;")="&amp;K18&amp;" And LocalMinute("&amp;$G$4&amp;")="&amp;L18&amp;")", "Bar", "", "Close","A5C", "0", "all", "", "","True",,)</f>
        <v>9.0314999999999996E-3</v>
      </c>
      <c r="S18" s="99">
        <f t="shared" ca="1" si="5"/>
        <v>-4.0800573413464821E-3</v>
      </c>
      <c r="T18" s="125">
        <f t="shared" ca="1" si="6"/>
        <v>-4.0800573413464821E-3</v>
      </c>
      <c r="U18" s="126">
        <f ca="1" xml:space="preserve"> RTD("cqg.rtd",,"StudyData","Close("&amp;$G$5&amp;") when (LocalMonth("&amp;$G$5&amp;")="&amp;$B$1&amp;" And LocalDay("&amp;$G$5&amp;")="&amp;$A$1&amp;" And LocalHour("&amp;$G$5&amp;")="&amp;K18&amp;" And LocalMinute("&amp;$G$5&amp;")="&amp;L18&amp;")", "Bar", "", "Close","A5C", "0", "all", "", "","True",,)</f>
        <v>0.76105</v>
      </c>
      <c r="V18" s="99">
        <f t="shared" ca="1" si="16"/>
        <v>2.3707606190319706E-3</v>
      </c>
      <c r="W18" s="125">
        <f t="shared" ca="1" si="7"/>
        <v>2.3707606190319706E-3</v>
      </c>
      <c r="X18" s="126">
        <f ca="1" xml:space="preserve"> RTD("cqg.rtd",,"StudyData","Close("&amp;$G$6&amp;") when (LocalMonth("&amp;$G$6&amp;")="&amp;$B$1&amp;" And LocalDay("&amp;$G$6&amp;")="&amp;$A$1&amp;" And LocalHour("&amp;$G$6&amp;")="&amp;K18&amp;" And LocalMinute("&amp;$G$6&amp;")="&amp;L18&amp;")", "Bar", "", "Close","A5C", "0", "all", "", "","True",,)</f>
        <v>0.79405000000000003</v>
      </c>
      <c r="Y18" s="99">
        <f t="shared" ca="1" si="17"/>
        <v>2.9682960717444416E-3</v>
      </c>
      <c r="Z18" s="125">
        <f t="shared" ca="1" si="8"/>
        <v>2.9682960717444416E-3</v>
      </c>
      <c r="AA18" s="126">
        <f ca="1" xml:space="preserve"> RTD("cqg.rtd",,"StudyData","Close("&amp;$G$7&amp;") when (LocalMonth("&amp;$G$7&amp;")="&amp;$B$1&amp;" And LocalDay("&amp;$G$7&amp;")="&amp;$A$1&amp;" And LocalHour("&amp;$G$7&amp;")="&amp;K18&amp;" And LocalMinute("&amp;$G$7&amp;")="&amp;L18&amp;")", "Bar", "", "Close","A5C", "0", "all", "", "","True",,)</f>
        <v>1.0623</v>
      </c>
      <c r="AB18" s="99">
        <f t="shared" ca="1" si="18"/>
        <v>-1.1283497884342906E-3</v>
      </c>
      <c r="AC18" s="125">
        <f t="shared" ca="1" si="9"/>
        <v>-1.1283497884342906E-3</v>
      </c>
      <c r="AD18" s="126">
        <f ca="1" xml:space="preserve"> RTD("cqg.rtd",,"StudyData","Close("&amp;$G$8&amp;") when (LocalMonth("&amp;$G$8&amp;")="&amp;$B$1&amp;" And LocalDay("&amp;$G$8&amp;")="&amp;$A$1&amp;" And LocalHour("&amp;$G$8&amp;")="&amp;K18&amp;" And LocalMinute("&amp;$G$8&amp;")="&amp;L18&amp;")", "Bar", "", "Close","A5C", "0", "all", "", "","True",,)</f>
        <v>0.69969999999999999</v>
      </c>
      <c r="AE18" s="99">
        <f t="shared" ca="1" si="19"/>
        <v>3.0103211009174179E-3</v>
      </c>
      <c r="AF18" s="125">
        <f t="shared" ca="1" si="10"/>
        <v>3.0103211009174179E-3</v>
      </c>
      <c r="AG18" s="126">
        <f ca="1" xml:space="preserve"> RTD("cqg.rtd",,"StudyData","Close("&amp;$G$9&amp;") when (LocalMonth("&amp;$G$9&amp;")="&amp;$B$1&amp;" And LocalDay("&amp;$G$9&amp;")="&amp;$A$1&amp;" And LocalHour("&amp;$G$9&amp;")="&amp;K18&amp;" And LocalMinute("&amp;$G$9&amp;")="&amp;L18&amp;")", "Bar", "", "Close","A5C", "0", "all", "", "","True",,)</f>
        <v>0.85285</v>
      </c>
      <c r="AH18" s="99">
        <f t="shared" ca="1" si="11"/>
        <v>-2.6312711963512739E-3</v>
      </c>
      <c r="AI18" s="125">
        <f t="shared" ca="1" si="12"/>
        <v>-2.6312711963512739E-3</v>
      </c>
      <c r="AJ18" s="127">
        <f ca="1" xml:space="preserve"> RTD("cqg.rtd",,"StudyData","Close("&amp;$G$10&amp;") when (LocalMonth("&amp;$G$10&amp;")="&amp;$B$1&amp;" And LocalDay("&amp;$G$10&amp;")="&amp;$A$1&amp;" And LocalHour("&amp;$G$10&amp;")="&amp;K18&amp;" And LocalMinute("&amp;$G$10&amp;")="&amp;L18&amp;")", "Bar", "", "Close","A5C", "0", "all", "", "","True",,)</f>
        <v>1687.6</v>
      </c>
      <c r="AK18" s="99">
        <f t="shared" ca="1" si="20"/>
        <v>9.4899169632260325E-4</v>
      </c>
      <c r="AL18" s="125">
        <f t="shared" ca="1" si="13"/>
        <v>9.4899169632260325E-4</v>
      </c>
      <c r="AN18" s="99">
        <f t="shared" si="14"/>
        <v>25</v>
      </c>
    </row>
    <row r="19" spans="2:40" x14ac:dyDescent="0.2">
      <c r="B19" s="126"/>
      <c r="I19" s="99" t="str">
        <f t="shared" si="0"/>
        <v>8:30</v>
      </c>
      <c r="J19" s="99">
        <f ca="1" xml:space="preserve"> RTD("cqg.rtd",,"StudyData","Close("&amp;$G$2&amp;") when (LocalMonth("&amp;$G$2&amp;")="&amp;$B$1&amp;" And LocalDay("&amp;$G$2&amp;")="&amp;$A$1&amp;" And LocalHour("&amp;$G$2&amp;")="&amp;K19&amp;" And LocalMinute("&amp;$G$2&amp;")="&amp;L19&amp;")", "Bar", "", "Close","A5C", "0", "all", "", "","True",,)</f>
        <v>1.3775999999999999</v>
      </c>
      <c r="K19" s="99">
        <f t="shared" si="22"/>
        <v>8</v>
      </c>
      <c r="L19" s="99">
        <f t="shared" si="15"/>
        <v>30</v>
      </c>
      <c r="M19" s="99">
        <f t="shared" ca="1" si="1"/>
        <v>3.7158469945354333E-3</v>
      </c>
      <c r="N19" s="125">
        <f t="shared" ca="1" si="2"/>
        <v>3.7158469945354333E-3</v>
      </c>
      <c r="O19" s="126">
        <f ca="1" xml:space="preserve"> RTD("cqg.rtd",,"StudyData","Close("&amp;$G$3&amp;") when (LocalMonth("&amp;$G$3&amp;")="&amp;$B$1&amp;" And LocalDay("&amp;$G$3&amp;")="&amp;$A$1&amp;" And LocalHour("&amp;$G$3&amp;")="&amp;K19&amp;" And LocalMinute("&amp;$G$3&amp;")="&amp;L19&amp;")", "Bar", "", "Close","A5C", "0", "all", "", "","True",,)</f>
        <v>1.1748499999999999</v>
      </c>
      <c r="P19" s="99">
        <f t="shared" ca="1" si="3"/>
        <v>1.0650988411724381E-3</v>
      </c>
      <c r="Q19" s="125">
        <f t="shared" ca="1" si="4"/>
        <v>1.0650988411724381E-3</v>
      </c>
      <c r="R19" s="126">
        <f ca="1" xml:space="preserve"> RTD("cqg.rtd",,"StudyData","Close("&amp;$G$4&amp;") when (LocalMonth("&amp;$G$4&amp;")="&amp;$B$1&amp;" And LocalDay("&amp;$G$4&amp;")="&amp;$A$1&amp;" And LocalHour("&amp;$G$4&amp;")="&amp;K19&amp;" And LocalMinute("&amp;$G$4&amp;")="&amp;L19&amp;")", "Bar", "", "Close","A5C", "0", "all", "", "","True",,)</f>
        <v>9.0329999999999994E-3</v>
      </c>
      <c r="S19" s="99">
        <f t="shared" ca="1" si="5"/>
        <v>-3.9146496112919234E-3</v>
      </c>
      <c r="T19" s="125">
        <f t="shared" ca="1" si="6"/>
        <v>-3.9146496112919234E-3</v>
      </c>
      <c r="U19" s="126">
        <f ca="1" xml:space="preserve"> RTD("cqg.rtd",,"StudyData","Close("&amp;$G$5&amp;") when (LocalMonth("&amp;$G$5&amp;")="&amp;$B$1&amp;" And LocalDay("&amp;$G$5&amp;")="&amp;$A$1&amp;" And LocalHour("&amp;$G$5&amp;")="&amp;K19&amp;" And LocalMinute("&amp;$G$5&amp;")="&amp;L19&amp;")", "Bar", "", "Close","A5C", "0", "all", "", "","True",,)</f>
        <v>0.76144999999999996</v>
      </c>
      <c r="V19" s="99">
        <f t="shared" ca="1" si="16"/>
        <v>2.8975963121501214E-3</v>
      </c>
      <c r="W19" s="125">
        <f t="shared" ca="1" si="7"/>
        <v>2.8975963121501214E-3</v>
      </c>
      <c r="X19" s="126">
        <f ca="1" xml:space="preserve"> RTD("cqg.rtd",,"StudyData","Close("&amp;$G$6&amp;") when (LocalMonth("&amp;$G$6&amp;")="&amp;$B$1&amp;" And LocalDay("&amp;$G$6&amp;")="&amp;$A$1&amp;" And LocalHour("&amp;$G$6&amp;")="&amp;K19&amp;" And LocalMinute("&amp;$G$6&amp;")="&amp;L19&amp;")", "Bar", "", "Close","A5C", "0", "all", "", "","True",,)</f>
        <v>0.7944</v>
      </c>
      <c r="Y19" s="99">
        <f t="shared" ca="1" si="17"/>
        <v>3.4103827207275935E-3</v>
      </c>
      <c r="Z19" s="125">
        <f t="shared" ca="1" si="8"/>
        <v>3.4103827207275935E-3</v>
      </c>
      <c r="AA19" s="126">
        <f ca="1" xml:space="preserve"> RTD("cqg.rtd",,"StudyData","Close("&amp;$G$7&amp;") when (LocalMonth("&amp;$G$7&amp;")="&amp;$B$1&amp;" And LocalDay("&amp;$G$7&amp;")="&amp;$A$1&amp;" And LocalHour("&amp;$G$7&amp;")="&amp;K19&amp;" And LocalMinute("&amp;$G$7&amp;")="&amp;L19&amp;")", "Bar", "", "Close","A5C", "0", "all", "", "","True",,)</f>
        <v>1.0629</v>
      </c>
      <c r="AB19" s="99">
        <f t="shared" ca="1" si="18"/>
        <v>-5.6417489421714529E-4</v>
      </c>
      <c r="AC19" s="125">
        <f t="shared" ca="1" si="9"/>
        <v>-5.6417489421714529E-4</v>
      </c>
      <c r="AD19" s="126">
        <f ca="1" xml:space="preserve"> RTD("cqg.rtd",,"StudyData","Close("&amp;$G$8&amp;") when (LocalMonth("&amp;$G$8&amp;")="&amp;$B$1&amp;" And LocalDay("&amp;$G$8&amp;")="&amp;$A$1&amp;" And LocalHour("&amp;$G$8&amp;")="&amp;K19&amp;" And LocalMinute("&amp;$G$8&amp;")="&amp;L19&amp;")", "Bar", "", "Close","A5C", "0", "all", "", "","True",,)</f>
        <v>0.70009999999999994</v>
      </c>
      <c r="AE19" s="99">
        <f t="shared" ca="1" si="19"/>
        <v>3.5837155963301987E-3</v>
      </c>
      <c r="AF19" s="125">
        <f t="shared" ca="1" si="10"/>
        <v>3.5837155963301987E-3</v>
      </c>
      <c r="AG19" s="126">
        <f ca="1" xml:space="preserve"> RTD("cqg.rtd",,"StudyData","Close("&amp;$G$9&amp;") when (LocalMonth("&amp;$G$9&amp;")="&amp;$B$1&amp;" And LocalDay("&amp;$G$9&amp;")="&amp;$A$1&amp;" And LocalHour("&amp;$G$9&amp;")="&amp;K19&amp;" And LocalMinute("&amp;$G$9&amp;")="&amp;L19&amp;")", "Bar", "", "Close","A5C", "0", "all", "", "","True",,)</f>
        <v>0.85285</v>
      </c>
      <c r="AH19" s="99">
        <f t="shared" ca="1" si="11"/>
        <v>-2.6312711963512739E-3</v>
      </c>
      <c r="AI19" s="125">
        <f t="shared" ca="1" si="12"/>
        <v>-2.6312711963512739E-3</v>
      </c>
      <c r="AJ19" s="127">
        <f ca="1" xml:space="preserve"> RTD("cqg.rtd",,"StudyData","Close("&amp;$G$10&amp;") when (LocalMonth("&amp;$G$10&amp;")="&amp;$B$1&amp;" And LocalDay("&amp;$G$10&amp;")="&amp;$A$1&amp;" And LocalHour("&amp;$G$10&amp;")="&amp;K19&amp;" And LocalMinute("&amp;$G$10&amp;")="&amp;L19&amp;")", "Bar", "", "Close","A5C", "0", "all", "", "","True",,)</f>
        <v>1691.2</v>
      </c>
      <c r="AK19" s="99">
        <f t="shared" ca="1" si="20"/>
        <v>3.0842230130486629E-3</v>
      </c>
      <c r="AL19" s="125">
        <f t="shared" ca="1" si="13"/>
        <v>3.0842230130486629E-3</v>
      </c>
      <c r="AN19" s="99">
        <f t="shared" si="14"/>
        <v>30</v>
      </c>
    </row>
    <row r="20" spans="2:40" x14ac:dyDescent="0.2">
      <c r="I20" s="99" t="str">
        <f t="shared" si="0"/>
        <v>8:35</v>
      </c>
      <c r="J20" s="99">
        <f ca="1" xml:space="preserve"> RTD("cqg.rtd",,"StudyData","Close("&amp;$G$2&amp;") when (LocalMonth("&amp;$G$2&amp;")="&amp;$B$1&amp;" And LocalDay("&amp;$G$2&amp;")="&amp;$A$1&amp;" And LocalHour("&amp;$G$2&amp;")="&amp;K20&amp;" And LocalMinute("&amp;$G$2&amp;")="&amp;L20&amp;")", "Bar", "", "Close","A5C", "0", "all", "", "","True",,)</f>
        <v>1.3777999999999999</v>
      </c>
      <c r="K20" s="99">
        <f t="shared" si="22"/>
        <v>8</v>
      </c>
      <c r="L20" s="99">
        <f t="shared" si="15"/>
        <v>35</v>
      </c>
      <c r="M20" s="99">
        <f t="shared" ca="1" si="1"/>
        <v>3.8615664845172023E-3</v>
      </c>
      <c r="N20" s="125">
        <f t="shared" ca="1" si="2"/>
        <v>3.8615664845172023E-3</v>
      </c>
      <c r="O20" s="126">
        <f ca="1" xml:space="preserve"> RTD("cqg.rtd",,"StudyData","Close("&amp;$G$3&amp;") when (LocalMonth("&amp;$G$3&amp;")="&amp;$B$1&amp;" And LocalDay("&amp;$G$3&amp;")="&amp;$A$1&amp;" And LocalHour("&amp;$G$3&amp;")="&amp;K20&amp;" And LocalMinute("&amp;$G$3&amp;")="&amp;L20&amp;")", "Bar", "", "Close","A5C", "0", "all", "", "","True",,)</f>
        <v>1.1749000000000001</v>
      </c>
      <c r="P20" s="99">
        <f t="shared" ca="1" si="3"/>
        <v>1.1077027948194265E-3</v>
      </c>
      <c r="Q20" s="125">
        <f t="shared" ca="1" si="4"/>
        <v>1.1077027948194265E-3</v>
      </c>
      <c r="R20" s="126">
        <f ca="1" xml:space="preserve"> RTD("cqg.rtd",,"StudyData","Close("&amp;$G$4&amp;") when (LocalMonth("&amp;$G$4&amp;")="&amp;$B$1&amp;" And LocalDay("&amp;$G$4&amp;")="&amp;$A$1&amp;" And LocalHour("&amp;$G$4&amp;")="&amp;K20&amp;" And LocalMinute("&amp;$G$4&amp;")="&amp;L20&amp;")", "Bar", "", "Close","A5C", "0", "all", "", "","True",,)</f>
        <v>9.0329999999999994E-3</v>
      </c>
      <c r="S20" s="99">
        <f t="shared" ca="1" si="5"/>
        <v>-3.9146496112919234E-3</v>
      </c>
      <c r="T20" s="125">
        <f t="shared" ca="1" si="6"/>
        <v>-3.9146496112919234E-3</v>
      </c>
      <c r="U20" s="126">
        <f ca="1" xml:space="preserve"> RTD("cqg.rtd",,"StudyData","Close("&amp;$G$5&amp;") when (LocalMonth("&amp;$G$5&amp;")="&amp;$B$1&amp;" And LocalDay("&amp;$G$5&amp;")="&amp;$A$1&amp;" And LocalHour("&amp;$G$5&amp;")="&amp;K20&amp;" And LocalMinute("&amp;$G$5&amp;")="&amp;L20&amp;")", "Bar", "", "Close","A5C", "0", "all", "", "","True",,)</f>
        <v>0.76154999999999995</v>
      </c>
      <c r="V20" s="99">
        <f t="shared" ca="1" si="16"/>
        <v>3.0293052354296592E-3</v>
      </c>
      <c r="W20" s="125">
        <f t="shared" ca="1" si="7"/>
        <v>3.0293052354296592E-3</v>
      </c>
      <c r="X20" s="126">
        <f ca="1" xml:space="preserve"> RTD("cqg.rtd",,"StudyData","Close("&amp;$G$6&amp;") when (LocalMonth("&amp;$G$6&amp;")="&amp;$B$1&amp;" And LocalDay("&amp;$G$6&amp;")="&amp;$A$1&amp;" And LocalHour("&amp;$G$6&amp;")="&amp;K20&amp;" And LocalMinute("&amp;$G$6&amp;")="&amp;L20&amp;")", "Bar", "", "Close","A5C", "0", "all", "", "","True",,)</f>
        <v>0.79459999999999997</v>
      </c>
      <c r="Y20" s="99">
        <f t="shared" ca="1" si="17"/>
        <v>3.6630036630036803E-3</v>
      </c>
      <c r="Z20" s="125">
        <f t="shared" ca="1" si="8"/>
        <v>3.6630036630036803E-3</v>
      </c>
      <c r="AA20" s="126">
        <f ca="1" xml:space="preserve"> RTD("cqg.rtd",,"StudyData","Close("&amp;$G$7&amp;") when (LocalMonth("&amp;$G$7&amp;")="&amp;$B$1&amp;" And LocalDay("&amp;$G$7&amp;")="&amp;$A$1&amp;" And LocalHour("&amp;$G$7&amp;")="&amp;K20&amp;" And LocalMinute("&amp;$G$7&amp;")="&amp;L20&amp;")", "Bar", "", "Close","A5C", "0", "all", "", "","True",,)</f>
        <v>1.0630999999999999</v>
      </c>
      <c r="AB20" s="99">
        <f t="shared" ca="1" si="18"/>
        <v>-3.7611659614476351E-4</v>
      </c>
      <c r="AC20" s="125">
        <f t="shared" ca="1" si="9"/>
        <v>-3.7611659614476351E-4</v>
      </c>
      <c r="AD20" s="126">
        <f ca="1" xml:space="preserve"> RTD("cqg.rtd",,"StudyData","Close("&amp;$G$8&amp;") when (LocalMonth("&amp;$G$8&amp;")="&amp;$B$1&amp;" And LocalDay("&amp;$G$8&amp;")="&amp;$A$1&amp;" And LocalHour("&amp;$G$8&amp;")="&amp;K20&amp;" And LocalMinute("&amp;$G$8&amp;")="&amp;L20&amp;")", "Bar", "", "Close","A5C", "0", "all", "", "","True",,)</f>
        <v>0.70020000000000004</v>
      </c>
      <c r="AE20" s="99">
        <f t="shared" ca="1" si="19"/>
        <v>3.7270642201835532E-3</v>
      </c>
      <c r="AF20" s="125">
        <f t="shared" ca="1" si="10"/>
        <v>3.7270642201835532E-3</v>
      </c>
      <c r="AG20" s="126">
        <f ca="1" xml:space="preserve"> RTD("cqg.rtd",,"StudyData","Close("&amp;$G$9&amp;") when (LocalMonth("&amp;$G$9&amp;")="&amp;$B$1&amp;" And LocalDay("&amp;$G$9&amp;")="&amp;$A$1&amp;" And LocalHour("&amp;$G$9&amp;")="&amp;K20&amp;" And LocalMinute("&amp;$G$9&amp;")="&amp;L20&amp;")", "Bar", "", "Close","A5C", "0", "all", "", "","True",,)</f>
        <v>0.8528</v>
      </c>
      <c r="AH20" s="99">
        <f t="shared" ca="1" si="11"/>
        <v>-2.6897438896035185E-3</v>
      </c>
      <c r="AI20" s="125">
        <f t="shared" ca="1" si="12"/>
        <v>-2.6897438896035185E-3</v>
      </c>
      <c r="AJ20" s="127">
        <f ca="1" xml:space="preserve"> RTD("cqg.rtd",,"StudyData","Close("&amp;$G$10&amp;") when (LocalMonth("&amp;$G$10&amp;")="&amp;$B$1&amp;" And LocalDay("&amp;$G$10&amp;")="&amp;$A$1&amp;" And LocalHour("&amp;$G$10&amp;")="&amp;K20&amp;" And LocalMinute("&amp;$G$10&amp;")="&amp;L20&amp;")", "Bar", "", "Close","A5C", "0", "all", "", "","True",,)</f>
        <v>1691.7</v>
      </c>
      <c r="AK20" s="99">
        <f t="shared" ca="1" si="20"/>
        <v>3.3807829181494932E-3</v>
      </c>
      <c r="AL20" s="125">
        <f t="shared" ca="1" si="13"/>
        <v>3.3807829181494932E-3</v>
      </c>
      <c r="AN20" s="99">
        <f t="shared" si="14"/>
        <v>35</v>
      </c>
    </row>
    <row r="21" spans="2:40" x14ac:dyDescent="0.2">
      <c r="I21" s="99" t="str">
        <f t="shared" si="0"/>
        <v>8:40</v>
      </c>
      <c r="J21" s="99">
        <f ca="1" xml:space="preserve"> RTD("cqg.rtd",,"StudyData","Close("&amp;$G$2&amp;") when (LocalMonth("&amp;$G$2&amp;")="&amp;$B$1&amp;" And LocalDay("&amp;$G$2&amp;")="&amp;$A$1&amp;" And LocalHour("&amp;$G$2&amp;")="&amp;K21&amp;" And LocalMinute("&amp;$G$2&amp;")="&amp;L21&amp;")", "Bar", "", "Close","A5C", "0", "all", "", "","True",,)</f>
        <v>1.3776999999999999</v>
      </c>
      <c r="K21" s="99">
        <f t="shared" si="22"/>
        <v>8</v>
      </c>
      <c r="L21" s="99">
        <f t="shared" si="15"/>
        <v>40</v>
      </c>
      <c r="M21" s="99">
        <f t="shared" ca="1" si="1"/>
        <v>3.788706739526318E-3</v>
      </c>
      <c r="N21" s="125">
        <f t="shared" ca="1" si="2"/>
        <v>3.788706739526318E-3</v>
      </c>
      <c r="O21" s="126">
        <f ca="1" xml:space="preserve"> RTD("cqg.rtd",,"StudyData","Close("&amp;$G$3&amp;") when (LocalMonth("&amp;$G$3&amp;")="&amp;$B$1&amp;" And LocalDay("&amp;$G$3&amp;")="&amp;$A$1&amp;" And LocalHour("&amp;$G$3&amp;")="&amp;K21&amp;" And LocalMinute("&amp;$G$3&amp;")="&amp;L21&amp;")", "Bar", "", "Close","A5C", "0", "all", "", "","True",,)</f>
        <v>1.1748499999999999</v>
      </c>
      <c r="P21" s="99">
        <f t="shared" ca="1" si="3"/>
        <v>1.0650988411724381E-3</v>
      </c>
      <c r="Q21" s="125">
        <f t="shared" ca="1" si="4"/>
        <v>1.0650988411724381E-3</v>
      </c>
      <c r="R21" s="126">
        <f ca="1" xml:space="preserve"> RTD("cqg.rtd",,"StudyData","Close("&amp;$G$4&amp;") when (LocalMonth("&amp;$G$4&amp;")="&amp;$B$1&amp;" And LocalDay("&amp;$G$4&amp;")="&amp;$A$1&amp;" And LocalHour("&amp;$G$4&amp;")="&amp;K21&amp;" And LocalMinute("&amp;$G$4&amp;")="&amp;L21&amp;")", "Bar", "", "Close","A5C", "0", "all", "", "","True",,)</f>
        <v>9.0340000000000004E-3</v>
      </c>
      <c r="S21" s="99">
        <f t="shared" ca="1" si="5"/>
        <v>-3.8043777912554234E-3</v>
      </c>
      <c r="T21" s="125">
        <f t="shared" ca="1" si="6"/>
        <v>-3.8043777912554234E-3</v>
      </c>
      <c r="U21" s="126">
        <f ca="1" xml:space="preserve"> RTD("cqg.rtd",,"StudyData","Close("&amp;$G$5&amp;") when (LocalMonth("&amp;$G$5&amp;")="&amp;$B$1&amp;" And LocalDay("&amp;$G$5&amp;")="&amp;$A$1&amp;" And LocalHour("&amp;$G$5&amp;")="&amp;K21&amp;" And LocalMinute("&amp;$G$5&amp;")="&amp;L21&amp;")", "Bar", "", "Close","A5C", "0", "all", "", "","True",,)</f>
        <v>0.76144999999999996</v>
      </c>
      <c r="V21" s="99">
        <f t="shared" ca="1" si="16"/>
        <v>2.8975963121501214E-3</v>
      </c>
      <c r="W21" s="125">
        <f t="shared" ca="1" si="7"/>
        <v>2.8975963121501214E-3</v>
      </c>
      <c r="X21" s="126">
        <f ca="1" xml:space="preserve"> RTD("cqg.rtd",,"StudyData","Close("&amp;$G$6&amp;") when (LocalMonth("&amp;$G$6&amp;")="&amp;$B$1&amp;" And LocalDay("&amp;$G$6&amp;")="&amp;$A$1&amp;" And LocalHour("&amp;$G$6&amp;")="&amp;K21&amp;" And LocalMinute("&amp;$G$6&amp;")="&amp;L21&amp;")", "Bar", "", "Close","A5C", "0", "all", "", "","True",,)</f>
        <v>0.79490000000000005</v>
      </c>
      <c r="Y21" s="99">
        <f t="shared" ca="1" si="17"/>
        <v>4.0419350764179509E-3</v>
      </c>
      <c r="Z21" s="125">
        <f t="shared" ca="1" si="8"/>
        <v>4.0419350764179509E-3</v>
      </c>
      <c r="AA21" s="126">
        <f ca="1" xml:space="preserve"> RTD("cqg.rtd",,"StudyData","Close("&amp;$G$7&amp;") when (LocalMonth("&amp;$G$7&amp;")="&amp;$B$1&amp;" And LocalDay("&amp;$G$7&amp;")="&amp;$A$1&amp;" And LocalHour("&amp;$G$7&amp;")="&amp;K21&amp;" And LocalMinute("&amp;$G$7&amp;")="&amp;L21&amp;")", "Bar", "", "Close","A5C", "0", "all", "", "","True",,)</f>
        <v>1.0633999999999999</v>
      </c>
      <c r="AB21" s="99">
        <f t="shared" ca="1" si="18"/>
        <v>-9.4029149036190877E-5</v>
      </c>
      <c r="AC21" s="125">
        <f t="shared" ca="1" si="9"/>
        <v>-9.4029149036190877E-5</v>
      </c>
      <c r="AD21" s="126">
        <f ca="1" xml:space="preserve"> RTD("cqg.rtd",,"StudyData","Close("&amp;$G$8&amp;") when (LocalMonth("&amp;$G$8&amp;")="&amp;$B$1&amp;" And LocalDay("&amp;$G$8&amp;")="&amp;$A$1&amp;" And LocalHour("&amp;$G$8&amp;")="&amp;K21&amp;" And LocalMinute("&amp;$G$8&amp;")="&amp;L21&amp;")", "Bar", "", "Close","A5C", "0", "all", "", "","True",,)</f>
        <v>0.70009999999999994</v>
      </c>
      <c r="AE21" s="99">
        <f t="shared" ca="1" si="19"/>
        <v>3.5837155963301987E-3</v>
      </c>
      <c r="AF21" s="125">
        <f t="shared" ca="1" si="10"/>
        <v>3.5837155963301987E-3</v>
      </c>
      <c r="AG21" s="126">
        <f ca="1" xml:space="preserve"> RTD("cqg.rtd",,"StudyData","Close("&amp;$G$9&amp;") when (LocalMonth("&amp;$G$9&amp;")="&amp;$B$1&amp;" And LocalDay("&amp;$G$9&amp;")="&amp;$A$1&amp;" And LocalHour("&amp;$G$9&amp;")="&amp;K21&amp;" And LocalMinute("&amp;$G$9&amp;")="&amp;L21&amp;")", "Bar", "", "Close","A5C", "0", "all", "", "","True",,)</f>
        <v>0.8528</v>
      </c>
      <c r="AH21" s="99">
        <f t="shared" ca="1" si="11"/>
        <v>-2.6897438896035185E-3</v>
      </c>
      <c r="AI21" s="125">
        <f t="shared" ca="1" si="12"/>
        <v>-2.6897438896035185E-3</v>
      </c>
      <c r="AJ21" s="127">
        <f ca="1" xml:space="preserve"> RTD("cqg.rtd",,"StudyData","Close("&amp;$G$10&amp;") when (LocalMonth("&amp;$G$10&amp;")="&amp;$B$1&amp;" And LocalDay("&amp;$G$10&amp;")="&amp;$A$1&amp;" And LocalHour("&amp;$G$10&amp;")="&amp;K21&amp;" And LocalMinute("&amp;$G$10&amp;")="&amp;L21&amp;")", "Bar", "", "Close","A5C", "0", "all", "", "","True",,)</f>
        <v>1690.4</v>
      </c>
      <c r="AK21" s="99">
        <f t="shared" ca="1" si="20"/>
        <v>2.6097271648873612E-3</v>
      </c>
      <c r="AL21" s="125">
        <f t="shared" ca="1" si="13"/>
        <v>2.6097271648873612E-3</v>
      </c>
      <c r="AN21" s="99">
        <f t="shared" si="14"/>
        <v>40</v>
      </c>
    </row>
    <row r="22" spans="2:40" x14ac:dyDescent="0.2">
      <c r="I22" s="99" t="str">
        <f t="shared" si="0"/>
        <v>8:45</v>
      </c>
      <c r="J22" s="99">
        <f ca="1" xml:space="preserve"> RTD("cqg.rtd",,"StudyData","Close("&amp;$G$2&amp;") when (LocalMonth("&amp;$G$2&amp;")="&amp;$B$1&amp;" And LocalDay("&amp;$G$2&amp;")="&amp;$A$1&amp;" And LocalHour("&amp;$G$2&amp;")="&amp;K22&amp;" And LocalMinute("&amp;$G$2&amp;")="&amp;L22&amp;")", "Bar", "", "Close","A5C", "0", "all", "", "","True",,)</f>
        <v>1.3777999999999999</v>
      </c>
      <c r="K22" s="99">
        <f t="shared" si="22"/>
        <v>8</v>
      </c>
      <c r="L22" s="99">
        <f t="shared" si="15"/>
        <v>45</v>
      </c>
      <c r="M22" s="99">
        <f t="shared" ca="1" si="1"/>
        <v>3.8615664845172023E-3</v>
      </c>
      <c r="N22" s="125">
        <f t="shared" ca="1" si="2"/>
        <v>3.8615664845172023E-3</v>
      </c>
      <c r="O22" s="126">
        <f ca="1" xml:space="preserve"> RTD("cqg.rtd",,"StudyData","Close("&amp;$G$3&amp;") when (LocalMonth("&amp;$G$3&amp;")="&amp;$B$1&amp;" And LocalDay("&amp;$G$3&amp;")="&amp;$A$1&amp;" And LocalHour("&amp;$G$3&amp;")="&amp;K22&amp;" And LocalMinute("&amp;$G$3&amp;")="&amp;L22&amp;")", "Bar", "", "Close","A5C", "0", "all", "", "","True",,)</f>
        <v>1.1749000000000001</v>
      </c>
      <c r="P22" s="99">
        <f t="shared" ca="1" si="3"/>
        <v>1.1077027948194265E-3</v>
      </c>
      <c r="Q22" s="125">
        <f t="shared" ca="1" si="4"/>
        <v>1.1077027948194265E-3</v>
      </c>
      <c r="R22" s="126">
        <f ca="1" xml:space="preserve"> RTD("cqg.rtd",,"StudyData","Close("&amp;$G$4&amp;") when (LocalMonth("&amp;$G$4&amp;")="&amp;$B$1&amp;" And LocalDay("&amp;$G$4&amp;")="&amp;$A$1&amp;" And LocalHour("&amp;$G$4&amp;")="&amp;K22&amp;" And LocalMinute("&amp;$G$4&amp;")="&amp;L22&amp;")", "Bar", "", "Close","A5C", "0", "all", "", "","True",,)</f>
        <v>9.0340000000000004E-3</v>
      </c>
      <c r="S22" s="99">
        <f t="shared" ca="1" si="5"/>
        <v>-3.8043777912554234E-3</v>
      </c>
      <c r="T22" s="125">
        <f t="shared" ca="1" si="6"/>
        <v>-3.8043777912554234E-3</v>
      </c>
      <c r="U22" s="126">
        <f ca="1" xml:space="preserve"> RTD("cqg.rtd",,"StudyData","Close("&amp;$G$5&amp;") when (LocalMonth("&amp;$G$5&amp;")="&amp;$B$1&amp;" And LocalDay("&amp;$G$5&amp;")="&amp;$A$1&amp;" And LocalHour("&amp;$G$5&amp;")="&amp;K22&amp;" And LocalMinute("&amp;$G$5&amp;")="&amp;L22&amp;")", "Bar", "", "Close","A5C", "0", "all", "", "","True",,)</f>
        <v>0.76129999999999998</v>
      </c>
      <c r="V22" s="99">
        <f t="shared" ca="1" si="16"/>
        <v>2.7000329272308149E-3</v>
      </c>
      <c r="W22" s="125">
        <f t="shared" ca="1" si="7"/>
        <v>2.7000329272308149E-3</v>
      </c>
      <c r="X22" s="126">
        <f ca="1" xml:space="preserve"> RTD("cqg.rtd",,"StudyData","Close("&amp;$G$6&amp;") when (LocalMonth("&amp;$G$6&amp;")="&amp;$B$1&amp;" And LocalDay("&amp;$G$6&amp;")="&amp;$A$1&amp;" And LocalHour("&amp;$G$6&amp;")="&amp;K22&amp;" And LocalMinute("&amp;$G$6&amp;")="&amp;L22&amp;")", "Bar", "", "Close","A5C", "0", "all", "", "","True",,)</f>
        <v>0.79535</v>
      </c>
      <c r="Y22" s="99">
        <f t="shared" ca="1" si="17"/>
        <v>4.6103321965391469E-3</v>
      </c>
      <c r="Z22" s="125">
        <f t="shared" ca="1" si="8"/>
        <v>4.6103321965391469E-3</v>
      </c>
      <c r="AA22" s="126">
        <f ca="1" xml:space="preserve"> RTD("cqg.rtd",,"StudyData","Close("&amp;$G$7&amp;") when (LocalMonth("&amp;$G$7&amp;")="&amp;$B$1&amp;" And LocalDay("&amp;$G$7&amp;")="&amp;$A$1&amp;" And LocalHour("&amp;$G$7&amp;")="&amp;K22&amp;" And LocalMinute("&amp;$G$7&amp;")="&amp;L22&amp;")", "Bar", "", "Close","A5C", "0", "all", "", "","True",,)</f>
        <v>1.0630999999999999</v>
      </c>
      <c r="AB22" s="99">
        <f t="shared" ca="1" si="18"/>
        <v>-3.7611659614476351E-4</v>
      </c>
      <c r="AC22" s="125">
        <f t="shared" ca="1" si="9"/>
        <v>-3.7611659614476351E-4</v>
      </c>
      <c r="AD22" s="126">
        <f ca="1" xml:space="preserve"> RTD("cqg.rtd",,"StudyData","Close("&amp;$G$8&amp;") when (LocalMonth("&amp;$G$8&amp;")="&amp;$B$1&amp;" And LocalDay("&amp;$G$8&amp;")="&amp;$A$1&amp;" And LocalHour("&amp;$G$8&amp;")="&amp;K22&amp;" And LocalMinute("&amp;$G$8&amp;")="&amp;L22&amp;")", "Bar", "", "Close","A5C", "0", "all", "", "","True",,)</f>
        <v>0.69989999999999997</v>
      </c>
      <c r="AE22" s="99">
        <f t="shared" ca="1" si="19"/>
        <v>3.2970183486238083E-3</v>
      </c>
      <c r="AF22" s="125">
        <f t="shared" ca="1" si="10"/>
        <v>3.2970183486238083E-3</v>
      </c>
      <c r="AG22" s="126">
        <f ca="1" xml:space="preserve"> RTD("cqg.rtd",,"StudyData","Close("&amp;$G$9&amp;") when (LocalMonth("&amp;$G$9&amp;")="&amp;$B$1&amp;" And LocalDay("&amp;$G$9&amp;")="&amp;$A$1&amp;" And LocalHour("&amp;$G$9&amp;")="&amp;K22&amp;" And LocalMinute("&amp;$G$9&amp;")="&amp;L22&amp;")", "Bar", "", "Close","A5C", "0", "all", "", "","True",,)</f>
        <v>0.8528</v>
      </c>
      <c r="AH22" s="99">
        <f t="shared" ca="1" si="11"/>
        <v>-2.6897438896035185E-3</v>
      </c>
      <c r="AI22" s="125">
        <f t="shared" ca="1" si="12"/>
        <v>-2.6897438896035185E-3</v>
      </c>
      <c r="AJ22" s="127">
        <f ca="1" xml:space="preserve"> RTD("cqg.rtd",,"StudyData","Close("&amp;$G$10&amp;") when (LocalMonth("&amp;$G$10&amp;")="&amp;$B$1&amp;" And LocalDay("&amp;$G$10&amp;")="&amp;$A$1&amp;" And LocalHour("&amp;$G$10&amp;")="&amp;K22&amp;" And LocalMinute("&amp;$G$10&amp;")="&amp;L22&amp;")", "Bar", "", "Close","A5C", "0", "all", "", "","True",,)</f>
        <v>1692.2</v>
      </c>
      <c r="AK22" s="99">
        <f t="shared" ca="1" si="20"/>
        <v>3.6773428232503235E-3</v>
      </c>
      <c r="AL22" s="125">
        <f t="shared" ca="1" si="13"/>
        <v>3.6773428232503235E-3</v>
      </c>
      <c r="AN22" s="99">
        <f t="shared" si="14"/>
        <v>45</v>
      </c>
    </row>
    <row r="23" spans="2:40" x14ac:dyDescent="0.2">
      <c r="I23" s="99" t="str">
        <f t="shared" si="0"/>
        <v>8:50</v>
      </c>
      <c r="J23" s="99">
        <f ca="1" xml:space="preserve"> RTD("cqg.rtd",,"StudyData","Close("&amp;$G$2&amp;") when (LocalMonth("&amp;$G$2&amp;")="&amp;$B$1&amp;" And LocalDay("&amp;$G$2&amp;")="&amp;$A$1&amp;" And LocalHour("&amp;$G$2&amp;")="&amp;K23&amp;" And LocalMinute("&amp;$G$2&amp;")="&amp;L23&amp;")", "Bar", "", "Close","A5C", "0", "all", "", "","True",,)</f>
        <v>1.3782000000000001</v>
      </c>
      <c r="K23" s="99">
        <f t="shared" si="22"/>
        <v>8</v>
      </c>
      <c r="L23" s="99">
        <f t="shared" si="15"/>
        <v>50</v>
      </c>
      <c r="M23" s="99">
        <f t="shared" ca="1" si="1"/>
        <v>4.1530054644809021E-3</v>
      </c>
      <c r="N23" s="125">
        <f t="shared" ca="1" si="2"/>
        <v>4.1530054644809021E-3</v>
      </c>
      <c r="O23" s="126">
        <f ca="1" xml:space="preserve"> RTD("cqg.rtd",,"StudyData","Close("&amp;$G$3&amp;") when (LocalMonth("&amp;$G$3&amp;")="&amp;$B$1&amp;" And LocalDay("&amp;$G$3&amp;")="&amp;$A$1&amp;" And LocalHour("&amp;$G$3&amp;")="&amp;K23&amp;" And LocalMinute("&amp;$G$3&amp;")="&amp;L23&amp;")", "Bar", "", "Close","A5C", "0", "all", "", "","True",,)</f>
        <v>1.1748499999999999</v>
      </c>
      <c r="P23" s="99">
        <f t="shared" ca="1" si="3"/>
        <v>1.0650988411724381E-3</v>
      </c>
      <c r="Q23" s="125">
        <f t="shared" ca="1" si="4"/>
        <v>1.0650988411724381E-3</v>
      </c>
      <c r="R23" s="126">
        <f ca="1" xml:space="preserve"> RTD("cqg.rtd",,"StudyData","Close("&amp;$G$4&amp;") when (LocalMonth("&amp;$G$4&amp;")="&amp;$B$1&amp;" And LocalDay("&amp;$G$4&amp;")="&amp;$A$1&amp;" And LocalHour("&amp;$G$4&amp;")="&amp;K23&amp;" And LocalMinute("&amp;$G$4&amp;")="&amp;L23&amp;")", "Bar", "", "Close","A5C", "0", "all", "", "","True",,)</f>
        <v>9.0340000000000004E-3</v>
      </c>
      <c r="S23" s="99">
        <f t="shared" ca="1" si="5"/>
        <v>-3.8043777912554234E-3</v>
      </c>
      <c r="T23" s="125">
        <f t="shared" ca="1" si="6"/>
        <v>-3.8043777912554234E-3</v>
      </c>
      <c r="U23" s="126">
        <f ca="1" xml:space="preserve"> RTD("cqg.rtd",,"StudyData","Close("&amp;$G$5&amp;") when (LocalMonth("&amp;$G$5&amp;")="&amp;$B$1&amp;" And LocalDay("&amp;$G$5&amp;")="&amp;$A$1&amp;" And LocalHour("&amp;$G$5&amp;")="&amp;K23&amp;" And LocalMinute("&amp;$G$5&amp;")="&amp;L23&amp;")", "Bar", "", "Close","A5C", "0", "all", "", "","True",,)</f>
        <v>0.76154999999999995</v>
      </c>
      <c r="V23" s="99">
        <f t="shared" ca="1" si="16"/>
        <v>3.0293052354296592E-3</v>
      </c>
      <c r="W23" s="125">
        <f t="shared" ca="1" si="7"/>
        <v>3.0293052354296592E-3</v>
      </c>
      <c r="X23" s="126">
        <f ca="1" xml:space="preserve"> RTD("cqg.rtd",,"StudyData","Close("&amp;$G$6&amp;") when (LocalMonth("&amp;$G$6&amp;")="&amp;$B$1&amp;" And LocalDay("&amp;$G$6&amp;")="&amp;$A$1&amp;" And LocalHour("&amp;$G$6&amp;")="&amp;K23&amp;" And LocalMinute("&amp;$G$6&amp;")="&amp;L23&amp;")", "Bar", "", "Close","A5C", "0", "all", "", "","True",,)</f>
        <v>0.79525000000000001</v>
      </c>
      <c r="Y23" s="99">
        <f t="shared" ca="1" si="17"/>
        <v>4.4840217254011033E-3</v>
      </c>
      <c r="Z23" s="125">
        <f t="shared" ca="1" si="8"/>
        <v>4.4840217254011033E-3</v>
      </c>
      <c r="AA23" s="126">
        <f ca="1" xml:space="preserve"> RTD("cqg.rtd",,"StudyData","Close("&amp;$G$7&amp;") when (LocalMonth("&amp;$G$7&amp;")="&amp;$B$1&amp;" And LocalDay("&amp;$G$7&amp;")="&amp;$A$1&amp;" And LocalHour("&amp;$G$7&amp;")="&amp;K23&amp;" And LocalMinute("&amp;$G$7&amp;")="&amp;L23&amp;")", "Bar", "", "Close","A5C", "0", "all", "", "","True",,)</f>
        <v>1.0634999999999999</v>
      </c>
      <c r="AB23" s="99">
        <f t="shared" ca="1" si="18"/>
        <v>0</v>
      </c>
      <c r="AC23" s="125">
        <f t="shared" ca="1" si="9"/>
        <v>0</v>
      </c>
      <c r="AD23" s="126">
        <f ca="1" xml:space="preserve"> RTD("cqg.rtd",,"StudyData","Close("&amp;$G$8&amp;") when (LocalMonth("&amp;$G$8&amp;")="&amp;$B$1&amp;" And LocalDay("&amp;$G$8&amp;")="&amp;$A$1&amp;" And LocalHour("&amp;$G$8&amp;")="&amp;K23&amp;" And LocalMinute("&amp;$G$8&amp;")="&amp;L23&amp;")", "Bar", "", "Close","A5C", "0", "all", "", "","True",,)</f>
        <v>0.70009999999999994</v>
      </c>
      <c r="AE23" s="99">
        <f t="shared" ca="1" si="19"/>
        <v>3.5837155963301987E-3</v>
      </c>
      <c r="AF23" s="125">
        <f t="shared" ca="1" si="10"/>
        <v>3.5837155963301987E-3</v>
      </c>
      <c r="AG23" s="126">
        <f ca="1" xml:space="preserve"> RTD("cqg.rtd",,"StudyData","Close("&amp;$G$9&amp;") when (LocalMonth("&amp;$G$9&amp;")="&amp;$B$1&amp;" And LocalDay("&amp;$G$9&amp;")="&amp;$A$1&amp;" And LocalHour("&amp;$G$9&amp;")="&amp;K23&amp;" And LocalMinute("&amp;$G$9&amp;")="&amp;L23&amp;")", "Bar", "", "Close","A5C", "0", "all", "", "","True",,)</f>
        <v>0.8528</v>
      </c>
      <c r="AH23" s="99">
        <f t="shared" ca="1" si="11"/>
        <v>-2.6897438896035185E-3</v>
      </c>
      <c r="AI23" s="125">
        <f t="shared" ca="1" si="12"/>
        <v>-2.6897438896035185E-3</v>
      </c>
      <c r="AJ23" s="127">
        <f ca="1" xml:space="preserve"> RTD("cqg.rtd",,"StudyData","Close("&amp;$G$10&amp;") when (LocalMonth("&amp;$G$10&amp;")="&amp;$B$1&amp;" And LocalDay("&amp;$G$10&amp;")="&amp;$A$1&amp;" And LocalHour("&amp;$G$10&amp;")="&amp;K23&amp;" And LocalMinute("&amp;$G$10&amp;")="&amp;L23&amp;")", "Bar", "", "Close","A5C", "0", "all", "", "","True",,)</f>
        <v>1696.5</v>
      </c>
      <c r="AK23" s="99">
        <f t="shared" ca="1" si="20"/>
        <v>6.2277580071174376E-3</v>
      </c>
      <c r="AL23" s="125">
        <f t="shared" ca="1" si="13"/>
        <v>6.2277580071174376E-3</v>
      </c>
      <c r="AN23" s="99">
        <f t="shared" si="14"/>
        <v>50</v>
      </c>
    </row>
    <row r="24" spans="2:40" x14ac:dyDescent="0.2">
      <c r="I24" s="99" t="str">
        <f t="shared" si="0"/>
        <v>8:55</v>
      </c>
      <c r="J24" s="99">
        <f ca="1" xml:space="preserve"> RTD("cqg.rtd",,"StudyData","Close("&amp;$G$2&amp;") when (LocalMonth("&amp;$G$2&amp;")="&amp;$B$1&amp;" And LocalDay("&amp;$G$2&amp;")="&amp;$A$1&amp;" And LocalHour("&amp;$G$2&amp;")="&amp;K24&amp;" And LocalMinute("&amp;$G$2&amp;")="&amp;L24&amp;")", "Bar", "", "Close","A5C", "0", "all", "", "","True",,)</f>
        <v>1.3786</v>
      </c>
      <c r="K24" s="99">
        <f t="shared" si="22"/>
        <v>8</v>
      </c>
      <c r="L24" s="99">
        <f t="shared" si="15"/>
        <v>55</v>
      </c>
      <c r="M24" s="99">
        <f t="shared" ca="1" si="1"/>
        <v>4.4444444444444401E-3</v>
      </c>
      <c r="N24" s="125">
        <f t="shared" ca="1" si="2"/>
        <v>4.4444444444444401E-3</v>
      </c>
      <c r="O24" s="126">
        <f ca="1" xml:space="preserve"> RTD("cqg.rtd",,"StudyData","Close("&amp;$G$3&amp;") when (LocalMonth("&amp;$G$3&amp;")="&amp;$B$1&amp;" And LocalDay("&amp;$G$3&amp;")="&amp;$A$1&amp;" And LocalHour("&amp;$G$3&amp;")="&amp;K24&amp;" And LocalMinute("&amp;$G$3&amp;")="&amp;L24&amp;")", "Bar", "", "Close","A5C", "0", "all", "", "","True",,)</f>
        <v>1.1752499999999999</v>
      </c>
      <c r="P24" s="99">
        <f t="shared" ca="1" si="3"/>
        <v>1.405930470347588E-3</v>
      </c>
      <c r="Q24" s="125">
        <f t="shared" ca="1" si="4"/>
        <v>1.405930470347588E-3</v>
      </c>
      <c r="R24" s="126">
        <f ca="1" xml:space="preserve"> RTD("cqg.rtd",,"StudyData","Close("&amp;$G$4&amp;") when (LocalMonth("&amp;$G$4&amp;")="&amp;$B$1&amp;" And LocalDay("&amp;$G$4&amp;")="&amp;$A$1&amp;" And LocalHour("&amp;$G$4&amp;")="&amp;K24&amp;" And LocalMinute("&amp;$G$4&amp;")="&amp;L24&amp;")", "Bar", "", "Close","A5C", "0", "all", "", "","True",,)</f>
        <v>9.0364999999999994E-3</v>
      </c>
      <c r="S24" s="99">
        <f t="shared" ca="1" si="5"/>
        <v>-3.528698241164556E-3</v>
      </c>
      <c r="T24" s="125">
        <f t="shared" ca="1" si="6"/>
        <v>-3.528698241164556E-3</v>
      </c>
      <c r="U24" s="126">
        <f ca="1" xml:space="preserve"> RTD("cqg.rtd",,"StudyData","Close("&amp;$G$5&amp;") when (LocalMonth("&amp;$G$5&amp;")="&amp;$B$1&amp;" And LocalDay("&amp;$G$5&amp;")="&amp;$A$1&amp;" And LocalHour("&amp;$G$5&amp;")="&amp;K24&amp;" And LocalMinute("&amp;$G$5&amp;")="&amp;L24&amp;")", "Bar", "", "Close","A5C", "0", "all", "", "","True",,)</f>
        <v>0.76219999999999999</v>
      </c>
      <c r="V24" s="99">
        <f t="shared" ca="1" si="16"/>
        <v>3.8854132367468004E-3</v>
      </c>
      <c r="W24" s="125">
        <f t="shared" ca="1" si="7"/>
        <v>3.8854132367468004E-3</v>
      </c>
      <c r="X24" s="126">
        <f ca="1" xml:space="preserve"> RTD("cqg.rtd",,"StudyData","Close("&amp;$G$6&amp;") when (LocalMonth("&amp;$G$6&amp;")="&amp;$B$1&amp;" And LocalDay("&amp;$G$6&amp;")="&amp;$A$1&amp;" And LocalHour("&amp;$G$6&amp;")="&amp;K24&amp;" And LocalMinute("&amp;$G$6&amp;")="&amp;L24&amp;")", "Bar", "", "Close","A5C", "0", "all", "", "","True",,)</f>
        <v>0.79535</v>
      </c>
      <c r="Y24" s="99">
        <f t="shared" ca="1" si="17"/>
        <v>4.6103321965391469E-3</v>
      </c>
      <c r="Z24" s="125">
        <f t="shared" ca="1" si="8"/>
        <v>4.6103321965391469E-3</v>
      </c>
      <c r="AA24" s="126">
        <f ca="1" xml:space="preserve"> RTD("cqg.rtd",,"StudyData","Close("&amp;$G$7&amp;") when (LocalMonth("&amp;$G$7&amp;")="&amp;$B$1&amp;" And LocalDay("&amp;$G$7&amp;")="&amp;$A$1&amp;" And LocalHour("&amp;$G$7&amp;")="&amp;K24&amp;" And LocalMinute("&amp;$G$7&amp;")="&amp;L24&amp;")", "Bar", "", "Close","A5C", "0", "all", "", "","True",,)</f>
        <v>1.0641</v>
      </c>
      <c r="AB24" s="99">
        <f t="shared" ca="1" si="18"/>
        <v>5.64174894217354E-4</v>
      </c>
      <c r="AC24" s="125">
        <f t="shared" ca="1" si="9"/>
        <v>5.64174894217354E-4</v>
      </c>
      <c r="AD24" s="126">
        <f ca="1" xml:space="preserve"> RTD("cqg.rtd",,"StudyData","Close("&amp;$G$8&amp;") when (LocalMonth("&amp;$G$8&amp;")="&amp;$B$1&amp;" And LocalDay("&amp;$G$8&amp;")="&amp;$A$1&amp;" And LocalHour("&amp;$G$8&amp;")="&amp;K24&amp;" And LocalMinute("&amp;$G$8&amp;")="&amp;L24&amp;")", "Bar", "", "Close","A5C", "0", "all", "", "","True",,)</f>
        <v>0.7006</v>
      </c>
      <c r="AE24" s="99">
        <f t="shared" ca="1" si="19"/>
        <v>4.300458715596334E-3</v>
      </c>
      <c r="AF24" s="125">
        <f t="shared" ca="1" si="10"/>
        <v>4.300458715596334E-3</v>
      </c>
      <c r="AG24" s="126">
        <f ca="1" xml:space="preserve"> RTD("cqg.rtd",,"StudyData","Close("&amp;$G$9&amp;") when (LocalMonth("&amp;$G$9&amp;")="&amp;$B$1&amp;" And LocalDay("&amp;$G$9&amp;")="&amp;$A$1&amp;" And LocalHour("&amp;$G$9&amp;")="&amp;K24&amp;" And LocalMinute("&amp;$G$9&amp;")="&amp;L24&amp;")", "Bar", "", "Close","A5C", "0", "all", "", "","True",,)</f>
        <v>0.8528</v>
      </c>
      <c r="AH24" s="99">
        <f t="shared" ca="1" si="11"/>
        <v>-2.6897438896035185E-3</v>
      </c>
      <c r="AI24" s="125">
        <f t="shared" ca="1" si="12"/>
        <v>-2.6897438896035185E-3</v>
      </c>
      <c r="AJ24" s="127">
        <f ca="1" xml:space="preserve"> RTD("cqg.rtd",,"StudyData","Close("&amp;$G$10&amp;") when (LocalMonth("&amp;$G$10&amp;")="&amp;$B$1&amp;" And LocalDay("&amp;$G$10&amp;")="&amp;$A$1&amp;" And LocalHour("&amp;$G$10&amp;")="&amp;K24&amp;" And LocalMinute("&amp;$G$10&amp;")="&amp;L24&amp;")", "Bar", "", "Close","A5C", "0", "all", "", "","True",,)</f>
        <v>1697.6</v>
      </c>
      <c r="AK24" s="99">
        <f t="shared" ca="1" si="20"/>
        <v>6.8801897983392108E-3</v>
      </c>
      <c r="AL24" s="125">
        <f t="shared" ca="1" si="13"/>
        <v>6.8801897983392108E-3</v>
      </c>
      <c r="AN24" s="99">
        <f t="shared" si="14"/>
        <v>55</v>
      </c>
    </row>
    <row r="25" spans="2:40" x14ac:dyDescent="0.2">
      <c r="I25" s="99" t="str">
        <f t="shared" si="0"/>
        <v>9:00</v>
      </c>
      <c r="J25" s="99">
        <f ca="1" xml:space="preserve"> RTD("cqg.rtd",,"StudyData","Close("&amp;$G$2&amp;") when (LocalMonth("&amp;$G$2&amp;")="&amp;$B$1&amp;" And LocalDay("&amp;$G$2&amp;")="&amp;$A$1&amp;" And LocalHour("&amp;$G$2&amp;")="&amp;K25&amp;" And LocalMinute("&amp;$G$2&amp;")="&amp;L25&amp;")", "Bar", "", "Close","A5C", "0", "all", "", "","True",,)</f>
        <v>1.3794999999999999</v>
      </c>
      <c r="K25" s="99">
        <f t="shared" si="22"/>
        <v>9</v>
      </c>
      <c r="L25" s="99">
        <f t="shared" si="15"/>
        <v>0</v>
      </c>
      <c r="M25" s="99">
        <f t="shared" ca="1" si="1"/>
        <v>5.1001821493624009E-3</v>
      </c>
      <c r="N25" s="125">
        <f t="shared" ca="1" si="2"/>
        <v>5.1001821493624009E-3</v>
      </c>
      <c r="O25" s="126">
        <f ca="1" xml:space="preserve"> RTD("cqg.rtd",,"StudyData","Close("&amp;$G$3&amp;") when (LocalMonth("&amp;$G$3&amp;")="&amp;$B$1&amp;" And LocalDay("&amp;$G$3&amp;")="&amp;$A$1&amp;" And LocalHour("&amp;$G$3&amp;")="&amp;K25&amp;" And LocalMinute("&amp;$G$3&amp;")="&amp;L25&amp;")", "Bar", "", "Close","A5C", "0", "all", "", "","True",,)</f>
        <v>1.1759500000000001</v>
      </c>
      <c r="P25" s="99">
        <f t="shared" ca="1" si="3"/>
        <v>2.0023858214042898E-3</v>
      </c>
      <c r="Q25" s="125">
        <f t="shared" ca="1" si="4"/>
        <v>2.0023858214042898E-3</v>
      </c>
      <c r="R25" s="126">
        <f ca="1" xml:space="preserve"> RTD("cqg.rtd",,"StudyData","Close("&amp;$G$4&amp;") when (LocalMonth("&amp;$G$4&amp;")="&amp;$B$1&amp;" And LocalDay("&amp;$G$4&amp;")="&amp;$A$1&amp;" And LocalHour("&amp;$G$4&amp;")="&amp;K25&amp;" And LocalMinute("&amp;$G$4&amp;")="&amp;L25&amp;")", "Bar", "", "Close","A5C", "0", "all", "", "","True",,)</f>
        <v>9.0349999999999996E-3</v>
      </c>
      <c r="S25" s="99">
        <f t="shared" ca="1" si="5"/>
        <v>-3.6941059712191147E-3</v>
      </c>
      <c r="T25" s="125">
        <f t="shared" ca="1" si="6"/>
        <v>-3.6941059712191147E-3</v>
      </c>
      <c r="U25" s="126">
        <f ca="1" xml:space="preserve"> RTD("cqg.rtd",,"StudyData","Close("&amp;$G$5&amp;") when (LocalMonth("&amp;$G$5&amp;")="&amp;$B$1&amp;" And LocalDay("&amp;$G$5&amp;")="&amp;$A$1&amp;" And LocalHour("&amp;$G$5&amp;")="&amp;K25&amp;" And LocalMinute("&amp;$G$5&amp;")="&amp;L25&amp;")", "Bar", "", "Close","A5C", "0", "all", "", "","True",,)</f>
        <v>0.76290000000000002</v>
      </c>
      <c r="V25" s="99">
        <f t="shared" ca="1" si="16"/>
        <v>4.8073756997037108E-3</v>
      </c>
      <c r="W25" s="125">
        <f t="shared" ca="1" si="7"/>
        <v>4.8073756997037108E-3</v>
      </c>
      <c r="X25" s="126">
        <f ca="1" xml:space="preserve"> RTD("cqg.rtd",,"StudyData","Close("&amp;$G$6&amp;") when (LocalMonth("&amp;$G$6&amp;")="&amp;$B$1&amp;" And LocalDay("&amp;$G$6&amp;")="&amp;$A$1&amp;" And LocalHour("&amp;$G$6&amp;")="&amp;K25&amp;" And LocalMinute("&amp;$G$6&amp;")="&amp;L25&amp;")", "Bar", "", "Close","A5C", "0", "all", "", "","True",,)</f>
        <v>0.79649999999999999</v>
      </c>
      <c r="Y25" s="99">
        <f t="shared" ca="1" si="17"/>
        <v>6.0629026146267863E-3</v>
      </c>
      <c r="Z25" s="125">
        <f t="shared" ca="1" si="8"/>
        <v>6.0629026146267863E-3</v>
      </c>
      <c r="AA25" s="126">
        <f ca="1" xml:space="preserve"> RTD("cqg.rtd",,"StudyData","Close("&amp;$G$7&amp;") when (LocalMonth("&amp;$G$7&amp;")="&amp;$B$1&amp;" And LocalDay("&amp;$G$7&amp;")="&amp;$A$1&amp;" And LocalHour("&amp;$G$7&amp;")="&amp;K25&amp;" And LocalMinute("&amp;$G$7&amp;")="&amp;L25&amp;")", "Bar", "", "Close","A5C", "0", "all", "", "","True",,)</f>
        <v>1.0644</v>
      </c>
      <c r="AB25" s="99">
        <f t="shared" ca="1" si="18"/>
        <v>8.4626234132592669E-4</v>
      </c>
      <c r="AC25" s="125">
        <f t="shared" ca="1" si="9"/>
        <v>8.4626234132592669E-4</v>
      </c>
      <c r="AD25" s="126">
        <f ca="1" xml:space="preserve"> RTD("cqg.rtd",,"StudyData","Close("&amp;$G$8&amp;") when (LocalMonth("&amp;$G$8&amp;")="&amp;$B$1&amp;" And LocalDay("&amp;$G$8&amp;")="&amp;$A$1&amp;" And LocalHour("&amp;$G$8&amp;")="&amp;K25&amp;" And LocalMinute("&amp;$G$8&amp;")="&amp;L25&amp;")", "Bar", "", "Close","A5C", "0", "all", "", "","True",,)</f>
        <v>0.70089999999999997</v>
      </c>
      <c r="AE25" s="99">
        <f t="shared" ca="1" si="19"/>
        <v>4.7305045871559202E-3</v>
      </c>
      <c r="AF25" s="125">
        <f t="shared" ca="1" si="10"/>
        <v>4.7305045871559202E-3</v>
      </c>
      <c r="AG25" s="126">
        <f ca="1" xml:space="preserve"> RTD("cqg.rtd",,"StudyData","Close("&amp;$G$9&amp;") when (LocalMonth("&amp;$G$9&amp;")="&amp;$B$1&amp;" And LocalDay("&amp;$G$9&amp;")="&amp;$A$1&amp;" And LocalHour("&amp;$G$9&amp;")="&amp;K25&amp;" And LocalMinute("&amp;$G$9&amp;")="&amp;L25&amp;")", "Bar", "", "Close","A5C", "0", "all", "", "","True",,)</f>
        <v>0.85245000000000004</v>
      </c>
      <c r="AH25" s="99">
        <f t="shared" ca="1" si="11"/>
        <v>-3.0990527423692322E-3</v>
      </c>
      <c r="AI25" s="125">
        <f t="shared" ca="1" si="12"/>
        <v>-3.0990527423692322E-3</v>
      </c>
      <c r="AJ25" s="127">
        <f ca="1" xml:space="preserve"> RTD("cqg.rtd",,"StudyData","Close("&amp;$G$10&amp;") when (LocalMonth("&amp;$G$10&amp;")="&amp;$B$1&amp;" And LocalDay("&amp;$G$10&amp;")="&amp;$A$1&amp;" And LocalHour("&amp;$G$10&amp;")="&amp;K25&amp;" And LocalMinute("&amp;$G$10&amp;")="&amp;L25&amp;")", "Bar", "", "Close","A5C", "0", "all", "", "","True",,)</f>
        <v>1695.2</v>
      </c>
      <c r="AK25" s="99">
        <f t="shared" ca="1" si="20"/>
        <v>5.4567022538553056E-3</v>
      </c>
      <c r="AL25" s="125">
        <f t="shared" ca="1" si="13"/>
        <v>5.4567022538553056E-3</v>
      </c>
      <c r="AN25" s="99" t="str">
        <f t="shared" si="14"/>
        <v>00</v>
      </c>
    </row>
    <row r="26" spans="2:40" x14ac:dyDescent="0.2">
      <c r="I26" s="99" t="str">
        <f t="shared" si="0"/>
        <v>9:05</v>
      </c>
      <c r="J26" s="99">
        <f ca="1" xml:space="preserve"> RTD("cqg.rtd",,"StudyData","Close("&amp;$G$2&amp;") when (LocalMonth("&amp;$G$2&amp;")="&amp;$B$1&amp;" And LocalDay("&amp;$G$2&amp;")="&amp;$A$1&amp;" And LocalHour("&amp;$G$2&amp;")="&amp;K26&amp;" And LocalMinute("&amp;$G$2&amp;")="&amp;L26&amp;")", "Bar", "", "Close","A5C", "0", "all", "", "","True",,)</f>
        <v>1.3798999999999999</v>
      </c>
      <c r="K26" s="99">
        <f t="shared" si="22"/>
        <v>9</v>
      </c>
      <c r="L26" s="99">
        <f t="shared" si="15"/>
        <v>5</v>
      </c>
      <c r="M26" s="99">
        <f t="shared" ca="1" si="1"/>
        <v>5.3916211293259389E-3</v>
      </c>
      <c r="N26" s="125">
        <f t="shared" ca="1" si="2"/>
        <v>5.3916211293259389E-3</v>
      </c>
      <c r="O26" s="126">
        <f ca="1" xml:space="preserve"> RTD("cqg.rtd",,"StudyData","Close("&amp;$G$3&amp;") when (LocalMonth("&amp;$G$3&amp;")="&amp;$B$1&amp;" And LocalDay("&amp;$G$3&amp;")="&amp;$A$1&amp;" And LocalHour("&amp;$G$3&amp;")="&amp;K26&amp;" And LocalMinute("&amp;$G$3&amp;")="&amp;L26&amp;")", "Bar", "", "Close","A5C", "0", "all", "", "","True",,)</f>
        <v>1.1759500000000001</v>
      </c>
      <c r="P26" s="99">
        <f t="shared" ca="1" si="3"/>
        <v>2.0023858214042898E-3</v>
      </c>
      <c r="Q26" s="125">
        <f t="shared" ca="1" si="4"/>
        <v>2.0023858214042898E-3</v>
      </c>
      <c r="R26" s="126">
        <f ca="1" xml:space="preserve"> RTD("cqg.rtd",,"StudyData","Close("&amp;$G$4&amp;") when (LocalMonth("&amp;$G$4&amp;")="&amp;$B$1&amp;" And LocalDay("&amp;$G$4&amp;")="&amp;$A$1&amp;" And LocalHour("&amp;$G$4&amp;")="&amp;K26&amp;" And LocalMinute("&amp;$G$4&amp;")="&amp;L26&amp;")", "Bar", "", "Close","A5C", "0", "all", "", "","True",,)</f>
        <v>9.0375000000000004E-3</v>
      </c>
      <c r="S26" s="99">
        <f t="shared" ca="1" si="5"/>
        <v>-3.4184264211280561E-3</v>
      </c>
      <c r="T26" s="125">
        <f t="shared" ca="1" si="6"/>
        <v>-3.4184264211280561E-3</v>
      </c>
      <c r="U26" s="126">
        <f ca="1" xml:space="preserve"> RTD("cqg.rtd",,"StudyData","Close("&amp;$G$5&amp;") when (LocalMonth("&amp;$G$5&amp;")="&amp;$B$1&amp;" And LocalDay("&amp;$G$5&amp;")="&amp;$A$1&amp;" And LocalHour("&amp;$G$5&amp;")="&amp;K26&amp;" And LocalMinute("&amp;$G$5&amp;")="&amp;L26&amp;")", "Bar", "", "Close","A5C", "0", "all", "", "","True",,)</f>
        <v>0.76319999999999999</v>
      </c>
      <c r="V26" s="99">
        <f t="shared" ca="1" si="16"/>
        <v>5.2025024695423238E-3</v>
      </c>
      <c r="W26" s="125">
        <f t="shared" ca="1" si="7"/>
        <v>5.2025024695423238E-3</v>
      </c>
      <c r="X26" s="126">
        <f ca="1" xml:space="preserve"> RTD("cqg.rtd",,"StudyData","Close("&amp;$G$6&amp;") when (LocalMonth("&amp;$G$6&amp;")="&amp;$B$1&amp;" And LocalDay("&amp;$G$6&amp;")="&amp;$A$1&amp;" And LocalHour("&amp;$G$6&amp;")="&amp;K26&amp;" And LocalMinute("&amp;$G$6&amp;")="&amp;L26&amp;")", "Bar", "", "Close","A5C", "0", "all", "", "","True",,)</f>
        <v>0.79669999999999996</v>
      </c>
      <c r="Y26" s="99">
        <f t="shared" ca="1" si="17"/>
        <v>6.3155235569028736E-3</v>
      </c>
      <c r="Z26" s="125">
        <f t="shared" ca="1" si="8"/>
        <v>6.3155235569028736E-3</v>
      </c>
      <c r="AA26" s="126">
        <f ca="1" xml:space="preserve"> RTD("cqg.rtd",,"StudyData","Close("&amp;$G$7&amp;") when (LocalMonth("&amp;$G$7&amp;")="&amp;$B$1&amp;" And LocalDay("&amp;$G$7&amp;")="&amp;$A$1&amp;" And LocalHour("&amp;$G$7&amp;")="&amp;K26&amp;" And LocalMinute("&amp;$G$7&amp;")="&amp;L26&amp;")", "Bar", "", "Close","A5C", "0", "all", "", "","True",,)</f>
        <v>1.0646</v>
      </c>
      <c r="AB26" s="99">
        <f t="shared" ca="1" si="18"/>
        <v>1.0343206393983084E-3</v>
      </c>
      <c r="AC26" s="125">
        <f t="shared" ca="1" si="9"/>
        <v>1.0343206393983084E-3</v>
      </c>
      <c r="AD26" s="126">
        <f ca="1" xml:space="preserve"> RTD("cqg.rtd",,"StudyData","Close("&amp;$G$8&amp;") when (LocalMonth("&amp;$G$8&amp;")="&amp;$B$1&amp;" And LocalDay("&amp;$G$8&amp;")="&amp;$A$1&amp;" And LocalHour("&amp;$G$8&amp;")="&amp;K26&amp;" And LocalMinute("&amp;$G$8&amp;")="&amp;L26&amp;")", "Bar", "", "Close","A5C", "0", "all", "", "","True",,)</f>
        <v>0.70130000000000003</v>
      </c>
      <c r="AE26" s="99">
        <f t="shared" ca="1" si="19"/>
        <v>5.3038990825688597E-3</v>
      </c>
      <c r="AF26" s="125">
        <f t="shared" ca="1" si="10"/>
        <v>5.3038990825688597E-3</v>
      </c>
      <c r="AG26" s="126">
        <f ca="1" xml:space="preserve"> RTD("cqg.rtd",,"StudyData","Close("&amp;$G$9&amp;") when (LocalMonth("&amp;$G$9&amp;")="&amp;$B$1&amp;" And LocalDay("&amp;$G$9&amp;")="&amp;$A$1&amp;" And LocalHour("&amp;$G$9&amp;")="&amp;K26&amp;" And LocalMinute("&amp;$G$9&amp;")="&amp;L26&amp;")", "Bar", "", "Close","A5C", "0", "all", "", "","True",,)</f>
        <v>0.85245000000000004</v>
      </c>
      <c r="AH26" s="99">
        <f t="shared" ca="1" si="11"/>
        <v>-3.0990527423692322E-3</v>
      </c>
      <c r="AI26" s="125">
        <f t="shared" ca="1" si="12"/>
        <v>-3.0990527423692322E-3</v>
      </c>
      <c r="AJ26" s="127">
        <f ca="1" xml:space="preserve"> RTD("cqg.rtd",,"StudyData","Close("&amp;$G$10&amp;") when (LocalMonth("&amp;$G$10&amp;")="&amp;$B$1&amp;" And LocalDay("&amp;$G$10&amp;")="&amp;$A$1&amp;" And LocalHour("&amp;$G$10&amp;")="&amp;K26&amp;" And LocalMinute("&amp;$G$10&amp;")="&amp;L26&amp;")", "Bar", "", "Close","A5C", "0", "all", "", "","True",,)</f>
        <v>1695.3</v>
      </c>
      <c r="AK26" s="99">
        <f t="shared" ca="1" si="20"/>
        <v>5.5160142348754182E-3</v>
      </c>
      <c r="AL26" s="125">
        <f t="shared" ca="1" si="13"/>
        <v>5.5160142348754182E-3</v>
      </c>
      <c r="AN26" s="99" t="str">
        <f t="shared" si="14"/>
        <v>05</v>
      </c>
    </row>
    <row r="27" spans="2:40" x14ac:dyDescent="0.2">
      <c r="E27" s="128"/>
      <c r="I27" s="99" t="str">
        <f t="shared" si="0"/>
        <v>9:10</v>
      </c>
      <c r="J27" s="99">
        <f ca="1" xml:space="preserve"> RTD("cqg.rtd",,"StudyData","Close("&amp;$G$2&amp;") when (LocalMonth("&amp;$G$2&amp;")="&amp;$B$1&amp;" And LocalDay("&amp;$G$2&amp;")="&amp;$A$1&amp;" And LocalHour("&amp;$G$2&amp;")="&amp;K27&amp;" And LocalMinute("&amp;$G$2&amp;")="&amp;L27&amp;")", "Bar", "", "Close","A5C", "0", "all", "", "","True",,)</f>
        <v>1.3802000000000001</v>
      </c>
      <c r="K27" s="99">
        <f t="shared" si="22"/>
        <v>9</v>
      </c>
      <c r="L27" s="99">
        <f t="shared" si="15"/>
        <v>10</v>
      </c>
      <c r="M27" s="99">
        <f t="shared" ca="1" si="1"/>
        <v>5.6102003642987536E-3</v>
      </c>
      <c r="N27" s="125">
        <f t="shared" ca="1" si="2"/>
        <v>5.6102003642987536E-3</v>
      </c>
      <c r="O27" s="126">
        <f ca="1" xml:space="preserve"> RTD("cqg.rtd",,"StudyData","Close("&amp;$G$3&amp;") when (LocalMonth("&amp;$G$3&amp;")="&amp;$B$1&amp;" And LocalDay("&amp;$G$3&amp;")="&amp;$A$1&amp;" And LocalHour("&amp;$G$3&amp;")="&amp;K27&amp;" And LocalMinute("&amp;$G$3&amp;")="&amp;L27&amp;")", "Bar", "", "Close","A5C", "0", "all", "", "","True",,)</f>
        <v>1.17615</v>
      </c>
      <c r="P27" s="99">
        <f t="shared" ca="1" si="3"/>
        <v>2.1728016359918645E-3</v>
      </c>
      <c r="Q27" s="125">
        <f t="shared" ca="1" si="4"/>
        <v>2.1728016359918645E-3</v>
      </c>
      <c r="R27" s="126">
        <f ca="1" xml:space="preserve"> RTD("cqg.rtd",,"StudyData","Close("&amp;$G$4&amp;") when (LocalMonth("&amp;$G$4&amp;")="&amp;$B$1&amp;" And LocalDay("&amp;$G$4&amp;")="&amp;$A$1&amp;" And LocalHour("&amp;$G$4&amp;")="&amp;K27&amp;" And LocalMinute("&amp;$G$4&amp;")="&amp;L27&amp;")", "Bar", "", "Close","A5C", "0", "all", "", "","True",,)</f>
        <v>9.0425000000000002E-3</v>
      </c>
      <c r="S27" s="99">
        <f t="shared" ca="1" si="5"/>
        <v>-2.86706732094613E-3</v>
      </c>
      <c r="T27" s="125">
        <f t="shared" ca="1" si="6"/>
        <v>-2.86706732094613E-3</v>
      </c>
      <c r="U27" s="126">
        <f ca="1" xml:space="preserve"> RTD("cqg.rtd",,"StudyData","Close("&amp;$G$5&amp;") when (LocalMonth("&amp;$G$5&amp;")="&amp;$B$1&amp;" And LocalDay("&amp;$G$5&amp;")="&amp;$A$1&amp;" And LocalHour("&amp;$G$5&amp;")="&amp;K27&amp;" And LocalMinute("&amp;$G$5&amp;")="&amp;L27&amp;")", "Bar", "", "Close","A5C", "0", "all", "", "","True",,)</f>
        <v>0.76329999999999998</v>
      </c>
      <c r="V27" s="99">
        <f t="shared" ca="1" si="16"/>
        <v>5.3342113928218611E-3</v>
      </c>
      <c r="W27" s="125">
        <f t="shared" ca="1" si="7"/>
        <v>5.3342113928218611E-3</v>
      </c>
      <c r="X27" s="126">
        <f ca="1" xml:space="preserve"> RTD("cqg.rtd",,"StudyData","Close("&amp;$G$6&amp;") when (LocalMonth("&amp;$G$6&amp;")="&amp;$B$1&amp;" And LocalDay("&amp;$G$6&amp;")="&amp;$A$1&amp;" And LocalHour("&amp;$G$6&amp;")="&amp;K27&amp;" And LocalMinute("&amp;$G$6&amp;")="&amp;L27&amp;")", "Bar", "", "Close","A5C", "0", "all", "", "","True",,)</f>
        <v>0.79715000000000003</v>
      </c>
      <c r="Y27" s="99">
        <f t="shared" ca="1" si="17"/>
        <v>6.8839206770242092E-3</v>
      </c>
      <c r="Z27" s="125">
        <f t="shared" ca="1" si="8"/>
        <v>6.8839206770242092E-3</v>
      </c>
      <c r="AA27" s="126">
        <f ca="1" xml:space="preserve"> RTD("cqg.rtd",,"StudyData","Close("&amp;$G$7&amp;") when (LocalMonth("&amp;$G$7&amp;")="&amp;$B$1&amp;" And LocalDay("&amp;$G$7&amp;")="&amp;$A$1&amp;" And LocalHour("&amp;$G$7&amp;")="&amp;K27&amp;" And LocalMinute("&amp;$G$7&amp;")="&amp;L27&amp;")", "Bar", "", "Close","A5C", "0", "all", "", "","True",,)</f>
        <v>1.0648</v>
      </c>
      <c r="AB27" s="99">
        <f t="shared" ca="1" si="18"/>
        <v>1.2223789374706901E-3</v>
      </c>
      <c r="AC27" s="125">
        <f t="shared" ca="1" si="9"/>
        <v>1.2223789374706901E-3</v>
      </c>
      <c r="AD27" s="126">
        <f ca="1" xml:space="preserve"> RTD("cqg.rtd",,"StudyData","Close("&amp;$G$8&amp;") when (LocalMonth("&amp;$G$8&amp;")="&amp;$B$1&amp;" And LocalDay("&amp;$G$8&amp;")="&amp;$A$1&amp;" And LocalHour("&amp;$G$8&amp;")="&amp;K27&amp;" And LocalMinute("&amp;$G$8&amp;")="&amp;L27&amp;")", "Bar", "", "Close","A5C", "0", "all", "", "","True",,)</f>
        <v>0.70140000000000002</v>
      </c>
      <c r="AE27" s="99">
        <f t="shared" ca="1" si="19"/>
        <v>5.4472477064220551E-3</v>
      </c>
      <c r="AF27" s="125">
        <f t="shared" ca="1" si="10"/>
        <v>5.4472477064220551E-3</v>
      </c>
      <c r="AG27" s="126">
        <f ca="1" xml:space="preserve"> RTD("cqg.rtd",,"StudyData","Close("&amp;$G$9&amp;") when (LocalMonth("&amp;$G$9&amp;")="&amp;$B$1&amp;" And LocalDay("&amp;$G$9&amp;")="&amp;$A$1&amp;" And LocalHour("&amp;$G$9&amp;")="&amp;K27&amp;" And LocalMinute("&amp;$G$9&amp;")="&amp;L27&amp;")", "Bar", "", "Close","A5C", "0", "all", "", "","True",,)</f>
        <v>0.85219999999999996</v>
      </c>
      <c r="AH27" s="99">
        <f t="shared" ca="1" si="11"/>
        <v>-3.3914162086305854E-3</v>
      </c>
      <c r="AI27" s="125">
        <f t="shared" ca="1" si="12"/>
        <v>-3.3914162086305854E-3</v>
      </c>
      <c r="AJ27" s="127">
        <f ca="1" xml:space="preserve"> RTD("cqg.rtd",,"StudyData","Close("&amp;$G$10&amp;") when (LocalMonth("&amp;$G$10&amp;")="&amp;$B$1&amp;" And LocalDay("&amp;$G$10&amp;")="&amp;$A$1&amp;" And LocalHour("&amp;$G$10&amp;")="&amp;K27&amp;" And LocalMinute("&amp;$G$10&amp;")="&amp;L27&amp;")", "Bar", "", "Close","A5C", "0", "all", "", "","True",,)</f>
        <v>1698.1</v>
      </c>
      <c r="AK27" s="99">
        <f t="shared" ca="1" si="20"/>
        <v>7.1767497034400411E-3</v>
      </c>
      <c r="AL27" s="125">
        <f t="shared" ca="1" si="13"/>
        <v>7.1767497034400411E-3</v>
      </c>
      <c r="AN27" s="99">
        <f t="shared" si="14"/>
        <v>10</v>
      </c>
    </row>
    <row r="28" spans="2:40" x14ac:dyDescent="0.2">
      <c r="I28" s="99" t="str">
        <f t="shared" si="0"/>
        <v>9:15</v>
      </c>
      <c r="J28" s="99">
        <f ca="1" xml:space="preserve"> RTD("cqg.rtd",,"StudyData","Close("&amp;$G$2&amp;") when (LocalMonth("&amp;$G$2&amp;")="&amp;$B$1&amp;" And LocalDay("&amp;$G$2&amp;")="&amp;$A$1&amp;" And LocalHour("&amp;$G$2&amp;")="&amp;K28&amp;" And LocalMinute("&amp;$G$2&amp;")="&amp;L28&amp;")", "Bar", "", "Close","A5C", "0", "all", "", "","True",,)</f>
        <v>1.3809</v>
      </c>
      <c r="K28" s="99">
        <f>IF(L28=0,K27+1,K27)</f>
        <v>9</v>
      </c>
      <c r="L28" s="99">
        <f t="shared" si="15"/>
        <v>15</v>
      </c>
      <c r="M28" s="99">
        <f t="shared" ca="1" si="1"/>
        <v>6.1202185792349458E-3</v>
      </c>
      <c r="N28" s="125">
        <f t="shared" ca="1" si="2"/>
        <v>6.1202185792349458E-3</v>
      </c>
      <c r="O28" s="126">
        <f ca="1" xml:space="preserve"> RTD("cqg.rtd",,"StudyData","Close("&amp;$G$3&amp;") when (LocalMonth("&amp;$G$3&amp;")="&amp;$B$1&amp;" And LocalDay("&amp;$G$3&amp;")="&amp;$A$1&amp;" And LocalHour("&amp;$G$3&amp;")="&amp;K28&amp;" And LocalMinute("&amp;$G$3&amp;")="&amp;L28&amp;")", "Bar", "", "Close","A5C", "0", "all", "", "","True",,)</f>
        <v>1.17635</v>
      </c>
      <c r="P28" s="99">
        <f t="shared" ca="1" si="3"/>
        <v>2.3432174505794395E-3</v>
      </c>
      <c r="Q28" s="125">
        <f t="shared" ca="1" si="4"/>
        <v>2.3432174505794395E-3</v>
      </c>
      <c r="R28" s="126">
        <f ca="1" xml:space="preserve"> RTD("cqg.rtd",,"StudyData","Close("&amp;$G$4&amp;") when (LocalMonth("&amp;$G$4&amp;")="&amp;$B$1&amp;" And LocalDay("&amp;$G$4&amp;")="&amp;$A$1&amp;" And LocalHour("&amp;$G$4&amp;")="&amp;K28&amp;" And LocalMinute("&amp;$G$4&amp;")="&amp;L28&amp;")", "Bar", "", "Close","A5C", "0", "all", "", "","True",,)</f>
        <v>9.0445000000000005E-3</v>
      </c>
      <c r="S28" s="99">
        <f t="shared" ca="1" si="5"/>
        <v>-2.6465236808733213E-3</v>
      </c>
      <c r="T28" s="125">
        <f t="shared" ca="1" si="6"/>
        <v>-2.6465236808733213E-3</v>
      </c>
      <c r="U28" s="126">
        <f ca="1" xml:space="preserve"> RTD("cqg.rtd",,"StudyData","Close("&amp;$G$5&amp;") when (LocalMonth("&amp;$G$5&amp;")="&amp;$B$1&amp;" And LocalDay("&amp;$G$5&amp;")="&amp;$A$1&amp;" And LocalHour("&amp;$G$5&amp;")="&amp;K28&amp;" And LocalMinute("&amp;$G$5&amp;")="&amp;L28&amp;")", "Bar", "", "Close","A5C", "0", "all", "", "","True",,)</f>
        <v>0.76380000000000003</v>
      </c>
      <c r="V28" s="99">
        <f t="shared" ca="1" si="16"/>
        <v>5.9927560092196963E-3</v>
      </c>
      <c r="W28" s="125">
        <f t="shared" ca="1" si="7"/>
        <v>5.9927560092196963E-3</v>
      </c>
      <c r="X28" s="126">
        <f ca="1" xml:space="preserve"> RTD("cqg.rtd",,"StudyData","Close("&amp;$G$6&amp;") when (LocalMonth("&amp;$G$6&amp;")="&amp;$B$1&amp;" And LocalDay("&amp;$G$6&amp;")="&amp;$A$1&amp;" And LocalHour("&amp;$G$6&amp;")="&amp;K28&amp;" And LocalMinute("&amp;$G$6&amp;")="&amp;L28&amp;")", "Bar", "", "Close","A5C", "0", "all", "", "","True",,)</f>
        <v>0.7974</v>
      </c>
      <c r="Y28" s="99">
        <f t="shared" ca="1" si="17"/>
        <v>7.1996968548693179E-3</v>
      </c>
      <c r="Z28" s="125">
        <f t="shared" ca="1" si="8"/>
        <v>7.1996968548693179E-3</v>
      </c>
      <c r="AA28" s="126">
        <f ca="1" xml:space="preserve"> RTD("cqg.rtd",,"StudyData","Close("&amp;$G$7&amp;") when (LocalMonth("&amp;$G$7&amp;")="&amp;$B$1&amp;" And LocalDay("&amp;$G$7&amp;")="&amp;$A$1&amp;" And LocalHour("&amp;$G$7&amp;")="&amp;K28&amp;" And LocalMinute("&amp;$G$7&amp;")="&amp;L28&amp;")", "Bar", "", "Close","A5C", "0", "all", "", "","True",,)</f>
        <v>1.0650999999999999</v>
      </c>
      <c r="AB28" s="99">
        <f t="shared" ca="1" si="18"/>
        <v>1.5044663845792628E-3</v>
      </c>
      <c r="AC28" s="125">
        <f t="shared" ca="1" si="9"/>
        <v>1.5044663845792628E-3</v>
      </c>
      <c r="AD28" s="126">
        <f ca="1" xml:space="preserve"> RTD("cqg.rtd",,"StudyData","Close("&amp;$G$8&amp;") when (LocalMonth("&amp;$G$8&amp;")="&amp;$B$1&amp;" And LocalDay("&amp;$G$8&amp;")="&amp;$A$1&amp;" And LocalHour("&amp;$G$8&amp;")="&amp;K28&amp;" And LocalMinute("&amp;$G$8&amp;")="&amp;L28&amp;")", "Bar", "", "Close","A5C", "0", "all", "", "","True",,)</f>
        <v>0.70209999999999995</v>
      </c>
      <c r="AE28" s="99">
        <f t="shared" ca="1" si="19"/>
        <v>6.4506880733944212E-3</v>
      </c>
      <c r="AF28" s="125">
        <f t="shared" ca="1" si="10"/>
        <v>6.4506880733944212E-3</v>
      </c>
      <c r="AG28" s="126">
        <f ca="1" xml:space="preserve"> RTD("cqg.rtd",,"StudyData","Close("&amp;$G$9&amp;") when (LocalMonth("&amp;$G$9&amp;")="&amp;$B$1&amp;" And LocalDay("&amp;$G$9&amp;")="&amp;$A$1&amp;" And LocalHour("&amp;$G$9&amp;")="&amp;K28&amp;" And LocalMinute("&amp;$G$9&amp;")="&amp;L28&amp;")", "Bar", "", "Close","A5C", "0", "all", "", "","True",,)</f>
        <v>0.85194999999999999</v>
      </c>
      <c r="AH28" s="99">
        <f t="shared" ca="1" si="11"/>
        <v>-3.6837796748918094E-3</v>
      </c>
      <c r="AI28" s="125">
        <f t="shared" ca="1" si="12"/>
        <v>-3.6837796748918094E-3</v>
      </c>
      <c r="AJ28" s="127">
        <f ca="1" xml:space="preserve"> RTD("cqg.rtd",,"StudyData","Close("&amp;$G$10&amp;") when (LocalMonth("&amp;$G$10&amp;")="&amp;$B$1&amp;" And LocalDay("&amp;$G$10&amp;")="&amp;$A$1&amp;" And LocalHour("&amp;$G$10&amp;")="&amp;K28&amp;" And LocalMinute("&amp;$G$10&amp;")="&amp;L28&amp;")", "Bar", "", "Close","A5C", "0", "all", "", "","True",,)</f>
        <v>1699.3</v>
      </c>
      <c r="AK28" s="99">
        <f t="shared" ca="1" si="20"/>
        <v>7.8884934756820613E-3</v>
      </c>
      <c r="AL28" s="125">
        <f t="shared" ca="1" si="13"/>
        <v>7.8884934756820613E-3</v>
      </c>
      <c r="AN28" s="99">
        <f t="shared" si="14"/>
        <v>15</v>
      </c>
    </row>
    <row r="29" spans="2:40" x14ac:dyDescent="0.2">
      <c r="I29" s="99" t="str">
        <f t="shared" si="0"/>
        <v>9:20</v>
      </c>
      <c r="J29" s="99">
        <f ca="1" xml:space="preserve"> RTD("cqg.rtd",,"StudyData","Close("&amp;$G$2&amp;") when (LocalMonth("&amp;$G$2&amp;")="&amp;$B$1&amp;" And LocalDay("&amp;$G$2&amp;")="&amp;$A$1&amp;" And LocalHour("&amp;$G$2&amp;")="&amp;K29&amp;" And LocalMinute("&amp;$G$2&amp;")="&amp;L29&amp;")", "Bar", "", "Close","A5C", "0", "all", "", "","True",,)</f>
        <v>1.3801000000000001</v>
      </c>
      <c r="K29" s="99">
        <f>IF(L29=0,K28+1,K28)</f>
        <v>9</v>
      </c>
      <c r="L29" s="99">
        <f t="shared" si="15"/>
        <v>20</v>
      </c>
      <c r="M29" s="99">
        <f t="shared" ca="1" si="1"/>
        <v>5.5373406193078697E-3</v>
      </c>
      <c r="N29" s="125">
        <f t="shared" ca="1" si="2"/>
        <v>5.5373406193078697E-3</v>
      </c>
      <c r="O29" s="126">
        <f ca="1" xml:space="preserve"> RTD("cqg.rtd",,"StudyData","Close("&amp;$G$3&amp;") when (LocalMonth("&amp;$G$3&amp;")="&amp;$B$1&amp;" And LocalDay("&amp;$G$3&amp;")="&amp;$A$1&amp;" And LocalHour("&amp;$G$3&amp;")="&amp;K29&amp;" And LocalMinute("&amp;$G$3&amp;")="&amp;L29&amp;")", "Bar", "", "Close","A5C", "0", "all", "", "","True",,)</f>
        <v>1.1759999999999999</v>
      </c>
      <c r="P29" s="99">
        <f t="shared" ca="1" si="3"/>
        <v>2.0449897750510889E-3</v>
      </c>
      <c r="Q29" s="125">
        <f t="shared" ca="1" si="4"/>
        <v>2.0449897750510889E-3</v>
      </c>
      <c r="R29" s="126">
        <f ca="1" xml:space="preserve"> RTD("cqg.rtd",,"StudyData","Close("&amp;$G$4&amp;") when (LocalMonth("&amp;$G$4&amp;")="&amp;$B$1&amp;" And LocalDay("&amp;$G$4&amp;")="&amp;$A$1&amp;" And LocalHour("&amp;$G$4&amp;")="&amp;K29&amp;" And LocalMinute("&amp;$G$4&amp;")="&amp;L29&amp;")", "Bar", "", "Close","A5C", "0", "all", "", "","True",,)</f>
        <v>9.0445000000000005E-3</v>
      </c>
      <c r="S29" s="99">
        <f t="shared" ca="1" si="5"/>
        <v>-2.6465236808733213E-3</v>
      </c>
      <c r="T29" s="125">
        <f t="shared" ca="1" si="6"/>
        <v>-2.6465236808733213E-3</v>
      </c>
      <c r="U29" s="126">
        <f ca="1" xml:space="preserve"> RTD("cqg.rtd",,"StudyData","Close("&amp;$G$5&amp;") when (LocalMonth("&amp;$G$5&amp;")="&amp;$B$1&amp;" And LocalDay("&amp;$G$5&amp;")="&amp;$A$1&amp;" And LocalHour("&amp;$G$5&amp;")="&amp;K29&amp;" And LocalMinute("&amp;$G$5&amp;")="&amp;L29&amp;")", "Bar", "", "Close","A5C", "0", "all", "", "","True",,)</f>
        <v>0.76354999999999995</v>
      </c>
      <c r="V29" s="99">
        <f t="shared" ca="1" si="16"/>
        <v>5.6634837010207054E-3</v>
      </c>
      <c r="W29" s="125">
        <f t="shared" ca="1" si="7"/>
        <v>5.6634837010207054E-3</v>
      </c>
      <c r="X29" s="126">
        <f ca="1" xml:space="preserve"> RTD("cqg.rtd",,"StudyData","Close("&amp;$G$6&amp;") when (LocalMonth("&amp;$G$6&amp;")="&amp;$B$1&amp;" And LocalDay("&amp;$G$6&amp;")="&amp;$A$1&amp;" And LocalHour("&amp;$G$6&amp;")="&amp;K29&amp;" And LocalMinute("&amp;$G$6&amp;")="&amp;L29&amp;")", "Bar", "", "Close","A5C", "0", "all", "", "","True",,)</f>
        <v>0.79679999999999995</v>
      </c>
      <c r="Y29" s="99">
        <f t="shared" ca="1" si="17"/>
        <v>6.4418340280409164E-3</v>
      </c>
      <c r="Z29" s="125">
        <f t="shared" ca="1" si="8"/>
        <v>6.4418340280409164E-3</v>
      </c>
      <c r="AA29" s="126">
        <f ca="1" xml:space="preserve"> RTD("cqg.rtd",,"StudyData","Close("&amp;$G$7&amp;") when (LocalMonth("&amp;$G$7&amp;")="&amp;$B$1&amp;" And LocalDay("&amp;$G$7&amp;")="&amp;$A$1&amp;" And LocalHour("&amp;$G$7&amp;")="&amp;K29&amp;" And LocalMinute("&amp;$G$7&amp;")="&amp;L29&amp;")", "Bar", "", "Close","A5C", "0", "all", "", "","True",,)</f>
        <v>1.0648</v>
      </c>
      <c r="AB29" s="99">
        <f t="shared" ca="1" si="18"/>
        <v>1.2223789374706901E-3</v>
      </c>
      <c r="AC29" s="125">
        <f t="shared" ca="1" si="9"/>
        <v>1.2223789374706901E-3</v>
      </c>
      <c r="AD29" s="126">
        <f ca="1" xml:space="preserve"> RTD("cqg.rtd",,"StudyData","Close("&amp;$G$8&amp;") when (LocalMonth("&amp;$G$8&amp;")="&amp;$B$1&amp;" And LocalDay("&amp;$G$8&amp;")="&amp;$A$1&amp;" And LocalHour("&amp;$G$8&amp;")="&amp;K29&amp;" And LocalMinute("&amp;$G$8&amp;")="&amp;L29&amp;")", "Bar", "", "Close","A5C", "0", "all", "", "","True",,)</f>
        <v>0.70179999999999998</v>
      </c>
      <c r="AE29" s="99">
        <f t="shared" ca="1" si="19"/>
        <v>6.0206422018348358E-3</v>
      </c>
      <c r="AF29" s="125">
        <f t="shared" ca="1" si="10"/>
        <v>6.0206422018348358E-3</v>
      </c>
      <c r="AG29" s="126">
        <f ca="1" xml:space="preserve"> RTD("cqg.rtd",,"StudyData","Close("&amp;$G$9&amp;") when (LocalMonth("&amp;$G$9&amp;")="&amp;$B$1&amp;" And LocalDay("&amp;$G$9&amp;")="&amp;$A$1&amp;" And LocalHour("&amp;$G$9&amp;")="&amp;K29&amp;" And LocalMinute("&amp;$G$9&amp;")="&amp;L29&amp;")", "Bar", "", "Close","A5C", "0", "all", "", "","True",,)</f>
        <v>0.85204999999999997</v>
      </c>
      <c r="AH29" s="99">
        <f t="shared" ca="1" si="11"/>
        <v>-3.5668342883873197E-3</v>
      </c>
      <c r="AI29" s="125">
        <f t="shared" ca="1" si="12"/>
        <v>-3.5668342883873197E-3</v>
      </c>
      <c r="AJ29" s="127">
        <f ca="1" xml:space="preserve"> RTD("cqg.rtd",,"StudyData","Close("&amp;$G$10&amp;") when (LocalMonth("&amp;$G$10&amp;")="&amp;$B$1&amp;" And LocalDay("&amp;$G$10&amp;")="&amp;$A$1&amp;" And LocalHour("&amp;$G$10&amp;")="&amp;K29&amp;" And LocalMinute("&amp;$G$10&amp;")="&amp;L29&amp;")", "Bar", "", "Close","A5C", "0", "all", "", "","True",,)</f>
        <v>1697.3</v>
      </c>
      <c r="AK29" s="99">
        <f t="shared" ca="1" si="20"/>
        <v>6.7022538552787394E-3</v>
      </c>
      <c r="AL29" s="125">
        <f t="shared" ca="1" si="13"/>
        <v>6.7022538552787394E-3</v>
      </c>
      <c r="AN29" s="99">
        <f t="shared" si="14"/>
        <v>20</v>
      </c>
    </row>
    <row r="30" spans="2:40" x14ac:dyDescent="0.2">
      <c r="I30" s="99" t="str">
        <f t="shared" si="0"/>
        <v>9:25</v>
      </c>
      <c r="J30" s="99">
        <f ca="1" xml:space="preserve"> RTD("cqg.rtd",,"StudyData","Close("&amp;$G$2&amp;") when (LocalMonth("&amp;$G$2&amp;")="&amp;$B$1&amp;" And LocalDay("&amp;$G$2&amp;")="&amp;$A$1&amp;" And LocalHour("&amp;$G$2&amp;")="&amp;K30&amp;" And LocalMinute("&amp;$G$2&amp;")="&amp;L30&amp;")", "Bar", "", "Close","A5C", "0", "all", "", "","True",,)</f>
        <v>1.3807</v>
      </c>
      <c r="K30" s="99">
        <f>IF(L30=0,K29+1,K29)</f>
        <v>9</v>
      </c>
      <c r="L30" s="99">
        <f t="shared" si="15"/>
        <v>25</v>
      </c>
      <c r="M30" s="99">
        <f t="shared" ca="1" si="1"/>
        <v>5.9744990892531763E-3</v>
      </c>
      <c r="N30" s="125">
        <f t="shared" ca="1" si="2"/>
        <v>5.9744990892531763E-3</v>
      </c>
      <c r="O30" s="126">
        <f ca="1" xml:space="preserve"> RTD("cqg.rtd",,"StudyData","Close("&amp;$G$3&amp;") when (LocalMonth("&amp;$G$3&amp;")="&amp;$B$1&amp;" And LocalDay("&amp;$G$3&amp;")="&amp;$A$1&amp;" And LocalHour("&amp;$G$3&amp;")="&amp;K30&amp;" And LocalMinute("&amp;$G$3&amp;")="&amp;L30&amp;")", "Bar", "", "Close","A5C", "0", "all", "", "","True",,)</f>
        <v>1.17615</v>
      </c>
      <c r="P30" s="99">
        <f t="shared" ca="1" si="3"/>
        <v>2.1728016359918645E-3</v>
      </c>
      <c r="Q30" s="125">
        <f t="shared" ca="1" si="4"/>
        <v>2.1728016359918645E-3</v>
      </c>
      <c r="R30" s="126">
        <f ca="1" xml:space="preserve"> RTD("cqg.rtd",,"StudyData","Close("&amp;$G$4&amp;") when (LocalMonth("&amp;$G$4&amp;")="&amp;$B$1&amp;" And LocalDay("&amp;$G$4&amp;")="&amp;$A$1&amp;" And LocalHour("&amp;$G$4&amp;")="&amp;K30&amp;" And LocalMinute("&amp;$G$4&amp;")="&amp;L30&amp;")", "Bar", "", "Close","A5C", "0", "all", "", "","True",,)</f>
        <v>9.0460000000000002E-3</v>
      </c>
      <c r="S30" s="99">
        <f t="shared" ca="1" si="5"/>
        <v>-2.4811159508187626E-3</v>
      </c>
      <c r="T30" s="125">
        <f t="shared" ca="1" si="6"/>
        <v>-2.4811159508187626E-3</v>
      </c>
      <c r="U30" s="126">
        <f ca="1" xml:space="preserve"> RTD("cqg.rtd",,"StudyData","Close("&amp;$G$5&amp;") when (LocalMonth("&amp;$G$5&amp;")="&amp;$B$1&amp;" And LocalDay("&amp;$G$5&amp;")="&amp;$A$1&amp;" And LocalHour("&amp;$G$5&amp;")="&amp;K30&amp;" And LocalMinute("&amp;$G$5&amp;")="&amp;L30&amp;")", "Bar", "", "Close","A5C", "0", "all", "", "","True",,)</f>
        <v>0.76349999999999996</v>
      </c>
      <c r="V30" s="99">
        <f t="shared" ca="1" si="16"/>
        <v>5.5976292393809367E-3</v>
      </c>
      <c r="W30" s="125">
        <f t="shared" ca="1" si="7"/>
        <v>5.5976292393809367E-3</v>
      </c>
      <c r="X30" s="126">
        <f ca="1" xml:space="preserve"> RTD("cqg.rtd",,"StudyData","Close("&amp;$G$6&amp;") when (LocalMonth("&amp;$G$6&amp;")="&amp;$B$1&amp;" And LocalDay("&amp;$G$6&amp;")="&amp;$A$1&amp;" And LocalHour("&amp;$G$6&amp;")="&amp;K30&amp;" And LocalMinute("&amp;$G$6&amp;")="&amp;L30&amp;")", "Bar", "", "Close","A5C", "0", "all", "", "","True",,)</f>
        <v>0.79700000000000004</v>
      </c>
      <c r="Y30" s="99">
        <f t="shared" ca="1" si="17"/>
        <v>6.6944549703171433E-3</v>
      </c>
      <c r="Z30" s="125">
        <f t="shared" ca="1" si="8"/>
        <v>6.6944549703171433E-3</v>
      </c>
      <c r="AA30" s="126">
        <f ca="1" xml:space="preserve"> RTD("cqg.rtd",,"StudyData","Close("&amp;$G$7&amp;") when (LocalMonth("&amp;$G$7&amp;")="&amp;$B$1&amp;" And LocalDay("&amp;$G$7&amp;")="&amp;$A$1&amp;" And LocalHour("&amp;$G$7&amp;")="&amp;K30&amp;" And LocalMinute("&amp;$G$7&amp;")="&amp;L30&amp;")", "Bar", "", "Close","A5C", "0", "all", "", "","True",,)</f>
        <v>1.0644</v>
      </c>
      <c r="AB30" s="99">
        <f t="shared" ca="1" si="18"/>
        <v>8.4626234132592669E-4</v>
      </c>
      <c r="AC30" s="125">
        <f t="shared" ca="1" si="9"/>
        <v>8.4626234132592669E-4</v>
      </c>
      <c r="AD30" s="126">
        <f ca="1" xml:space="preserve"> RTD("cqg.rtd",,"StudyData","Close("&amp;$G$8&amp;") when (LocalMonth("&amp;$G$8&amp;")="&amp;$B$1&amp;" And LocalDay("&amp;$G$8&amp;")="&amp;$A$1&amp;" And LocalHour("&amp;$G$8&amp;")="&amp;K30&amp;" And LocalMinute("&amp;$G$8&amp;")="&amp;L30&amp;")", "Bar", "", "Close","A5C", "0", "all", "", "","True",,)</f>
        <v>0.70230000000000004</v>
      </c>
      <c r="AE30" s="99">
        <f t="shared" ca="1" si="19"/>
        <v>6.7373853211009716E-3</v>
      </c>
      <c r="AF30" s="125">
        <f t="shared" ca="1" si="10"/>
        <v>6.7373853211009716E-3</v>
      </c>
      <c r="AG30" s="126">
        <f ca="1" xml:space="preserve"> RTD("cqg.rtd",,"StudyData","Close("&amp;$G$9&amp;") when (LocalMonth("&amp;$G$9&amp;")="&amp;$B$1&amp;" And LocalDay("&amp;$G$9&amp;")="&amp;$A$1&amp;" And LocalHour("&amp;$G$9&amp;")="&amp;K30&amp;" And LocalMinute("&amp;$G$9&amp;")="&amp;L30&amp;")", "Bar", "", "Close","A5C", "0", "all", "", "","True",,)</f>
        <v>0.85240000000000005</v>
      </c>
      <c r="AH30" s="99">
        <f t="shared" ca="1" si="11"/>
        <v>-3.1575254356214768E-3</v>
      </c>
      <c r="AI30" s="125">
        <f t="shared" ca="1" si="12"/>
        <v>-3.1575254356214768E-3</v>
      </c>
      <c r="AJ30" s="127">
        <f ca="1" xml:space="preserve"> RTD("cqg.rtd",,"StudyData","Close("&amp;$G$10&amp;") when (LocalMonth("&amp;$G$10&amp;")="&amp;$B$1&amp;" And LocalDay("&amp;$G$10&amp;")="&amp;$A$1&amp;" And LocalHour("&amp;$G$10&amp;")="&amp;K30&amp;" And LocalMinute("&amp;$G$10&amp;")="&amp;L30&amp;")", "Bar", "", "Close","A5C", "0", "all", "", "","True",,)</f>
        <v>1697.3</v>
      </c>
      <c r="AK30" s="99">
        <f t="shared" ca="1" si="20"/>
        <v>6.7022538552787394E-3</v>
      </c>
      <c r="AL30" s="125">
        <f t="shared" ca="1" si="13"/>
        <v>6.7022538552787394E-3</v>
      </c>
      <c r="AN30" s="99">
        <f t="shared" si="14"/>
        <v>25</v>
      </c>
    </row>
    <row r="31" spans="2:40" x14ac:dyDescent="0.2">
      <c r="I31" s="99" t="str">
        <f t="shared" si="0"/>
        <v>9:30</v>
      </c>
      <c r="J31" s="99">
        <f ca="1" xml:space="preserve"> RTD("cqg.rtd",,"StudyData","Close("&amp;$G$2&amp;") when (LocalMonth("&amp;$G$2&amp;")="&amp;$B$1&amp;" And LocalDay("&amp;$G$2&amp;")="&amp;$A$1&amp;" And LocalHour("&amp;$G$2&amp;")="&amp;K31&amp;" And LocalMinute("&amp;$G$2&amp;")="&amp;L31&amp;")", "Bar", "", "Close","A5C", "0", "all", "", "","True",,)</f>
        <v>1.3807</v>
      </c>
      <c r="K31" s="99">
        <f t="shared" ref="K31:K40" si="23">IF(L31=0,K30+1,K30)</f>
        <v>9</v>
      </c>
      <c r="L31" s="99">
        <f t="shared" si="15"/>
        <v>30</v>
      </c>
      <c r="M31" s="99">
        <f t="shared" ca="1" si="1"/>
        <v>5.9744990892531763E-3</v>
      </c>
      <c r="N31" s="125">
        <f t="shared" ca="1" si="2"/>
        <v>5.9744990892531763E-3</v>
      </c>
      <c r="O31" s="126">
        <f ca="1" xml:space="preserve"> RTD("cqg.rtd",,"StudyData","Close("&amp;$G$3&amp;") when (LocalMonth("&amp;$G$3&amp;")="&amp;$B$1&amp;" And LocalDay("&amp;$G$3&amp;")="&amp;$A$1&amp;" And LocalHour("&amp;$G$3&amp;")="&amp;K31&amp;" And LocalMinute("&amp;$G$3&amp;")="&amp;L31&amp;")", "Bar", "", "Close","A5C", "0", "all", "", "","True",,)</f>
        <v>1.17635</v>
      </c>
      <c r="P31" s="99">
        <f t="shared" ca="1" si="3"/>
        <v>2.3432174505794395E-3</v>
      </c>
      <c r="Q31" s="125">
        <f t="shared" ca="1" si="4"/>
        <v>2.3432174505794395E-3</v>
      </c>
      <c r="R31" s="126">
        <f ca="1" xml:space="preserve"> RTD("cqg.rtd",,"StudyData","Close("&amp;$G$4&amp;") when (LocalMonth("&amp;$G$4&amp;")="&amp;$B$1&amp;" And LocalDay("&amp;$G$4&amp;")="&amp;$A$1&amp;" And LocalHour("&amp;$G$4&amp;")="&amp;K31&amp;" And LocalMinute("&amp;$G$4&amp;")="&amp;L31&amp;")", "Bar", "", "Close","A5C", "0", "all", "", "","True",,)</f>
        <v>9.0434999999999995E-3</v>
      </c>
      <c r="S31" s="99">
        <f t="shared" ca="1" si="5"/>
        <v>-2.7567955009098213E-3</v>
      </c>
      <c r="T31" s="125">
        <f t="shared" ca="1" si="6"/>
        <v>-2.7567955009098213E-3</v>
      </c>
      <c r="U31" s="126">
        <f ca="1" xml:space="preserve"> RTD("cqg.rtd",,"StudyData","Close("&amp;$G$5&amp;") when (LocalMonth("&amp;$G$5&amp;")="&amp;$B$1&amp;" And LocalDay("&amp;$G$5&amp;")="&amp;$A$1&amp;" And LocalHour("&amp;$G$5&amp;")="&amp;K31&amp;" And LocalMinute("&amp;$G$5&amp;")="&amp;L31&amp;")", "Bar", "", "Close","A5C", "0", "all", "", "","True",,)</f>
        <v>0.76315</v>
      </c>
      <c r="V31" s="99">
        <f t="shared" ca="1" si="16"/>
        <v>5.1366480079025551E-3</v>
      </c>
      <c r="W31" s="125">
        <f t="shared" ca="1" si="7"/>
        <v>5.1366480079025551E-3</v>
      </c>
      <c r="X31" s="126">
        <f ca="1" xml:space="preserve"> RTD("cqg.rtd",,"StudyData","Close("&amp;$G$6&amp;") when (LocalMonth("&amp;$G$6&amp;")="&amp;$B$1&amp;" And LocalDay("&amp;$G$6&amp;")="&amp;$A$1&amp;" And LocalHour("&amp;$G$6&amp;")="&amp;K31&amp;" And LocalMinute("&amp;$G$6&amp;")="&amp;L31&amp;")", "Bar", "", "Close","A5C", "0", "all", "", "","True",,)</f>
        <v>0.79684999999999995</v>
      </c>
      <c r="Y31" s="99">
        <f t="shared" ca="1" si="17"/>
        <v>6.5049892636099386E-3</v>
      </c>
      <c r="Z31" s="125">
        <f t="shared" ca="1" si="8"/>
        <v>6.5049892636099386E-3</v>
      </c>
      <c r="AA31" s="126">
        <f ca="1" xml:space="preserve"> RTD("cqg.rtd",,"StudyData","Close("&amp;$G$7&amp;") when (LocalMonth("&amp;$G$7&amp;")="&amp;$B$1&amp;" And LocalDay("&amp;$G$7&amp;")="&amp;$A$1&amp;" And LocalHour("&amp;$G$7&amp;")="&amp;K31&amp;" And LocalMinute("&amp;$G$7&amp;")="&amp;L31&amp;")", "Bar", "", "Close","A5C", "0", "all", "", "","True",,)</f>
        <v>1.0652999999999999</v>
      </c>
      <c r="AB31" s="99">
        <f t="shared" ca="1" si="18"/>
        <v>1.6925246826516446E-3</v>
      </c>
      <c r="AC31" s="125">
        <f t="shared" ca="1" si="9"/>
        <v>1.6925246826516446E-3</v>
      </c>
      <c r="AD31" s="126">
        <f ca="1" xml:space="preserve"> RTD("cqg.rtd",,"StudyData","Close("&amp;$G$8&amp;") when (LocalMonth("&amp;$G$8&amp;")="&amp;$B$1&amp;" And LocalDay("&amp;$G$8&amp;")="&amp;$A$1&amp;" And LocalHour("&amp;$G$8&amp;")="&amp;K31&amp;" And LocalMinute("&amp;$G$8&amp;")="&amp;L31&amp;")", "Bar", "", "Close","A5C", "0", "all", "", "","True",,)</f>
        <v>0.70199999999999996</v>
      </c>
      <c r="AE31" s="99">
        <f t="shared" ca="1" si="19"/>
        <v>6.3073394495412266E-3</v>
      </c>
      <c r="AF31" s="125">
        <f t="shared" ca="1" si="10"/>
        <v>6.3073394495412266E-3</v>
      </c>
      <c r="AG31" s="126">
        <f ca="1" xml:space="preserve"> RTD("cqg.rtd",,"StudyData","Close("&amp;$G$9&amp;") when (LocalMonth("&amp;$G$9&amp;")="&amp;$B$1&amp;" And LocalDay("&amp;$G$9&amp;")="&amp;$A$1&amp;" And LocalHour("&amp;$G$9&amp;")="&amp;K31&amp;" And LocalMinute("&amp;$G$9&amp;")="&amp;L31&amp;")", "Bar", "", "Close","A5C", "0", "all", "", "","True",,)</f>
        <v>0.85185</v>
      </c>
      <c r="AH31" s="99">
        <f t="shared" ca="1" si="11"/>
        <v>-3.8007250613962991E-3</v>
      </c>
      <c r="AI31" s="125">
        <f t="shared" ca="1" si="12"/>
        <v>-3.8007250613962991E-3</v>
      </c>
      <c r="AJ31" s="127">
        <f ca="1" xml:space="preserve"> RTD("cqg.rtd",,"StudyData","Close("&amp;$G$10&amp;") when (LocalMonth("&amp;$G$10&amp;")="&amp;$B$1&amp;" And LocalDay("&amp;$G$10&amp;")="&amp;$A$1&amp;" And LocalHour("&amp;$G$10&amp;")="&amp;K31&amp;" And LocalMinute("&amp;$G$10&amp;")="&amp;L31&amp;")", "Bar", "", "Close","A5C", "0", "all", "", "","True",,)</f>
        <v>1696.8</v>
      </c>
      <c r="AK31" s="99">
        <f t="shared" ca="1" si="20"/>
        <v>6.4056939501779091E-3</v>
      </c>
      <c r="AL31" s="125">
        <f t="shared" ca="1" si="13"/>
        <v>6.4056939501779091E-3</v>
      </c>
      <c r="AN31" s="99">
        <f t="shared" si="14"/>
        <v>30</v>
      </c>
    </row>
    <row r="32" spans="2:40" x14ac:dyDescent="0.2">
      <c r="I32" s="99" t="str">
        <f t="shared" si="0"/>
        <v>9:35</v>
      </c>
      <c r="J32" s="99">
        <f ca="1" xml:space="preserve"> RTD("cqg.rtd",,"StudyData","Close("&amp;$G$2&amp;") when (LocalMonth("&amp;$G$2&amp;")="&amp;$B$1&amp;" And LocalDay("&amp;$G$2&amp;")="&amp;$A$1&amp;" And LocalHour("&amp;$G$2&amp;")="&amp;K32&amp;" And LocalMinute("&amp;$G$2&amp;")="&amp;L32&amp;")", "Bar", "", "Close","A5C", "0", "all", "", "","True",,)</f>
        <v>1.3796999999999999</v>
      </c>
      <c r="K32" s="99">
        <f t="shared" si="23"/>
        <v>9</v>
      </c>
      <c r="L32" s="99">
        <f t="shared" si="15"/>
        <v>35</v>
      </c>
      <c r="M32" s="99">
        <f t="shared" ca="1" si="1"/>
        <v>5.2459016393441695E-3</v>
      </c>
      <c r="N32" s="125">
        <f t="shared" ca="1" si="2"/>
        <v>5.2459016393441695E-3</v>
      </c>
      <c r="O32" s="126">
        <f ca="1" xml:space="preserve"> RTD("cqg.rtd",,"StudyData","Close("&amp;$G$3&amp;") when (LocalMonth("&amp;$G$3&amp;")="&amp;$B$1&amp;" And LocalDay("&amp;$G$3&amp;")="&amp;$A$1&amp;" And LocalHour("&amp;$G$3&amp;")="&amp;K32&amp;" And LocalMinute("&amp;$G$3&amp;")="&amp;L32&amp;")", "Bar", "", "Close","A5C", "0", "all", "", "","True",,)</f>
        <v>1.1759999999999999</v>
      </c>
      <c r="P32" s="99">
        <f ca="1">(O32-$H$3)/$H$3</f>
        <v>2.0449897750510889E-3</v>
      </c>
      <c r="Q32" s="125">
        <f t="shared" ca="1" si="4"/>
        <v>2.0449897750510889E-3</v>
      </c>
      <c r="R32" s="126">
        <f ca="1" xml:space="preserve"> RTD("cqg.rtd",,"StudyData","Close("&amp;$G$4&amp;") when (LocalMonth("&amp;$G$4&amp;")="&amp;$B$1&amp;" And LocalDay("&amp;$G$4&amp;")="&amp;$A$1&amp;" And LocalHour("&amp;$G$4&amp;")="&amp;K32&amp;" And LocalMinute("&amp;$G$4&amp;")="&amp;L32&amp;")", "Bar", "", "Close","A5C", "0", "all", "", "","True",,)</f>
        <v>9.0414999999999992E-3</v>
      </c>
      <c r="S32" s="99">
        <f t="shared" ca="1" si="5"/>
        <v>-2.9773391409826299E-3</v>
      </c>
      <c r="T32" s="125">
        <f t="shared" ca="1" si="6"/>
        <v>-2.9773391409826299E-3</v>
      </c>
      <c r="U32" s="126">
        <f ca="1" xml:space="preserve"> RTD("cqg.rtd",,"StudyData","Close("&amp;$G$5&amp;") when (LocalMonth("&amp;$G$5&amp;")="&amp;$B$1&amp;" And LocalDay("&amp;$G$5&amp;")="&amp;$A$1&amp;" And LocalHour("&amp;$G$5&amp;")="&amp;K32&amp;" And LocalMinute("&amp;$G$5&amp;")="&amp;L32&amp;")", "Bar", "", "Close","A5C", "0", "all", "", "","True",,)</f>
        <v>0.76280000000000003</v>
      </c>
      <c r="V32" s="99">
        <f t="shared" ca="1" si="16"/>
        <v>4.6756667764241725E-3</v>
      </c>
      <c r="W32" s="125">
        <f t="shared" ca="1" si="7"/>
        <v>4.6756667764241725E-3</v>
      </c>
      <c r="X32" s="126">
        <f ca="1" xml:space="preserve"> RTD("cqg.rtd",,"StudyData","Close("&amp;$G$6&amp;") when (LocalMonth("&amp;$G$6&amp;")="&amp;$B$1&amp;" And LocalDay("&amp;$G$6&amp;")="&amp;$A$1&amp;" And LocalHour("&amp;$G$6&amp;")="&amp;K32&amp;" And LocalMinute("&amp;$G$6&amp;")="&amp;L32&amp;")", "Bar", "", "Close","A5C", "0", "all", "", "","True",,)</f>
        <v>0.79635</v>
      </c>
      <c r="Y32" s="99">
        <f t="shared" ca="1" si="17"/>
        <v>5.8734369079197213E-3</v>
      </c>
      <c r="Z32" s="125">
        <f t="shared" ca="1" si="8"/>
        <v>5.8734369079197213E-3</v>
      </c>
      <c r="AA32" s="126">
        <f ca="1" xml:space="preserve"> RTD("cqg.rtd",,"StudyData","Close("&amp;$G$7&amp;") when (LocalMonth("&amp;$G$7&amp;")="&amp;$B$1&amp;" And LocalDay("&amp;$G$7&amp;")="&amp;$A$1&amp;" And LocalHour("&amp;$G$7&amp;")="&amp;K32&amp;" And LocalMinute("&amp;$G$7&amp;")="&amp;L32&amp;")", "Bar", "", "Close","A5C", "0", "all", "", "","True",,)</f>
        <v>1.0649</v>
      </c>
      <c r="AB32" s="99">
        <f t="shared" ca="1" si="18"/>
        <v>1.3164080865068811E-3</v>
      </c>
      <c r="AC32" s="125">
        <f t="shared" ca="1" si="9"/>
        <v>1.3164080865068811E-3</v>
      </c>
      <c r="AD32" s="126">
        <f ca="1" xml:space="preserve"> RTD("cqg.rtd",,"StudyData","Close("&amp;$G$8&amp;") when (LocalMonth("&amp;$G$8&amp;")="&amp;$B$1&amp;" And LocalDay("&amp;$G$8&amp;")="&amp;$A$1&amp;" And LocalHour("&amp;$G$8&amp;")="&amp;K32&amp;" And LocalMinute("&amp;$G$8&amp;")="&amp;L32&amp;")", "Bar", "", "Close","A5C", "0", "all", "", "","True",,)</f>
        <v>0.70169999999999999</v>
      </c>
      <c r="AE32" s="99">
        <f t="shared" ca="1" si="19"/>
        <v>5.8772935779816404E-3</v>
      </c>
      <c r="AF32" s="125">
        <f t="shared" ca="1" si="10"/>
        <v>5.8772935779816404E-3</v>
      </c>
      <c r="AG32" s="126">
        <f ca="1" xml:space="preserve"> RTD("cqg.rtd",,"StudyData","Close("&amp;$G$9&amp;") when (LocalMonth("&amp;$G$9&amp;")="&amp;$B$1&amp;" And LocalDay("&amp;$G$9&amp;")="&amp;$A$1&amp;" And LocalHour("&amp;$G$9&amp;")="&amp;K32&amp;" And LocalMinute("&amp;$G$9&amp;")="&amp;L32&amp;")", "Bar", "", "Close","A5C", "0", "all", "", "","True",,)</f>
        <v>0.85229999999999995</v>
      </c>
      <c r="AH32" s="99">
        <f t="shared" ca="1" si="11"/>
        <v>-3.2744708221260962E-3</v>
      </c>
      <c r="AI32" s="125">
        <f t="shared" ca="1" si="12"/>
        <v>-3.2744708221260962E-3</v>
      </c>
      <c r="AJ32" s="127">
        <f ca="1" xml:space="preserve"> RTD("cqg.rtd",,"StudyData","Close("&amp;$G$10&amp;") when (LocalMonth("&amp;$G$10&amp;")="&amp;$B$1&amp;" And LocalDay("&amp;$G$10&amp;")="&amp;$A$1&amp;" And LocalHour("&amp;$G$10&amp;")="&amp;K32&amp;" And LocalMinute("&amp;$G$10&amp;")="&amp;L32&amp;")", "Bar", "", "Close","A5C", "0", "all", "", "","True",,)</f>
        <v>1699.1</v>
      </c>
      <c r="AK32" s="99">
        <f t="shared" ca="1" si="20"/>
        <v>7.7698695136417016E-3</v>
      </c>
      <c r="AL32" s="125">
        <f t="shared" ca="1" si="13"/>
        <v>7.7698695136417016E-3</v>
      </c>
      <c r="AN32" s="99">
        <f t="shared" si="14"/>
        <v>35</v>
      </c>
    </row>
    <row r="33" spans="9:40" x14ac:dyDescent="0.2">
      <c r="I33" s="99" t="str">
        <f t="shared" si="0"/>
        <v>9:40</v>
      </c>
      <c r="J33" s="99">
        <f ca="1" xml:space="preserve"> RTD("cqg.rtd",,"StudyData","Close("&amp;$G$2&amp;") when (LocalMonth("&amp;$G$2&amp;")="&amp;$B$1&amp;" And LocalDay("&amp;$G$2&amp;")="&amp;$A$1&amp;" And LocalHour("&amp;$G$2&amp;")="&amp;K33&amp;" And LocalMinute("&amp;$G$2&amp;")="&amp;L33&amp;")", "Bar", "", "Close","A5C", "0", "all", "", "","True",,)</f>
        <v>1.3792</v>
      </c>
      <c r="K33" s="99">
        <f t="shared" si="23"/>
        <v>9</v>
      </c>
      <c r="L33" s="99">
        <f t="shared" si="15"/>
        <v>40</v>
      </c>
      <c r="M33" s="99">
        <f t="shared" ca="1" si="1"/>
        <v>4.8816029143897476E-3</v>
      </c>
      <c r="N33" s="125">
        <f t="shared" ca="1" si="2"/>
        <v>4.8816029143897476E-3</v>
      </c>
      <c r="O33" s="126">
        <f ca="1" xml:space="preserve"> RTD("cqg.rtd",,"StudyData","Close("&amp;$G$3&amp;") when (LocalMonth("&amp;$G$3&amp;")="&amp;$B$1&amp;" And LocalDay("&amp;$G$3&amp;")="&amp;$A$1&amp;" And LocalHour("&amp;$G$3&amp;")="&amp;K33&amp;" And LocalMinute("&amp;$G$3&amp;")="&amp;L33&amp;")", "Bar", "", "Close","A5C", "0", "all", "", "","True",,)</f>
        <v>1.1758</v>
      </c>
      <c r="P33" s="99">
        <f t="shared" ca="1" si="3"/>
        <v>1.8745739604635139E-3</v>
      </c>
      <c r="Q33" s="125">
        <f t="shared" ca="1" si="4"/>
        <v>1.8745739604635139E-3</v>
      </c>
      <c r="R33" s="126">
        <f ca="1" xml:space="preserve"> RTD("cqg.rtd",,"StudyData","Close("&amp;$G$4&amp;") when (LocalMonth("&amp;$G$4&amp;")="&amp;$B$1&amp;" And LocalDay("&amp;$G$4&amp;")="&amp;$A$1&amp;" And LocalHour("&amp;$G$4&amp;")="&amp;K33&amp;" And LocalMinute("&amp;$G$4&amp;")="&amp;L33&amp;")", "Bar", "", "Close","A5C", "0", "all", "", "","True",,)</f>
        <v>9.0395000000000007E-3</v>
      </c>
      <c r="S33" s="99">
        <f t="shared" ca="1" si="5"/>
        <v>-3.1978827810552474E-3</v>
      </c>
      <c r="T33" s="125">
        <f t="shared" ca="1" si="6"/>
        <v>-3.1978827810552474E-3</v>
      </c>
      <c r="U33" s="126">
        <f ca="1" xml:space="preserve"> RTD("cqg.rtd",,"StudyData","Close("&amp;$G$5&amp;") when (LocalMonth("&amp;$G$5&amp;")="&amp;$B$1&amp;" And LocalDay("&amp;$G$5&amp;")="&amp;$A$1&amp;" And LocalHour("&amp;$G$5&amp;")="&amp;K33&amp;" And LocalMinute("&amp;$G$5&amp;")="&amp;L33&amp;")", "Bar", "", "Close","A5C", "0", "all", "", "","True",,)</f>
        <v>0.76239999999999997</v>
      </c>
      <c r="V33" s="99">
        <f t="shared" ca="1" si="16"/>
        <v>4.1488310833058756E-3</v>
      </c>
      <c r="W33" s="125">
        <f t="shared" ca="1" si="7"/>
        <v>4.1488310833058756E-3</v>
      </c>
      <c r="X33" s="126">
        <f ca="1" xml:space="preserve"> RTD("cqg.rtd",,"StudyData","Close("&amp;$G$6&amp;") when (LocalMonth("&amp;$G$6&amp;")="&amp;$B$1&amp;" And LocalDay("&amp;$G$6&amp;")="&amp;$A$1&amp;" And LocalHour("&amp;$G$6&amp;")="&amp;K33&amp;" And LocalMinute("&amp;$G$6&amp;")="&amp;L33&amp;")", "Bar", "", "Close","A5C", "0", "all", "", "","True",,)</f>
        <v>0.79620000000000002</v>
      </c>
      <c r="Y33" s="99">
        <f t="shared" ca="1" si="17"/>
        <v>5.6839712012126562E-3</v>
      </c>
      <c r="Z33" s="125">
        <f t="shared" ca="1" si="8"/>
        <v>5.6839712012126562E-3</v>
      </c>
      <c r="AA33" s="126">
        <f ca="1" xml:space="preserve"> RTD("cqg.rtd",,"StudyData","Close("&amp;$G$7&amp;") when (LocalMonth("&amp;$G$7&amp;")="&amp;$B$1&amp;" And LocalDay("&amp;$G$7&amp;")="&amp;$A$1&amp;" And LocalHour("&amp;$G$7&amp;")="&amp;K33&amp;" And LocalMinute("&amp;$G$7&amp;")="&amp;L33&amp;")", "Bar", "", "Close","A5C", "0", "all", "", "","True",,)</f>
        <v>1.0645</v>
      </c>
      <c r="AB33" s="99">
        <f t="shared" ca="1" si="18"/>
        <v>9.4029149036211756E-4</v>
      </c>
      <c r="AC33" s="125">
        <f t="shared" ca="1" si="9"/>
        <v>9.4029149036211756E-4</v>
      </c>
      <c r="AD33" s="126">
        <f ca="1" xml:space="preserve"> RTD("cqg.rtd",,"StudyData","Close("&amp;$G$8&amp;") when (LocalMonth("&amp;$G$8&amp;")="&amp;$B$1&amp;" And LocalDay("&amp;$G$8&amp;")="&amp;$A$1&amp;" And LocalHour("&amp;$G$8&amp;")="&amp;K33&amp;" And LocalMinute("&amp;$G$8&amp;")="&amp;L33&amp;")", "Bar", "", "Close","A5C", "0", "all", "", "","True",,)</f>
        <v>0.70109999999999995</v>
      </c>
      <c r="AE33" s="99">
        <f t="shared" ca="1" si="19"/>
        <v>5.0172018348623101E-3</v>
      </c>
      <c r="AF33" s="125">
        <f t="shared" ca="1" si="10"/>
        <v>5.0172018348623101E-3</v>
      </c>
      <c r="AG33" s="126">
        <f ca="1" xml:space="preserve"> RTD("cqg.rtd",,"StudyData","Close("&amp;$G$9&amp;") when (LocalMonth("&amp;$G$9&amp;")="&amp;$B$1&amp;" And LocalDay("&amp;$G$9&amp;")="&amp;$A$1&amp;" And LocalHour("&amp;$G$9&amp;")="&amp;K33&amp;" And LocalMinute("&amp;$G$9&amp;")="&amp;L33&amp;")", "Bar", "", "Close","A5C", "0", "all", "", "","True",,)</f>
        <v>0.85235000000000005</v>
      </c>
      <c r="AH33" s="99">
        <f t="shared" ca="1" si="11"/>
        <v>-3.2159981288737215E-3</v>
      </c>
      <c r="AI33" s="125">
        <f t="shared" ca="1" si="12"/>
        <v>-3.2159981288737215E-3</v>
      </c>
      <c r="AJ33" s="127">
        <f ca="1" xml:space="preserve"> RTD("cqg.rtd",,"StudyData","Close("&amp;$G$10&amp;") when (LocalMonth("&amp;$G$10&amp;")="&amp;$B$1&amp;" And LocalDay("&amp;$G$10&amp;")="&amp;$A$1&amp;" And LocalHour("&amp;$G$10&amp;")="&amp;K33&amp;" And LocalMinute("&amp;$G$10&amp;")="&amp;L33&amp;")", "Bar", "", "Close","A5C", "0", "all", "", "","True",,)</f>
        <v>1699.1</v>
      </c>
      <c r="AK33" s="99">
        <f t="shared" ca="1" si="20"/>
        <v>7.7698695136417016E-3</v>
      </c>
      <c r="AL33" s="125">
        <f t="shared" ca="1" si="13"/>
        <v>7.7698695136417016E-3</v>
      </c>
      <c r="AN33" s="99">
        <f t="shared" si="14"/>
        <v>40</v>
      </c>
    </row>
    <row r="34" spans="9:40" x14ac:dyDescent="0.2">
      <c r="I34" s="99" t="str">
        <f t="shared" si="0"/>
        <v>9:45</v>
      </c>
      <c r="J34" s="99">
        <f ca="1" xml:space="preserve"> RTD("cqg.rtd",,"StudyData","Close("&amp;$G$2&amp;") when (LocalMonth("&amp;$G$2&amp;")="&amp;$B$1&amp;" And LocalDay("&amp;$G$2&amp;")="&amp;$A$1&amp;" And LocalHour("&amp;$G$2&amp;")="&amp;K34&amp;" And LocalMinute("&amp;$G$2&amp;")="&amp;L34&amp;")", "Bar", "", "Close","A5C", "0", "all", "", "","True",,)</f>
        <v>1.38</v>
      </c>
      <c r="K34" s="99">
        <f t="shared" si="23"/>
        <v>9</v>
      </c>
      <c r="L34" s="99">
        <f t="shared" si="15"/>
        <v>45</v>
      </c>
      <c r="M34" s="99">
        <f t="shared" ca="1" si="1"/>
        <v>5.4644808743168228E-3</v>
      </c>
      <c r="N34" s="125">
        <f t="shared" ca="1" si="2"/>
        <v>5.4644808743168228E-3</v>
      </c>
      <c r="O34" s="126">
        <f ca="1" xml:space="preserve"> RTD("cqg.rtd",,"StudyData","Close("&amp;$G$3&amp;") when (LocalMonth("&amp;$G$3&amp;")="&amp;$B$1&amp;" And LocalDay("&amp;$G$3&amp;")="&amp;$A$1&amp;" And LocalHour("&amp;$G$3&amp;")="&amp;K34&amp;" And LocalMinute("&amp;$G$3&amp;")="&amp;L34&amp;")", "Bar", "", "Close","A5C", "0", "all", "", "","True",,)</f>
        <v>1.1759999999999999</v>
      </c>
      <c r="P34" s="99">
        <f t="shared" ca="1" si="3"/>
        <v>2.0449897750510889E-3</v>
      </c>
      <c r="Q34" s="125">
        <f t="shared" ca="1" si="4"/>
        <v>2.0449897750510889E-3</v>
      </c>
      <c r="R34" s="126">
        <f ca="1" xml:space="preserve"> RTD("cqg.rtd",,"StudyData","Close("&amp;$G$4&amp;") when (LocalMonth("&amp;$G$4&amp;")="&amp;$B$1&amp;" And LocalDay("&amp;$G$4&amp;")="&amp;$A$1&amp;" And LocalHour("&amp;$G$4&amp;")="&amp;K34&amp;" And LocalMinute("&amp;$G$4&amp;")="&amp;L34&amp;")", "Bar", "", "Close","A5C", "0", "all", "", "","True",,)</f>
        <v>9.0419999999999997E-3</v>
      </c>
      <c r="S34" s="99">
        <f t="shared" ca="1" si="5"/>
        <v>-2.92220323096438E-3</v>
      </c>
      <c r="T34" s="125">
        <f t="shared" ca="1" si="6"/>
        <v>-2.92220323096438E-3</v>
      </c>
      <c r="U34" s="126">
        <f ca="1" xml:space="preserve"> RTD("cqg.rtd",,"StudyData","Close("&amp;$G$5&amp;") when (LocalMonth("&amp;$G$5&amp;")="&amp;$B$1&amp;" And LocalDay("&amp;$G$5&amp;")="&amp;$A$1&amp;" And LocalHour("&amp;$G$5&amp;")="&amp;K34&amp;" And LocalMinute("&amp;$G$5&amp;")="&amp;L34&amp;")", "Bar", "", "Close","A5C", "0", "all", "", "","True",,)</f>
        <v>0.76265000000000005</v>
      </c>
      <c r="V34" s="99">
        <f t="shared" ca="1" si="16"/>
        <v>4.4781033915048665E-3</v>
      </c>
      <c r="W34" s="125">
        <f t="shared" ca="1" si="7"/>
        <v>4.4781033915048665E-3</v>
      </c>
      <c r="X34" s="126">
        <f ca="1" xml:space="preserve"> RTD("cqg.rtd",,"StudyData","Close("&amp;$G$6&amp;") when (LocalMonth("&amp;$G$6&amp;")="&amp;$B$1&amp;" And LocalDay("&amp;$G$6&amp;")="&amp;$A$1&amp;" And LocalHour("&amp;$G$6&amp;")="&amp;K34&amp;" And LocalMinute("&amp;$G$6&amp;")="&amp;L34&amp;")", "Bar", "", "Close","A5C", "0", "all", "", "","True",,)</f>
        <v>0.7964</v>
      </c>
      <c r="Y34" s="99">
        <f t="shared" ca="1" si="17"/>
        <v>5.9365921434887427E-3</v>
      </c>
      <c r="Z34" s="125">
        <f t="shared" ca="1" si="8"/>
        <v>5.9365921434887427E-3</v>
      </c>
      <c r="AA34" s="126">
        <f ca="1" xml:space="preserve"> RTD("cqg.rtd",,"StudyData","Close("&amp;$G$7&amp;") when (LocalMonth("&amp;$G$7&amp;")="&amp;$B$1&amp;" And LocalDay("&amp;$G$7&amp;")="&amp;$A$1&amp;" And LocalHour("&amp;$G$7&amp;")="&amp;K34&amp;" And LocalMinute("&amp;$G$7&amp;")="&amp;L34&amp;")", "Bar", "", "Close","A5C", "0", "all", "", "","True",,)</f>
        <v>1.0646</v>
      </c>
      <c r="AB34" s="99">
        <f t="shared" ca="1" si="18"/>
        <v>1.0343206393983084E-3</v>
      </c>
      <c r="AC34" s="125">
        <f t="shared" ca="1" si="9"/>
        <v>1.0343206393983084E-3</v>
      </c>
      <c r="AD34" s="126">
        <f ca="1" xml:space="preserve"> RTD("cqg.rtd",,"StudyData","Close("&amp;$G$8&amp;") when (LocalMonth("&amp;$G$8&amp;")="&amp;$B$1&amp;" And LocalDay("&amp;$G$8&amp;")="&amp;$A$1&amp;" And LocalHour("&amp;$G$8&amp;")="&amp;K34&amp;" And LocalMinute("&amp;$G$8&amp;")="&amp;L34&amp;")", "Bar", "", "Close","A5C", "0", "all", "", "","True",,)</f>
        <v>0.70130000000000003</v>
      </c>
      <c r="AE34" s="99">
        <f t="shared" ca="1" si="19"/>
        <v>5.3038990825688597E-3</v>
      </c>
      <c r="AF34" s="125">
        <f t="shared" ca="1" si="10"/>
        <v>5.3038990825688597E-3</v>
      </c>
      <c r="AG34" s="126">
        <f ca="1" xml:space="preserve"> RTD("cqg.rtd",,"StudyData","Close("&amp;$G$9&amp;") when (LocalMonth("&amp;$G$9&amp;")="&amp;$B$1&amp;" And LocalDay("&amp;$G$9&amp;")="&amp;$A$1&amp;" And LocalHour("&amp;$G$9&amp;")="&amp;K34&amp;" And LocalMinute("&amp;$G$9&amp;")="&amp;L34&amp;")", "Bar", "", "Close","A5C", "0", "all", "", "","True",,)</f>
        <v>0.85214999999999996</v>
      </c>
      <c r="AH34" s="99">
        <f t="shared" ca="1" si="11"/>
        <v>-3.4498889018828305E-3</v>
      </c>
      <c r="AI34" s="125">
        <f t="shared" ca="1" si="12"/>
        <v>-3.4498889018828305E-3</v>
      </c>
      <c r="AJ34" s="127">
        <f ca="1" xml:space="preserve"> RTD("cqg.rtd",,"StudyData","Close("&amp;$G$10&amp;") when (LocalMonth("&amp;$G$10&amp;")="&amp;$B$1&amp;" And LocalDay("&amp;$G$10&amp;")="&amp;$A$1&amp;" And LocalHour("&amp;$G$10&amp;")="&amp;K34&amp;" And LocalMinute("&amp;$G$10&amp;")="&amp;L34&amp;")", "Bar", "", "Close","A5C", "0", "all", "", "","True",,)</f>
        <v>1702.9</v>
      </c>
      <c r="AK34" s="99">
        <f t="shared" ca="1" si="20"/>
        <v>1.0023724792408121E-2</v>
      </c>
      <c r="AL34" s="125">
        <f t="shared" ca="1" si="13"/>
        <v>1.0023724792408121E-2</v>
      </c>
      <c r="AN34" s="99">
        <f t="shared" si="14"/>
        <v>45</v>
      </c>
    </row>
    <row r="35" spans="9:40" x14ac:dyDescent="0.2">
      <c r="I35" s="99" t="str">
        <f t="shared" si="0"/>
        <v>9:50</v>
      </c>
      <c r="J35" s="99">
        <f ca="1" xml:space="preserve"> RTD("cqg.rtd",,"StudyData","Close("&amp;$G$2&amp;") when (LocalMonth("&amp;$G$2&amp;")="&amp;$B$1&amp;" And LocalDay("&amp;$G$2&amp;")="&amp;$A$1&amp;" And LocalHour("&amp;$G$2&amp;")="&amp;K35&amp;" And LocalMinute("&amp;$G$2&amp;")="&amp;L35&amp;")", "Bar", "", "Close","A5C", "0", "all", "", "","True",,)</f>
        <v>1.3798999999999999</v>
      </c>
      <c r="K35" s="99">
        <f t="shared" si="23"/>
        <v>9</v>
      </c>
      <c r="L35" s="99">
        <f t="shared" si="15"/>
        <v>50</v>
      </c>
      <c r="M35" s="99">
        <f t="shared" ca="1" si="1"/>
        <v>5.3916211293259389E-3</v>
      </c>
      <c r="N35" s="125">
        <f t="shared" ca="1" si="2"/>
        <v>5.3916211293259389E-3</v>
      </c>
      <c r="O35" s="126">
        <f ca="1" xml:space="preserve"> RTD("cqg.rtd",,"StudyData","Close("&amp;$G$3&amp;") when (LocalMonth("&amp;$G$3&amp;")="&amp;$B$1&amp;" And LocalDay("&amp;$G$3&amp;")="&amp;$A$1&amp;" And LocalHour("&amp;$G$3&amp;")="&amp;K35&amp;" And LocalMinute("&amp;$G$3&amp;")="&amp;L35&amp;")", "Bar", "", "Close","A5C", "0", "all", "", "","True",,)</f>
        <v>1.17605</v>
      </c>
      <c r="P35" s="99">
        <f t="shared" ca="1" si="3"/>
        <v>2.0875937286980771E-3</v>
      </c>
      <c r="Q35" s="125">
        <f t="shared" ca="1" si="4"/>
        <v>2.0875937286980771E-3</v>
      </c>
      <c r="R35" s="126">
        <f ca="1" xml:space="preserve"> RTD("cqg.rtd",,"StudyData","Close("&amp;$G$4&amp;") when (LocalMonth("&amp;$G$4&amp;")="&amp;$B$1&amp;" And LocalDay("&amp;$G$4&amp;")="&amp;$A$1&amp;" And LocalHour("&amp;$G$4&amp;")="&amp;K35&amp;" And LocalMinute("&amp;$G$4&amp;")="&amp;L35&amp;")", "Bar", "", "Close","A5C", "0", "all", "", "","True",,)</f>
        <v>9.0475E-3</v>
      </c>
      <c r="S35" s="99">
        <f t="shared" ca="1" si="5"/>
        <v>-2.3157082207642039E-3</v>
      </c>
      <c r="T35" s="125">
        <f t="shared" ca="1" si="6"/>
        <v>-2.3157082207642039E-3</v>
      </c>
      <c r="U35" s="126">
        <f ca="1" xml:space="preserve"> RTD("cqg.rtd",,"StudyData","Close("&amp;$G$5&amp;") when (LocalMonth("&amp;$G$5&amp;")="&amp;$B$1&amp;" And LocalDay("&amp;$G$5&amp;")="&amp;$A$1&amp;" And LocalHour("&amp;$G$5&amp;")="&amp;K35&amp;" And LocalMinute("&amp;$G$5&amp;")="&amp;L35&amp;")", "Bar", "", "Close","A5C", "0", "all", "", "","True",,)</f>
        <v>0.76200000000000001</v>
      </c>
      <c r="V35" s="99">
        <f t="shared" ca="1" si="16"/>
        <v>3.6219953901877253E-3</v>
      </c>
      <c r="W35" s="125">
        <f t="shared" ca="1" si="7"/>
        <v>3.6219953901877253E-3</v>
      </c>
      <c r="X35" s="126">
        <f ca="1" xml:space="preserve"> RTD("cqg.rtd",,"StudyData","Close("&amp;$G$6&amp;") when (LocalMonth("&amp;$G$6&amp;")="&amp;$B$1&amp;" And LocalDay("&amp;$G$6&amp;")="&amp;$A$1&amp;" And LocalHour("&amp;$G$6&amp;")="&amp;K35&amp;" And LocalMinute("&amp;$G$6&amp;")="&amp;L35&amp;")", "Bar", "", "Close","A5C", "0", "all", "", "","True",,)</f>
        <v>0.79554999999999998</v>
      </c>
      <c r="Y35" s="99">
        <f t="shared" ca="1" si="17"/>
        <v>4.8629531388152333E-3</v>
      </c>
      <c r="Z35" s="125">
        <f t="shared" ca="1" si="8"/>
        <v>4.8629531388152333E-3</v>
      </c>
      <c r="AA35" s="126">
        <f ca="1" xml:space="preserve"> RTD("cqg.rtd",,"StudyData","Close("&amp;$G$7&amp;") when (LocalMonth("&amp;$G$7&amp;")="&amp;$B$1&amp;" And LocalDay("&amp;$G$7&amp;")="&amp;$A$1&amp;" And LocalHour("&amp;$G$7&amp;")="&amp;K35&amp;" And LocalMinute("&amp;$G$7&amp;")="&amp;L35&amp;")", "Bar", "", "Close","A5C", "0", "all", "", "","True",,)</f>
        <v>1.0642</v>
      </c>
      <c r="AB35" s="99">
        <f t="shared" ca="1" si="18"/>
        <v>6.5820404325354497E-4</v>
      </c>
      <c r="AC35" s="125">
        <f t="shared" ca="1" si="9"/>
        <v>6.5820404325354497E-4</v>
      </c>
      <c r="AD35" s="126">
        <f ca="1" xml:space="preserve"> RTD("cqg.rtd",,"StudyData","Close("&amp;$G$8&amp;") when (LocalMonth("&amp;$G$8&amp;")="&amp;$B$1&amp;" And LocalDay("&amp;$G$8&amp;")="&amp;$A$1&amp;" And LocalHour("&amp;$G$8&amp;")="&amp;K35&amp;" And LocalMinute("&amp;$G$8&amp;")="&amp;L35&amp;")", "Bar", "", "Close","A5C", "0", "all", "", "","True",,)</f>
        <v>0.70069999999999999</v>
      </c>
      <c r="AE35" s="99">
        <f t="shared" ca="1" si="19"/>
        <v>4.4438073394495294E-3</v>
      </c>
      <c r="AF35" s="125">
        <f t="shared" ca="1" si="10"/>
        <v>4.4438073394495294E-3</v>
      </c>
      <c r="AG35" s="126">
        <f ca="1" xml:space="preserve"> RTD("cqg.rtd",,"StudyData","Close("&amp;$G$9&amp;") when (LocalMonth("&amp;$G$9&amp;")="&amp;$B$1&amp;" And LocalDay("&amp;$G$9&amp;")="&amp;$A$1&amp;" And LocalHour("&amp;$G$9&amp;")="&amp;K35&amp;" And LocalMinute("&amp;$G$9&amp;")="&amp;L35&amp;")", "Bar", "", "Close","A5C", "0", "all", "", "","True",,)</f>
        <v>0.85229999999999995</v>
      </c>
      <c r="AH35" s="99">
        <f t="shared" ca="1" si="11"/>
        <v>-3.2744708221260962E-3</v>
      </c>
      <c r="AI35" s="125">
        <f t="shared" ca="1" si="12"/>
        <v>-3.2744708221260962E-3</v>
      </c>
      <c r="AJ35" s="127">
        <f ca="1" xml:space="preserve"> RTD("cqg.rtd",,"StudyData","Close("&amp;$G$10&amp;") when (LocalMonth("&amp;$G$10&amp;")="&amp;$B$1&amp;" And LocalDay("&amp;$G$10&amp;")="&amp;$A$1&amp;" And LocalHour("&amp;$G$10&amp;")="&amp;K35&amp;" And LocalMinute("&amp;$G$10&amp;")="&amp;L35&amp;")", "Bar", "", "Close","A5C", "0", "all", "", "","True",,)</f>
        <v>1704.7</v>
      </c>
      <c r="AK35" s="99">
        <f t="shared" ca="1" si="20"/>
        <v>1.1091340450771084E-2</v>
      </c>
      <c r="AL35" s="125">
        <f t="shared" ca="1" si="13"/>
        <v>1.1091340450771084E-2</v>
      </c>
      <c r="AN35" s="99">
        <f t="shared" si="14"/>
        <v>50</v>
      </c>
    </row>
    <row r="36" spans="9:40" x14ac:dyDescent="0.2">
      <c r="I36" s="99" t="str">
        <f t="shared" si="0"/>
        <v>9:55</v>
      </c>
      <c r="J36" s="99">
        <f ca="1" xml:space="preserve"> RTD("cqg.rtd",,"StudyData","Close("&amp;$G$2&amp;") when (LocalMonth("&amp;$G$2&amp;")="&amp;$B$1&amp;" And LocalDay("&amp;$G$2&amp;")="&amp;$A$1&amp;" And LocalHour("&amp;$G$2&amp;")="&amp;K36&amp;" And LocalMinute("&amp;$G$2&amp;")="&amp;L36&amp;")", "Bar", "", "Close","A5C", "0", "all", "", "","True",,)</f>
        <v>1.3798999999999999</v>
      </c>
      <c r="K36" s="99">
        <f t="shared" si="23"/>
        <v>9</v>
      </c>
      <c r="L36" s="99">
        <f t="shared" si="15"/>
        <v>55</v>
      </c>
      <c r="M36" s="99">
        <f t="shared" ca="1" si="1"/>
        <v>5.3916211293259389E-3</v>
      </c>
      <c r="N36" s="125">
        <f t="shared" ca="1" si="2"/>
        <v>5.3916211293259389E-3</v>
      </c>
      <c r="O36" s="126">
        <f ca="1" xml:space="preserve"> RTD("cqg.rtd",,"StudyData","Close("&amp;$G$3&amp;") when (LocalMonth("&amp;$G$3&amp;")="&amp;$B$1&amp;" And LocalDay("&amp;$G$3&amp;")="&amp;$A$1&amp;" And LocalHour("&amp;$G$3&amp;")="&amp;K36&amp;" And LocalMinute("&amp;$G$3&amp;")="&amp;L36&amp;")", "Bar", "", "Close","A5C", "0", "all", "", "","True",,)</f>
        <v>1.1769000000000001</v>
      </c>
      <c r="P36" s="99">
        <f t="shared" ca="1" si="3"/>
        <v>2.8118609406953651E-3</v>
      </c>
      <c r="Q36" s="125">
        <f t="shared" ca="1" si="4"/>
        <v>2.8118609406953651E-3</v>
      </c>
      <c r="R36" s="126">
        <f ca="1" xml:space="preserve"> RTD("cqg.rtd",,"StudyData","Close("&amp;$G$4&amp;") when (LocalMonth("&amp;$G$4&amp;")="&amp;$B$1&amp;" And LocalDay("&amp;$G$4&amp;")="&amp;$A$1&amp;" And LocalHour("&amp;$G$4&amp;")="&amp;K36&amp;" And LocalMinute("&amp;$G$4&amp;")="&amp;L36&amp;")", "Bar", "", "Close","A5C", "0", "all", "", "","True",,)</f>
        <v>9.0539999999999995E-3</v>
      </c>
      <c r="S36" s="99">
        <f t="shared" ca="1" si="5"/>
        <v>-1.5989413905277193E-3</v>
      </c>
      <c r="T36" s="125">
        <f t="shared" ca="1" si="6"/>
        <v>-1.5989413905277193E-3</v>
      </c>
      <c r="U36" s="126">
        <f ca="1" xml:space="preserve"> RTD("cqg.rtd",,"StudyData","Close("&amp;$G$5&amp;") when (LocalMonth("&amp;$G$5&amp;")="&amp;$B$1&amp;" And LocalDay("&amp;$G$5&amp;")="&amp;$A$1&amp;" And LocalHour("&amp;$G$5&amp;")="&amp;K36&amp;" And LocalMinute("&amp;$G$5&amp;")="&amp;L36&amp;")", "Bar", "", "Close","A5C", "0", "all", "", "","True",,)</f>
        <v>0.76180000000000003</v>
      </c>
      <c r="V36" s="99">
        <f t="shared" ca="1" si="16"/>
        <v>3.3585775436286497E-3</v>
      </c>
      <c r="W36" s="125">
        <f t="shared" ca="1" si="7"/>
        <v>3.3585775436286497E-3</v>
      </c>
      <c r="X36" s="126">
        <f ca="1" xml:space="preserve"> RTD("cqg.rtd",,"StudyData","Close("&amp;$G$6&amp;") when (LocalMonth("&amp;$G$6&amp;")="&amp;$B$1&amp;" And LocalDay("&amp;$G$6&amp;")="&amp;$A$1&amp;" And LocalHour("&amp;$G$6&amp;")="&amp;K36&amp;" And LocalMinute("&amp;$G$6&amp;")="&amp;L36&amp;")", "Bar", "", "Close","A5C", "0", "all", "", "","True",,)</f>
        <v>0.79584999999999995</v>
      </c>
      <c r="Y36" s="99">
        <f t="shared" ca="1" si="17"/>
        <v>5.2418845522293634E-3</v>
      </c>
      <c r="Z36" s="125">
        <f t="shared" ca="1" si="8"/>
        <v>5.2418845522293634E-3</v>
      </c>
      <c r="AA36" s="126">
        <f ca="1" xml:space="preserve"> RTD("cqg.rtd",,"StudyData","Close("&amp;$G$7&amp;") when (LocalMonth("&amp;$G$7&amp;")="&amp;$B$1&amp;" And LocalDay("&amp;$G$7&amp;")="&amp;$A$1&amp;" And LocalHour("&amp;$G$7&amp;")="&amp;K36&amp;" And LocalMinute("&amp;$G$7&amp;")="&amp;L36&amp;")", "Bar", "", "Close","A5C", "0", "all", "", "","True",,)</f>
        <v>1.0647</v>
      </c>
      <c r="AB36" s="99">
        <f t="shared" ca="1" si="18"/>
        <v>1.1283497884344994E-3</v>
      </c>
      <c r="AC36" s="125">
        <f t="shared" ca="1" si="9"/>
        <v>1.1283497884344994E-3</v>
      </c>
      <c r="AD36" s="126">
        <f ca="1" xml:space="preserve"> RTD("cqg.rtd",,"StudyData","Close("&amp;$G$8&amp;") when (LocalMonth("&amp;$G$8&amp;")="&amp;$B$1&amp;" And LocalDay("&amp;$G$8&amp;")="&amp;$A$1&amp;" And LocalHour("&amp;$G$8&amp;")="&amp;K36&amp;" And LocalMinute("&amp;$G$8&amp;")="&amp;L36&amp;")", "Bar", "", "Close","A5C", "0", "all", "", "","True",,)</f>
        <v>0.70040000000000002</v>
      </c>
      <c r="AE36" s="99">
        <f t="shared" ca="1" si="19"/>
        <v>4.013761467889944E-3</v>
      </c>
      <c r="AF36" s="125">
        <f t="shared" ca="1" si="10"/>
        <v>4.013761467889944E-3</v>
      </c>
      <c r="AG36" s="126">
        <f ca="1" xml:space="preserve"> RTD("cqg.rtd",,"StudyData","Close("&amp;$G$9&amp;") when (LocalMonth("&amp;$G$9&amp;")="&amp;$B$1&amp;" And LocalDay("&amp;$G$9&amp;")="&amp;$A$1&amp;" And LocalHour("&amp;$G$9&amp;")="&amp;K36&amp;" And LocalMinute("&amp;$G$9&amp;")="&amp;L36&amp;")", "Bar", "", "Close","A5C", "0", "all", "", "","True",,)</f>
        <v>0.85304999999999997</v>
      </c>
      <c r="AH36" s="99">
        <f t="shared" ca="1" si="11"/>
        <v>-2.397380423342295E-3</v>
      </c>
      <c r="AI36" s="125">
        <f t="shared" ca="1" si="12"/>
        <v>-2.397380423342295E-3</v>
      </c>
      <c r="AJ36" s="127">
        <f ca="1" xml:space="preserve"> RTD("cqg.rtd",,"StudyData","Close("&amp;$G$10&amp;") when (LocalMonth("&amp;$G$10&amp;")="&amp;$B$1&amp;" And LocalDay("&amp;$G$10&amp;")="&amp;$A$1&amp;" And LocalHour("&amp;$G$10&amp;")="&amp;K36&amp;" And LocalMinute("&amp;$G$10&amp;")="&amp;L36&amp;")", "Bar", "", "Close","A5C", "0", "all", "", "","True",,)</f>
        <v>1704.5</v>
      </c>
      <c r="AK36" s="99">
        <f t="shared" ca="1" si="20"/>
        <v>1.0972716488730723E-2</v>
      </c>
      <c r="AL36" s="125">
        <f t="shared" ca="1" si="13"/>
        <v>1.0972716488730723E-2</v>
      </c>
      <c r="AN36" s="99">
        <f t="shared" si="14"/>
        <v>55</v>
      </c>
    </row>
    <row r="37" spans="9:40" x14ac:dyDescent="0.2">
      <c r="I37" s="99" t="str">
        <f t="shared" si="0"/>
        <v>10:00</v>
      </c>
      <c r="J37" s="99">
        <f ca="1" xml:space="preserve"> RTD("cqg.rtd",,"StudyData","Close("&amp;$G$2&amp;") when (LocalMonth("&amp;$G$2&amp;")="&amp;$B$1&amp;" And LocalDay("&amp;$G$2&amp;")="&amp;$A$1&amp;" And LocalHour("&amp;$G$2&amp;")="&amp;K37&amp;" And LocalMinute("&amp;$G$2&amp;")="&amp;L37&amp;")", "Bar", "", "Close","A5C", "0", "all", "", "","True",,)</f>
        <v>1.3794</v>
      </c>
      <c r="K37" s="99">
        <f t="shared" si="23"/>
        <v>10</v>
      </c>
      <c r="L37" s="99">
        <f t="shared" si="15"/>
        <v>0</v>
      </c>
      <c r="M37" s="99">
        <f t="shared" ca="1" si="1"/>
        <v>5.0273224043715162E-3</v>
      </c>
      <c r="N37" s="125">
        <f t="shared" ca="1" si="2"/>
        <v>5.0273224043715162E-3</v>
      </c>
      <c r="O37" s="126">
        <f ca="1" xml:space="preserve"> RTD("cqg.rtd",,"StudyData","Close("&amp;$G$3&amp;") when (LocalMonth("&amp;$G$3&amp;")="&amp;$B$1&amp;" And LocalDay("&amp;$G$3&amp;")="&amp;$A$1&amp;" And LocalHour("&amp;$G$3&amp;")="&amp;K37&amp;" And LocalMinute("&amp;$G$3&amp;")="&amp;L37&amp;")", "Bar", "", "Close","A5C", "0", "all", "", "","True",,)</f>
        <v>1.17685</v>
      </c>
      <c r="P37" s="99">
        <f t="shared" ca="1" si="3"/>
        <v>2.7692569870483769E-3</v>
      </c>
      <c r="Q37" s="125">
        <f t="shared" ca="1" si="4"/>
        <v>2.7692569870483769E-3</v>
      </c>
      <c r="R37" s="126">
        <f ca="1" xml:space="preserve"> RTD("cqg.rtd",,"StudyData","Close("&amp;$G$4&amp;") when (LocalMonth("&amp;$G$4&amp;")="&amp;$B$1&amp;" And LocalDay("&amp;$G$4&amp;")="&amp;$A$1&amp;" And LocalHour("&amp;$G$4&amp;")="&amp;K37&amp;" And LocalMinute("&amp;$G$4&amp;")="&amp;L37&amp;")", "Bar", "", "Close","A5C", "0", "all", "", "","True",,)</f>
        <v>9.0539999999999995E-3</v>
      </c>
      <c r="S37" s="99">
        <f t="shared" ca="1" si="5"/>
        <v>-1.5989413905277193E-3</v>
      </c>
      <c r="T37" s="125">
        <f t="shared" ca="1" si="6"/>
        <v>-1.5989413905277193E-3</v>
      </c>
      <c r="U37" s="126">
        <f ca="1" xml:space="preserve"> RTD("cqg.rtd",,"StudyData","Close("&amp;$G$5&amp;") when (LocalMonth("&amp;$G$5&amp;")="&amp;$B$1&amp;" And LocalDay("&amp;$G$5&amp;")="&amp;$A$1&amp;" And LocalHour("&amp;$G$5&amp;")="&amp;K37&amp;" And LocalMinute("&amp;$G$5&amp;")="&amp;L37&amp;")", "Bar", "", "Close","A5C", "0", "all", "", "","True",,)</f>
        <v>0.76170000000000004</v>
      </c>
      <c r="V37" s="99">
        <f t="shared" ca="1" si="16"/>
        <v>3.2268686203491118E-3</v>
      </c>
      <c r="W37" s="125">
        <f t="shared" ca="1" si="7"/>
        <v>3.2268686203491118E-3</v>
      </c>
      <c r="X37" s="126">
        <f ca="1" xml:space="preserve"> RTD("cqg.rtd",,"StudyData","Close("&amp;$G$6&amp;") when (LocalMonth("&amp;$G$6&amp;")="&amp;$B$1&amp;" And LocalDay("&amp;$G$6&amp;")="&amp;$A$1&amp;" And LocalHour("&amp;$G$6&amp;")="&amp;K37&amp;" And LocalMinute("&amp;$G$6&amp;")="&amp;L37&amp;")", "Bar", "", "Close","A5C", "0", "all", "", "","True",,)</f>
        <v>0.7954</v>
      </c>
      <c r="Y37" s="99">
        <f t="shared" ca="1" si="17"/>
        <v>4.6734874321081683E-3</v>
      </c>
      <c r="Z37" s="125">
        <f t="shared" ca="1" si="8"/>
        <v>4.6734874321081683E-3</v>
      </c>
      <c r="AA37" s="126">
        <f ca="1" xml:space="preserve"> RTD("cqg.rtd",,"StudyData","Close("&amp;$G$7&amp;") when (LocalMonth("&amp;$G$7&amp;")="&amp;$B$1&amp;" And LocalDay("&amp;$G$7&amp;")="&amp;$A$1&amp;" And LocalHour("&amp;$G$7&amp;")="&amp;K37&amp;" And LocalMinute("&amp;$G$7&amp;")="&amp;L37&amp;")", "Bar", "", "Close","A5C", "0", "all", "", "","True",,)</f>
        <v>1.0639000000000001</v>
      </c>
      <c r="AB37" s="99">
        <f t="shared" ca="1" si="18"/>
        <v>3.7611659614497227E-4</v>
      </c>
      <c r="AC37" s="125">
        <f t="shared" ca="1" si="9"/>
        <v>3.7611659614497227E-4</v>
      </c>
      <c r="AD37" s="126">
        <f ca="1" xml:space="preserve"> RTD("cqg.rtd",,"StudyData","Close("&amp;$G$8&amp;") when (LocalMonth("&amp;$G$8&amp;")="&amp;$B$1&amp;" And LocalDay("&amp;$G$8&amp;")="&amp;$A$1&amp;" And LocalHour("&amp;$G$8&amp;")="&amp;K37&amp;" And LocalMinute("&amp;$G$8&amp;")="&amp;L37&amp;")", "Bar", "", "Close","A5C", "0", "all", "", "","True",,)</f>
        <v>0.69979999999999998</v>
      </c>
      <c r="AE37" s="99">
        <f t="shared" ca="1" si="19"/>
        <v>3.1536697247706133E-3</v>
      </c>
      <c r="AF37" s="125">
        <f t="shared" ca="1" si="10"/>
        <v>3.1536697247706133E-3</v>
      </c>
      <c r="AG37" s="126">
        <f ca="1" xml:space="preserve"> RTD("cqg.rtd",,"StudyData","Close("&amp;$G$9&amp;") when (LocalMonth("&amp;$G$9&amp;")="&amp;$B$1&amp;" And LocalDay("&amp;$G$9&amp;")="&amp;$A$1&amp;" And LocalHour("&amp;$G$9&amp;")="&amp;K37&amp;" And LocalMinute("&amp;$G$9&amp;")="&amp;L37&amp;")", "Bar", "", "Close","A5C", "0", "all", "", "","True",,)</f>
        <v>0.85324999999999995</v>
      </c>
      <c r="AH37" s="99">
        <f t="shared" ca="1" si="11"/>
        <v>-2.1634896503333156E-3</v>
      </c>
      <c r="AI37" s="125">
        <f t="shared" ca="1" si="12"/>
        <v>-2.1634896503333156E-3</v>
      </c>
      <c r="AJ37" s="127">
        <f ca="1" xml:space="preserve"> RTD("cqg.rtd",,"StudyData","Close("&amp;$G$10&amp;") when (LocalMonth("&amp;$G$10&amp;")="&amp;$B$1&amp;" And LocalDay("&amp;$G$10&amp;")="&amp;$A$1&amp;" And LocalHour("&amp;$G$10&amp;")="&amp;K37&amp;" And LocalMinute("&amp;$G$10&amp;")="&amp;L37&amp;")", "Bar", "", "Close","A5C", "0", "all", "", "","True",,)</f>
        <v>1703.6</v>
      </c>
      <c r="AK37" s="99">
        <f t="shared" ca="1" si="20"/>
        <v>1.0438908659549174E-2</v>
      </c>
      <c r="AL37" s="125">
        <f t="shared" ca="1" si="13"/>
        <v>1.0438908659549174E-2</v>
      </c>
      <c r="AN37" s="99" t="str">
        <f t="shared" si="14"/>
        <v>00</v>
      </c>
    </row>
    <row r="38" spans="9:40" x14ac:dyDescent="0.2">
      <c r="I38" s="99" t="str">
        <f t="shared" si="0"/>
        <v>10:05</v>
      </c>
      <c r="J38" s="99">
        <f ca="1" xml:space="preserve"> RTD("cqg.rtd",,"StudyData","Close("&amp;$G$2&amp;") when (LocalMonth("&amp;$G$2&amp;")="&amp;$B$1&amp;" And LocalDay("&amp;$G$2&amp;")="&amp;$A$1&amp;" And LocalHour("&amp;$G$2&amp;")="&amp;K38&amp;" And LocalMinute("&amp;$G$2&amp;")="&amp;L38&amp;")", "Bar", "", "Close","A5C", "0", "all", "", "","True",,)</f>
        <v>1.3785000000000001</v>
      </c>
      <c r="K38" s="99">
        <f t="shared" si="23"/>
        <v>10</v>
      </c>
      <c r="L38" s="99">
        <f t="shared" si="15"/>
        <v>5</v>
      </c>
      <c r="M38" s="99">
        <f t="shared" ca="1" si="1"/>
        <v>4.3715846994535554E-3</v>
      </c>
      <c r="N38" s="125">
        <f t="shared" ca="1" si="2"/>
        <v>4.3715846994535554E-3</v>
      </c>
      <c r="O38" s="126">
        <f ca="1" xml:space="preserve"> RTD("cqg.rtd",,"StudyData","Close("&amp;$G$3&amp;") when (LocalMonth("&amp;$G$3&amp;")="&amp;$B$1&amp;" And LocalDay("&amp;$G$3&amp;")="&amp;$A$1&amp;" And LocalHour("&amp;$G$3&amp;")="&amp;K38&amp;" And LocalMinute("&amp;$G$3&amp;")="&amp;L38&amp;")", "Bar", "", "Close","A5C", "0", "all", "", "","True",,)</f>
        <v>1.1758999999999999</v>
      </c>
      <c r="P38" s="99">
        <f t="shared" ca="1" si="3"/>
        <v>1.9597818677573012E-3</v>
      </c>
      <c r="Q38" s="125">
        <f t="shared" ca="1" si="4"/>
        <v>1.9597818677573012E-3</v>
      </c>
      <c r="R38" s="126">
        <f ca="1" xml:space="preserve"> RTD("cqg.rtd",,"StudyData","Close("&amp;$G$4&amp;") when (LocalMonth("&amp;$G$4&amp;")="&amp;$B$1&amp;" And LocalDay("&amp;$G$4&amp;")="&amp;$A$1&amp;" And LocalHour("&amp;$G$4&amp;")="&amp;K38&amp;" And LocalMinute("&amp;$G$4&amp;")="&amp;L38&amp;")", "Bar", "", "Close","A5C", "0", "all", "", "","True",,)</f>
        <v>9.0570000000000008E-3</v>
      </c>
      <c r="S38" s="99">
        <f t="shared" ca="1" si="5"/>
        <v>-1.2681259304184107E-3</v>
      </c>
      <c r="T38" s="125">
        <f t="shared" ca="1" si="6"/>
        <v>-1.2681259304184107E-3</v>
      </c>
      <c r="U38" s="126">
        <f ca="1" xml:space="preserve"> RTD("cqg.rtd",,"StudyData","Close("&amp;$G$5&amp;") when (LocalMonth("&amp;$G$5&amp;")="&amp;$B$1&amp;" And LocalDay("&amp;$G$5&amp;")="&amp;$A$1&amp;" And LocalHour("&amp;$G$5&amp;")="&amp;K38&amp;" And LocalMinute("&amp;$G$5&amp;")="&amp;L38&amp;")", "Bar", "", "Close","A5C", "0", "all", "", "","True",,)</f>
        <v>0.76175000000000004</v>
      </c>
      <c r="V38" s="99">
        <f t="shared" ca="1" si="16"/>
        <v>3.292723081988881E-3</v>
      </c>
      <c r="W38" s="125">
        <f t="shared" ca="1" si="7"/>
        <v>3.292723081988881E-3</v>
      </c>
      <c r="X38" s="126">
        <f ca="1" xml:space="preserve"> RTD("cqg.rtd",,"StudyData","Close("&amp;$G$6&amp;") when (LocalMonth("&amp;$G$6&amp;")="&amp;$B$1&amp;" And LocalDay("&amp;$G$6&amp;")="&amp;$A$1&amp;" And LocalHour("&amp;$G$6&amp;")="&amp;K38&amp;" And LocalMinute("&amp;$G$6&amp;")="&amp;L38&amp;")", "Bar", "", "Close","A5C", "0", "all", "", "","True",,)</f>
        <v>0.79525000000000001</v>
      </c>
      <c r="Y38" s="99">
        <f t="shared" ca="1" si="17"/>
        <v>4.4840217254011033E-3</v>
      </c>
      <c r="Z38" s="125">
        <f t="shared" ca="1" si="8"/>
        <v>4.4840217254011033E-3</v>
      </c>
      <c r="AA38" s="126">
        <f ca="1" xml:space="preserve"> RTD("cqg.rtd",,"StudyData","Close("&amp;$G$7&amp;") when (LocalMonth("&amp;$G$7&amp;")="&amp;$B$1&amp;" And LocalDay("&amp;$G$7&amp;")="&amp;$A$1&amp;" And LocalHour("&amp;$G$7&amp;")="&amp;K38&amp;" And LocalMinute("&amp;$G$7&amp;")="&amp;L38&amp;")", "Bar", "", "Close","A5C", "0", "all", "", "","True",,)</f>
        <v>1.0632999999999999</v>
      </c>
      <c r="AB38" s="99">
        <f t="shared" ca="1" si="18"/>
        <v>-1.8805829807238175E-4</v>
      </c>
      <c r="AC38" s="125">
        <f t="shared" ca="1" si="9"/>
        <v>-1.8805829807238175E-4</v>
      </c>
      <c r="AD38" s="126">
        <f ca="1" xml:space="preserve"> RTD("cqg.rtd",,"StudyData","Close("&amp;$G$8&amp;") when (LocalMonth("&amp;$G$8&amp;")="&amp;$B$1&amp;" And LocalDay("&amp;$G$8&amp;")="&amp;$A$1&amp;" And LocalHour("&amp;$G$8&amp;")="&amp;K38&amp;" And LocalMinute("&amp;$G$8&amp;")="&amp;L38&amp;")", "Bar", "", "Close","A5C", "0", "all", "", "","True",,)</f>
        <v>0.69969999999999999</v>
      </c>
      <c r="AE38" s="99">
        <f t="shared" ca="1" si="19"/>
        <v>3.0103211009174179E-3</v>
      </c>
      <c r="AF38" s="125">
        <f t="shared" ca="1" si="10"/>
        <v>3.0103211009174179E-3</v>
      </c>
      <c r="AG38" s="126">
        <f ca="1" xml:space="preserve"> RTD("cqg.rtd",,"StudyData","Close("&amp;$G$9&amp;") when (LocalMonth("&amp;$G$9&amp;")="&amp;$B$1&amp;" And LocalDay("&amp;$G$9&amp;")="&amp;$A$1&amp;" And LocalHour("&amp;$G$9&amp;")="&amp;K38&amp;" And LocalMinute("&amp;$G$9&amp;")="&amp;L38&amp;")", "Bar", "", "Close","A5C", "0", "all", "", "","True",,)</f>
        <v>0.85299999999999998</v>
      </c>
      <c r="AH38" s="99">
        <f t="shared" ca="1" si="11"/>
        <v>-2.4558531165945396E-3</v>
      </c>
      <c r="AI38" s="125">
        <f t="shared" ca="1" si="12"/>
        <v>-2.4558531165945396E-3</v>
      </c>
      <c r="AJ38" s="127">
        <f ca="1" xml:space="preserve"> RTD("cqg.rtd",,"StudyData","Close("&amp;$G$10&amp;") when (LocalMonth("&amp;$G$10&amp;")="&amp;$B$1&amp;" And LocalDay("&amp;$G$10&amp;")="&amp;$A$1&amp;" And LocalHour("&amp;$G$10&amp;")="&amp;K38&amp;" And LocalMinute("&amp;$G$10&amp;")="&amp;L38&amp;")", "Bar", "", "Close","A5C", "0", "all", "", "","True",,)</f>
        <v>1703.7</v>
      </c>
      <c r="AK38" s="99">
        <f t="shared" ca="1" si="20"/>
        <v>1.0498220640569421E-2</v>
      </c>
      <c r="AL38" s="125">
        <f t="shared" ca="1" si="13"/>
        <v>1.0498220640569421E-2</v>
      </c>
      <c r="AN38" s="99" t="str">
        <f t="shared" si="14"/>
        <v>05</v>
      </c>
    </row>
    <row r="39" spans="9:40" x14ac:dyDescent="0.2">
      <c r="I39" s="99" t="str">
        <f t="shared" si="0"/>
        <v>10:10</v>
      </c>
      <c r="J39" s="99">
        <f ca="1" xml:space="preserve"> RTD("cqg.rtd",,"StudyData","Close("&amp;$G$2&amp;") when (LocalMonth("&amp;$G$2&amp;")="&amp;$B$1&amp;" And LocalDay("&amp;$G$2&amp;")="&amp;$A$1&amp;" And LocalHour("&amp;$G$2&amp;")="&amp;K39&amp;" And LocalMinute("&amp;$G$2&amp;")="&amp;L39&amp;")", "Bar", "", "Close","A5C", "0", "all", "", "","True",,)</f>
        <v>1.3789</v>
      </c>
      <c r="K39" s="99">
        <f t="shared" si="23"/>
        <v>10</v>
      </c>
      <c r="L39" s="99">
        <f t="shared" si="15"/>
        <v>10</v>
      </c>
      <c r="M39" s="99">
        <f t="shared" ca="1" si="1"/>
        <v>4.6630236794170934E-3</v>
      </c>
      <c r="N39" s="125">
        <f t="shared" ca="1" si="2"/>
        <v>4.6630236794170934E-3</v>
      </c>
      <c r="O39" s="126">
        <f ca="1" xml:space="preserve"> RTD("cqg.rtd",,"StudyData","Close("&amp;$G$3&amp;") when (LocalMonth("&amp;$G$3&amp;")="&amp;$B$1&amp;" And LocalDay("&amp;$G$3&amp;")="&amp;$A$1&amp;" And LocalHour("&amp;$G$3&amp;")="&amp;K39&amp;" And LocalMinute("&amp;$G$3&amp;")="&amp;L39&amp;")", "Bar", "", "Close","A5C", "0", "all", "", "","True",,)</f>
        <v>1.1760999999999999</v>
      </c>
      <c r="P39" s="99">
        <f t="shared" ca="1" si="3"/>
        <v>2.1301976823448763E-3</v>
      </c>
      <c r="Q39" s="125">
        <f t="shared" ca="1" si="4"/>
        <v>2.1301976823448763E-3</v>
      </c>
      <c r="R39" s="126">
        <f ca="1" xml:space="preserve"> RTD("cqg.rtd",,"StudyData","Close("&amp;$G$4&amp;") when (LocalMonth("&amp;$G$4&amp;")="&amp;$B$1&amp;" And LocalDay("&amp;$G$4&amp;")="&amp;$A$1&amp;" And LocalHour("&amp;$G$4&amp;")="&amp;K39&amp;" And LocalMinute("&amp;$G$4&amp;")="&amp;L39&amp;")", "Bar", "", "Close","A5C", "0", "all", "", "","True",,)</f>
        <v>9.0574999999999996E-3</v>
      </c>
      <c r="S39" s="99">
        <f t="shared" ca="1" si="5"/>
        <v>-1.2129900204003521E-3</v>
      </c>
      <c r="T39" s="125">
        <f t="shared" ca="1" si="6"/>
        <v>-1.2129900204003521E-3</v>
      </c>
      <c r="U39" s="126">
        <f ca="1" xml:space="preserve"> RTD("cqg.rtd",,"StudyData","Close("&amp;$G$5&amp;") when (LocalMonth("&amp;$G$5&amp;")="&amp;$B$1&amp;" And LocalDay("&amp;$G$5&amp;")="&amp;$A$1&amp;" And LocalHour("&amp;$G$5&amp;")="&amp;K39&amp;" And LocalMinute("&amp;$G$5&amp;")="&amp;L39&amp;")", "Bar", "", "Close","A5C", "0", "all", "", "","True",,)</f>
        <v>0.76175000000000004</v>
      </c>
      <c r="V39" s="99">
        <f t="shared" ca="1" si="16"/>
        <v>3.292723081988881E-3</v>
      </c>
      <c r="W39" s="125">
        <f t="shared" ca="1" si="7"/>
        <v>3.292723081988881E-3</v>
      </c>
      <c r="X39" s="126">
        <f ca="1" xml:space="preserve"> RTD("cqg.rtd",,"StudyData","Close("&amp;$G$6&amp;") when (LocalMonth("&amp;$G$6&amp;")="&amp;$B$1&amp;" And LocalDay("&amp;$G$6&amp;")="&amp;$A$1&amp;" And LocalHour("&amp;$G$6&amp;")="&amp;K39&amp;" And LocalMinute("&amp;$G$6&amp;")="&amp;L39&amp;")", "Bar", "", "Close","A5C", "0", "all", "", "","True",,)</f>
        <v>0.79544999999999999</v>
      </c>
      <c r="Y39" s="99">
        <f t="shared" ca="1" si="17"/>
        <v>4.7366426676771897E-3</v>
      </c>
      <c r="Z39" s="125">
        <f t="shared" ca="1" si="8"/>
        <v>4.7366426676771897E-3</v>
      </c>
      <c r="AA39" s="126">
        <f ca="1" xml:space="preserve"> RTD("cqg.rtd",,"StudyData","Close("&amp;$G$7&amp;") when (LocalMonth("&amp;$G$7&amp;")="&amp;$B$1&amp;" And LocalDay("&amp;$G$7&amp;")="&amp;$A$1&amp;" And LocalHour("&amp;$G$7&amp;")="&amp;K39&amp;" And LocalMinute("&amp;$G$7&amp;")="&amp;L39&amp;")", "Bar", "", "Close","A5C", "0", "all", "", "","True",,)</f>
        <v>1.0636000000000001</v>
      </c>
      <c r="AB39" s="99">
        <f t="shared" ca="1" si="18"/>
        <v>9.4029149036399667E-5</v>
      </c>
      <c r="AC39" s="125">
        <f t="shared" ca="1" si="9"/>
        <v>9.4029149036399667E-5</v>
      </c>
      <c r="AD39" s="126">
        <f ca="1" xml:space="preserve"> RTD("cqg.rtd",,"StudyData","Close("&amp;$G$8&amp;") when (LocalMonth("&amp;$G$8&amp;")="&amp;$B$1&amp;" And LocalDay("&amp;$G$8&amp;")="&amp;$A$1&amp;" And LocalHour("&amp;$G$8&amp;")="&amp;K39&amp;" And LocalMinute("&amp;$G$8&amp;")="&amp;L39&amp;")", "Bar", "", "Close","A5C", "0", "all", "", "","True",,)</f>
        <v>0.69969999999999999</v>
      </c>
      <c r="AE39" s="99">
        <f t="shared" ca="1" si="19"/>
        <v>3.0103211009174179E-3</v>
      </c>
      <c r="AF39" s="125">
        <f t="shared" ca="1" si="10"/>
        <v>3.0103211009174179E-3</v>
      </c>
      <c r="AG39" s="126">
        <f ca="1" xml:space="preserve"> RTD("cqg.rtd",,"StudyData","Close("&amp;$G$9&amp;") when (LocalMonth("&amp;$G$9&amp;")="&amp;$B$1&amp;" And LocalDay("&amp;$G$9&amp;")="&amp;$A$1&amp;" And LocalHour("&amp;$G$9&amp;")="&amp;K39&amp;" And LocalMinute("&amp;$G$9&amp;")="&amp;L39&amp;")", "Bar", "", "Close","A5C", "0", "all", "", "","True",,)</f>
        <v>0.85299999999999998</v>
      </c>
      <c r="AH39" s="99">
        <f t="shared" ca="1" si="11"/>
        <v>-2.4558531165945396E-3</v>
      </c>
      <c r="AI39" s="125">
        <f t="shared" ca="1" si="12"/>
        <v>-2.4558531165945396E-3</v>
      </c>
      <c r="AJ39" s="127">
        <f ca="1" xml:space="preserve"> RTD("cqg.rtd",,"StudyData","Close("&amp;$G$10&amp;") when (LocalMonth("&amp;$G$10&amp;")="&amp;$B$1&amp;" And LocalDay("&amp;$G$10&amp;")="&amp;$A$1&amp;" And LocalHour("&amp;$G$10&amp;")="&amp;K39&amp;" And LocalMinute("&amp;$G$10&amp;")="&amp;L39&amp;")", "Bar", "", "Close","A5C", "0", "all", "", "","True",,)</f>
        <v>1705.1</v>
      </c>
      <c r="AK39" s="99">
        <f t="shared" ca="1" si="20"/>
        <v>1.1328588374851666E-2</v>
      </c>
      <c r="AL39" s="125">
        <f t="shared" ca="1" si="13"/>
        <v>1.1328588374851666E-2</v>
      </c>
      <c r="AN39" s="99">
        <f t="shared" si="14"/>
        <v>10</v>
      </c>
    </row>
    <row r="40" spans="9:40" x14ac:dyDescent="0.2">
      <c r="I40" s="99" t="str">
        <f t="shared" si="0"/>
        <v>10:15</v>
      </c>
      <c r="J40" s="99">
        <f ca="1" xml:space="preserve"> RTD("cqg.rtd",,"StudyData","Close("&amp;$G$2&amp;") when (LocalMonth("&amp;$G$2&amp;")="&amp;$B$1&amp;" And LocalDay("&amp;$G$2&amp;")="&amp;$A$1&amp;" And LocalHour("&amp;$G$2&amp;")="&amp;K40&amp;" And LocalMinute("&amp;$G$2&amp;")="&amp;L40&amp;")", "Bar", "", "Close","A5C", "0", "all", "", "","True",,)</f>
        <v>1.3784000000000001</v>
      </c>
      <c r="K40" s="99">
        <f t="shared" si="23"/>
        <v>10</v>
      </c>
      <c r="L40" s="99">
        <f t="shared" si="15"/>
        <v>15</v>
      </c>
      <c r="M40" s="99">
        <f t="shared" ca="1" si="1"/>
        <v>4.2987249544626715E-3</v>
      </c>
      <c r="N40" s="125">
        <f t="shared" ca="1" si="2"/>
        <v>4.2987249544626715E-3</v>
      </c>
      <c r="O40" s="126">
        <f ca="1" xml:space="preserve"> RTD("cqg.rtd",,"StudyData","Close("&amp;$G$3&amp;") when (LocalMonth("&amp;$G$3&amp;")="&amp;$B$1&amp;" And LocalDay("&amp;$G$3&amp;")="&amp;$A$1&amp;" And LocalHour("&amp;$G$3&amp;")="&amp;K40&amp;" And LocalMinute("&amp;$G$3&amp;")="&amp;L40&amp;")", "Bar", "", "Close","A5C", "0", "all", "", "","True",,)</f>
        <v>1.1754</v>
      </c>
      <c r="P40" s="99">
        <f t="shared" ca="1" si="3"/>
        <v>1.533742331288364E-3</v>
      </c>
      <c r="Q40" s="125">
        <f t="shared" ca="1" si="4"/>
        <v>1.533742331288364E-3</v>
      </c>
      <c r="R40" s="126">
        <f ca="1" xml:space="preserve"> RTD("cqg.rtd",,"StudyData","Close("&amp;$G$4&amp;") when (LocalMonth("&amp;$G$4&amp;")="&amp;$B$1&amp;" And LocalDay("&amp;$G$4&amp;")="&amp;$A$1&amp;" And LocalHour("&amp;$G$4&amp;")="&amp;K40&amp;" And LocalMinute("&amp;$G$4&amp;")="&amp;L40&amp;")", "Bar", "", "Close","A5C", "0", "all", "", "","True",,)</f>
        <v>9.0530000000000003E-3</v>
      </c>
      <c r="S40" s="99">
        <f t="shared" ca="1" si="5"/>
        <v>-1.709213210564028E-3</v>
      </c>
      <c r="T40" s="125">
        <f t="shared" ca="1" si="6"/>
        <v>-1.709213210564028E-3</v>
      </c>
      <c r="U40" s="126">
        <f ca="1" xml:space="preserve"> RTD("cqg.rtd",,"StudyData","Close("&amp;$G$5&amp;") when (LocalMonth("&amp;$G$5&amp;")="&amp;$B$1&amp;" And LocalDay("&amp;$G$5&amp;")="&amp;$A$1&amp;" And LocalHour("&amp;$G$5&amp;")="&amp;K40&amp;" And LocalMinute("&amp;$G$5&amp;")="&amp;L40&amp;")", "Bar", "", "Close","A5C", "0", "all", "", "","True",,)</f>
        <v>0.76134999999999997</v>
      </c>
      <c r="V40" s="99">
        <f t="shared" ca="1" si="16"/>
        <v>2.765887388870584E-3</v>
      </c>
      <c r="W40" s="125">
        <f t="shared" ca="1" si="7"/>
        <v>2.765887388870584E-3</v>
      </c>
      <c r="X40" s="126">
        <f ca="1" xml:space="preserve"> RTD("cqg.rtd",,"StudyData","Close("&amp;$G$6&amp;") when (LocalMonth("&amp;$G$6&amp;")="&amp;$B$1&amp;" And LocalDay("&amp;$G$6&amp;")="&amp;$A$1&amp;" And LocalHour("&amp;$G$6&amp;")="&amp;K40&amp;" And LocalMinute("&amp;$G$6&amp;")="&amp;L40&amp;")", "Bar", "", "Close","A5C", "0", "all", "", "","True",,)</f>
        <v>0.79530000000000001</v>
      </c>
      <c r="Y40" s="99">
        <f t="shared" ca="1" si="17"/>
        <v>4.5471769609701247E-3</v>
      </c>
      <c r="Z40" s="125">
        <f t="shared" ca="1" si="8"/>
        <v>4.5471769609701247E-3</v>
      </c>
      <c r="AA40" s="126">
        <f ca="1" xml:space="preserve"> RTD("cqg.rtd",,"StudyData","Close("&amp;$G$7&amp;") when (LocalMonth("&amp;$G$7&amp;")="&amp;$B$1&amp;" And LocalDay("&amp;$G$7&amp;")="&amp;$A$1&amp;" And LocalHour("&amp;$G$7&amp;")="&amp;K40&amp;" And LocalMinute("&amp;$G$7&amp;")="&amp;L40&amp;")", "Bar", "", "Close","A5C", "0", "all", "", "","True",,)</f>
        <v>1.0630999999999999</v>
      </c>
      <c r="AB40" s="99">
        <f t="shared" ca="1" si="18"/>
        <v>-3.7611659614476351E-4</v>
      </c>
      <c r="AC40" s="125">
        <f t="shared" ca="1" si="9"/>
        <v>-3.7611659614476351E-4</v>
      </c>
      <c r="AD40" s="126">
        <f ca="1" xml:space="preserve"> RTD("cqg.rtd",,"StudyData","Close("&amp;$G$8&amp;") when (LocalMonth("&amp;$G$8&amp;")="&amp;$B$1&amp;" And LocalDay("&amp;$G$8&amp;")="&amp;$A$1&amp;" And LocalHour("&amp;$G$8&amp;")="&amp;K40&amp;" And LocalMinute("&amp;$G$8&amp;")="&amp;L40&amp;")", "Bar", "", "Close","A5C", "0", "all", "", "","True",,)</f>
        <v>0.69920000000000004</v>
      </c>
      <c r="AE40" s="99">
        <f t="shared" ca="1" si="19"/>
        <v>2.2935779816514418E-3</v>
      </c>
      <c r="AF40" s="125">
        <f t="shared" ca="1" si="10"/>
        <v>2.2935779816514418E-3</v>
      </c>
      <c r="AG40" s="126">
        <f ca="1" xml:space="preserve"> RTD("cqg.rtd",,"StudyData","Close("&amp;$G$9&amp;") when (LocalMonth("&amp;$G$9&amp;")="&amp;$B$1&amp;" And LocalDay("&amp;$G$9&amp;")="&amp;$A$1&amp;" And LocalHour("&amp;$G$9&amp;")="&amp;K40&amp;" And LocalMinute("&amp;$G$9&amp;")="&amp;L40&amp;")", "Bar", "", "Close","A5C", "0", "all", "", "","True",,)</f>
        <v>0.85270000000000001</v>
      </c>
      <c r="AH40" s="99">
        <f t="shared" ca="1" si="11"/>
        <v>-2.8066892761080082E-3</v>
      </c>
      <c r="AI40" s="125">
        <f t="shared" ca="1" si="12"/>
        <v>-2.8066892761080082E-3</v>
      </c>
      <c r="AJ40" s="127">
        <f ca="1" xml:space="preserve"> RTD("cqg.rtd",,"StudyData","Close("&amp;$G$10&amp;") when (LocalMonth("&amp;$G$10&amp;")="&amp;$B$1&amp;" And LocalDay("&amp;$G$10&amp;")="&amp;$A$1&amp;" And LocalHour("&amp;$G$10&amp;")="&amp;K40&amp;" And LocalMinute("&amp;$G$10&amp;")="&amp;L40&amp;")", "Bar", "", "Close","A5C", "0", "all", "", "","True",,)</f>
        <v>1704.5</v>
      </c>
      <c r="AK40" s="99">
        <f t="shared" ca="1" si="20"/>
        <v>1.0972716488730723E-2</v>
      </c>
      <c r="AL40" s="125">
        <f t="shared" ca="1" si="13"/>
        <v>1.0972716488730723E-2</v>
      </c>
      <c r="AN40" s="99">
        <f t="shared" si="14"/>
        <v>15</v>
      </c>
    </row>
    <row r="41" spans="9:40" x14ac:dyDescent="0.2">
      <c r="I41" s="99" t="str">
        <f t="shared" si="0"/>
        <v>10:20</v>
      </c>
      <c r="J41" s="99">
        <f ca="1" xml:space="preserve"> RTD("cqg.rtd",,"StudyData","Close("&amp;$G$2&amp;") when (LocalMonth("&amp;$G$2&amp;")="&amp;$B$1&amp;" And LocalDay("&amp;$G$2&amp;")="&amp;$A$1&amp;" And LocalHour("&amp;$G$2&amp;")="&amp;K41&amp;" And LocalMinute("&amp;$G$2&amp;")="&amp;L41&amp;")", "Bar", "", "Close","A5C", "0", "all", "", "","True",,)</f>
        <v>1.3781000000000001</v>
      </c>
      <c r="K41" s="99">
        <f t="shared" ref="K41:K53" si="24">IF(L41=0,K40+1,K40)</f>
        <v>10</v>
      </c>
      <c r="L41" s="99">
        <f t="shared" si="15"/>
        <v>20</v>
      </c>
      <c r="M41" s="99">
        <f t="shared" ca="1" si="1"/>
        <v>4.0801457194900173E-3</v>
      </c>
      <c r="N41" s="125">
        <f t="shared" ca="1" si="2"/>
        <v>4.0801457194900173E-3</v>
      </c>
      <c r="O41" s="126">
        <f ca="1" xml:space="preserve"> RTD("cqg.rtd",,"StudyData","Close("&amp;$G$3&amp;") when (LocalMonth("&amp;$G$3&amp;")="&amp;$B$1&amp;" And LocalDay("&amp;$G$3&amp;")="&amp;$A$1&amp;" And LocalHour("&amp;$G$3&amp;")="&amp;K41&amp;" And LocalMinute("&amp;$G$3&amp;")="&amp;L41&amp;")", "Bar", "", "Close","A5C", "0", "all", "", "","True",,)</f>
        <v>1.1754</v>
      </c>
      <c r="P41" s="99">
        <f t="shared" ca="1" si="3"/>
        <v>1.533742331288364E-3</v>
      </c>
      <c r="Q41" s="125">
        <f t="shared" ca="1" si="4"/>
        <v>1.533742331288364E-3</v>
      </c>
      <c r="R41" s="126">
        <f ca="1" xml:space="preserve"> RTD("cqg.rtd",,"StudyData","Close("&amp;$G$4&amp;") when (LocalMonth("&amp;$G$4&amp;")="&amp;$B$1&amp;" And LocalDay("&amp;$G$4&amp;")="&amp;$A$1&amp;" And LocalHour("&amp;$G$4&amp;")="&amp;K41&amp;" And LocalMinute("&amp;$G$4&amp;")="&amp;L41&amp;")", "Bar", "", "Close","A5C", "0", "all", "", "","True",,)</f>
        <v>9.0500000000000008E-3</v>
      </c>
      <c r="S41" s="99">
        <f t="shared" ca="1" si="5"/>
        <v>-2.0400286706731456E-3</v>
      </c>
      <c r="T41" s="125">
        <f t="shared" ca="1" si="6"/>
        <v>-2.0400286706731456E-3</v>
      </c>
      <c r="U41" s="126">
        <f ca="1" xml:space="preserve"> RTD("cqg.rtd",,"StudyData","Close("&amp;$G$5&amp;") when (LocalMonth("&amp;$G$5&amp;")="&amp;$B$1&amp;" And LocalDay("&amp;$G$5&amp;")="&amp;$A$1&amp;" And LocalHour("&amp;$G$5&amp;")="&amp;K41&amp;" And LocalMinute("&amp;$G$5&amp;")="&amp;L41&amp;")", "Bar", "", "Close","A5C", "0", "all", "", "","True",,)</f>
        <v>0.76119999999999999</v>
      </c>
      <c r="V41" s="99">
        <f t="shared" ca="1" si="16"/>
        <v>2.5683240039512775E-3</v>
      </c>
      <c r="W41" s="125">
        <f t="shared" ca="1" si="7"/>
        <v>2.5683240039512775E-3</v>
      </c>
      <c r="X41" s="126">
        <f ca="1" xml:space="preserve"> RTD("cqg.rtd",,"StudyData","Close("&amp;$G$6&amp;") when (LocalMonth("&amp;$G$6&amp;")="&amp;$B$1&amp;" And LocalDay("&amp;$G$6&amp;")="&amp;$A$1&amp;" And LocalHour("&amp;$G$6&amp;")="&amp;K41&amp;" And LocalMinute("&amp;$G$6&amp;")="&amp;L41&amp;")", "Bar", "", "Close","A5C", "0", "all", "", "","True",,)</f>
        <v>0.79505000000000003</v>
      </c>
      <c r="Y41" s="99">
        <f t="shared" ca="1" si="17"/>
        <v>4.231400783125016E-3</v>
      </c>
      <c r="Z41" s="125">
        <f t="shared" ca="1" si="8"/>
        <v>4.231400783125016E-3</v>
      </c>
      <c r="AA41" s="126">
        <f ca="1" xml:space="preserve"> RTD("cqg.rtd",,"StudyData","Close("&amp;$G$7&amp;") when (LocalMonth("&amp;$G$7&amp;")="&amp;$B$1&amp;" And LocalDay("&amp;$G$7&amp;")="&amp;$A$1&amp;" And LocalHour("&amp;$G$7&amp;")="&amp;K41&amp;" And LocalMinute("&amp;$G$7&amp;")="&amp;L41&amp;")", "Bar", "", "Close","A5C", "0", "all", "", "","True",,)</f>
        <v>1.0631999999999999</v>
      </c>
      <c r="AB41" s="99">
        <f t="shared" ca="1" si="18"/>
        <v>-2.8208744710857264E-4</v>
      </c>
      <c r="AC41" s="125">
        <f t="shared" ca="1" si="9"/>
        <v>-2.8208744710857264E-4</v>
      </c>
      <c r="AD41" s="126">
        <f ca="1" xml:space="preserve"> RTD("cqg.rtd",,"StudyData","Close("&amp;$G$8&amp;") when (LocalMonth("&amp;$G$8&amp;")="&amp;$B$1&amp;" And LocalDay("&amp;$G$8&amp;")="&amp;$A$1&amp;" And LocalHour("&amp;$G$8&amp;")="&amp;K41&amp;" And LocalMinute("&amp;$G$8&amp;")="&amp;L41&amp;")", "Bar", "", "Close","A5C", "0", "all", "", "","True",,)</f>
        <v>0.69879999999999998</v>
      </c>
      <c r="AE41" s="99">
        <f t="shared" ca="1" si="19"/>
        <v>1.7201834862385018E-3</v>
      </c>
      <c r="AF41" s="125">
        <f t="shared" ca="1" si="10"/>
        <v>1.7201834862385018E-3</v>
      </c>
      <c r="AG41" s="126">
        <f ca="1" xml:space="preserve"> RTD("cqg.rtd",,"StudyData","Close("&amp;$G$9&amp;") when (LocalMonth("&amp;$G$9&amp;")="&amp;$B$1&amp;" And LocalDay("&amp;$G$9&amp;")="&amp;$A$1&amp;" And LocalHour("&amp;$G$9&amp;")="&amp;K41&amp;" And LocalMinute("&amp;$G$9&amp;")="&amp;L41&amp;")", "Bar", "", "Close","A5C", "0", "all", "", "","True",,)</f>
        <v>0.85289999999999999</v>
      </c>
      <c r="AH41" s="99">
        <f t="shared" ca="1" si="11"/>
        <v>-2.5727985030990293E-3</v>
      </c>
      <c r="AI41" s="125">
        <f t="shared" ca="1" si="12"/>
        <v>-2.5727985030990293E-3</v>
      </c>
      <c r="AJ41" s="127">
        <f ca="1" xml:space="preserve"> RTD("cqg.rtd",,"StudyData","Close("&amp;$G$10&amp;") when (LocalMonth("&amp;$G$10&amp;")="&amp;$B$1&amp;" And LocalDay("&amp;$G$10&amp;")="&amp;$A$1&amp;" And LocalHour("&amp;$G$10&amp;")="&amp;K41&amp;" And LocalMinute("&amp;$G$10&amp;")="&amp;L41&amp;")", "Bar", "", "Close","A5C", "0", "all", "", "","True",,)</f>
        <v>1704.6</v>
      </c>
      <c r="AK41" s="99">
        <f t="shared" ca="1" si="20"/>
        <v>1.1032028469750836E-2</v>
      </c>
      <c r="AL41" s="125">
        <f t="shared" ca="1" si="13"/>
        <v>1.1032028469750836E-2</v>
      </c>
      <c r="AN41" s="99">
        <f t="shared" si="14"/>
        <v>20</v>
      </c>
    </row>
    <row r="42" spans="9:40" x14ac:dyDescent="0.2">
      <c r="I42" s="99" t="str">
        <f t="shared" si="0"/>
        <v>10:25</v>
      </c>
      <c r="J42" s="99">
        <f ca="1" xml:space="preserve"> RTD("cqg.rtd",,"StudyData","Close("&amp;$G$2&amp;") when (LocalMonth("&amp;$G$2&amp;")="&amp;$B$1&amp;" And LocalDay("&amp;$G$2&amp;")="&amp;$A$1&amp;" And LocalHour("&amp;$G$2&amp;")="&amp;K42&amp;" And LocalMinute("&amp;$G$2&amp;")="&amp;L42&amp;")", "Bar", "", "Close","A5C", "0", "all", "", "","True",,)</f>
        <v>1.3779999999999999</v>
      </c>
      <c r="K42" s="99">
        <f t="shared" si="24"/>
        <v>10</v>
      </c>
      <c r="L42" s="99">
        <f t="shared" si="15"/>
        <v>25</v>
      </c>
      <c r="M42" s="99">
        <f t="shared" ca="1" si="1"/>
        <v>4.0072859744989713E-3</v>
      </c>
      <c r="N42" s="125">
        <f t="shared" ca="1" si="2"/>
        <v>4.0072859744989713E-3</v>
      </c>
      <c r="O42" s="126">
        <f ca="1" xml:space="preserve"> RTD("cqg.rtd",,"StudyData","Close("&amp;$G$3&amp;") when (LocalMonth("&amp;$G$3&amp;")="&amp;$B$1&amp;" And LocalDay("&amp;$G$3&amp;")="&amp;$A$1&amp;" And LocalHour("&amp;$G$3&amp;")="&amp;K42&amp;" And LocalMinute("&amp;$G$3&amp;")="&amp;L42&amp;")", "Bar", "", "Close","A5C", "0", "all", "", "","True",,)</f>
        <v>1.1754</v>
      </c>
      <c r="P42" s="99">
        <f t="shared" ca="1" si="3"/>
        <v>1.533742331288364E-3</v>
      </c>
      <c r="Q42" s="125">
        <f t="shared" ca="1" si="4"/>
        <v>1.533742331288364E-3</v>
      </c>
      <c r="R42" s="126">
        <f ca="1" xml:space="preserve"> RTD("cqg.rtd",,"StudyData","Close("&amp;$G$4&amp;") when (LocalMonth("&amp;$G$4&amp;")="&amp;$B$1&amp;" And LocalDay("&amp;$G$4&amp;")="&amp;$A$1&amp;" And LocalHour("&amp;$G$4&amp;")="&amp;K42&amp;" And LocalMinute("&amp;$G$4&amp;")="&amp;L42&amp;")", "Bar", "", "Close","A5C", "0", "all", "", "","True",,)</f>
        <v>9.0480000000000005E-3</v>
      </c>
      <c r="S42" s="99">
        <f t="shared" ca="1" si="5"/>
        <v>-2.2605723107459539E-3</v>
      </c>
      <c r="T42" s="125">
        <f t="shared" ca="1" si="6"/>
        <v>-2.2605723107459539E-3</v>
      </c>
      <c r="U42" s="126">
        <f ca="1" xml:space="preserve"> RTD("cqg.rtd",,"StudyData","Close("&amp;$G$5&amp;") when (LocalMonth("&amp;$G$5&amp;")="&amp;$B$1&amp;" And LocalDay("&amp;$G$5&amp;")="&amp;$A$1&amp;" And LocalHour("&amp;$G$5&amp;")="&amp;K42&amp;" And LocalMinute("&amp;$G$5&amp;")="&amp;L42&amp;")", "Bar", "", "Close","A5C", "0", "all", "", "","True",,)</f>
        <v>0.76124999999999998</v>
      </c>
      <c r="V42" s="99">
        <f t="shared" ca="1" si="16"/>
        <v>2.6341784655910462E-3</v>
      </c>
      <c r="W42" s="125">
        <f t="shared" ca="1" si="7"/>
        <v>2.6341784655910462E-3</v>
      </c>
      <c r="X42" s="126">
        <f ca="1" xml:space="preserve"> RTD("cqg.rtd",,"StudyData","Close("&amp;$G$6&amp;") when (LocalMonth("&amp;$G$6&amp;")="&amp;$B$1&amp;" And LocalDay("&amp;$G$6&amp;")="&amp;$A$1&amp;" And LocalHour("&amp;$G$6&amp;")="&amp;K42&amp;" And LocalMinute("&amp;$G$6&amp;")="&amp;L42&amp;")", "Bar", "", "Close","A5C", "0", "all", "", "","True",,)</f>
        <v>0.79510000000000003</v>
      </c>
      <c r="Y42" s="99">
        <f t="shared" ca="1" si="17"/>
        <v>4.2945560186940382E-3</v>
      </c>
      <c r="Z42" s="125">
        <f t="shared" ca="1" si="8"/>
        <v>4.2945560186940382E-3</v>
      </c>
      <c r="AA42" s="126">
        <f ca="1" xml:space="preserve"> RTD("cqg.rtd",,"StudyData","Close("&amp;$G$7&amp;") when (LocalMonth("&amp;$G$7&amp;")="&amp;$B$1&amp;" And LocalDay("&amp;$G$7&amp;")="&amp;$A$1&amp;" And LocalHour("&amp;$G$7&amp;")="&amp;K42&amp;" And LocalMinute("&amp;$G$7&amp;")="&amp;L42&amp;")", "Bar", "", "Close","A5C", "0", "all", "", "","True",,)</f>
        <v>1.0629999999999999</v>
      </c>
      <c r="AB42" s="99">
        <f t="shared" ca="1" si="18"/>
        <v>-4.7014574518095437E-4</v>
      </c>
      <c r="AC42" s="125">
        <f t="shared" ca="1" si="9"/>
        <v>-4.7014574518095437E-4</v>
      </c>
      <c r="AD42" s="126">
        <f ca="1" xml:space="preserve"> RTD("cqg.rtd",,"StudyData","Close("&amp;$G$8&amp;") when (LocalMonth("&amp;$G$8&amp;")="&amp;$B$1&amp;" And LocalDay("&amp;$G$8&amp;")="&amp;$A$1&amp;" And LocalHour("&amp;$G$8&amp;")="&amp;K42&amp;" And LocalMinute("&amp;$G$8&amp;")="&amp;L42&amp;")", "Bar", "", "Close","A5C", "0", "all", "", "","True",,)</f>
        <v>0.69889999999999997</v>
      </c>
      <c r="AE42" s="99">
        <f t="shared" ca="1" si="19"/>
        <v>1.863532110091697E-3</v>
      </c>
      <c r="AF42" s="125">
        <f t="shared" ca="1" si="10"/>
        <v>1.863532110091697E-3</v>
      </c>
      <c r="AG42" s="126">
        <f ca="1" xml:space="preserve"> RTD("cqg.rtd",,"StudyData","Close("&amp;$G$9&amp;") when (LocalMonth("&amp;$G$9&amp;")="&amp;$B$1&amp;" And LocalDay("&amp;$G$9&amp;")="&amp;$A$1&amp;" And LocalHour("&amp;$G$9&amp;")="&amp;K42&amp;" And LocalMinute("&amp;$G$9&amp;")="&amp;L42&amp;")", "Bar", "", "Close","A5C", "0", "all", "", "","True",,)</f>
        <v>0.85275000000000001</v>
      </c>
      <c r="AH42" s="99">
        <f t="shared" ca="1" si="11"/>
        <v>-2.7482165828557636E-3</v>
      </c>
      <c r="AI42" s="125">
        <f t="shared" ca="1" si="12"/>
        <v>-2.7482165828557636E-3</v>
      </c>
      <c r="AJ42" s="127">
        <f ca="1" xml:space="preserve"> RTD("cqg.rtd",,"StudyData","Close("&amp;$G$10&amp;") when (LocalMonth("&amp;$G$10&amp;")="&amp;$B$1&amp;" And LocalDay("&amp;$G$10&amp;")="&amp;$A$1&amp;" And LocalHour("&amp;$G$10&amp;")="&amp;K42&amp;" And LocalMinute("&amp;$G$10&amp;")="&amp;L42&amp;")", "Bar", "", "Close","A5C", "0", "all", "", "","True",,)</f>
        <v>1704.8</v>
      </c>
      <c r="AK42" s="99">
        <f t="shared" ca="1" si="20"/>
        <v>1.1150652431791195E-2</v>
      </c>
      <c r="AL42" s="125">
        <f t="shared" ca="1" si="13"/>
        <v>1.1150652431791195E-2</v>
      </c>
      <c r="AN42" s="99">
        <f t="shared" si="14"/>
        <v>25</v>
      </c>
    </row>
    <row r="43" spans="9:40" x14ac:dyDescent="0.2">
      <c r="I43" s="99" t="str">
        <f t="shared" si="0"/>
        <v>10:30</v>
      </c>
      <c r="J43" s="99">
        <f ca="1" xml:space="preserve"> RTD("cqg.rtd",,"StudyData","Close("&amp;$G$2&amp;") when (LocalMonth("&amp;$G$2&amp;")="&amp;$B$1&amp;" And LocalDay("&amp;$G$2&amp;")="&amp;$A$1&amp;" And LocalHour("&amp;$G$2&amp;")="&amp;K43&amp;" And LocalMinute("&amp;$G$2&amp;")="&amp;L43&amp;")", "Bar", "", "Close","A5C", "0", "all", "", "","True",,)</f>
        <v>1.3783000000000001</v>
      </c>
      <c r="K43" s="99">
        <f t="shared" si="24"/>
        <v>10</v>
      </c>
      <c r="L43" s="99">
        <f t="shared" si="15"/>
        <v>30</v>
      </c>
      <c r="M43" s="99">
        <f t="shared" ca="1" si="1"/>
        <v>4.2258652094717868E-3</v>
      </c>
      <c r="N43" s="125">
        <f t="shared" ca="1" si="2"/>
        <v>4.2258652094717868E-3</v>
      </c>
      <c r="O43" s="126">
        <f ca="1" xml:space="preserve"> RTD("cqg.rtd",,"StudyData","Close("&amp;$G$3&amp;") when (LocalMonth("&amp;$G$3&amp;")="&amp;$B$1&amp;" And LocalDay("&amp;$G$3&amp;")="&amp;$A$1&amp;" And LocalHour("&amp;$G$3&amp;")="&amp;K43&amp;" And LocalMinute("&amp;$G$3&amp;")="&amp;L43&amp;")", "Bar", "", "Close","A5C", "0", "all", "", "","True",,)</f>
        <v>1.1750499999999999</v>
      </c>
      <c r="P43" s="99">
        <f t="shared" ca="1" si="3"/>
        <v>1.2355146557600132E-3</v>
      </c>
      <c r="Q43" s="125">
        <f t="shared" ca="1" si="4"/>
        <v>1.2355146557600132E-3</v>
      </c>
      <c r="R43" s="126">
        <f ca="1" xml:space="preserve"> RTD("cqg.rtd",,"StudyData","Close("&amp;$G$4&amp;") when (LocalMonth("&amp;$G$4&amp;")="&amp;$B$1&amp;" And LocalDay("&amp;$G$4&amp;")="&amp;$A$1&amp;" And LocalHour("&amp;$G$4&amp;")="&amp;K43&amp;" And LocalMinute("&amp;$G$4&amp;")="&amp;L43&amp;")", "Bar", "", "Close","A5C", "0", "all", "", "","True",,)</f>
        <v>9.0469999999999995E-3</v>
      </c>
      <c r="S43" s="99">
        <f t="shared" ca="1" si="5"/>
        <v>-2.3708441307824539E-3</v>
      </c>
      <c r="T43" s="125">
        <f t="shared" ca="1" si="6"/>
        <v>-2.3708441307824539E-3</v>
      </c>
      <c r="U43" s="126">
        <f ca="1" xml:space="preserve"> RTD("cqg.rtd",,"StudyData","Close("&amp;$G$5&amp;") when (LocalMonth("&amp;$G$5&amp;")="&amp;$B$1&amp;" And LocalDay("&amp;$G$5&amp;")="&amp;$A$1&amp;" And LocalHour("&amp;$G$5&amp;")="&amp;K43&amp;" And LocalMinute("&amp;$G$5&amp;")="&amp;L43&amp;")", "Bar", "", "Close","A5C", "0", "all", "", "","True",,)</f>
        <v>0.76095000000000002</v>
      </c>
      <c r="V43" s="99">
        <f t="shared" ca="1" si="16"/>
        <v>2.2390516957524332E-3</v>
      </c>
      <c r="W43" s="125">
        <f t="shared" ca="1" si="7"/>
        <v>2.2390516957524332E-3</v>
      </c>
      <c r="X43" s="126">
        <f ca="1" xml:space="preserve"> RTD("cqg.rtd",,"StudyData","Close("&amp;$G$6&amp;") when (LocalMonth("&amp;$G$6&amp;")="&amp;$B$1&amp;" And LocalDay("&amp;$G$6&amp;")="&amp;$A$1&amp;" And LocalHour("&amp;$G$6&amp;")="&amp;K43&amp;" And LocalMinute("&amp;$G$6&amp;")="&amp;L43&amp;")", "Bar", "", "Close","A5C", "0", "all", "", "","True",,)</f>
        <v>0.79515000000000002</v>
      </c>
      <c r="Y43" s="99">
        <f t="shared" ca="1" si="17"/>
        <v>4.3577112542630596E-3</v>
      </c>
      <c r="Z43" s="125">
        <f t="shared" ca="1" si="8"/>
        <v>4.3577112542630596E-3</v>
      </c>
      <c r="AA43" s="126">
        <f ca="1" xml:space="preserve"> RTD("cqg.rtd",,"StudyData","Close("&amp;$G$7&amp;") when (LocalMonth("&amp;$G$7&amp;")="&amp;$B$1&amp;" And LocalDay("&amp;$G$7&amp;")="&amp;$A$1&amp;" And LocalHour("&amp;$G$7&amp;")="&amp;K43&amp;" And LocalMinute("&amp;$G$7&amp;")="&amp;L43&amp;")", "Bar", "", "Close","A5C", "0", "all", "", "","True",,)</f>
        <v>1.0630999999999999</v>
      </c>
      <c r="AB43" s="99">
        <f t="shared" ca="1" si="18"/>
        <v>-3.7611659614476351E-4</v>
      </c>
      <c r="AC43" s="125">
        <f t="shared" ca="1" si="9"/>
        <v>-3.7611659614476351E-4</v>
      </c>
      <c r="AD43" s="126">
        <f ca="1" xml:space="preserve"> RTD("cqg.rtd",,"StudyData","Close("&amp;$G$8&amp;") when (LocalMonth("&amp;$G$8&amp;")="&amp;$B$1&amp;" And LocalDay("&amp;$G$8&amp;")="&amp;$A$1&amp;" And LocalHour("&amp;$G$8&amp;")="&amp;K43&amp;" And LocalMinute("&amp;$G$8&amp;")="&amp;L43&amp;")", "Bar", "", "Close","A5C", "0", "all", "", "","True",,)</f>
        <v>0.69840000000000002</v>
      </c>
      <c r="AE43" s="99">
        <f t="shared" ca="1" si="19"/>
        <v>1.1467889908257209E-3</v>
      </c>
      <c r="AF43" s="125">
        <f t="shared" ca="1" si="10"/>
        <v>1.1467889908257209E-3</v>
      </c>
      <c r="AG43" s="126">
        <f ca="1" xml:space="preserve"> RTD("cqg.rtd",,"StudyData","Close("&amp;$G$9&amp;") when (LocalMonth("&amp;$G$9&amp;")="&amp;$B$1&amp;" And LocalDay("&amp;$G$9&amp;")="&amp;$A$1&amp;" And LocalHour("&amp;$G$9&amp;")="&amp;K43&amp;" And LocalMinute("&amp;$G$9&amp;")="&amp;L43&amp;")", "Bar", "", "Close","A5C", "0", "all", "", "","True",,)</f>
        <v>0.85260000000000002</v>
      </c>
      <c r="AH43" s="99">
        <f t="shared" ca="1" si="11"/>
        <v>-2.9236346626124979E-3</v>
      </c>
      <c r="AI43" s="125">
        <f t="shared" ca="1" si="12"/>
        <v>-2.9236346626124979E-3</v>
      </c>
      <c r="AJ43" s="127">
        <f ca="1" xml:space="preserve"> RTD("cqg.rtd",,"StudyData","Close("&amp;$G$10&amp;") when (LocalMonth("&amp;$G$10&amp;")="&amp;$B$1&amp;" And LocalDay("&amp;$G$10&amp;")="&amp;$A$1&amp;" And LocalHour("&amp;$G$10&amp;")="&amp;K43&amp;" And LocalMinute("&amp;$G$10&amp;")="&amp;L43&amp;")", "Bar", "", "Close","A5C", "0", "all", "", "","True",,)</f>
        <v>1704.2</v>
      </c>
      <c r="AK43" s="99">
        <f t="shared" ca="1" si="20"/>
        <v>1.0794780545670252E-2</v>
      </c>
      <c r="AL43" s="125">
        <f t="shared" ca="1" si="13"/>
        <v>1.0794780545670252E-2</v>
      </c>
      <c r="AN43" s="99">
        <f t="shared" si="14"/>
        <v>30</v>
      </c>
    </row>
    <row r="44" spans="9:40" x14ac:dyDescent="0.2">
      <c r="I44" s="99" t="str">
        <f t="shared" si="0"/>
        <v>10:35</v>
      </c>
      <c r="J44" s="99">
        <f ca="1" xml:space="preserve"> RTD("cqg.rtd",,"StudyData","Close("&amp;$G$2&amp;") when (LocalMonth("&amp;$G$2&amp;")="&amp;$B$1&amp;" And LocalDay("&amp;$G$2&amp;")="&amp;$A$1&amp;" And LocalHour("&amp;$G$2&amp;")="&amp;K44&amp;" And LocalMinute("&amp;$G$2&amp;")="&amp;L44&amp;")", "Bar", "", "Close","A5C", "0", "all", "", "","True",,)</f>
        <v>1.3782000000000001</v>
      </c>
      <c r="K44" s="99">
        <f t="shared" si="24"/>
        <v>10</v>
      </c>
      <c r="L44" s="99">
        <f t="shared" si="15"/>
        <v>35</v>
      </c>
      <c r="M44" s="99">
        <f t="shared" ca="1" si="1"/>
        <v>4.1530054644809021E-3</v>
      </c>
      <c r="N44" s="125">
        <f t="shared" ca="1" si="2"/>
        <v>4.1530054644809021E-3</v>
      </c>
      <c r="O44" s="126">
        <f ca="1" xml:space="preserve"> RTD("cqg.rtd",,"StudyData","Close("&amp;$G$3&amp;") when (LocalMonth("&amp;$G$3&amp;")="&amp;$B$1&amp;" And LocalDay("&amp;$G$3&amp;")="&amp;$A$1&amp;" And LocalHour("&amp;$G$3&amp;")="&amp;K44&amp;" And LocalMinute("&amp;$G$3&amp;")="&amp;L44&amp;")", "Bar", "", "Close","A5C", "0", "all", "", "","True",,)</f>
        <v>1.1749499999999999</v>
      </c>
      <c r="P44" s="99">
        <f t="shared" ca="1" si="3"/>
        <v>1.1503067484662257E-3</v>
      </c>
      <c r="Q44" s="125">
        <f t="shared" ca="1" si="4"/>
        <v>1.1503067484662257E-3</v>
      </c>
      <c r="R44" s="126">
        <f ca="1" xml:space="preserve"> RTD("cqg.rtd",,"StudyData","Close("&amp;$G$4&amp;") when (LocalMonth("&amp;$G$4&amp;")="&amp;$B$1&amp;" And LocalDay("&amp;$G$4&amp;")="&amp;$A$1&amp;" And LocalHour("&amp;$G$4&amp;")="&amp;K44&amp;" And LocalMinute("&amp;$G$4&amp;")="&amp;L44&amp;")", "Bar", "", "Close","A5C", "0", "all", "", "","True",,)</f>
        <v>9.0465000000000007E-3</v>
      </c>
      <c r="S44" s="99">
        <f t="shared" ca="1" si="5"/>
        <v>-2.4259800408005126E-3</v>
      </c>
      <c r="T44" s="125">
        <f t="shared" ca="1" si="6"/>
        <v>-2.4259800408005126E-3</v>
      </c>
      <c r="U44" s="126">
        <f ca="1" xml:space="preserve"> RTD("cqg.rtd",,"StudyData","Close("&amp;$G$5&amp;") when (LocalMonth("&amp;$G$5&amp;")="&amp;$B$1&amp;" And LocalDay("&amp;$G$5&amp;")="&amp;$A$1&amp;" And LocalHour("&amp;$G$5&amp;")="&amp;K44&amp;" And LocalMinute("&amp;$G$5&amp;")="&amp;L44&amp;")", "Bar", "", "Close","A5C", "0", "all", "", "","True",,)</f>
        <v>0.76095000000000002</v>
      </c>
      <c r="V44" s="99">
        <f t="shared" ca="1" si="16"/>
        <v>2.2390516957524332E-3</v>
      </c>
      <c r="W44" s="125">
        <f t="shared" ca="1" si="7"/>
        <v>2.2390516957524332E-3</v>
      </c>
      <c r="X44" s="126">
        <f ca="1" xml:space="preserve"> RTD("cqg.rtd",,"StudyData","Close("&amp;$G$6&amp;") when (LocalMonth("&amp;$G$6&amp;")="&amp;$B$1&amp;" And LocalDay("&amp;$G$6&amp;")="&amp;$A$1&amp;" And LocalHour("&amp;$G$6&amp;")="&amp;K44&amp;" And LocalMinute("&amp;$G$6&amp;")="&amp;L44&amp;")", "Bar", "", "Close","A5C", "0", "all", "", "","True",,)</f>
        <v>0.79525000000000001</v>
      </c>
      <c r="Y44" s="99">
        <f t="shared" ca="1" si="17"/>
        <v>4.4840217254011033E-3</v>
      </c>
      <c r="Z44" s="125">
        <f t="shared" ca="1" si="8"/>
        <v>4.4840217254011033E-3</v>
      </c>
      <c r="AA44" s="126">
        <f ca="1" xml:space="preserve"> RTD("cqg.rtd",,"StudyData","Close("&amp;$G$7&amp;") when (LocalMonth("&amp;$G$7&amp;")="&amp;$B$1&amp;" And LocalDay("&amp;$G$7&amp;")="&amp;$A$1&amp;" And LocalHour("&amp;$G$7&amp;")="&amp;K44&amp;" And LocalMinute("&amp;$G$7&amp;")="&amp;L44&amp;")", "Bar", "", "Close","A5C", "0", "all", "", "","True",,)</f>
        <v>1.0629</v>
      </c>
      <c r="AB44" s="99">
        <f t="shared" ca="1" si="18"/>
        <v>-5.6417489421714529E-4</v>
      </c>
      <c r="AC44" s="125">
        <f t="shared" ca="1" si="9"/>
        <v>-5.6417489421714529E-4</v>
      </c>
      <c r="AD44" s="126">
        <f ca="1" xml:space="preserve"> RTD("cqg.rtd",,"StudyData","Close("&amp;$G$8&amp;") when (LocalMonth("&amp;$G$8&amp;")="&amp;$B$1&amp;" And LocalDay("&amp;$G$8&amp;")="&amp;$A$1&amp;" And LocalHour("&amp;$G$8&amp;")="&amp;K44&amp;" And LocalMinute("&amp;$G$8&amp;")="&amp;L44&amp;")", "Bar", "", "Close","A5C", "0", "all", "", "","True",,)</f>
        <v>0.69840000000000002</v>
      </c>
      <c r="AE44" s="99">
        <f t="shared" ca="1" si="19"/>
        <v>1.1467889908257209E-3</v>
      </c>
      <c r="AF44" s="125">
        <f t="shared" ca="1" si="10"/>
        <v>1.1467889908257209E-3</v>
      </c>
      <c r="AG44" s="126">
        <f ca="1" xml:space="preserve"> RTD("cqg.rtd",,"StudyData","Close("&amp;$G$9&amp;") when (LocalMonth("&amp;$G$9&amp;")="&amp;$B$1&amp;" And LocalDay("&amp;$G$9&amp;")="&amp;$A$1&amp;" And LocalHour("&amp;$G$9&amp;")="&amp;K44&amp;" And LocalMinute("&amp;$G$9&amp;")="&amp;L44&amp;")", "Bar", "", "Close","A5C", "0", "all", "", "","True",,)</f>
        <v>0.85245000000000004</v>
      </c>
      <c r="AH44" s="99">
        <f t="shared" ca="1" si="11"/>
        <v>-3.0990527423692322E-3</v>
      </c>
      <c r="AI44" s="125">
        <f t="shared" ca="1" si="12"/>
        <v>-3.0990527423692322E-3</v>
      </c>
      <c r="AJ44" s="127">
        <f ca="1" xml:space="preserve"> RTD("cqg.rtd",,"StudyData","Close("&amp;$G$10&amp;") when (LocalMonth("&amp;$G$10&amp;")="&amp;$B$1&amp;" And LocalDay("&amp;$G$10&amp;")="&amp;$A$1&amp;" And LocalHour("&amp;$G$10&amp;")="&amp;K44&amp;" And LocalMinute("&amp;$G$10&amp;")="&amp;L44&amp;")", "Bar", "", "Close","A5C", "0", "all", "", "","True",,)</f>
        <v>1704.3</v>
      </c>
      <c r="AK44" s="99">
        <f t="shared" ca="1" si="20"/>
        <v>1.0854092526690364E-2</v>
      </c>
      <c r="AL44" s="125">
        <f t="shared" ca="1" si="13"/>
        <v>1.0854092526690364E-2</v>
      </c>
      <c r="AN44" s="99">
        <f t="shared" si="14"/>
        <v>35</v>
      </c>
    </row>
    <row r="45" spans="9:40" x14ac:dyDescent="0.2">
      <c r="I45" s="99" t="str">
        <f t="shared" si="0"/>
        <v>10:40</v>
      </c>
      <c r="J45" s="99">
        <f ca="1" xml:space="preserve"> RTD("cqg.rtd",,"StudyData","Close("&amp;$G$2&amp;") when (LocalMonth("&amp;$G$2&amp;")="&amp;$B$1&amp;" And LocalDay("&amp;$G$2&amp;")="&amp;$A$1&amp;" And LocalHour("&amp;$G$2&amp;")="&amp;K45&amp;" And LocalMinute("&amp;$G$2&amp;")="&amp;L45&amp;")", "Bar", "", "Close","A5C", "0", "all", "", "","True",,)</f>
        <v>1.3787</v>
      </c>
      <c r="K45" s="99">
        <f t="shared" si="24"/>
        <v>10</v>
      </c>
      <c r="L45" s="99">
        <f t="shared" si="15"/>
        <v>40</v>
      </c>
      <c r="M45" s="99">
        <f t="shared" ca="1" si="1"/>
        <v>4.5173041894353248E-3</v>
      </c>
      <c r="N45" s="125">
        <f t="shared" ca="1" si="2"/>
        <v>4.5173041894353248E-3</v>
      </c>
      <c r="O45" s="126">
        <f ca="1" xml:space="preserve"> RTD("cqg.rtd",,"StudyData","Close("&amp;$G$3&amp;") when (LocalMonth("&amp;$G$3&amp;")="&amp;$B$1&amp;" And LocalDay("&amp;$G$3&amp;")="&amp;$A$1&amp;" And LocalHour("&amp;$G$3&amp;")="&amp;K45&amp;" And LocalMinute("&amp;$G$3&amp;")="&amp;L45&amp;")", "Bar", "", "Close","A5C", "0", "all", "", "","True",,)</f>
        <v>1.1753499999999999</v>
      </c>
      <c r="P45" s="99">
        <f t="shared" ca="1" si="3"/>
        <v>1.4911383776413756E-3</v>
      </c>
      <c r="Q45" s="125">
        <f t="shared" ca="1" si="4"/>
        <v>1.4911383776413756E-3</v>
      </c>
      <c r="R45" s="126">
        <f ca="1" xml:space="preserve"> RTD("cqg.rtd",,"StudyData","Close("&amp;$G$4&amp;") when (LocalMonth("&amp;$G$4&amp;")="&amp;$B$1&amp;" And LocalDay("&amp;$G$4&amp;")="&amp;$A$1&amp;" And LocalHour("&amp;$G$4&amp;")="&amp;K45&amp;" And LocalMinute("&amp;$G$4&amp;")="&amp;L45&amp;")", "Bar", "", "Close","A5C", "0", "all", "", "","True",,)</f>
        <v>9.0484999999999993E-3</v>
      </c>
      <c r="S45" s="99">
        <f t="shared" ca="1" si="5"/>
        <v>-2.2054364007278956E-3</v>
      </c>
      <c r="T45" s="125">
        <f t="shared" ca="1" si="6"/>
        <v>-2.2054364007278956E-3</v>
      </c>
      <c r="U45" s="126">
        <f ca="1" xml:space="preserve"> RTD("cqg.rtd",,"StudyData","Close("&amp;$G$5&amp;") when (LocalMonth("&amp;$G$5&amp;")="&amp;$B$1&amp;" And LocalDay("&amp;$G$5&amp;")="&amp;$A$1&amp;" And LocalHour("&amp;$G$5&amp;")="&amp;K45&amp;" And LocalMinute("&amp;$G$5&amp;")="&amp;L45&amp;")", "Bar", "", "Close","A5C", "0", "all", "", "","True",,)</f>
        <v>0.76124999999999998</v>
      </c>
      <c r="V45" s="99">
        <f t="shared" ca="1" si="16"/>
        <v>2.6341784655910462E-3</v>
      </c>
      <c r="W45" s="125">
        <f t="shared" ca="1" si="7"/>
        <v>2.6341784655910462E-3</v>
      </c>
      <c r="X45" s="126">
        <f ca="1" xml:space="preserve"> RTD("cqg.rtd",,"StudyData","Close("&amp;$G$6&amp;") when (LocalMonth("&amp;$G$6&amp;")="&amp;$B$1&amp;" And LocalDay("&amp;$G$6&amp;")="&amp;$A$1&amp;" And LocalHour("&amp;$G$6&amp;")="&amp;K45&amp;" And LocalMinute("&amp;$G$6&amp;")="&amp;L45&amp;")", "Bar", "", "Close","A5C", "0", "all", "", "","True",,)</f>
        <v>0.79510000000000003</v>
      </c>
      <c r="Y45" s="99">
        <f t="shared" ca="1" si="17"/>
        <v>4.2945560186940382E-3</v>
      </c>
      <c r="Z45" s="125">
        <f t="shared" ca="1" si="8"/>
        <v>4.2945560186940382E-3</v>
      </c>
      <c r="AA45" s="126">
        <f ca="1" xml:space="preserve"> RTD("cqg.rtd",,"StudyData","Close("&amp;$G$7&amp;") when (LocalMonth("&amp;$G$7&amp;")="&amp;$B$1&amp;" And LocalDay("&amp;$G$7&amp;")="&amp;$A$1&amp;" And LocalHour("&amp;$G$7&amp;")="&amp;K45&amp;" And LocalMinute("&amp;$G$7&amp;")="&amp;L45&amp;")", "Bar", "", "Close","A5C", "0", "all", "", "","True",,)</f>
        <v>1.0634999999999999</v>
      </c>
      <c r="AB45" s="99">
        <f t="shared" ca="1" si="18"/>
        <v>0</v>
      </c>
      <c r="AC45" s="125">
        <f t="shared" ca="1" si="9"/>
        <v>0</v>
      </c>
      <c r="AD45" s="126">
        <f ca="1" xml:space="preserve"> RTD("cqg.rtd",,"StudyData","Close("&amp;$G$8&amp;") when (LocalMonth("&amp;$G$8&amp;")="&amp;$B$1&amp;" And LocalDay("&amp;$G$8&amp;")="&amp;$A$1&amp;" And LocalHour("&amp;$G$8&amp;")="&amp;K45&amp;" And LocalMinute("&amp;$G$8&amp;")="&amp;L45&amp;")", "Bar", "", "Close","A5C", "0", "all", "", "","True",,)</f>
        <v>0.69850000000000001</v>
      </c>
      <c r="AE45" s="99">
        <f t="shared" ca="1" si="19"/>
        <v>1.2901376146789161E-3</v>
      </c>
      <c r="AF45" s="125">
        <f t="shared" ca="1" si="10"/>
        <v>1.2901376146789161E-3</v>
      </c>
      <c r="AG45" s="126">
        <f ca="1" xml:space="preserve"> RTD("cqg.rtd",,"StudyData","Close("&amp;$G$9&amp;") when (LocalMonth("&amp;$G$9&amp;")="&amp;$B$1&amp;" And LocalDay("&amp;$G$9&amp;")="&amp;$A$1&amp;" And LocalHour("&amp;$G$9&amp;")="&amp;K45&amp;" And LocalMinute("&amp;$G$9&amp;")="&amp;L45&amp;")", "Bar", "", "Close","A5C", "0", "all", "", "","True",,)</f>
        <v>0.85245000000000004</v>
      </c>
      <c r="AH45" s="99">
        <f t="shared" ca="1" si="11"/>
        <v>-3.0990527423692322E-3</v>
      </c>
      <c r="AI45" s="125">
        <f t="shared" ca="1" si="12"/>
        <v>-3.0990527423692322E-3</v>
      </c>
      <c r="AJ45" s="127">
        <f ca="1" xml:space="preserve"> RTD("cqg.rtd",,"StudyData","Close("&amp;$G$10&amp;") when (LocalMonth("&amp;$G$10&amp;")="&amp;$B$1&amp;" And LocalDay("&amp;$G$10&amp;")="&amp;$A$1&amp;" And LocalHour("&amp;$G$10&amp;")="&amp;K45&amp;" And LocalMinute("&amp;$G$10&amp;")="&amp;L45&amp;")", "Bar", "", "Close","A5C", "0", "all", "", "","True",,)</f>
        <v>1705.3</v>
      </c>
      <c r="AK45" s="99">
        <f t="shared" ca="1" si="20"/>
        <v>1.1447212336892025E-2</v>
      </c>
      <c r="AL45" s="125">
        <f t="shared" ca="1" si="13"/>
        <v>1.1447212336892025E-2</v>
      </c>
      <c r="AN45" s="99">
        <f t="shared" si="14"/>
        <v>40</v>
      </c>
    </row>
    <row r="46" spans="9:40" x14ac:dyDescent="0.2">
      <c r="I46" s="99" t="str">
        <f t="shared" si="0"/>
        <v>10:45</v>
      </c>
      <c r="J46" s="99">
        <f ca="1" xml:space="preserve"> RTD("cqg.rtd",,"StudyData","Close("&amp;$G$2&amp;") when (LocalMonth("&amp;$G$2&amp;")="&amp;$B$1&amp;" And LocalDay("&amp;$G$2&amp;")="&amp;$A$1&amp;" And LocalHour("&amp;$G$2&amp;")="&amp;K46&amp;" And LocalMinute("&amp;$G$2&amp;")="&amp;L46&amp;")", "Bar", "", "Close","A5C", "0", "all", "", "","True",,)</f>
        <v>1.3783000000000001</v>
      </c>
      <c r="K46" s="99">
        <f t="shared" si="24"/>
        <v>10</v>
      </c>
      <c r="L46" s="99">
        <f t="shared" si="15"/>
        <v>45</v>
      </c>
      <c r="M46" s="99">
        <f t="shared" ca="1" si="1"/>
        <v>4.2258652094717868E-3</v>
      </c>
      <c r="N46" s="125">
        <f t="shared" ca="1" si="2"/>
        <v>4.2258652094717868E-3</v>
      </c>
      <c r="O46" s="126">
        <f ca="1" xml:space="preserve"> RTD("cqg.rtd",,"StudyData","Close("&amp;$G$3&amp;") when (LocalMonth("&amp;$G$3&amp;")="&amp;$B$1&amp;" And LocalDay("&amp;$G$3&amp;")="&amp;$A$1&amp;" And LocalHour("&amp;$G$3&amp;")="&amp;K46&amp;" And LocalMinute("&amp;$G$3&amp;")="&amp;L46&amp;")", "Bar", "", "Close","A5C", "0", "all", "", "","True",,)</f>
        <v>1.1752499999999999</v>
      </c>
      <c r="P46" s="99">
        <f t="shared" ca="1" si="3"/>
        <v>1.405930470347588E-3</v>
      </c>
      <c r="Q46" s="125">
        <f t="shared" ca="1" si="4"/>
        <v>1.405930470347588E-3</v>
      </c>
      <c r="R46" s="126">
        <f ca="1" xml:space="preserve"> RTD("cqg.rtd",,"StudyData","Close("&amp;$G$4&amp;") when (LocalMonth("&amp;$G$4&amp;")="&amp;$B$1&amp;" And LocalDay("&amp;$G$4&amp;")="&amp;$A$1&amp;" And LocalHour("&amp;$G$4&amp;")="&amp;K46&amp;" And LocalMinute("&amp;$G$4&amp;")="&amp;L46&amp;")", "Bar", "", "Close","A5C", "0", "all", "", "","True",,)</f>
        <v>9.0469999999999995E-3</v>
      </c>
      <c r="S46" s="99">
        <f t="shared" ca="1" si="5"/>
        <v>-2.3708441307824539E-3</v>
      </c>
      <c r="T46" s="125">
        <f t="shared" ca="1" si="6"/>
        <v>-2.3708441307824539E-3</v>
      </c>
      <c r="U46" s="126">
        <f ca="1" xml:space="preserve"> RTD("cqg.rtd",,"StudyData","Close("&amp;$G$5&amp;") when (LocalMonth("&amp;$G$5&amp;")="&amp;$B$1&amp;" And LocalDay("&amp;$G$5&amp;")="&amp;$A$1&amp;" And LocalHour("&amp;$G$5&amp;")="&amp;K46&amp;" And LocalMinute("&amp;$G$5&amp;")="&amp;L46&amp;")", "Bar", "", "Close","A5C", "0", "all", "", "","True",,)</f>
        <v>0.76129999999999998</v>
      </c>
      <c r="V46" s="99">
        <f t="shared" ca="1" si="16"/>
        <v>2.7000329272308149E-3</v>
      </c>
      <c r="W46" s="125">
        <f t="shared" ca="1" si="7"/>
        <v>2.7000329272308149E-3</v>
      </c>
      <c r="X46" s="126">
        <f ca="1" xml:space="preserve"> RTD("cqg.rtd",,"StudyData","Close("&amp;$G$6&amp;") when (LocalMonth("&amp;$G$6&amp;")="&amp;$B$1&amp;" And LocalDay("&amp;$G$6&amp;")="&amp;$A$1&amp;" And LocalHour("&amp;$G$6&amp;")="&amp;K46&amp;" And LocalMinute("&amp;$G$6&amp;")="&amp;L46&amp;")", "Bar", "", "Close","A5C", "0", "all", "", "","True",,)</f>
        <v>0.79530000000000001</v>
      </c>
      <c r="Y46" s="99">
        <f t="shared" ca="1" si="17"/>
        <v>4.5471769609701247E-3</v>
      </c>
      <c r="Z46" s="125">
        <f t="shared" ca="1" si="8"/>
        <v>4.5471769609701247E-3</v>
      </c>
      <c r="AA46" s="126">
        <f ca="1" xml:space="preserve"> RTD("cqg.rtd",,"StudyData","Close("&amp;$G$7&amp;") when (LocalMonth("&amp;$G$7&amp;")="&amp;$B$1&amp;" And LocalDay("&amp;$G$7&amp;")="&amp;$A$1&amp;" And LocalHour("&amp;$G$7&amp;")="&amp;K46&amp;" And LocalMinute("&amp;$G$7&amp;")="&amp;L46&amp;")", "Bar", "", "Close","A5C", "0", "all", "", "","True",,)</f>
        <v>1.0629</v>
      </c>
      <c r="AB46" s="99">
        <f t="shared" ca="1" si="18"/>
        <v>-5.6417489421714529E-4</v>
      </c>
      <c r="AC46" s="125">
        <f t="shared" ca="1" si="9"/>
        <v>-5.6417489421714529E-4</v>
      </c>
      <c r="AD46" s="126">
        <f ca="1" xml:space="preserve"> RTD("cqg.rtd",,"StudyData","Close("&amp;$G$8&amp;") when (LocalMonth("&amp;$G$8&amp;")="&amp;$B$1&amp;" And LocalDay("&amp;$G$8&amp;")="&amp;$A$1&amp;" And LocalHour("&amp;$G$8&amp;")="&amp;K46&amp;" And LocalMinute("&amp;$G$8&amp;")="&amp;L46&amp;")", "Bar", "", "Close","A5C", "0", "all", "", "","True",,)</f>
        <v>0.69840000000000002</v>
      </c>
      <c r="AE46" s="99">
        <f t="shared" ca="1" si="19"/>
        <v>1.1467889908257209E-3</v>
      </c>
      <c r="AF46" s="125">
        <f t="shared" ca="1" si="10"/>
        <v>1.1467889908257209E-3</v>
      </c>
      <c r="AG46" s="126">
        <f ca="1" xml:space="preserve"> RTD("cqg.rtd",,"StudyData","Close("&amp;$G$9&amp;") when (LocalMonth("&amp;$G$9&amp;")="&amp;$B$1&amp;" And LocalDay("&amp;$G$9&amp;")="&amp;$A$1&amp;" And LocalHour("&amp;$G$9&amp;")="&amp;K46&amp;" And LocalMinute("&amp;$G$9&amp;")="&amp;L46&amp;")", "Bar", "", "Close","A5C", "0", "all", "", "","True",,)</f>
        <v>0.85255000000000003</v>
      </c>
      <c r="AH46" s="99">
        <f t="shared" ca="1" si="11"/>
        <v>-2.9821073558647425E-3</v>
      </c>
      <c r="AI46" s="125">
        <f t="shared" ca="1" si="12"/>
        <v>-2.9821073558647425E-3</v>
      </c>
      <c r="AJ46" s="127">
        <f ca="1" xml:space="preserve"> RTD("cqg.rtd",,"StudyData","Close("&amp;$G$10&amp;") when (LocalMonth("&amp;$G$10&amp;")="&amp;$B$1&amp;" And LocalDay("&amp;$G$10&amp;")="&amp;$A$1&amp;" And LocalHour("&amp;$G$10&amp;")="&amp;K46&amp;" And LocalMinute("&amp;$G$10&amp;")="&amp;L46&amp;")", "Bar", "", "Close","A5C", "0", "all", "", "","True",,)</f>
        <v>1707.5</v>
      </c>
      <c r="AK46" s="99">
        <f t="shared" ca="1" si="20"/>
        <v>1.2752075919335706E-2</v>
      </c>
      <c r="AL46" s="125">
        <f t="shared" ca="1" si="13"/>
        <v>1.2752075919335706E-2</v>
      </c>
      <c r="AN46" s="99">
        <f t="shared" si="14"/>
        <v>45</v>
      </c>
    </row>
    <row r="47" spans="9:40" x14ac:dyDescent="0.2">
      <c r="I47" s="99" t="str">
        <f t="shared" si="0"/>
        <v>10:50</v>
      </c>
      <c r="J47" s="99">
        <f ca="1" xml:space="preserve"> RTD("cqg.rtd",,"StudyData","Close("&amp;$G$2&amp;") when (LocalMonth("&amp;$G$2&amp;")="&amp;$B$1&amp;" And LocalDay("&amp;$G$2&amp;")="&amp;$A$1&amp;" And LocalHour("&amp;$G$2&amp;")="&amp;K47&amp;" And LocalMinute("&amp;$G$2&amp;")="&amp;L47&amp;")", "Bar", "", "Close","A5C", "0", "all", "", "","True",,)</f>
        <v>1.3796999999999999</v>
      </c>
      <c r="K47" s="99">
        <f t="shared" si="24"/>
        <v>10</v>
      </c>
      <c r="L47" s="99">
        <f t="shared" si="15"/>
        <v>50</v>
      </c>
      <c r="M47" s="99">
        <f t="shared" ca="1" si="1"/>
        <v>5.2459016393441695E-3</v>
      </c>
      <c r="N47" s="125">
        <f t="shared" ca="1" si="2"/>
        <v>5.2459016393441695E-3</v>
      </c>
      <c r="O47" s="126">
        <f ca="1" xml:space="preserve"> RTD("cqg.rtd",,"StudyData","Close("&amp;$G$3&amp;") when (LocalMonth("&amp;$G$3&amp;")="&amp;$B$1&amp;" And LocalDay("&amp;$G$3&amp;")="&amp;$A$1&amp;" And LocalHour("&amp;$G$3&amp;")="&amp;K47&amp;" And LocalMinute("&amp;$G$3&amp;")="&amp;L47&amp;")", "Bar", "", "Close","A5C", "0", "all", "", "","True",,)</f>
        <v>1.1758999999999999</v>
      </c>
      <c r="P47" s="99">
        <f t="shared" ca="1" si="3"/>
        <v>1.9597818677573012E-3</v>
      </c>
      <c r="Q47" s="125">
        <f t="shared" ca="1" si="4"/>
        <v>1.9597818677573012E-3</v>
      </c>
      <c r="R47" s="126">
        <f ca="1" xml:space="preserve"> RTD("cqg.rtd",,"StudyData","Close("&amp;$G$4&amp;") when (LocalMonth("&amp;$G$4&amp;")="&amp;$B$1&amp;" And LocalDay("&amp;$G$4&amp;")="&amp;$A$1&amp;" And LocalHour("&amp;$G$4&amp;")="&amp;K47&amp;" And LocalMinute("&amp;$G$4&amp;")="&amp;L47&amp;")", "Bar", "", "Close","A5C", "0", "all", "", "","True",,)</f>
        <v>9.0495000000000003E-3</v>
      </c>
      <c r="S47" s="99">
        <f t="shared" ca="1" si="5"/>
        <v>-2.0951645806913956E-3</v>
      </c>
      <c r="T47" s="125">
        <f t="shared" ca="1" si="6"/>
        <v>-2.0951645806913956E-3</v>
      </c>
      <c r="U47" s="126">
        <f ca="1" xml:space="preserve"> RTD("cqg.rtd",,"StudyData","Close("&amp;$G$5&amp;") when (LocalMonth("&amp;$G$5&amp;")="&amp;$B$1&amp;" And LocalDay("&amp;$G$5&amp;")="&amp;$A$1&amp;" And LocalHour("&amp;$G$5&amp;")="&amp;K47&amp;" And LocalMinute("&amp;$G$5&amp;")="&amp;L47&amp;")", "Bar", "", "Close","A5C", "0", "all", "", "","True",,)</f>
        <v>0.76160000000000005</v>
      </c>
      <c r="V47" s="99">
        <f t="shared" ca="1" si="16"/>
        <v>3.0951596970695745E-3</v>
      </c>
      <c r="W47" s="125">
        <f t="shared" ca="1" si="7"/>
        <v>3.0951596970695745E-3</v>
      </c>
      <c r="X47" s="126">
        <f ca="1" xml:space="preserve"> RTD("cqg.rtd",,"StudyData","Close("&amp;$G$6&amp;") when (LocalMonth("&amp;$G$6&amp;")="&amp;$B$1&amp;" And LocalDay("&amp;$G$6&amp;")="&amp;$A$1&amp;" And LocalHour("&amp;$G$6&amp;")="&amp;K47&amp;" And LocalMinute("&amp;$G$6&amp;")="&amp;L47&amp;")", "Bar", "", "Close","A5C", "0", "all", "", "","True",,)</f>
        <v>0.79549999999999998</v>
      </c>
      <c r="Y47" s="99">
        <f t="shared" ca="1" si="17"/>
        <v>4.7997979032462119E-3</v>
      </c>
      <c r="Z47" s="125">
        <f t="shared" ca="1" si="8"/>
        <v>4.7997979032462119E-3</v>
      </c>
      <c r="AA47" s="126">
        <f ca="1" xml:space="preserve"> RTD("cqg.rtd",,"StudyData","Close("&amp;$G$7&amp;") when (LocalMonth("&amp;$G$7&amp;")="&amp;$B$1&amp;" And LocalDay("&amp;$G$7&amp;")="&amp;$A$1&amp;" And LocalHour("&amp;$G$7&amp;")="&amp;K47&amp;" And LocalMinute("&amp;$G$7&amp;")="&amp;L47&amp;")", "Bar", "", "Close","A5C", "0", "all", "", "","True",,)</f>
        <v>1.0637000000000001</v>
      </c>
      <c r="AB47" s="99">
        <f t="shared" ca="1" si="18"/>
        <v>1.8805829807259054E-4</v>
      </c>
      <c r="AC47" s="125">
        <f t="shared" ca="1" si="9"/>
        <v>1.8805829807259054E-4</v>
      </c>
      <c r="AD47" s="126">
        <f ca="1" xml:space="preserve"> RTD("cqg.rtd",,"StudyData","Close("&amp;$G$8&amp;") when (LocalMonth("&amp;$G$8&amp;")="&amp;$B$1&amp;" And LocalDay("&amp;$G$8&amp;")="&amp;$A$1&amp;" And LocalHour("&amp;$G$8&amp;")="&amp;K47&amp;" And LocalMinute("&amp;$G$8&amp;")="&amp;L47&amp;")", "Bar", "", "Close","A5C", "0", "all", "", "","True",,)</f>
        <v>0.6986</v>
      </c>
      <c r="AE47" s="99">
        <f t="shared" ca="1" si="19"/>
        <v>1.4334862385321115E-3</v>
      </c>
      <c r="AF47" s="125">
        <f t="shared" ca="1" si="10"/>
        <v>1.4334862385321115E-3</v>
      </c>
      <c r="AG47" s="126">
        <f ca="1" xml:space="preserve"> RTD("cqg.rtd",,"StudyData","Close("&amp;$G$9&amp;") when (LocalMonth("&amp;$G$9&amp;")="&amp;$B$1&amp;" And LocalDay("&amp;$G$9&amp;")="&amp;$A$1&amp;" And LocalHour("&amp;$G$9&amp;")="&amp;K47&amp;" And LocalMinute("&amp;$G$9&amp;")="&amp;L47&amp;")", "Bar", "", "Close","A5C", "0", "all", "", "","True",,)</f>
        <v>0.85229999999999995</v>
      </c>
      <c r="AH47" s="99">
        <f t="shared" ca="1" si="11"/>
        <v>-3.2744708221260962E-3</v>
      </c>
      <c r="AI47" s="125">
        <f t="shared" ca="1" si="12"/>
        <v>-3.2744708221260962E-3</v>
      </c>
      <c r="AJ47" s="127">
        <f ca="1" xml:space="preserve"> RTD("cqg.rtd",,"StudyData","Close("&amp;$G$10&amp;") when (LocalMonth("&amp;$G$10&amp;")="&amp;$B$1&amp;" And LocalDay("&amp;$G$10&amp;")="&amp;$A$1&amp;" And LocalHour("&amp;$G$10&amp;")="&amp;K47&amp;" And LocalMinute("&amp;$G$10&amp;")="&amp;L47&amp;")", "Bar", "", "Close","A5C", "0", "all", "", "","True",,)</f>
        <v>1708.5</v>
      </c>
      <c r="AK47" s="99">
        <f t="shared" ca="1" si="20"/>
        <v>1.3345195729537367E-2</v>
      </c>
      <c r="AL47" s="125">
        <f t="shared" ca="1" si="13"/>
        <v>1.3345195729537367E-2</v>
      </c>
      <c r="AN47" s="99">
        <f t="shared" si="14"/>
        <v>50</v>
      </c>
    </row>
    <row r="48" spans="9:40" x14ac:dyDescent="0.2">
      <c r="I48" s="99" t="str">
        <f t="shared" si="0"/>
        <v>10:55</v>
      </c>
      <c r="J48" s="99">
        <f ca="1" xml:space="preserve"> RTD("cqg.rtd",,"StudyData","Close("&amp;$G$2&amp;") when (LocalMonth("&amp;$G$2&amp;")="&amp;$B$1&amp;" And LocalDay("&amp;$G$2&amp;")="&amp;$A$1&amp;" And LocalHour("&amp;$G$2&amp;")="&amp;K48&amp;" And LocalMinute("&amp;$G$2&amp;")="&amp;L48&amp;")", "Bar", "", "Close","A5C", "0", "all", "", "","True",,)</f>
        <v>1.3795999999999999</v>
      </c>
      <c r="K48" s="99">
        <f t="shared" si="24"/>
        <v>10</v>
      </c>
      <c r="L48" s="99">
        <f t="shared" si="15"/>
        <v>55</v>
      </c>
      <c r="M48" s="99">
        <f t="shared" ca="1" si="1"/>
        <v>5.1730418943532848E-3</v>
      </c>
      <c r="N48" s="125">
        <f t="shared" ca="1" si="2"/>
        <v>5.1730418943532848E-3</v>
      </c>
      <c r="O48" s="126">
        <f ca="1" xml:space="preserve"> RTD("cqg.rtd",,"StudyData","Close("&amp;$G$3&amp;") when (LocalMonth("&amp;$G$3&amp;")="&amp;$B$1&amp;" And LocalDay("&amp;$G$3&amp;")="&amp;$A$1&amp;" And LocalHour("&amp;$G$3&amp;")="&amp;K48&amp;" And LocalMinute("&amp;$G$3&amp;")="&amp;L48&amp;")", "Bar", "", "Close","A5C", "0", "all", "", "","True",,)</f>
        <v>1.1758999999999999</v>
      </c>
      <c r="P48" s="99">
        <f t="shared" ca="1" si="3"/>
        <v>1.9597818677573012E-3</v>
      </c>
      <c r="Q48" s="125">
        <f t="shared" ca="1" si="4"/>
        <v>1.9597818677573012E-3</v>
      </c>
      <c r="R48" s="126">
        <f ca="1" xml:space="preserve"> RTD("cqg.rtd",,"StudyData","Close("&amp;$G$4&amp;") when (LocalMonth("&amp;$G$4&amp;")="&amp;$B$1&amp;" And LocalDay("&amp;$G$4&amp;")="&amp;$A$1&amp;" And LocalHour("&amp;$G$4&amp;")="&amp;K48&amp;" And LocalMinute("&amp;$G$4&amp;")="&amp;L48&amp;")", "Bar", "", "Close","A5C", "0", "all", "", "","True",,)</f>
        <v>9.0469999999999995E-3</v>
      </c>
      <c r="S48" s="99">
        <f t="shared" ca="1" si="5"/>
        <v>-2.3708441307824539E-3</v>
      </c>
      <c r="T48" s="125">
        <f t="shared" ca="1" si="6"/>
        <v>-2.3708441307824539E-3</v>
      </c>
      <c r="U48" s="126">
        <f ca="1" xml:space="preserve"> RTD("cqg.rtd",,"StudyData","Close("&amp;$G$5&amp;") when (LocalMonth("&amp;$G$5&amp;")="&amp;$B$1&amp;" And LocalDay("&amp;$G$5&amp;")="&amp;$A$1&amp;" And LocalHour("&amp;$G$5&amp;")="&amp;K48&amp;" And LocalMinute("&amp;$G$5&amp;")="&amp;L48&amp;")", "Bar", "", "Close","A5C", "0", "all", "", "","True",,)</f>
        <v>0.76144999999999996</v>
      </c>
      <c r="V48" s="99">
        <f t="shared" ca="1" si="16"/>
        <v>2.8975963121501214E-3</v>
      </c>
      <c r="W48" s="125">
        <f t="shared" ca="1" si="7"/>
        <v>2.8975963121501214E-3</v>
      </c>
      <c r="X48" s="126">
        <f ca="1" xml:space="preserve"> RTD("cqg.rtd",,"StudyData","Close("&amp;$G$6&amp;") when (LocalMonth("&amp;$G$6&amp;")="&amp;$B$1&amp;" And LocalDay("&amp;$G$6&amp;")="&amp;$A$1&amp;" And LocalHour("&amp;$G$6&amp;")="&amp;K48&amp;" And LocalMinute("&amp;$G$6&amp;")="&amp;L48&amp;")", "Bar", "", "Close","A5C", "0", "all", "", "","True",,)</f>
        <v>0.79549999999999998</v>
      </c>
      <c r="Y48" s="99">
        <f t="shared" ca="1" si="17"/>
        <v>4.7997979032462119E-3</v>
      </c>
      <c r="Z48" s="125">
        <f t="shared" ca="1" si="8"/>
        <v>4.7997979032462119E-3</v>
      </c>
      <c r="AA48" s="126">
        <f ca="1" xml:space="preserve"> RTD("cqg.rtd",,"StudyData","Close("&amp;$G$7&amp;") when (LocalMonth("&amp;$G$7&amp;")="&amp;$B$1&amp;" And LocalDay("&amp;$G$7&amp;")="&amp;$A$1&amp;" And LocalHour("&amp;$G$7&amp;")="&amp;K48&amp;" And LocalMinute("&amp;$G$7&amp;")="&amp;L48&amp;")", "Bar", "", "Close","A5C", "0", "all", "", "","True",,)</f>
        <v>1.0636000000000001</v>
      </c>
      <c r="AB48" s="99">
        <f t="shared" ca="1" si="18"/>
        <v>9.4029149036399667E-5</v>
      </c>
      <c r="AC48" s="125">
        <f t="shared" ca="1" si="9"/>
        <v>9.4029149036399667E-5</v>
      </c>
      <c r="AD48" s="126">
        <f ca="1" xml:space="preserve"> RTD("cqg.rtd",,"StudyData","Close("&amp;$G$8&amp;") when (LocalMonth("&amp;$G$8&amp;")="&amp;$B$1&amp;" And LocalDay("&amp;$G$8&amp;")="&amp;$A$1&amp;" And LocalHour("&amp;$G$8&amp;")="&amp;K48&amp;" And LocalMinute("&amp;$G$8&amp;")="&amp;L48&amp;")", "Bar", "", "Close","A5C", "0", "all", "", "","True",,)</f>
        <v>0.69869999999999999</v>
      </c>
      <c r="AE48" s="99">
        <f t="shared" ca="1" si="19"/>
        <v>1.5768348623853067E-3</v>
      </c>
      <c r="AF48" s="125">
        <f t="shared" ca="1" si="10"/>
        <v>1.5768348623853067E-3</v>
      </c>
      <c r="AG48" s="126">
        <f ca="1" xml:space="preserve"> RTD("cqg.rtd",,"StudyData","Close("&amp;$G$9&amp;") when (LocalMonth("&amp;$G$9&amp;")="&amp;$B$1&amp;" And LocalDay("&amp;$G$9&amp;")="&amp;$A$1&amp;" And LocalHour("&amp;$G$9&amp;")="&amp;K48&amp;" And LocalMinute("&amp;$G$9&amp;")="&amp;L48&amp;")", "Bar", "", "Close","A5C", "0", "all", "", "","True",,)</f>
        <v>0.85209999999999997</v>
      </c>
      <c r="AH48" s="99">
        <f t="shared" ca="1" si="11"/>
        <v>-3.5083615951350751E-3</v>
      </c>
      <c r="AI48" s="125">
        <f t="shared" ca="1" si="12"/>
        <v>-3.5083615951350751E-3</v>
      </c>
      <c r="AJ48" s="127">
        <f ca="1" xml:space="preserve"> RTD("cqg.rtd",,"StudyData","Close("&amp;$G$10&amp;") when (LocalMonth("&amp;$G$10&amp;")="&amp;$B$1&amp;" And LocalDay("&amp;$G$10&amp;")="&amp;$A$1&amp;" And LocalHour("&amp;$G$10&amp;")="&amp;K48&amp;" And LocalMinute("&amp;$G$10&amp;")="&amp;L48&amp;")", "Bar", "", "Close","A5C", "0", "all", "", "","True",,)</f>
        <v>1708.9</v>
      </c>
      <c r="AK48" s="99">
        <f t="shared" ca="1" si="20"/>
        <v>1.3582443653618085E-2</v>
      </c>
      <c r="AL48" s="125">
        <f t="shared" ca="1" si="13"/>
        <v>1.3582443653618085E-2</v>
      </c>
      <c r="AN48" s="99">
        <f t="shared" si="14"/>
        <v>55</v>
      </c>
    </row>
    <row r="49" spans="9:40" x14ac:dyDescent="0.2">
      <c r="I49" s="99" t="str">
        <f t="shared" si="0"/>
        <v>11:00</v>
      </c>
      <c r="J49" s="99">
        <f ca="1" xml:space="preserve"> RTD("cqg.rtd",,"StudyData","Close("&amp;$G$2&amp;") when (LocalMonth("&amp;$G$2&amp;")="&amp;$B$1&amp;" And LocalDay("&amp;$G$2&amp;")="&amp;$A$1&amp;" And LocalHour("&amp;$G$2&amp;")="&amp;K49&amp;" And LocalMinute("&amp;$G$2&amp;")="&amp;L49&amp;")", "Bar", "", "Close","A5C", "0", "all", "", "","True",,)</f>
        <v>1.3803000000000001</v>
      </c>
      <c r="K49" s="99">
        <f t="shared" si="24"/>
        <v>11</v>
      </c>
      <c r="L49" s="99">
        <f t="shared" si="15"/>
        <v>0</v>
      </c>
      <c r="M49" s="99">
        <f t="shared" ca="1" si="1"/>
        <v>5.6830601092896383E-3</v>
      </c>
      <c r="N49" s="125">
        <f t="shared" ca="1" si="2"/>
        <v>5.6830601092896383E-3</v>
      </c>
      <c r="O49" s="126">
        <f ca="1" xml:space="preserve"> RTD("cqg.rtd",,"StudyData","Close("&amp;$G$3&amp;") when (LocalMonth("&amp;$G$3&amp;")="&amp;$B$1&amp;" And LocalDay("&amp;$G$3&amp;")="&amp;$A$1&amp;" And LocalHour("&amp;$G$3&amp;")="&amp;K49&amp;" And LocalMinute("&amp;$G$3&amp;")="&amp;L49&amp;")", "Bar", "", "Close","A5C", "0", "all", "", "","True",,)</f>
        <v>1.17645</v>
      </c>
      <c r="P49" s="99">
        <f t="shared" ca="1" si="3"/>
        <v>2.4284253578732268E-3</v>
      </c>
      <c r="Q49" s="125">
        <f t="shared" ca="1" si="4"/>
        <v>2.4284253578732268E-3</v>
      </c>
      <c r="R49" s="126">
        <f ca="1" xml:space="preserve"> RTD("cqg.rtd",,"StudyData","Close("&amp;$G$4&amp;") when (LocalMonth("&amp;$G$4&amp;")="&amp;$B$1&amp;" And LocalDay("&amp;$G$4&amp;")="&amp;$A$1&amp;" And LocalHour("&amp;$G$4&amp;")="&amp;K49&amp;" And LocalMinute("&amp;$G$4&amp;")="&amp;L49&amp;")", "Bar", "", "Close","A5C", "0", "all", "", "","True",,)</f>
        <v>9.0495000000000003E-3</v>
      </c>
      <c r="S49" s="99">
        <f t="shared" ca="1" si="5"/>
        <v>-2.0951645806913956E-3</v>
      </c>
      <c r="T49" s="125">
        <f t="shared" ca="1" si="6"/>
        <v>-2.0951645806913956E-3</v>
      </c>
      <c r="U49" s="126">
        <f ca="1" xml:space="preserve"> RTD("cqg.rtd",,"StudyData","Close("&amp;$G$5&amp;") when (LocalMonth("&amp;$G$5&amp;")="&amp;$B$1&amp;" And LocalDay("&amp;$G$5&amp;")="&amp;$A$1&amp;" And LocalHour("&amp;$G$5&amp;")="&amp;K49&amp;" And LocalMinute("&amp;$G$5&amp;")="&amp;L49&amp;")", "Bar", "", "Close","A5C", "0", "all", "", "","True",,)</f>
        <v>0.76195000000000002</v>
      </c>
      <c r="V49" s="99">
        <f t="shared" ca="1" si="16"/>
        <v>3.5561409285479561E-3</v>
      </c>
      <c r="W49" s="125">
        <f t="shared" ca="1" si="7"/>
        <v>3.5561409285479561E-3</v>
      </c>
      <c r="X49" s="126">
        <f ca="1" xml:space="preserve"> RTD("cqg.rtd",,"StudyData","Close("&amp;$G$6&amp;") when (LocalMonth("&amp;$G$6&amp;")="&amp;$B$1&amp;" And LocalDay("&amp;$G$6&amp;")="&amp;$A$1&amp;" And LocalHour("&amp;$G$6&amp;")="&amp;K49&amp;" And LocalMinute("&amp;$G$6&amp;")="&amp;L49&amp;")", "Bar", "", "Close","A5C", "0", "all", "", "","True",,)</f>
        <v>0.79544999999999999</v>
      </c>
      <c r="Y49" s="99">
        <f t="shared" ca="1" si="17"/>
        <v>4.7366426676771897E-3</v>
      </c>
      <c r="Z49" s="125">
        <f t="shared" ca="1" si="8"/>
        <v>4.7366426676771897E-3</v>
      </c>
      <c r="AA49" s="126">
        <f ca="1" xml:space="preserve"> RTD("cqg.rtd",,"StudyData","Close("&amp;$G$7&amp;") when (LocalMonth("&amp;$G$7&amp;")="&amp;$B$1&amp;" And LocalDay("&amp;$G$7&amp;")="&amp;$A$1&amp;" And LocalHour("&amp;$G$7&amp;")="&amp;K49&amp;" And LocalMinute("&amp;$G$7&amp;")="&amp;L49&amp;")", "Bar", "", "Close","A5C", "0", "all", "", "","True",,)</f>
        <v>1.0643</v>
      </c>
      <c r="AB49" s="99">
        <f t="shared" ca="1" si="18"/>
        <v>7.5223319228973583E-4</v>
      </c>
      <c r="AC49" s="125">
        <f t="shared" ca="1" si="9"/>
        <v>7.5223319228973583E-4</v>
      </c>
      <c r="AD49" s="126">
        <f ca="1" xml:space="preserve"> RTD("cqg.rtd",,"StudyData","Close("&amp;$G$8&amp;") when (LocalMonth("&amp;$G$8&amp;")="&amp;$B$1&amp;" And LocalDay("&amp;$G$8&amp;")="&amp;$A$1&amp;" And LocalHour("&amp;$G$8&amp;")="&amp;K49&amp;" And LocalMinute("&amp;$G$8&amp;")="&amp;L49&amp;")", "Bar", "", "Close","A5C", "0", "all", "", "","True",,)</f>
        <v>0.69930000000000003</v>
      </c>
      <c r="AE49" s="99">
        <f t="shared" ca="1" si="19"/>
        <v>2.4369266055046372E-3</v>
      </c>
      <c r="AF49" s="125">
        <f t="shared" ca="1" si="10"/>
        <v>2.4369266055046372E-3</v>
      </c>
      <c r="AG49" s="126">
        <f ca="1" xml:space="preserve"> RTD("cqg.rtd",,"StudyData","Close("&amp;$G$9&amp;") when (LocalMonth("&amp;$G$9&amp;")="&amp;$B$1&amp;" And LocalDay("&amp;$G$9&amp;")="&amp;$A$1&amp;" And LocalHour("&amp;$G$9&amp;")="&amp;K49&amp;" And LocalMinute("&amp;$G$9&amp;")="&amp;L49&amp;")", "Bar", "", "Close","A5C", "0", "all", "", "","True",,)</f>
        <v>0.85209999999999997</v>
      </c>
      <c r="AH49" s="99">
        <f t="shared" ca="1" si="11"/>
        <v>-3.5083615951350751E-3</v>
      </c>
      <c r="AI49" s="125">
        <f t="shared" ca="1" si="12"/>
        <v>-3.5083615951350751E-3</v>
      </c>
      <c r="AJ49" s="127">
        <f ca="1" xml:space="preserve"> RTD("cqg.rtd",,"StudyData","Close("&amp;$G$10&amp;") when (LocalMonth("&amp;$G$10&amp;")="&amp;$B$1&amp;" And LocalDay("&amp;$G$10&amp;")="&amp;$A$1&amp;" And LocalHour("&amp;$G$10&amp;")="&amp;K49&amp;" And LocalMinute("&amp;$G$10&amp;")="&amp;L49&amp;")", "Bar", "", "Close","A5C", "0", "all", "", "","True",,)</f>
        <v>1709.2</v>
      </c>
      <c r="AK49" s="99">
        <f t="shared" ca="1" si="20"/>
        <v>1.3760379596678555E-2</v>
      </c>
      <c r="AL49" s="125">
        <f t="shared" ca="1" si="13"/>
        <v>1.3760379596678555E-2</v>
      </c>
      <c r="AN49" s="99" t="str">
        <f t="shared" si="14"/>
        <v>00</v>
      </c>
    </row>
    <row r="50" spans="9:40" x14ac:dyDescent="0.2">
      <c r="I50" s="99" t="str">
        <f t="shared" si="0"/>
        <v>11:05</v>
      </c>
      <c r="J50" s="99">
        <f ca="1" xml:space="preserve"> RTD("cqg.rtd",,"StudyData","Close("&amp;$G$2&amp;") when (LocalMonth("&amp;$G$2&amp;")="&amp;$B$1&amp;" And LocalDay("&amp;$G$2&amp;")="&amp;$A$1&amp;" And LocalHour("&amp;$G$2&amp;")="&amp;K50&amp;" And LocalMinute("&amp;$G$2&amp;")="&amp;L50&amp;")", "Bar", "", "Close","A5C", "0", "all", "", "","True",,)</f>
        <v>1.3813</v>
      </c>
      <c r="K50" s="99">
        <f t="shared" si="24"/>
        <v>11</v>
      </c>
      <c r="L50" s="99">
        <f t="shared" si="15"/>
        <v>5</v>
      </c>
      <c r="M50" s="99">
        <f t="shared" ca="1" si="1"/>
        <v>6.4116575591984838E-3</v>
      </c>
      <c r="N50" s="125">
        <f t="shared" ca="1" si="2"/>
        <v>6.4116575591984838E-3</v>
      </c>
      <c r="O50" s="126">
        <f ca="1" xml:space="preserve"> RTD("cqg.rtd",,"StudyData","Close("&amp;$G$3&amp;") when (LocalMonth("&amp;$G$3&amp;")="&amp;$B$1&amp;" And LocalDay("&amp;$G$3&amp;")="&amp;$A$1&amp;" And LocalHour("&amp;$G$3&amp;")="&amp;K50&amp;" And LocalMinute("&amp;$G$3&amp;")="&amp;L50&amp;")", "Bar", "", "Close","A5C", "0", "all", "", "","True",,)</f>
        <v>1.1769499999999999</v>
      </c>
      <c r="P50" s="99">
        <f t="shared" ca="1" si="3"/>
        <v>2.8544648943421643E-3</v>
      </c>
      <c r="Q50" s="125">
        <f t="shared" ca="1" si="4"/>
        <v>2.8544648943421643E-3</v>
      </c>
      <c r="R50" s="126">
        <f ca="1" xml:space="preserve"> RTD("cqg.rtd",,"StudyData","Close("&amp;$G$4&amp;") when (LocalMonth("&amp;$G$4&amp;")="&amp;$B$1&amp;" And LocalDay("&amp;$G$4&amp;")="&amp;$A$1&amp;" And LocalHour("&amp;$G$4&amp;")="&amp;K50&amp;" And LocalMinute("&amp;$G$4&amp;")="&amp;L50&amp;")", "Bar", "", "Close","A5C", "0", "all", "", "","True",,)</f>
        <v>9.0500000000000008E-3</v>
      </c>
      <c r="S50" s="99">
        <f t="shared" ca="1" si="5"/>
        <v>-2.0400286706731456E-3</v>
      </c>
      <c r="T50" s="125">
        <f t="shared" ca="1" si="6"/>
        <v>-2.0400286706731456E-3</v>
      </c>
      <c r="U50" s="126">
        <f ca="1" xml:space="preserve"> RTD("cqg.rtd",,"StudyData","Close("&amp;$G$5&amp;") when (LocalMonth("&amp;$G$5&amp;")="&amp;$B$1&amp;" And LocalDay("&amp;$G$5&amp;")="&amp;$A$1&amp;" And LocalHour("&amp;$G$5&amp;")="&amp;K50&amp;" And LocalMinute("&amp;$G$5&amp;")="&amp;L50&amp;")", "Bar", "", "Close","A5C", "0", "all", "", "","True",,)</f>
        <v>0.76214999999999999</v>
      </c>
      <c r="V50" s="99">
        <f t="shared" ca="1" si="16"/>
        <v>3.8195587751070318E-3</v>
      </c>
      <c r="W50" s="125">
        <f t="shared" ca="1" si="7"/>
        <v>3.8195587751070318E-3</v>
      </c>
      <c r="X50" s="126">
        <f ca="1" xml:space="preserve"> RTD("cqg.rtd",,"StudyData","Close("&amp;$G$6&amp;") when (LocalMonth("&amp;$G$6&amp;")="&amp;$B$1&amp;" And LocalDay("&amp;$G$6&amp;")="&amp;$A$1&amp;" And LocalHour("&amp;$G$6&amp;")="&amp;K50&amp;" And LocalMinute("&amp;$G$6&amp;")="&amp;L50&amp;")", "Bar", "", "Close","A5C", "0", "all", "", "","True",,)</f>
        <v>0.79574999999999996</v>
      </c>
      <c r="Y50" s="99">
        <f t="shared" ca="1" si="17"/>
        <v>5.1155740810913206E-3</v>
      </c>
      <c r="Z50" s="125">
        <f t="shared" ca="1" si="8"/>
        <v>5.1155740810913206E-3</v>
      </c>
      <c r="AA50" s="126">
        <f ca="1" xml:space="preserve"> RTD("cqg.rtd",,"StudyData","Close("&amp;$G$7&amp;") when (LocalMonth("&amp;$G$7&amp;")="&amp;$B$1&amp;" And LocalDay("&amp;$G$7&amp;")="&amp;$A$1&amp;" And LocalHour("&amp;$G$7&amp;")="&amp;K50&amp;" And LocalMinute("&amp;$G$7&amp;")="&amp;L50&amp;")", "Bar", "", "Close","A5C", "0", "all", "", "","True",,)</f>
        <v>1.0647</v>
      </c>
      <c r="AB50" s="99">
        <f t="shared" ca="1" si="18"/>
        <v>1.1283497884344994E-3</v>
      </c>
      <c r="AC50" s="125">
        <f t="shared" ca="1" si="9"/>
        <v>1.1283497884344994E-3</v>
      </c>
      <c r="AD50" s="126">
        <f ca="1" xml:space="preserve"> RTD("cqg.rtd",,"StudyData","Close("&amp;$G$8&amp;") when (LocalMonth("&amp;$G$8&amp;")="&amp;$B$1&amp;" And LocalDay("&amp;$G$8&amp;")="&amp;$A$1&amp;" And LocalHour("&amp;$G$8&amp;")="&amp;K50&amp;" And LocalMinute("&amp;$G$8&amp;")="&amp;L50&amp;")", "Bar", "", "Close","A5C", "0", "all", "", "","True",,)</f>
        <v>0.6996</v>
      </c>
      <c r="AE50" s="99">
        <f t="shared" ca="1" si="19"/>
        <v>2.8669724770642229E-3</v>
      </c>
      <c r="AF50" s="125">
        <f t="shared" ca="1" si="10"/>
        <v>2.8669724770642229E-3</v>
      </c>
      <c r="AG50" s="126">
        <f ca="1" xml:space="preserve"> RTD("cqg.rtd",,"StudyData","Close("&amp;$G$9&amp;") when (LocalMonth("&amp;$G$9&amp;")="&amp;$B$1&amp;" And LocalDay("&amp;$G$9&amp;")="&amp;$A$1&amp;" And LocalHour("&amp;$G$9&amp;")="&amp;K50&amp;" And LocalMinute("&amp;$G$9&amp;")="&amp;L50&amp;")", "Bar", "", "Close","A5C", "0", "all", "", "","True",,)</f>
        <v>0.85209999999999997</v>
      </c>
      <c r="AH50" s="99">
        <f t="shared" ca="1" si="11"/>
        <v>-3.5083615951350751E-3</v>
      </c>
      <c r="AI50" s="125">
        <f t="shared" ca="1" si="12"/>
        <v>-3.5083615951350751E-3</v>
      </c>
      <c r="AJ50" s="127">
        <f ca="1" xml:space="preserve"> RTD("cqg.rtd",,"StudyData","Close("&amp;$G$10&amp;") when (LocalMonth("&amp;$G$10&amp;")="&amp;$B$1&amp;" And LocalDay("&amp;$G$10&amp;")="&amp;$A$1&amp;" And LocalHour("&amp;$G$10&amp;")="&amp;K50&amp;" And LocalMinute("&amp;$G$10&amp;")="&amp;L50&amp;")", "Bar", "", "Close","A5C", "0", "all", "", "","True",,)</f>
        <v>1709.7</v>
      </c>
      <c r="AK50" s="99">
        <f t="shared" ca="1" si="20"/>
        <v>1.4056939501779386E-2</v>
      </c>
      <c r="AL50" s="125">
        <f t="shared" ca="1" si="13"/>
        <v>1.4056939501779386E-2</v>
      </c>
      <c r="AN50" s="99" t="str">
        <f t="shared" si="14"/>
        <v>05</v>
      </c>
    </row>
    <row r="51" spans="9:40" x14ac:dyDescent="0.2">
      <c r="I51" s="99" t="str">
        <f t="shared" si="0"/>
        <v>11:10</v>
      </c>
      <c r="J51" s="99">
        <f ca="1" xml:space="preserve"> RTD("cqg.rtd",,"StudyData","Close("&amp;$G$2&amp;") when (LocalMonth("&amp;$G$2&amp;")="&amp;$B$1&amp;" And LocalDay("&amp;$G$2&amp;")="&amp;$A$1&amp;" And LocalHour("&amp;$G$2&amp;")="&amp;K51&amp;" And LocalMinute("&amp;$G$2&amp;")="&amp;L51&amp;")", "Bar", "", "Close","A5C", "0", "all", "", "","True",,)</f>
        <v>1.3809</v>
      </c>
      <c r="K51" s="99">
        <f t="shared" si="24"/>
        <v>11</v>
      </c>
      <c r="L51" s="99">
        <f t="shared" si="15"/>
        <v>10</v>
      </c>
      <c r="M51" s="99">
        <f t="shared" ca="1" si="1"/>
        <v>6.1202185792349458E-3</v>
      </c>
      <c r="N51" s="125">
        <f t="shared" ca="1" si="2"/>
        <v>6.1202185792349458E-3</v>
      </c>
      <c r="O51" s="126">
        <f ca="1" xml:space="preserve"> RTD("cqg.rtd",,"StudyData","Close("&amp;$G$3&amp;") when (LocalMonth("&amp;$G$3&amp;")="&amp;$B$1&amp;" And LocalDay("&amp;$G$3&amp;")="&amp;$A$1&amp;" And LocalHour("&amp;$G$3&amp;")="&amp;K51&amp;" And LocalMinute("&amp;$G$3&amp;")="&amp;L51&amp;")", "Bar", "", "Close","A5C", "0", "all", "", "","True",,)</f>
        <v>1.17665</v>
      </c>
      <c r="P51" s="99">
        <f t="shared" ca="1" si="3"/>
        <v>2.5988411724608019E-3</v>
      </c>
      <c r="Q51" s="125">
        <f t="shared" ca="1" si="4"/>
        <v>2.5988411724608019E-3</v>
      </c>
      <c r="R51" s="126">
        <f ca="1" xml:space="preserve"> RTD("cqg.rtd",,"StudyData","Close("&amp;$G$4&amp;") when (LocalMonth("&amp;$G$4&amp;")="&amp;$B$1&amp;" And LocalDay("&amp;$G$4&amp;")="&amp;$A$1&amp;" And LocalHour("&amp;$G$4&amp;")="&amp;K51&amp;" And LocalMinute("&amp;$G$4&amp;")="&amp;L51&amp;")", "Bar", "", "Close","A5C", "0", "all", "", "","True",,)</f>
        <v>9.0484999999999993E-3</v>
      </c>
      <c r="S51" s="99">
        <f t="shared" ca="1" si="5"/>
        <v>-2.2054364007278956E-3</v>
      </c>
      <c r="T51" s="125">
        <f t="shared" ca="1" si="6"/>
        <v>-2.2054364007278956E-3</v>
      </c>
      <c r="U51" s="126">
        <f ca="1" xml:space="preserve"> RTD("cqg.rtd",,"StudyData","Close("&amp;$G$5&amp;") when (LocalMonth("&amp;$G$5&amp;")="&amp;$B$1&amp;" And LocalDay("&amp;$G$5&amp;")="&amp;$A$1&amp;" And LocalHour("&amp;$G$5&amp;")="&amp;K51&amp;" And LocalMinute("&amp;$G$5&amp;")="&amp;L51&amp;")", "Bar", "", "Close","A5C", "0", "all", "", "","True",,)</f>
        <v>0.76200000000000001</v>
      </c>
      <c r="V51" s="99">
        <f t="shared" ca="1" si="16"/>
        <v>3.6219953901877253E-3</v>
      </c>
      <c r="W51" s="125">
        <f t="shared" ca="1" si="7"/>
        <v>3.6219953901877253E-3</v>
      </c>
      <c r="X51" s="126">
        <f ca="1" xml:space="preserve"> RTD("cqg.rtd",,"StudyData","Close("&amp;$G$6&amp;") when (LocalMonth("&amp;$G$6&amp;")="&amp;$B$1&amp;" And LocalDay("&amp;$G$6&amp;")="&amp;$A$1&amp;" And LocalHour("&amp;$G$6&amp;")="&amp;K51&amp;" And LocalMinute("&amp;$G$6&amp;")="&amp;L51&amp;")", "Bar", "", "Close","A5C", "0", "all", "", "","True",,)</f>
        <v>0.79554999999999998</v>
      </c>
      <c r="Y51" s="99">
        <f t="shared" ca="1" si="17"/>
        <v>4.8629531388152333E-3</v>
      </c>
      <c r="Z51" s="125">
        <f t="shared" ca="1" si="8"/>
        <v>4.8629531388152333E-3</v>
      </c>
      <c r="AA51" s="126">
        <f ca="1" xml:space="preserve"> RTD("cqg.rtd",,"StudyData","Close("&amp;$G$7&amp;") when (LocalMonth("&amp;$G$7&amp;")="&amp;$B$1&amp;" And LocalDay("&amp;$G$7&amp;")="&amp;$A$1&amp;" And LocalHour("&amp;$G$7&amp;")="&amp;K51&amp;" And LocalMinute("&amp;$G$7&amp;")="&amp;L51&amp;")", "Bar", "", "Close","A5C", "0", "all", "", "","True",,)</f>
        <v>1.0645</v>
      </c>
      <c r="AB51" s="99">
        <f t="shared" ca="1" si="18"/>
        <v>9.4029149036211756E-4</v>
      </c>
      <c r="AC51" s="125">
        <f t="shared" ca="1" si="9"/>
        <v>9.4029149036211756E-4</v>
      </c>
      <c r="AD51" s="126">
        <f ca="1" xml:space="preserve"> RTD("cqg.rtd",,"StudyData","Close("&amp;$G$8&amp;") when (LocalMonth("&amp;$G$8&amp;")="&amp;$B$1&amp;" And LocalDay("&amp;$G$8&amp;")="&amp;$A$1&amp;" And LocalHour("&amp;$G$8&amp;")="&amp;K51&amp;" And LocalMinute("&amp;$G$8&amp;")="&amp;L51&amp;")", "Bar", "", "Close","A5C", "0", "all", "", "","True",,)</f>
        <v>0.6996</v>
      </c>
      <c r="AE51" s="99">
        <f t="shared" ca="1" si="19"/>
        <v>2.8669724770642229E-3</v>
      </c>
      <c r="AF51" s="125">
        <f t="shared" ca="1" si="10"/>
        <v>2.8669724770642229E-3</v>
      </c>
      <c r="AG51" s="126">
        <f ca="1" xml:space="preserve"> RTD("cqg.rtd",,"StudyData","Close("&amp;$G$9&amp;") when (LocalMonth("&amp;$G$9&amp;")="&amp;$B$1&amp;" And LocalDay("&amp;$G$9&amp;")="&amp;$A$1&amp;" And LocalHour("&amp;$G$9&amp;")="&amp;K51&amp;" And LocalMinute("&amp;$G$9&amp;")="&amp;L51&amp;")", "Bar", "", "Close","A5C", "0", "all", "", "","True",,)</f>
        <v>0.85209999999999997</v>
      </c>
      <c r="AH51" s="99">
        <f t="shared" ca="1" si="11"/>
        <v>-3.5083615951350751E-3</v>
      </c>
      <c r="AI51" s="125">
        <f t="shared" ca="1" si="12"/>
        <v>-3.5083615951350751E-3</v>
      </c>
      <c r="AJ51" s="127">
        <f ca="1" xml:space="preserve"> RTD("cqg.rtd",,"StudyData","Close("&amp;$G$10&amp;") when (LocalMonth("&amp;$G$10&amp;")="&amp;$B$1&amp;" And LocalDay("&amp;$G$10&amp;")="&amp;$A$1&amp;" And LocalHour("&amp;$G$10&amp;")="&amp;K51&amp;" And LocalMinute("&amp;$G$10&amp;")="&amp;L51&amp;")", "Bar", "", "Close","A5C", "0", "all", "", "","True",,)</f>
        <v>1710</v>
      </c>
      <c r="AK51" s="99">
        <f t="shared" ca="1" si="20"/>
        <v>1.4234875444839857E-2</v>
      </c>
      <c r="AL51" s="125">
        <f t="shared" ca="1" si="13"/>
        <v>1.4234875444839857E-2</v>
      </c>
      <c r="AN51" s="99">
        <f t="shared" si="14"/>
        <v>10</v>
      </c>
    </row>
    <row r="52" spans="9:40" x14ac:dyDescent="0.2">
      <c r="I52" s="99" t="str">
        <f t="shared" si="0"/>
        <v>11:15</v>
      </c>
      <c r="J52" s="99">
        <f ca="1" xml:space="preserve"> RTD("cqg.rtd",,"StudyData","Close("&amp;$G$2&amp;") when (LocalMonth("&amp;$G$2&amp;")="&amp;$B$1&amp;" And LocalDay("&amp;$G$2&amp;")="&amp;$A$1&amp;" And LocalHour("&amp;$G$2&amp;")="&amp;K52&amp;" And LocalMinute("&amp;$G$2&amp;")="&amp;L52&amp;")", "Bar", "", "Close","A5C", "0", "all", "", "","True",,)</f>
        <v>1.3812</v>
      </c>
      <c r="K52" s="99">
        <f t="shared" si="24"/>
        <v>11</v>
      </c>
      <c r="L52" s="99">
        <f t="shared" si="15"/>
        <v>15</v>
      </c>
      <c r="M52" s="99">
        <f t="shared" ca="1" si="1"/>
        <v>6.3387978142075991E-3</v>
      </c>
      <c r="N52" s="125">
        <f t="shared" ca="1" si="2"/>
        <v>6.3387978142075991E-3</v>
      </c>
      <c r="O52" s="126">
        <f ca="1" xml:space="preserve"> RTD("cqg.rtd",,"StudyData","Close("&amp;$G$3&amp;") when (LocalMonth("&amp;$G$3&amp;")="&amp;$B$1&amp;" And LocalDay("&amp;$G$3&amp;")="&amp;$A$1&amp;" And LocalHour("&amp;$G$3&amp;")="&amp;K52&amp;" And LocalMinute("&amp;$G$3&amp;")="&amp;L52&amp;")", "Bar", "", "Close","A5C", "0", "all", "", "","True",,)</f>
        <v>1.1768000000000001</v>
      </c>
      <c r="P52" s="99">
        <f t="shared" ca="1" si="3"/>
        <v>2.7266530334015778E-3</v>
      </c>
      <c r="Q52" s="125">
        <f t="shared" ca="1" si="4"/>
        <v>2.7266530334015778E-3</v>
      </c>
      <c r="R52" s="126">
        <f ca="1" xml:space="preserve"> RTD("cqg.rtd",,"StudyData","Close("&amp;$G$4&amp;") when (LocalMonth("&amp;$G$4&amp;")="&amp;$B$1&amp;" And LocalDay("&amp;$G$4&amp;")="&amp;$A$1&amp;" And LocalHour("&amp;$G$4&amp;")="&amp;K52&amp;" And LocalMinute("&amp;$G$4&amp;")="&amp;L52&amp;")", "Bar", "", "Close","A5C", "0", "all", "", "","True",,)</f>
        <v>9.0500000000000008E-3</v>
      </c>
      <c r="S52" s="99">
        <f t="shared" ca="1" si="5"/>
        <v>-2.0400286706731456E-3</v>
      </c>
      <c r="T52" s="125">
        <f t="shared" ca="1" si="6"/>
        <v>-2.0400286706731456E-3</v>
      </c>
      <c r="U52" s="126">
        <f ca="1" xml:space="preserve"> RTD("cqg.rtd",,"StudyData","Close("&amp;$G$5&amp;") when (LocalMonth("&amp;$G$5&amp;")="&amp;$B$1&amp;" And LocalDay("&amp;$G$5&amp;")="&amp;$A$1&amp;" And LocalHour("&amp;$G$5&amp;")="&amp;K52&amp;" And LocalMinute("&amp;$G$5&amp;")="&amp;L52&amp;")", "Bar", "", "Close","A5C", "0", "all", "", "","True",,)</f>
        <v>0.76219999999999999</v>
      </c>
      <c r="V52" s="99">
        <f t="shared" ca="1" si="16"/>
        <v>3.8854132367468004E-3</v>
      </c>
      <c r="W52" s="125">
        <f t="shared" ca="1" si="7"/>
        <v>3.8854132367468004E-3</v>
      </c>
      <c r="X52" s="126">
        <f ca="1" xml:space="preserve"> RTD("cqg.rtd",,"StudyData","Close("&amp;$G$6&amp;") when (LocalMonth("&amp;$G$6&amp;")="&amp;$B$1&amp;" And LocalDay("&amp;$G$6&amp;")="&amp;$A$1&amp;" And LocalHour("&amp;$G$6&amp;")="&amp;K52&amp;" And LocalMinute("&amp;$G$6&amp;")="&amp;L52&amp;")", "Bar", "", "Close","A5C", "0", "all", "", "","True",,)</f>
        <v>0.79574999999999996</v>
      </c>
      <c r="Y52" s="99">
        <f t="shared" ca="1" si="17"/>
        <v>5.1155740810913206E-3</v>
      </c>
      <c r="Z52" s="125">
        <f t="shared" ca="1" si="8"/>
        <v>5.1155740810913206E-3</v>
      </c>
      <c r="AA52" s="126">
        <f ca="1" xml:space="preserve"> RTD("cqg.rtd",,"StudyData","Close("&amp;$G$7&amp;") when (LocalMonth("&amp;$G$7&amp;")="&amp;$B$1&amp;" And LocalDay("&amp;$G$7&amp;")="&amp;$A$1&amp;" And LocalHour("&amp;$G$7&amp;")="&amp;K52&amp;" And LocalMinute("&amp;$G$7&amp;")="&amp;L52&amp;")", "Bar", "", "Close","A5C", "0", "all", "", "","True",,)</f>
        <v>1.0646</v>
      </c>
      <c r="AB52" s="99">
        <f t="shared" ca="1" si="18"/>
        <v>1.0343206393983084E-3</v>
      </c>
      <c r="AC52" s="125">
        <f t="shared" ca="1" si="9"/>
        <v>1.0343206393983084E-3</v>
      </c>
      <c r="AD52" s="126">
        <f ca="1" xml:space="preserve"> RTD("cqg.rtd",,"StudyData","Close("&amp;$G$8&amp;") when (LocalMonth("&amp;$G$8&amp;")="&amp;$B$1&amp;" And LocalDay("&amp;$G$8&amp;")="&amp;$A$1&amp;" And LocalHour("&amp;$G$8&amp;")="&amp;K52&amp;" And LocalMinute("&amp;$G$8&amp;")="&amp;L52&amp;")", "Bar", "", "Close","A5C", "0", "all", "", "","True",,)</f>
        <v>0.69969999999999999</v>
      </c>
      <c r="AE52" s="99">
        <f t="shared" ca="1" si="19"/>
        <v>3.0103211009174179E-3</v>
      </c>
      <c r="AF52" s="125">
        <f t="shared" ca="1" si="10"/>
        <v>3.0103211009174179E-3</v>
      </c>
      <c r="AG52" s="126">
        <f ca="1" xml:space="preserve"> RTD("cqg.rtd",,"StudyData","Close("&amp;$G$9&amp;") when (LocalMonth("&amp;$G$9&amp;")="&amp;$B$1&amp;" And LocalDay("&amp;$G$9&amp;")="&amp;$A$1&amp;" And LocalHour("&amp;$G$9&amp;")="&amp;K52&amp;" And LocalMinute("&amp;$G$9&amp;")="&amp;L52&amp;")", "Bar", "", "Close","A5C", "0", "all", "", "","True",,)</f>
        <v>0.85209999999999997</v>
      </c>
      <c r="AH52" s="99">
        <f t="shared" ca="1" si="11"/>
        <v>-3.5083615951350751E-3</v>
      </c>
      <c r="AI52" s="125">
        <f t="shared" ca="1" si="12"/>
        <v>-3.5083615951350751E-3</v>
      </c>
      <c r="AJ52" s="127">
        <f ca="1" xml:space="preserve"> RTD("cqg.rtd",,"StudyData","Close("&amp;$G$10&amp;") when (LocalMonth("&amp;$G$10&amp;")="&amp;$B$1&amp;" And LocalDay("&amp;$G$10&amp;")="&amp;$A$1&amp;" And LocalHour("&amp;$G$10&amp;")="&amp;K52&amp;" And LocalMinute("&amp;$G$10&amp;")="&amp;L52&amp;")", "Bar", "", "Close","A5C", "0", "all", "", "","True",,)</f>
        <v>1710.6</v>
      </c>
      <c r="AK52" s="99">
        <f t="shared" ca="1" si="20"/>
        <v>1.45907473309608E-2</v>
      </c>
      <c r="AL52" s="125">
        <f t="shared" ca="1" si="13"/>
        <v>1.45907473309608E-2</v>
      </c>
      <c r="AN52" s="99">
        <f t="shared" si="14"/>
        <v>15</v>
      </c>
    </row>
    <row r="53" spans="9:40" x14ac:dyDescent="0.2">
      <c r="I53" s="99" t="str">
        <f t="shared" si="0"/>
        <v>11:20</v>
      </c>
      <c r="J53" s="99" t="str">
        <f ca="1" xml:space="preserve"> RTD("cqg.rtd",,"StudyData","Close("&amp;$G$2&amp;") when (LocalMonth("&amp;$G$2&amp;")="&amp;$B$1&amp;" And LocalDay("&amp;$G$2&amp;")="&amp;$A$1&amp;" And LocalHour("&amp;$G$2&amp;")="&amp;K53&amp;" And LocalMinute("&amp;$G$2&amp;")="&amp;L53&amp;")", "Bar", "", "Close","A5C", "0", "all", "", "","True",,)</f>
        <v/>
      </c>
      <c r="K53" s="99">
        <f t="shared" si="24"/>
        <v>11</v>
      </c>
      <c r="L53" s="99">
        <f t="shared" si="15"/>
        <v>20</v>
      </c>
      <c r="M53" s="99" t="e">
        <f t="shared" ca="1" si="1"/>
        <v>#VALUE!</v>
      </c>
      <c r="N53" s="125" t="e">
        <f t="shared" ca="1" si="2"/>
        <v>#N/A</v>
      </c>
      <c r="O53" s="126" t="str">
        <f ca="1" xml:space="preserve"> RTD("cqg.rtd",,"StudyData","Close("&amp;$G$3&amp;") when (LocalMonth("&amp;$G$3&amp;")="&amp;$B$1&amp;" And LocalDay("&amp;$G$3&amp;")="&amp;$A$1&amp;" And LocalHour("&amp;$G$3&amp;")="&amp;K53&amp;" And LocalMinute("&amp;$G$3&amp;")="&amp;L53&amp;")", "Bar", "", "Close","A5C", "0", "all", "", "","True",,)</f>
        <v/>
      </c>
      <c r="P53" s="99" t="e">
        <f t="shared" ca="1" si="3"/>
        <v>#VALUE!</v>
      </c>
      <c r="Q53" s="125" t="e">
        <f t="shared" ca="1" si="4"/>
        <v>#N/A</v>
      </c>
      <c r="R53" s="126" t="str">
        <f ca="1" xml:space="preserve"> RTD("cqg.rtd",,"StudyData","Close("&amp;$G$4&amp;") when (LocalMonth("&amp;$G$4&amp;")="&amp;$B$1&amp;" And LocalDay("&amp;$G$4&amp;")="&amp;$A$1&amp;" And LocalHour("&amp;$G$4&amp;")="&amp;K53&amp;" And LocalMinute("&amp;$G$4&amp;")="&amp;L53&amp;")", "Bar", "", "Close","A5C", "0", "all", "", "","True",,)</f>
        <v/>
      </c>
      <c r="S53" s="99" t="e">
        <f t="shared" ca="1" si="5"/>
        <v>#VALUE!</v>
      </c>
      <c r="T53" s="125" t="e">
        <f t="shared" ca="1" si="6"/>
        <v>#N/A</v>
      </c>
      <c r="U53" s="126" t="str">
        <f ca="1" xml:space="preserve"> RTD("cqg.rtd",,"StudyData","Close("&amp;$G$5&amp;") when (LocalMonth("&amp;$G$5&amp;")="&amp;$B$1&amp;" And LocalDay("&amp;$G$5&amp;")="&amp;$A$1&amp;" And LocalHour("&amp;$G$5&amp;")="&amp;K53&amp;" And LocalMinute("&amp;$G$5&amp;")="&amp;L53&amp;")", "Bar", "", "Close","A5C", "0", "all", "", "","True",,)</f>
        <v/>
      </c>
      <c r="V53" s="99" t="e">
        <f t="shared" ca="1" si="16"/>
        <v>#VALUE!</v>
      </c>
      <c r="W53" s="125" t="e">
        <f t="shared" ca="1" si="7"/>
        <v>#N/A</v>
      </c>
      <c r="X53" s="126" t="str">
        <f ca="1" xml:space="preserve"> RTD("cqg.rtd",,"StudyData","Close("&amp;$G$6&amp;") when (LocalMonth("&amp;$G$6&amp;")="&amp;$B$1&amp;" And LocalDay("&amp;$G$6&amp;")="&amp;$A$1&amp;" And LocalHour("&amp;$G$6&amp;")="&amp;K53&amp;" And LocalMinute("&amp;$G$6&amp;")="&amp;L53&amp;")", "Bar", "", "Close","A5C", "0", "all", "", "","True",,)</f>
        <v/>
      </c>
      <c r="Y53" s="99" t="e">
        <f t="shared" ca="1" si="17"/>
        <v>#VALUE!</v>
      </c>
      <c r="Z53" s="125" t="e">
        <f t="shared" ca="1" si="8"/>
        <v>#N/A</v>
      </c>
      <c r="AA53" s="126" t="str">
        <f ca="1" xml:space="preserve"> RTD("cqg.rtd",,"StudyData","Close("&amp;$G$7&amp;") when (LocalMonth("&amp;$G$7&amp;")="&amp;$B$1&amp;" And LocalDay("&amp;$G$7&amp;")="&amp;$A$1&amp;" And LocalHour("&amp;$G$7&amp;")="&amp;K53&amp;" And LocalMinute("&amp;$G$7&amp;")="&amp;L53&amp;")", "Bar", "", "Close","A5C", "0", "all", "", "","True",,)</f>
        <v/>
      </c>
      <c r="AB53" s="99" t="e">
        <f t="shared" ca="1" si="18"/>
        <v>#VALUE!</v>
      </c>
      <c r="AC53" s="125" t="e">
        <f t="shared" ca="1" si="9"/>
        <v>#N/A</v>
      </c>
      <c r="AD53" s="126" t="str">
        <f ca="1" xml:space="preserve"> RTD("cqg.rtd",,"StudyData","Close("&amp;$G$8&amp;") when (LocalMonth("&amp;$G$8&amp;")="&amp;$B$1&amp;" And LocalDay("&amp;$G$8&amp;")="&amp;$A$1&amp;" And LocalHour("&amp;$G$8&amp;")="&amp;K53&amp;" And LocalMinute("&amp;$G$8&amp;")="&amp;L53&amp;")", "Bar", "", "Close","A5C", "0", "all", "", "","True",,)</f>
        <v/>
      </c>
      <c r="AE53" s="99" t="e">
        <f t="shared" ca="1" si="19"/>
        <v>#VALUE!</v>
      </c>
      <c r="AF53" s="125" t="e">
        <f t="shared" ca="1" si="10"/>
        <v>#N/A</v>
      </c>
      <c r="AG53" s="126" t="str">
        <f ca="1" xml:space="preserve"> RTD("cqg.rtd",,"StudyData","Close("&amp;$G$9&amp;") when (LocalMonth("&amp;$G$9&amp;")="&amp;$B$1&amp;" And LocalDay("&amp;$G$9&amp;")="&amp;$A$1&amp;" And LocalHour("&amp;$G$9&amp;")="&amp;K53&amp;" And LocalMinute("&amp;$G$9&amp;")="&amp;L53&amp;")", "Bar", "", "Close","A5C", "0", "all", "", "","True",,)</f>
        <v/>
      </c>
      <c r="AH53" s="99" t="e">
        <f t="shared" ca="1" si="11"/>
        <v>#VALUE!</v>
      </c>
      <c r="AI53" s="125" t="e">
        <f t="shared" ca="1" si="12"/>
        <v>#N/A</v>
      </c>
      <c r="AJ53" s="127" t="str">
        <f ca="1" xml:space="preserve"> RTD("cqg.rtd",,"StudyData","Close("&amp;$G$10&amp;") when (LocalMonth("&amp;$G$10&amp;")="&amp;$B$1&amp;" And LocalDay("&amp;$G$10&amp;")="&amp;$A$1&amp;" And LocalHour("&amp;$G$10&amp;")="&amp;K53&amp;" And LocalMinute("&amp;$G$10&amp;")="&amp;L53&amp;")", "Bar", "", "Close","A5C", "0", "all", "", "","True",,)</f>
        <v/>
      </c>
      <c r="AK53" s="99" t="e">
        <f t="shared" ca="1" si="20"/>
        <v>#VALUE!</v>
      </c>
      <c r="AL53" s="125" t="e">
        <f t="shared" ca="1" si="13"/>
        <v>#N/A</v>
      </c>
      <c r="AN53" s="99">
        <f t="shared" si="14"/>
        <v>20</v>
      </c>
    </row>
    <row r="54" spans="9:40" x14ac:dyDescent="0.2">
      <c r="I54" s="99" t="str">
        <f t="shared" si="0"/>
        <v>11:25</v>
      </c>
      <c r="J54" s="99" t="str">
        <f ca="1" xml:space="preserve"> RTD("cqg.rtd",,"StudyData","Close("&amp;$G$2&amp;") when (LocalMonth("&amp;$G$2&amp;")="&amp;$B$1&amp;" And LocalDay("&amp;$G$2&amp;")="&amp;$A$1&amp;" And LocalHour("&amp;$G$2&amp;")="&amp;K54&amp;" And LocalMinute("&amp;$G$2&amp;")="&amp;L54&amp;")", "Bar", "", "Close","A5C", "0", "all", "", "","True",,)</f>
        <v/>
      </c>
      <c r="K54" s="99">
        <f t="shared" ref="K54:K67" si="25">IF(L54=0,K53+1,K53)</f>
        <v>11</v>
      </c>
      <c r="L54" s="99">
        <f t="shared" ref="L54:L99" si="26">IF((L53+$H$1)=60,0,(L53+$H$1))</f>
        <v>25</v>
      </c>
      <c r="M54" s="99" t="e">
        <f t="shared" ca="1" si="1"/>
        <v>#VALUE!</v>
      </c>
      <c r="N54" s="125" t="e">
        <f t="shared" ca="1" si="2"/>
        <v>#N/A</v>
      </c>
      <c r="O54" s="126" t="str">
        <f ca="1" xml:space="preserve"> RTD("cqg.rtd",,"StudyData","Close("&amp;$G$3&amp;") when (LocalMonth("&amp;$G$3&amp;")="&amp;$B$1&amp;" And LocalDay("&amp;$G$3&amp;")="&amp;$A$1&amp;" And LocalHour("&amp;$G$3&amp;")="&amp;K54&amp;" And LocalMinute("&amp;$G$3&amp;")="&amp;L54&amp;")", "Bar", "", "Close","A5C", "0", "all", "", "","True",,)</f>
        <v/>
      </c>
      <c r="P54" s="99" t="e">
        <f t="shared" ca="1" si="3"/>
        <v>#VALUE!</v>
      </c>
      <c r="Q54" s="125" t="e">
        <f t="shared" ca="1" si="4"/>
        <v>#N/A</v>
      </c>
      <c r="R54" s="126" t="str">
        <f ca="1" xml:space="preserve"> RTD("cqg.rtd",,"StudyData","Close("&amp;$G$4&amp;") when (LocalMonth("&amp;$G$4&amp;")="&amp;$B$1&amp;" And LocalDay("&amp;$G$4&amp;")="&amp;$A$1&amp;" And LocalHour("&amp;$G$4&amp;")="&amp;K54&amp;" And LocalMinute("&amp;$G$4&amp;")="&amp;L54&amp;")", "Bar", "", "Close","A5C", "0", "all", "", "","True",,)</f>
        <v/>
      </c>
      <c r="S54" s="99" t="e">
        <f t="shared" ca="1" si="5"/>
        <v>#VALUE!</v>
      </c>
      <c r="T54" s="125" t="e">
        <f t="shared" ca="1" si="6"/>
        <v>#N/A</v>
      </c>
      <c r="U54" s="126" t="str">
        <f ca="1" xml:space="preserve"> RTD("cqg.rtd",,"StudyData","Close("&amp;$G$5&amp;") when (LocalMonth("&amp;$G$5&amp;")="&amp;$B$1&amp;" And LocalDay("&amp;$G$5&amp;")="&amp;$A$1&amp;" And LocalHour("&amp;$G$5&amp;")="&amp;K54&amp;" And LocalMinute("&amp;$G$5&amp;")="&amp;L54&amp;")", "Bar", "", "Close","A5C", "0", "all", "", "","True",,)</f>
        <v/>
      </c>
      <c r="V54" s="99" t="e">
        <f t="shared" ca="1" si="16"/>
        <v>#VALUE!</v>
      </c>
      <c r="W54" s="125" t="e">
        <f t="shared" ca="1" si="7"/>
        <v>#N/A</v>
      </c>
      <c r="X54" s="126" t="str">
        <f ca="1" xml:space="preserve"> RTD("cqg.rtd",,"StudyData","Close("&amp;$G$6&amp;") when (LocalMonth("&amp;$G$6&amp;")="&amp;$B$1&amp;" And LocalDay("&amp;$G$6&amp;")="&amp;$A$1&amp;" And LocalHour("&amp;$G$6&amp;")="&amp;K54&amp;" And LocalMinute("&amp;$G$6&amp;")="&amp;L54&amp;")", "Bar", "", "Close","A5C", "0", "all", "", "","True",,)</f>
        <v/>
      </c>
      <c r="Y54" s="99" t="e">
        <f t="shared" ca="1" si="17"/>
        <v>#VALUE!</v>
      </c>
      <c r="Z54" s="125" t="e">
        <f t="shared" ca="1" si="8"/>
        <v>#N/A</v>
      </c>
      <c r="AA54" s="126" t="str">
        <f ca="1" xml:space="preserve"> RTD("cqg.rtd",,"StudyData","Close("&amp;$G$7&amp;") when (LocalMonth("&amp;$G$7&amp;")="&amp;$B$1&amp;" And LocalDay("&amp;$G$7&amp;")="&amp;$A$1&amp;" And LocalHour("&amp;$G$7&amp;")="&amp;K54&amp;" And LocalMinute("&amp;$G$7&amp;")="&amp;L54&amp;")", "Bar", "", "Close","A5C", "0", "all", "", "","True",,)</f>
        <v/>
      </c>
      <c r="AB54" s="99" t="e">
        <f t="shared" ca="1" si="18"/>
        <v>#VALUE!</v>
      </c>
      <c r="AC54" s="125" t="e">
        <f t="shared" ca="1" si="9"/>
        <v>#N/A</v>
      </c>
      <c r="AD54" s="126" t="str">
        <f ca="1" xml:space="preserve"> RTD("cqg.rtd",,"StudyData","Close("&amp;$G$8&amp;") when (LocalMonth("&amp;$G$8&amp;")="&amp;$B$1&amp;" And LocalDay("&amp;$G$8&amp;")="&amp;$A$1&amp;" And LocalHour("&amp;$G$8&amp;")="&amp;K54&amp;" And LocalMinute("&amp;$G$8&amp;")="&amp;L54&amp;")", "Bar", "", "Close","A5C", "0", "all", "", "","True",,)</f>
        <v/>
      </c>
      <c r="AE54" s="99" t="e">
        <f t="shared" ca="1" si="19"/>
        <v>#VALUE!</v>
      </c>
      <c r="AF54" s="125" t="e">
        <f t="shared" ca="1" si="10"/>
        <v>#N/A</v>
      </c>
      <c r="AG54" s="126" t="str">
        <f ca="1" xml:space="preserve"> RTD("cqg.rtd",,"StudyData","Close("&amp;$G$9&amp;") when (LocalMonth("&amp;$G$9&amp;")="&amp;$B$1&amp;" And LocalDay("&amp;$G$9&amp;")="&amp;$A$1&amp;" And LocalHour("&amp;$G$9&amp;")="&amp;K54&amp;" And LocalMinute("&amp;$G$9&amp;")="&amp;L54&amp;")", "Bar", "", "Close","A5C", "0", "all", "", "","True",,)</f>
        <v/>
      </c>
      <c r="AH54" s="99" t="e">
        <f t="shared" ca="1" si="11"/>
        <v>#VALUE!</v>
      </c>
      <c r="AI54" s="125" t="e">
        <f t="shared" ca="1" si="12"/>
        <v>#N/A</v>
      </c>
      <c r="AJ54" s="127" t="str">
        <f ca="1" xml:space="preserve"> RTD("cqg.rtd",,"StudyData","Close("&amp;$G$10&amp;") when (LocalMonth("&amp;$G$10&amp;")="&amp;$B$1&amp;" And LocalDay("&amp;$G$10&amp;")="&amp;$A$1&amp;" And LocalHour("&amp;$G$10&amp;")="&amp;K54&amp;" And LocalMinute("&amp;$G$10&amp;")="&amp;L54&amp;")", "Bar", "", "Close","A5C", "0", "all", "", "","True",,)</f>
        <v/>
      </c>
      <c r="AK54" s="99" t="e">
        <f t="shared" ca="1" si="20"/>
        <v>#VALUE!</v>
      </c>
      <c r="AL54" s="125" t="e">
        <f t="shared" ca="1" si="13"/>
        <v>#N/A</v>
      </c>
      <c r="AN54" s="99">
        <f t="shared" si="14"/>
        <v>25</v>
      </c>
    </row>
    <row r="55" spans="9:40" x14ac:dyDescent="0.2">
      <c r="I55" s="99" t="str">
        <f t="shared" si="0"/>
        <v>11:30</v>
      </c>
      <c r="J55" s="99" t="str">
        <f ca="1" xml:space="preserve"> RTD("cqg.rtd",,"StudyData","Close("&amp;$G$2&amp;") when (LocalMonth("&amp;$G$2&amp;")="&amp;$B$1&amp;" And LocalDay("&amp;$G$2&amp;")="&amp;$A$1&amp;" And LocalHour("&amp;$G$2&amp;")="&amp;K55&amp;" And LocalMinute("&amp;$G$2&amp;")="&amp;L55&amp;")", "Bar", "", "Close","A5C", "0", "all", "", "","True",,)</f>
        <v/>
      </c>
      <c r="K55" s="99">
        <f t="shared" si="25"/>
        <v>11</v>
      </c>
      <c r="L55" s="99">
        <f t="shared" si="26"/>
        <v>30</v>
      </c>
      <c r="M55" s="99" t="e">
        <f t="shared" ca="1" si="1"/>
        <v>#VALUE!</v>
      </c>
      <c r="N55" s="125" t="e">
        <f t="shared" ca="1" si="2"/>
        <v>#N/A</v>
      </c>
      <c r="O55" s="126" t="str">
        <f ca="1" xml:space="preserve"> RTD("cqg.rtd",,"StudyData","Close("&amp;$G$3&amp;") when (LocalMonth("&amp;$G$3&amp;")="&amp;$B$1&amp;" And LocalDay("&amp;$G$3&amp;")="&amp;$A$1&amp;" And LocalHour("&amp;$G$3&amp;")="&amp;K55&amp;" And LocalMinute("&amp;$G$3&amp;")="&amp;L55&amp;")", "Bar", "", "Close","A5C", "0", "all", "", "","True",,)</f>
        <v/>
      </c>
      <c r="P55" s="99" t="e">
        <f t="shared" ca="1" si="3"/>
        <v>#VALUE!</v>
      </c>
      <c r="Q55" s="125" t="e">
        <f t="shared" ca="1" si="4"/>
        <v>#N/A</v>
      </c>
      <c r="R55" s="126" t="str">
        <f ca="1" xml:space="preserve"> RTD("cqg.rtd",,"StudyData","Close("&amp;$G$4&amp;") when (LocalMonth("&amp;$G$4&amp;")="&amp;$B$1&amp;" And LocalDay("&amp;$G$4&amp;")="&amp;$A$1&amp;" And LocalHour("&amp;$G$4&amp;")="&amp;K55&amp;" And LocalMinute("&amp;$G$4&amp;")="&amp;L55&amp;")", "Bar", "", "Close","A5C", "0", "all", "", "","True",,)</f>
        <v/>
      </c>
      <c r="S55" s="99" t="e">
        <f t="shared" ca="1" si="5"/>
        <v>#VALUE!</v>
      </c>
      <c r="T55" s="125" t="e">
        <f t="shared" ca="1" si="6"/>
        <v>#N/A</v>
      </c>
      <c r="U55" s="126" t="str">
        <f ca="1" xml:space="preserve"> RTD("cqg.rtd",,"StudyData","Close("&amp;$G$5&amp;") when (LocalMonth("&amp;$G$5&amp;")="&amp;$B$1&amp;" And LocalDay("&amp;$G$5&amp;")="&amp;$A$1&amp;" And LocalHour("&amp;$G$5&amp;")="&amp;K55&amp;" And LocalMinute("&amp;$G$5&amp;")="&amp;L55&amp;")", "Bar", "", "Close","A5C", "0", "all", "", "","True",,)</f>
        <v/>
      </c>
      <c r="V55" s="99" t="e">
        <f t="shared" ca="1" si="16"/>
        <v>#VALUE!</v>
      </c>
      <c r="W55" s="125" t="e">
        <f t="shared" ca="1" si="7"/>
        <v>#N/A</v>
      </c>
      <c r="X55" s="126" t="str">
        <f ca="1" xml:space="preserve"> RTD("cqg.rtd",,"StudyData","Close("&amp;$G$6&amp;") when (LocalMonth("&amp;$G$6&amp;")="&amp;$B$1&amp;" And LocalDay("&amp;$G$6&amp;")="&amp;$A$1&amp;" And LocalHour("&amp;$G$6&amp;")="&amp;K55&amp;" And LocalMinute("&amp;$G$6&amp;")="&amp;L55&amp;")", "Bar", "", "Close","A5C", "0", "all", "", "","True",,)</f>
        <v/>
      </c>
      <c r="Y55" s="99" t="e">
        <f t="shared" ca="1" si="17"/>
        <v>#VALUE!</v>
      </c>
      <c r="Z55" s="125" t="e">
        <f t="shared" ca="1" si="8"/>
        <v>#N/A</v>
      </c>
      <c r="AA55" s="126" t="str">
        <f ca="1" xml:space="preserve"> RTD("cqg.rtd",,"StudyData","Close("&amp;$G$7&amp;") when (LocalMonth("&amp;$G$7&amp;")="&amp;$B$1&amp;" And LocalDay("&amp;$G$7&amp;")="&amp;$A$1&amp;" And LocalHour("&amp;$G$7&amp;")="&amp;K55&amp;" And LocalMinute("&amp;$G$7&amp;")="&amp;L55&amp;")", "Bar", "", "Close","A5C", "0", "all", "", "","True",,)</f>
        <v/>
      </c>
      <c r="AB55" s="99" t="e">
        <f t="shared" ca="1" si="18"/>
        <v>#VALUE!</v>
      </c>
      <c r="AC55" s="125" t="e">
        <f t="shared" ca="1" si="9"/>
        <v>#N/A</v>
      </c>
      <c r="AD55" s="126" t="str">
        <f ca="1" xml:space="preserve"> RTD("cqg.rtd",,"StudyData","Close("&amp;$G$8&amp;") when (LocalMonth("&amp;$G$8&amp;")="&amp;$B$1&amp;" And LocalDay("&amp;$G$8&amp;")="&amp;$A$1&amp;" And LocalHour("&amp;$G$8&amp;")="&amp;K55&amp;" And LocalMinute("&amp;$G$8&amp;")="&amp;L55&amp;")", "Bar", "", "Close","A5C", "0", "all", "", "","True",,)</f>
        <v/>
      </c>
      <c r="AE55" s="99" t="e">
        <f t="shared" ca="1" si="19"/>
        <v>#VALUE!</v>
      </c>
      <c r="AF55" s="125" t="e">
        <f t="shared" ca="1" si="10"/>
        <v>#N/A</v>
      </c>
      <c r="AG55" s="126" t="str">
        <f ca="1" xml:space="preserve"> RTD("cqg.rtd",,"StudyData","Close("&amp;$G$9&amp;") when (LocalMonth("&amp;$G$9&amp;")="&amp;$B$1&amp;" And LocalDay("&amp;$G$9&amp;")="&amp;$A$1&amp;" And LocalHour("&amp;$G$9&amp;")="&amp;K55&amp;" And LocalMinute("&amp;$G$9&amp;")="&amp;L55&amp;")", "Bar", "", "Close","A5C", "0", "all", "", "","True",,)</f>
        <v/>
      </c>
      <c r="AH55" s="99" t="e">
        <f t="shared" ca="1" si="11"/>
        <v>#VALUE!</v>
      </c>
      <c r="AI55" s="125" t="e">
        <f t="shared" ca="1" si="12"/>
        <v>#N/A</v>
      </c>
      <c r="AJ55" s="127" t="str">
        <f ca="1" xml:space="preserve"> RTD("cqg.rtd",,"StudyData","Close("&amp;$G$10&amp;") when (LocalMonth("&amp;$G$10&amp;")="&amp;$B$1&amp;" And LocalDay("&amp;$G$10&amp;")="&amp;$A$1&amp;" And LocalHour("&amp;$G$10&amp;")="&amp;K55&amp;" And LocalMinute("&amp;$G$10&amp;")="&amp;L55&amp;")", "Bar", "", "Close","A5C", "0", "all", "", "","True",,)</f>
        <v/>
      </c>
      <c r="AK55" s="99" t="e">
        <f t="shared" ca="1" si="20"/>
        <v>#VALUE!</v>
      </c>
      <c r="AL55" s="125" t="e">
        <f t="shared" ca="1" si="13"/>
        <v>#N/A</v>
      </c>
      <c r="AN55" s="99">
        <f t="shared" si="14"/>
        <v>30</v>
      </c>
    </row>
    <row r="56" spans="9:40" x14ac:dyDescent="0.2">
      <c r="I56" s="99" t="str">
        <f t="shared" si="0"/>
        <v>11:35</v>
      </c>
      <c r="J56" s="99" t="str">
        <f ca="1" xml:space="preserve"> RTD("cqg.rtd",,"StudyData","Close("&amp;$G$2&amp;") when (LocalMonth("&amp;$G$2&amp;")="&amp;$B$1&amp;" And LocalDay("&amp;$G$2&amp;")="&amp;$A$1&amp;" And LocalHour("&amp;$G$2&amp;")="&amp;K56&amp;" And LocalMinute("&amp;$G$2&amp;")="&amp;L56&amp;")", "Bar", "", "Close","A5C", "0", "all", "", "","True",,)</f>
        <v/>
      </c>
      <c r="K56" s="99">
        <f t="shared" si="25"/>
        <v>11</v>
      </c>
      <c r="L56" s="99">
        <f t="shared" si="26"/>
        <v>35</v>
      </c>
      <c r="M56" s="99" t="e">
        <f t="shared" ca="1" si="1"/>
        <v>#VALUE!</v>
      </c>
      <c r="N56" s="125" t="e">
        <f t="shared" ca="1" si="2"/>
        <v>#N/A</v>
      </c>
      <c r="O56" s="126" t="str">
        <f ca="1" xml:space="preserve"> RTD("cqg.rtd",,"StudyData","Close("&amp;$G$3&amp;") when (LocalMonth("&amp;$G$3&amp;")="&amp;$B$1&amp;" And LocalDay("&amp;$G$3&amp;")="&amp;$A$1&amp;" And LocalHour("&amp;$G$3&amp;")="&amp;K56&amp;" And LocalMinute("&amp;$G$3&amp;")="&amp;L56&amp;")", "Bar", "", "Close","A5C", "0", "all", "", "","True",,)</f>
        <v/>
      </c>
      <c r="P56" s="99" t="e">
        <f t="shared" ca="1" si="3"/>
        <v>#VALUE!</v>
      </c>
      <c r="Q56" s="125" t="e">
        <f t="shared" ca="1" si="4"/>
        <v>#N/A</v>
      </c>
      <c r="R56" s="126" t="str">
        <f ca="1" xml:space="preserve"> RTD("cqg.rtd",,"StudyData","Close("&amp;$G$4&amp;") when (LocalMonth("&amp;$G$4&amp;")="&amp;$B$1&amp;" And LocalDay("&amp;$G$4&amp;")="&amp;$A$1&amp;" And LocalHour("&amp;$G$4&amp;")="&amp;K56&amp;" And LocalMinute("&amp;$G$4&amp;")="&amp;L56&amp;")", "Bar", "", "Close","A5C", "0", "all", "", "","True",,)</f>
        <v/>
      </c>
      <c r="S56" s="99" t="e">
        <f t="shared" ca="1" si="5"/>
        <v>#VALUE!</v>
      </c>
      <c r="T56" s="125" t="e">
        <f t="shared" ca="1" si="6"/>
        <v>#N/A</v>
      </c>
      <c r="U56" s="126" t="str">
        <f ca="1" xml:space="preserve"> RTD("cqg.rtd",,"StudyData","Close("&amp;$G$5&amp;") when (LocalMonth("&amp;$G$5&amp;")="&amp;$B$1&amp;" And LocalDay("&amp;$G$5&amp;")="&amp;$A$1&amp;" And LocalHour("&amp;$G$5&amp;")="&amp;K56&amp;" And LocalMinute("&amp;$G$5&amp;")="&amp;L56&amp;")", "Bar", "", "Close","A5C", "0", "all", "", "","True",,)</f>
        <v/>
      </c>
      <c r="V56" s="99" t="e">
        <f t="shared" ca="1" si="16"/>
        <v>#VALUE!</v>
      </c>
      <c r="W56" s="125" t="e">
        <f t="shared" ca="1" si="7"/>
        <v>#N/A</v>
      </c>
      <c r="X56" s="126" t="str">
        <f ca="1" xml:space="preserve"> RTD("cqg.rtd",,"StudyData","Close("&amp;$G$6&amp;") when (LocalMonth("&amp;$G$6&amp;")="&amp;$B$1&amp;" And LocalDay("&amp;$G$6&amp;")="&amp;$A$1&amp;" And LocalHour("&amp;$G$6&amp;")="&amp;K56&amp;" And LocalMinute("&amp;$G$6&amp;")="&amp;L56&amp;")", "Bar", "", "Close","A5C", "0", "all", "", "","True",,)</f>
        <v/>
      </c>
      <c r="Y56" s="99" t="e">
        <f t="shared" ca="1" si="17"/>
        <v>#VALUE!</v>
      </c>
      <c r="Z56" s="125" t="e">
        <f t="shared" ca="1" si="8"/>
        <v>#N/A</v>
      </c>
      <c r="AA56" s="126" t="str">
        <f ca="1" xml:space="preserve"> RTD("cqg.rtd",,"StudyData","Close("&amp;$G$7&amp;") when (LocalMonth("&amp;$G$7&amp;")="&amp;$B$1&amp;" And LocalDay("&amp;$G$7&amp;")="&amp;$A$1&amp;" And LocalHour("&amp;$G$7&amp;")="&amp;K56&amp;" And LocalMinute("&amp;$G$7&amp;")="&amp;L56&amp;")", "Bar", "", "Close","A5C", "0", "all", "", "","True",,)</f>
        <v/>
      </c>
      <c r="AB56" s="99" t="e">
        <f t="shared" ca="1" si="18"/>
        <v>#VALUE!</v>
      </c>
      <c r="AC56" s="125" t="e">
        <f t="shared" ca="1" si="9"/>
        <v>#N/A</v>
      </c>
      <c r="AD56" s="126" t="str">
        <f ca="1" xml:space="preserve"> RTD("cqg.rtd",,"StudyData","Close("&amp;$G$8&amp;") when (LocalMonth("&amp;$G$8&amp;")="&amp;$B$1&amp;" And LocalDay("&amp;$G$8&amp;")="&amp;$A$1&amp;" And LocalHour("&amp;$G$8&amp;")="&amp;K56&amp;" And LocalMinute("&amp;$G$8&amp;")="&amp;L56&amp;")", "Bar", "", "Close","A5C", "0", "all", "", "","True",,)</f>
        <v/>
      </c>
      <c r="AE56" s="99" t="e">
        <f t="shared" ca="1" si="19"/>
        <v>#VALUE!</v>
      </c>
      <c r="AF56" s="125" t="e">
        <f t="shared" ca="1" si="10"/>
        <v>#N/A</v>
      </c>
      <c r="AG56" s="126" t="str">
        <f ca="1" xml:space="preserve"> RTD("cqg.rtd",,"StudyData","Close("&amp;$G$9&amp;") when (LocalMonth("&amp;$G$9&amp;")="&amp;$B$1&amp;" And LocalDay("&amp;$G$9&amp;")="&amp;$A$1&amp;" And LocalHour("&amp;$G$9&amp;")="&amp;K56&amp;" And LocalMinute("&amp;$G$9&amp;")="&amp;L56&amp;")", "Bar", "", "Close","A5C", "0", "all", "", "","True",,)</f>
        <v/>
      </c>
      <c r="AH56" s="99" t="e">
        <f t="shared" ca="1" si="11"/>
        <v>#VALUE!</v>
      </c>
      <c r="AI56" s="125" t="e">
        <f t="shared" ca="1" si="12"/>
        <v>#N/A</v>
      </c>
      <c r="AJ56" s="127" t="str">
        <f ca="1" xml:space="preserve"> RTD("cqg.rtd",,"StudyData","Close("&amp;$G$10&amp;") when (LocalMonth("&amp;$G$10&amp;")="&amp;$B$1&amp;" And LocalDay("&amp;$G$10&amp;")="&amp;$A$1&amp;" And LocalHour("&amp;$G$10&amp;")="&amp;K56&amp;" And LocalMinute("&amp;$G$10&amp;")="&amp;L56&amp;")", "Bar", "", "Close","A5C", "0", "all", "", "","True",,)</f>
        <v/>
      </c>
      <c r="AK56" s="99" t="e">
        <f t="shared" ca="1" si="20"/>
        <v>#VALUE!</v>
      </c>
      <c r="AL56" s="125" t="e">
        <f t="shared" ca="1" si="13"/>
        <v>#N/A</v>
      </c>
      <c r="AN56" s="99">
        <f t="shared" si="14"/>
        <v>35</v>
      </c>
    </row>
    <row r="57" spans="9:40" x14ac:dyDescent="0.2">
      <c r="I57" s="99" t="str">
        <f t="shared" si="0"/>
        <v>11:40</v>
      </c>
      <c r="J57" s="99" t="str">
        <f ca="1" xml:space="preserve"> RTD("cqg.rtd",,"StudyData","Close("&amp;$G$2&amp;") when (LocalMonth("&amp;$G$2&amp;")="&amp;$B$1&amp;" And LocalDay("&amp;$G$2&amp;")="&amp;$A$1&amp;" And LocalHour("&amp;$G$2&amp;")="&amp;K57&amp;" And LocalMinute("&amp;$G$2&amp;")="&amp;L57&amp;")", "Bar", "", "Close","A5C", "0", "all", "", "","True",,)</f>
        <v/>
      </c>
      <c r="K57" s="99">
        <f t="shared" si="25"/>
        <v>11</v>
      </c>
      <c r="L57" s="99">
        <f t="shared" si="26"/>
        <v>40</v>
      </c>
      <c r="M57" s="99" t="e">
        <f t="shared" ca="1" si="1"/>
        <v>#VALUE!</v>
      </c>
      <c r="N57" s="125" t="e">
        <f t="shared" ca="1" si="2"/>
        <v>#N/A</v>
      </c>
      <c r="O57" s="126" t="str">
        <f ca="1" xml:space="preserve"> RTD("cqg.rtd",,"StudyData","Close("&amp;$G$3&amp;") when (LocalMonth("&amp;$G$3&amp;")="&amp;$B$1&amp;" And LocalDay("&amp;$G$3&amp;")="&amp;$A$1&amp;" And LocalHour("&amp;$G$3&amp;")="&amp;K57&amp;" And LocalMinute("&amp;$G$3&amp;")="&amp;L57&amp;")", "Bar", "", "Close","A5C", "0", "all", "", "","True",,)</f>
        <v/>
      </c>
      <c r="P57" s="99" t="e">
        <f t="shared" ca="1" si="3"/>
        <v>#VALUE!</v>
      </c>
      <c r="Q57" s="125" t="e">
        <f t="shared" ca="1" si="4"/>
        <v>#N/A</v>
      </c>
      <c r="R57" s="126" t="str">
        <f ca="1" xml:space="preserve"> RTD("cqg.rtd",,"StudyData","Close("&amp;$G$4&amp;") when (LocalMonth("&amp;$G$4&amp;")="&amp;$B$1&amp;" And LocalDay("&amp;$G$4&amp;")="&amp;$A$1&amp;" And LocalHour("&amp;$G$4&amp;")="&amp;K57&amp;" And LocalMinute("&amp;$G$4&amp;")="&amp;L57&amp;")", "Bar", "", "Close","A5C", "0", "all", "", "","True",,)</f>
        <v/>
      </c>
      <c r="S57" s="99" t="e">
        <f t="shared" ca="1" si="5"/>
        <v>#VALUE!</v>
      </c>
      <c r="T57" s="125" t="e">
        <f t="shared" ca="1" si="6"/>
        <v>#N/A</v>
      </c>
      <c r="U57" s="126" t="str">
        <f ca="1" xml:space="preserve"> RTD("cqg.rtd",,"StudyData","Close("&amp;$G$5&amp;") when (LocalMonth("&amp;$G$5&amp;")="&amp;$B$1&amp;" And LocalDay("&amp;$G$5&amp;")="&amp;$A$1&amp;" And LocalHour("&amp;$G$5&amp;")="&amp;K57&amp;" And LocalMinute("&amp;$G$5&amp;")="&amp;L57&amp;")", "Bar", "", "Close","A5C", "0", "all", "", "","True",,)</f>
        <v/>
      </c>
      <c r="V57" s="99" t="e">
        <f t="shared" ca="1" si="16"/>
        <v>#VALUE!</v>
      </c>
      <c r="W57" s="125" t="e">
        <f t="shared" ca="1" si="7"/>
        <v>#N/A</v>
      </c>
      <c r="X57" s="126" t="str">
        <f ca="1" xml:space="preserve"> RTD("cqg.rtd",,"StudyData","Close("&amp;$G$6&amp;") when (LocalMonth("&amp;$G$6&amp;")="&amp;$B$1&amp;" And LocalDay("&amp;$G$6&amp;")="&amp;$A$1&amp;" And LocalHour("&amp;$G$6&amp;")="&amp;K57&amp;" And LocalMinute("&amp;$G$6&amp;")="&amp;L57&amp;")", "Bar", "", "Close","A5C", "0", "all", "", "","True",,)</f>
        <v/>
      </c>
      <c r="Y57" s="99" t="e">
        <f t="shared" ca="1" si="17"/>
        <v>#VALUE!</v>
      </c>
      <c r="Z57" s="125" t="e">
        <f t="shared" ca="1" si="8"/>
        <v>#N/A</v>
      </c>
      <c r="AA57" s="126" t="str">
        <f ca="1" xml:space="preserve"> RTD("cqg.rtd",,"StudyData","Close("&amp;$G$7&amp;") when (LocalMonth("&amp;$G$7&amp;")="&amp;$B$1&amp;" And LocalDay("&amp;$G$7&amp;")="&amp;$A$1&amp;" And LocalHour("&amp;$G$7&amp;")="&amp;K57&amp;" And LocalMinute("&amp;$G$7&amp;")="&amp;L57&amp;")", "Bar", "", "Close","A5C", "0", "all", "", "","True",,)</f>
        <v/>
      </c>
      <c r="AB57" s="99" t="e">
        <f t="shared" ca="1" si="18"/>
        <v>#VALUE!</v>
      </c>
      <c r="AC57" s="125" t="e">
        <f t="shared" ca="1" si="9"/>
        <v>#N/A</v>
      </c>
      <c r="AD57" s="126" t="str">
        <f ca="1" xml:space="preserve"> RTD("cqg.rtd",,"StudyData","Close("&amp;$G$8&amp;") when (LocalMonth("&amp;$G$8&amp;")="&amp;$B$1&amp;" And LocalDay("&amp;$G$8&amp;")="&amp;$A$1&amp;" And LocalHour("&amp;$G$8&amp;")="&amp;K57&amp;" And LocalMinute("&amp;$G$8&amp;")="&amp;L57&amp;")", "Bar", "", "Close","A5C", "0", "all", "", "","True",,)</f>
        <v/>
      </c>
      <c r="AE57" s="99" t="e">
        <f t="shared" ca="1" si="19"/>
        <v>#VALUE!</v>
      </c>
      <c r="AF57" s="125" t="e">
        <f t="shared" ca="1" si="10"/>
        <v>#N/A</v>
      </c>
      <c r="AG57" s="126" t="str">
        <f ca="1" xml:space="preserve"> RTD("cqg.rtd",,"StudyData","Close("&amp;$G$9&amp;") when (LocalMonth("&amp;$G$9&amp;")="&amp;$B$1&amp;" And LocalDay("&amp;$G$9&amp;")="&amp;$A$1&amp;" And LocalHour("&amp;$G$9&amp;")="&amp;K57&amp;" And LocalMinute("&amp;$G$9&amp;")="&amp;L57&amp;")", "Bar", "", "Close","A5C", "0", "all", "", "","True",,)</f>
        <v/>
      </c>
      <c r="AH57" s="99" t="e">
        <f t="shared" ca="1" si="11"/>
        <v>#VALUE!</v>
      </c>
      <c r="AI57" s="125" t="e">
        <f t="shared" ca="1" si="12"/>
        <v>#N/A</v>
      </c>
      <c r="AJ57" s="127" t="str">
        <f ca="1" xml:space="preserve"> RTD("cqg.rtd",,"StudyData","Close("&amp;$G$10&amp;") when (LocalMonth("&amp;$G$10&amp;")="&amp;$B$1&amp;" And LocalDay("&amp;$G$10&amp;")="&amp;$A$1&amp;" And LocalHour("&amp;$G$10&amp;")="&amp;K57&amp;" And LocalMinute("&amp;$G$10&amp;")="&amp;L57&amp;")", "Bar", "", "Close","A5C", "0", "all", "", "","True",,)</f>
        <v/>
      </c>
      <c r="AK57" s="99" t="e">
        <f t="shared" ca="1" si="20"/>
        <v>#VALUE!</v>
      </c>
      <c r="AL57" s="125" t="e">
        <f t="shared" ca="1" si="13"/>
        <v>#N/A</v>
      </c>
      <c r="AN57" s="99">
        <f t="shared" si="14"/>
        <v>40</v>
      </c>
    </row>
    <row r="58" spans="9:40" x14ac:dyDescent="0.2">
      <c r="I58" s="99" t="str">
        <f t="shared" si="0"/>
        <v>11:45</v>
      </c>
      <c r="J58" s="99" t="str">
        <f ca="1" xml:space="preserve"> RTD("cqg.rtd",,"StudyData","Close("&amp;$G$2&amp;") when (LocalMonth("&amp;$G$2&amp;")="&amp;$B$1&amp;" And LocalDay("&amp;$G$2&amp;")="&amp;$A$1&amp;" And LocalHour("&amp;$G$2&amp;")="&amp;K58&amp;" And LocalMinute("&amp;$G$2&amp;")="&amp;L58&amp;")", "Bar", "", "Close","A5C", "0", "all", "", "","True",,)</f>
        <v/>
      </c>
      <c r="K58" s="99">
        <f t="shared" si="25"/>
        <v>11</v>
      </c>
      <c r="L58" s="99">
        <f t="shared" si="26"/>
        <v>45</v>
      </c>
      <c r="M58" s="99" t="e">
        <f t="shared" ca="1" si="1"/>
        <v>#VALUE!</v>
      </c>
      <c r="N58" s="125" t="e">
        <f t="shared" ca="1" si="2"/>
        <v>#N/A</v>
      </c>
      <c r="O58" s="126" t="str">
        <f ca="1" xml:space="preserve"> RTD("cqg.rtd",,"StudyData","Close("&amp;$G$3&amp;") when (LocalMonth("&amp;$G$3&amp;")="&amp;$B$1&amp;" And LocalDay("&amp;$G$3&amp;")="&amp;$A$1&amp;" And LocalHour("&amp;$G$3&amp;")="&amp;K58&amp;" And LocalMinute("&amp;$G$3&amp;")="&amp;L58&amp;")", "Bar", "", "Close","A5C", "0", "all", "", "","True",,)</f>
        <v/>
      </c>
      <c r="P58" s="99" t="e">
        <f t="shared" ca="1" si="3"/>
        <v>#VALUE!</v>
      </c>
      <c r="Q58" s="125" t="e">
        <f t="shared" ca="1" si="4"/>
        <v>#N/A</v>
      </c>
      <c r="R58" s="126" t="str">
        <f ca="1" xml:space="preserve"> RTD("cqg.rtd",,"StudyData","Close("&amp;$G$4&amp;") when (LocalMonth("&amp;$G$4&amp;")="&amp;$B$1&amp;" And LocalDay("&amp;$G$4&amp;")="&amp;$A$1&amp;" And LocalHour("&amp;$G$4&amp;")="&amp;K58&amp;" And LocalMinute("&amp;$G$4&amp;")="&amp;L58&amp;")", "Bar", "", "Close","A5C", "0", "all", "", "","True",,)</f>
        <v/>
      </c>
      <c r="S58" s="99" t="e">
        <f t="shared" ca="1" si="5"/>
        <v>#VALUE!</v>
      </c>
      <c r="T58" s="125" t="e">
        <f t="shared" ca="1" si="6"/>
        <v>#N/A</v>
      </c>
      <c r="U58" s="126" t="str">
        <f ca="1" xml:space="preserve"> RTD("cqg.rtd",,"StudyData","Close("&amp;$G$5&amp;") when (LocalMonth("&amp;$G$5&amp;")="&amp;$B$1&amp;" And LocalDay("&amp;$G$5&amp;")="&amp;$A$1&amp;" And LocalHour("&amp;$G$5&amp;")="&amp;K58&amp;" And LocalMinute("&amp;$G$5&amp;")="&amp;L58&amp;")", "Bar", "", "Close","A5C", "0", "all", "", "","True",,)</f>
        <v/>
      </c>
      <c r="V58" s="99" t="e">
        <f t="shared" ca="1" si="16"/>
        <v>#VALUE!</v>
      </c>
      <c r="W58" s="125" t="e">
        <f t="shared" ca="1" si="7"/>
        <v>#N/A</v>
      </c>
      <c r="X58" s="126" t="str">
        <f ca="1" xml:space="preserve"> RTD("cqg.rtd",,"StudyData","Close("&amp;$G$6&amp;") when (LocalMonth("&amp;$G$6&amp;")="&amp;$B$1&amp;" And LocalDay("&amp;$G$6&amp;")="&amp;$A$1&amp;" And LocalHour("&amp;$G$6&amp;")="&amp;K58&amp;" And LocalMinute("&amp;$G$6&amp;")="&amp;L58&amp;")", "Bar", "", "Close","A5C", "0", "all", "", "","True",,)</f>
        <v/>
      </c>
      <c r="Y58" s="99" t="e">
        <f t="shared" ca="1" si="17"/>
        <v>#VALUE!</v>
      </c>
      <c r="Z58" s="125" t="e">
        <f t="shared" ca="1" si="8"/>
        <v>#N/A</v>
      </c>
      <c r="AA58" s="126" t="str">
        <f ca="1" xml:space="preserve"> RTD("cqg.rtd",,"StudyData","Close("&amp;$G$7&amp;") when (LocalMonth("&amp;$G$7&amp;")="&amp;$B$1&amp;" And LocalDay("&amp;$G$7&amp;")="&amp;$A$1&amp;" And LocalHour("&amp;$G$7&amp;")="&amp;K58&amp;" And LocalMinute("&amp;$G$7&amp;")="&amp;L58&amp;")", "Bar", "", "Close","A5C", "0", "all", "", "","True",,)</f>
        <v/>
      </c>
      <c r="AB58" s="99" t="e">
        <f t="shared" ca="1" si="18"/>
        <v>#VALUE!</v>
      </c>
      <c r="AC58" s="125" t="e">
        <f t="shared" ca="1" si="9"/>
        <v>#N/A</v>
      </c>
      <c r="AD58" s="126" t="str">
        <f ca="1" xml:space="preserve"> RTD("cqg.rtd",,"StudyData","Close("&amp;$G$8&amp;") when (LocalMonth("&amp;$G$8&amp;")="&amp;$B$1&amp;" And LocalDay("&amp;$G$8&amp;")="&amp;$A$1&amp;" And LocalHour("&amp;$G$8&amp;")="&amp;K58&amp;" And LocalMinute("&amp;$G$8&amp;")="&amp;L58&amp;")", "Bar", "", "Close","A5C", "0", "all", "", "","True",,)</f>
        <v/>
      </c>
      <c r="AE58" s="99" t="e">
        <f t="shared" ca="1" si="19"/>
        <v>#VALUE!</v>
      </c>
      <c r="AF58" s="125" t="e">
        <f t="shared" ca="1" si="10"/>
        <v>#N/A</v>
      </c>
      <c r="AG58" s="126" t="str">
        <f ca="1" xml:space="preserve"> RTD("cqg.rtd",,"StudyData","Close("&amp;$G$9&amp;") when (LocalMonth("&amp;$G$9&amp;")="&amp;$B$1&amp;" And LocalDay("&amp;$G$9&amp;")="&amp;$A$1&amp;" And LocalHour("&amp;$G$9&amp;")="&amp;K58&amp;" And LocalMinute("&amp;$G$9&amp;")="&amp;L58&amp;")", "Bar", "", "Close","A5C", "0", "all", "", "","True",,)</f>
        <v/>
      </c>
      <c r="AH58" s="99" t="e">
        <f t="shared" ca="1" si="11"/>
        <v>#VALUE!</v>
      </c>
      <c r="AI58" s="125" t="e">
        <f t="shared" ca="1" si="12"/>
        <v>#N/A</v>
      </c>
      <c r="AJ58" s="127" t="str">
        <f ca="1" xml:space="preserve"> RTD("cqg.rtd",,"StudyData","Close("&amp;$G$10&amp;") when (LocalMonth("&amp;$G$10&amp;")="&amp;$B$1&amp;" And LocalDay("&amp;$G$10&amp;")="&amp;$A$1&amp;" And LocalHour("&amp;$G$10&amp;")="&amp;K58&amp;" And LocalMinute("&amp;$G$10&amp;")="&amp;L58&amp;")", "Bar", "", "Close","A5C", "0", "all", "", "","True",,)</f>
        <v/>
      </c>
      <c r="AK58" s="99" t="e">
        <f t="shared" ca="1" si="20"/>
        <v>#VALUE!</v>
      </c>
      <c r="AL58" s="125" t="e">
        <f t="shared" ca="1" si="13"/>
        <v>#N/A</v>
      </c>
      <c r="AN58" s="99">
        <f t="shared" si="14"/>
        <v>45</v>
      </c>
    </row>
    <row r="59" spans="9:40" x14ac:dyDescent="0.2">
      <c r="I59" s="99" t="str">
        <f t="shared" si="0"/>
        <v>11:50</v>
      </c>
      <c r="J59" s="99" t="str">
        <f ca="1" xml:space="preserve"> RTD("cqg.rtd",,"StudyData","Close("&amp;$G$2&amp;") when (LocalMonth("&amp;$G$2&amp;")="&amp;$B$1&amp;" And LocalDay("&amp;$G$2&amp;")="&amp;$A$1&amp;" And LocalHour("&amp;$G$2&amp;")="&amp;K59&amp;" And LocalMinute("&amp;$G$2&amp;")="&amp;L59&amp;")", "Bar", "", "Close","A5C", "0", "all", "", "","True",,)</f>
        <v/>
      </c>
      <c r="K59" s="99">
        <f t="shared" si="25"/>
        <v>11</v>
      </c>
      <c r="L59" s="99">
        <f t="shared" si="26"/>
        <v>50</v>
      </c>
      <c r="M59" s="99" t="e">
        <f t="shared" ca="1" si="1"/>
        <v>#VALUE!</v>
      </c>
      <c r="N59" s="125" t="e">
        <f t="shared" ca="1" si="2"/>
        <v>#N/A</v>
      </c>
      <c r="O59" s="126" t="str">
        <f ca="1" xml:space="preserve"> RTD("cqg.rtd",,"StudyData","Close("&amp;$G$3&amp;") when (LocalMonth("&amp;$G$3&amp;")="&amp;$B$1&amp;" And LocalDay("&amp;$G$3&amp;")="&amp;$A$1&amp;" And LocalHour("&amp;$G$3&amp;")="&amp;K59&amp;" And LocalMinute("&amp;$G$3&amp;")="&amp;L59&amp;")", "Bar", "", "Close","A5C", "0", "all", "", "","True",,)</f>
        <v/>
      </c>
      <c r="P59" s="99" t="e">
        <f t="shared" ca="1" si="3"/>
        <v>#VALUE!</v>
      </c>
      <c r="Q59" s="125" t="e">
        <f t="shared" ca="1" si="4"/>
        <v>#N/A</v>
      </c>
      <c r="R59" s="126" t="str">
        <f ca="1" xml:space="preserve"> RTD("cqg.rtd",,"StudyData","Close("&amp;$G$4&amp;") when (LocalMonth("&amp;$G$4&amp;")="&amp;$B$1&amp;" And LocalDay("&amp;$G$4&amp;")="&amp;$A$1&amp;" And LocalHour("&amp;$G$4&amp;")="&amp;K59&amp;" And LocalMinute("&amp;$G$4&amp;")="&amp;L59&amp;")", "Bar", "", "Close","A5C", "0", "all", "", "","True",,)</f>
        <v/>
      </c>
      <c r="S59" s="99" t="e">
        <f t="shared" ca="1" si="5"/>
        <v>#VALUE!</v>
      </c>
      <c r="T59" s="125" t="e">
        <f t="shared" ca="1" si="6"/>
        <v>#N/A</v>
      </c>
      <c r="U59" s="126" t="str">
        <f ca="1" xml:space="preserve"> RTD("cqg.rtd",,"StudyData","Close("&amp;$G$5&amp;") when (LocalMonth("&amp;$G$5&amp;")="&amp;$B$1&amp;" And LocalDay("&amp;$G$5&amp;")="&amp;$A$1&amp;" And LocalHour("&amp;$G$5&amp;")="&amp;K59&amp;" And LocalMinute("&amp;$G$5&amp;")="&amp;L59&amp;")", "Bar", "", "Close","A5C", "0", "all", "", "","True",,)</f>
        <v/>
      </c>
      <c r="V59" s="99" t="e">
        <f t="shared" ca="1" si="16"/>
        <v>#VALUE!</v>
      </c>
      <c r="W59" s="125" t="e">
        <f t="shared" ca="1" si="7"/>
        <v>#N/A</v>
      </c>
      <c r="X59" s="126" t="str">
        <f ca="1" xml:space="preserve"> RTD("cqg.rtd",,"StudyData","Close("&amp;$G$6&amp;") when (LocalMonth("&amp;$G$6&amp;")="&amp;$B$1&amp;" And LocalDay("&amp;$G$6&amp;")="&amp;$A$1&amp;" And LocalHour("&amp;$G$6&amp;")="&amp;K59&amp;" And LocalMinute("&amp;$G$6&amp;")="&amp;L59&amp;")", "Bar", "", "Close","A5C", "0", "all", "", "","True",,)</f>
        <v/>
      </c>
      <c r="Y59" s="99" t="e">
        <f t="shared" ca="1" si="17"/>
        <v>#VALUE!</v>
      </c>
      <c r="Z59" s="125" t="e">
        <f t="shared" ca="1" si="8"/>
        <v>#N/A</v>
      </c>
      <c r="AA59" s="126" t="str">
        <f ca="1" xml:space="preserve"> RTD("cqg.rtd",,"StudyData","Close("&amp;$G$7&amp;") when (LocalMonth("&amp;$G$7&amp;")="&amp;$B$1&amp;" And LocalDay("&amp;$G$7&amp;")="&amp;$A$1&amp;" And LocalHour("&amp;$G$7&amp;")="&amp;K59&amp;" And LocalMinute("&amp;$G$7&amp;")="&amp;L59&amp;")", "Bar", "", "Close","A5C", "0", "all", "", "","True",,)</f>
        <v/>
      </c>
      <c r="AB59" s="99" t="e">
        <f t="shared" ca="1" si="18"/>
        <v>#VALUE!</v>
      </c>
      <c r="AC59" s="125" t="e">
        <f t="shared" ca="1" si="9"/>
        <v>#N/A</v>
      </c>
      <c r="AD59" s="126" t="str">
        <f ca="1" xml:space="preserve"> RTD("cqg.rtd",,"StudyData","Close("&amp;$G$8&amp;") when (LocalMonth("&amp;$G$8&amp;")="&amp;$B$1&amp;" And LocalDay("&amp;$G$8&amp;")="&amp;$A$1&amp;" And LocalHour("&amp;$G$8&amp;")="&amp;K59&amp;" And LocalMinute("&amp;$G$8&amp;")="&amp;L59&amp;")", "Bar", "", "Close","A5C", "0", "all", "", "","True",,)</f>
        <v/>
      </c>
      <c r="AE59" s="99" t="e">
        <f t="shared" ca="1" si="19"/>
        <v>#VALUE!</v>
      </c>
      <c r="AF59" s="125" t="e">
        <f t="shared" ca="1" si="10"/>
        <v>#N/A</v>
      </c>
      <c r="AG59" s="126" t="str">
        <f ca="1" xml:space="preserve"> RTD("cqg.rtd",,"StudyData","Close("&amp;$G$9&amp;") when (LocalMonth("&amp;$G$9&amp;")="&amp;$B$1&amp;" And LocalDay("&amp;$G$9&amp;")="&amp;$A$1&amp;" And LocalHour("&amp;$G$9&amp;")="&amp;K59&amp;" And LocalMinute("&amp;$G$9&amp;")="&amp;L59&amp;")", "Bar", "", "Close","A5C", "0", "all", "", "","True",,)</f>
        <v/>
      </c>
      <c r="AH59" s="99" t="e">
        <f t="shared" ca="1" si="11"/>
        <v>#VALUE!</v>
      </c>
      <c r="AI59" s="125" t="e">
        <f t="shared" ca="1" si="12"/>
        <v>#N/A</v>
      </c>
      <c r="AJ59" s="127" t="str">
        <f ca="1" xml:space="preserve"> RTD("cqg.rtd",,"StudyData","Close("&amp;$G$10&amp;") when (LocalMonth("&amp;$G$10&amp;")="&amp;$B$1&amp;" And LocalDay("&amp;$G$10&amp;")="&amp;$A$1&amp;" And LocalHour("&amp;$G$10&amp;")="&amp;K59&amp;" And LocalMinute("&amp;$G$10&amp;")="&amp;L59&amp;")", "Bar", "", "Close","A5C", "0", "all", "", "","True",,)</f>
        <v/>
      </c>
      <c r="AK59" s="99" t="e">
        <f t="shared" ca="1" si="20"/>
        <v>#VALUE!</v>
      </c>
      <c r="AL59" s="125" t="e">
        <f t="shared" ca="1" si="13"/>
        <v>#N/A</v>
      </c>
      <c r="AN59" s="99">
        <f t="shared" si="14"/>
        <v>50</v>
      </c>
    </row>
    <row r="60" spans="9:40" x14ac:dyDescent="0.2">
      <c r="I60" s="99" t="str">
        <f t="shared" si="0"/>
        <v>11:55</v>
      </c>
      <c r="J60" s="99" t="str">
        <f ca="1" xml:space="preserve"> RTD("cqg.rtd",,"StudyData","Close("&amp;$G$2&amp;") when (LocalMonth("&amp;$G$2&amp;")="&amp;$B$1&amp;" And LocalDay("&amp;$G$2&amp;")="&amp;$A$1&amp;" And LocalHour("&amp;$G$2&amp;")="&amp;K60&amp;" And LocalMinute("&amp;$G$2&amp;")="&amp;L60&amp;")", "Bar", "", "Close","A5C", "0", "all", "", "","True",,)</f>
        <v/>
      </c>
      <c r="K60" s="99">
        <f t="shared" si="25"/>
        <v>11</v>
      </c>
      <c r="L60" s="99">
        <f t="shared" si="26"/>
        <v>55</v>
      </c>
      <c r="M60" s="99" t="e">
        <f t="shared" ca="1" si="1"/>
        <v>#VALUE!</v>
      </c>
      <c r="N60" s="125" t="e">
        <f t="shared" ca="1" si="2"/>
        <v>#N/A</v>
      </c>
      <c r="O60" s="126" t="str">
        <f ca="1" xml:space="preserve"> RTD("cqg.rtd",,"StudyData","Close("&amp;$G$3&amp;") when (LocalMonth("&amp;$G$3&amp;")="&amp;$B$1&amp;" And LocalDay("&amp;$G$3&amp;")="&amp;$A$1&amp;" And LocalHour("&amp;$G$3&amp;")="&amp;K60&amp;" And LocalMinute("&amp;$G$3&amp;")="&amp;L60&amp;")", "Bar", "", "Close","A5C", "0", "all", "", "","True",,)</f>
        <v/>
      </c>
      <c r="P60" s="99" t="e">
        <f t="shared" ca="1" si="3"/>
        <v>#VALUE!</v>
      </c>
      <c r="Q60" s="125" t="e">
        <f t="shared" ca="1" si="4"/>
        <v>#N/A</v>
      </c>
      <c r="R60" s="126" t="str">
        <f ca="1" xml:space="preserve"> RTD("cqg.rtd",,"StudyData","Close("&amp;$G$4&amp;") when (LocalMonth("&amp;$G$4&amp;")="&amp;$B$1&amp;" And LocalDay("&amp;$G$4&amp;")="&amp;$A$1&amp;" And LocalHour("&amp;$G$4&amp;")="&amp;K60&amp;" And LocalMinute("&amp;$G$4&amp;")="&amp;L60&amp;")", "Bar", "", "Close","A5C", "0", "all", "", "","True",,)</f>
        <v/>
      </c>
      <c r="S60" s="99" t="e">
        <f t="shared" ca="1" si="5"/>
        <v>#VALUE!</v>
      </c>
      <c r="T60" s="125" t="e">
        <f t="shared" ca="1" si="6"/>
        <v>#N/A</v>
      </c>
      <c r="U60" s="126" t="str">
        <f ca="1" xml:space="preserve"> RTD("cqg.rtd",,"StudyData","Close("&amp;$G$5&amp;") when (LocalMonth("&amp;$G$5&amp;")="&amp;$B$1&amp;" And LocalDay("&amp;$G$5&amp;")="&amp;$A$1&amp;" And LocalHour("&amp;$G$5&amp;")="&amp;K60&amp;" And LocalMinute("&amp;$G$5&amp;")="&amp;L60&amp;")", "Bar", "", "Close","A5C", "0", "all", "", "","True",,)</f>
        <v/>
      </c>
      <c r="V60" s="99" t="e">
        <f t="shared" ca="1" si="16"/>
        <v>#VALUE!</v>
      </c>
      <c r="W60" s="125" t="e">
        <f t="shared" ca="1" si="7"/>
        <v>#N/A</v>
      </c>
      <c r="X60" s="126" t="str">
        <f ca="1" xml:space="preserve"> RTD("cqg.rtd",,"StudyData","Close("&amp;$G$6&amp;") when (LocalMonth("&amp;$G$6&amp;")="&amp;$B$1&amp;" And LocalDay("&amp;$G$6&amp;")="&amp;$A$1&amp;" And LocalHour("&amp;$G$6&amp;")="&amp;K60&amp;" And LocalMinute("&amp;$G$6&amp;")="&amp;L60&amp;")", "Bar", "", "Close","A5C", "0", "all", "", "","True",,)</f>
        <v/>
      </c>
      <c r="Y60" s="99" t="e">
        <f t="shared" ca="1" si="17"/>
        <v>#VALUE!</v>
      </c>
      <c r="Z60" s="125" t="e">
        <f t="shared" ca="1" si="8"/>
        <v>#N/A</v>
      </c>
      <c r="AA60" s="126" t="str">
        <f ca="1" xml:space="preserve"> RTD("cqg.rtd",,"StudyData","Close("&amp;$G$7&amp;") when (LocalMonth("&amp;$G$7&amp;")="&amp;$B$1&amp;" And LocalDay("&amp;$G$7&amp;")="&amp;$A$1&amp;" And LocalHour("&amp;$G$7&amp;")="&amp;K60&amp;" And LocalMinute("&amp;$G$7&amp;")="&amp;L60&amp;")", "Bar", "", "Close","A5C", "0", "all", "", "","True",,)</f>
        <v/>
      </c>
      <c r="AB60" s="99" t="e">
        <f t="shared" ca="1" si="18"/>
        <v>#VALUE!</v>
      </c>
      <c r="AC60" s="125" t="e">
        <f t="shared" ca="1" si="9"/>
        <v>#N/A</v>
      </c>
      <c r="AD60" s="126" t="str">
        <f ca="1" xml:space="preserve"> RTD("cqg.rtd",,"StudyData","Close("&amp;$G$8&amp;") when (LocalMonth("&amp;$G$8&amp;")="&amp;$B$1&amp;" And LocalDay("&amp;$G$8&amp;")="&amp;$A$1&amp;" And LocalHour("&amp;$G$8&amp;")="&amp;K60&amp;" And LocalMinute("&amp;$G$8&amp;")="&amp;L60&amp;")", "Bar", "", "Close","A5C", "0", "all", "", "","True",,)</f>
        <v/>
      </c>
      <c r="AE60" s="99" t="e">
        <f t="shared" ca="1" si="19"/>
        <v>#VALUE!</v>
      </c>
      <c r="AF60" s="125" t="e">
        <f t="shared" ca="1" si="10"/>
        <v>#N/A</v>
      </c>
      <c r="AG60" s="126" t="str">
        <f ca="1" xml:space="preserve"> RTD("cqg.rtd",,"StudyData","Close("&amp;$G$9&amp;") when (LocalMonth("&amp;$G$9&amp;")="&amp;$B$1&amp;" And LocalDay("&amp;$G$9&amp;")="&amp;$A$1&amp;" And LocalHour("&amp;$G$9&amp;")="&amp;K60&amp;" And LocalMinute("&amp;$G$9&amp;")="&amp;L60&amp;")", "Bar", "", "Close","A5C", "0", "all", "", "","True",,)</f>
        <v/>
      </c>
      <c r="AH60" s="99" t="e">
        <f t="shared" ca="1" si="11"/>
        <v>#VALUE!</v>
      </c>
      <c r="AI60" s="125" t="e">
        <f t="shared" ca="1" si="12"/>
        <v>#N/A</v>
      </c>
      <c r="AJ60" s="127" t="str">
        <f ca="1" xml:space="preserve"> RTD("cqg.rtd",,"StudyData","Close("&amp;$G$10&amp;") when (LocalMonth("&amp;$G$10&amp;")="&amp;$B$1&amp;" And LocalDay("&amp;$G$10&amp;")="&amp;$A$1&amp;" And LocalHour("&amp;$G$10&amp;")="&amp;K60&amp;" And LocalMinute("&amp;$G$10&amp;")="&amp;L60&amp;")", "Bar", "", "Close","A5C", "0", "all", "", "","True",,)</f>
        <v/>
      </c>
      <c r="AK60" s="99" t="e">
        <f t="shared" ca="1" si="20"/>
        <v>#VALUE!</v>
      </c>
      <c r="AL60" s="125" t="e">
        <f t="shared" ca="1" si="13"/>
        <v>#N/A</v>
      </c>
      <c r="AN60" s="99">
        <f t="shared" si="14"/>
        <v>55</v>
      </c>
    </row>
    <row r="61" spans="9:40" x14ac:dyDescent="0.2">
      <c r="I61" s="99" t="str">
        <f t="shared" si="0"/>
        <v>12:00</v>
      </c>
      <c r="J61" s="99" t="str">
        <f ca="1" xml:space="preserve"> RTD("cqg.rtd",,"StudyData","Close("&amp;$G$2&amp;") when (LocalMonth("&amp;$G$2&amp;")="&amp;$B$1&amp;" And LocalDay("&amp;$G$2&amp;")="&amp;$A$1&amp;" And LocalHour("&amp;$G$2&amp;")="&amp;K61&amp;" And LocalMinute("&amp;$G$2&amp;")="&amp;L61&amp;")", "Bar", "", "Close","A5C", "0", "all", "", "","True",,)</f>
        <v/>
      </c>
      <c r="K61" s="99">
        <f t="shared" si="25"/>
        <v>12</v>
      </c>
      <c r="L61" s="99">
        <f t="shared" si="26"/>
        <v>0</v>
      </c>
      <c r="M61" s="99" t="e">
        <f t="shared" ca="1" si="1"/>
        <v>#VALUE!</v>
      </c>
      <c r="N61" s="125" t="e">
        <f t="shared" ca="1" si="2"/>
        <v>#N/A</v>
      </c>
      <c r="O61" s="126" t="str">
        <f ca="1" xml:space="preserve"> RTD("cqg.rtd",,"StudyData","Close("&amp;$G$3&amp;") when (LocalMonth("&amp;$G$3&amp;")="&amp;$B$1&amp;" And LocalDay("&amp;$G$3&amp;")="&amp;$A$1&amp;" And LocalHour("&amp;$G$3&amp;")="&amp;K61&amp;" And LocalMinute("&amp;$G$3&amp;")="&amp;L61&amp;")", "Bar", "", "Close","A5C", "0", "all", "", "","True",,)</f>
        <v/>
      </c>
      <c r="P61" s="99" t="e">
        <f t="shared" ca="1" si="3"/>
        <v>#VALUE!</v>
      </c>
      <c r="Q61" s="125" t="e">
        <f t="shared" ca="1" si="4"/>
        <v>#N/A</v>
      </c>
      <c r="R61" s="126" t="str">
        <f ca="1" xml:space="preserve"> RTD("cqg.rtd",,"StudyData","Close("&amp;$G$4&amp;") when (LocalMonth("&amp;$G$4&amp;")="&amp;$B$1&amp;" And LocalDay("&amp;$G$4&amp;")="&amp;$A$1&amp;" And LocalHour("&amp;$G$4&amp;")="&amp;K61&amp;" And LocalMinute("&amp;$G$4&amp;")="&amp;L61&amp;")", "Bar", "", "Close","A5C", "0", "all", "", "","True",,)</f>
        <v/>
      </c>
      <c r="S61" s="99" t="e">
        <f t="shared" ca="1" si="5"/>
        <v>#VALUE!</v>
      </c>
      <c r="T61" s="125" t="e">
        <f t="shared" ca="1" si="6"/>
        <v>#N/A</v>
      </c>
      <c r="U61" s="126" t="str">
        <f ca="1" xml:space="preserve"> RTD("cqg.rtd",,"StudyData","Close("&amp;$G$5&amp;") when (LocalMonth("&amp;$G$5&amp;")="&amp;$B$1&amp;" And LocalDay("&amp;$G$5&amp;")="&amp;$A$1&amp;" And LocalHour("&amp;$G$5&amp;")="&amp;K61&amp;" And LocalMinute("&amp;$G$5&amp;")="&amp;L61&amp;")", "Bar", "", "Close","A5C", "0", "all", "", "","True",,)</f>
        <v/>
      </c>
      <c r="V61" s="99" t="e">
        <f t="shared" ca="1" si="16"/>
        <v>#VALUE!</v>
      </c>
      <c r="W61" s="125" t="e">
        <f t="shared" ca="1" si="7"/>
        <v>#N/A</v>
      </c>
      <c r="X61" s="126" t="str">
        <f ca="1" xml:space="preserve"> RTD("cqg.rtd",,"StudyData","Close("&amp;$G$6&amp;") when (LocalMonth("&amp;$G$6&amp;")="&amp;$B$1&amp;" And LocalDay("&amp;$G$6&amp;")="&amp;$A$1&amp;" And LocalHour("&amp;$G$6&amp;")="&amp;K61&amp;" And LocalMinute("&amp;$G$6&amp;")="&amp;L61&amp;")", "Bar", "", "Close","A5C", "0", "all", "", "","True",,)</f>
        <v/>
      </c>
      <c r="Y61" s="99" t="e">
        <f t="shared" ca="1" si="17"/>
        <v>#VALUE!</v>
      </c>
      <c r="Z61" s="125" t="e">
        <f t="shared" ca="1" si="8"/>
        <v>#N/A</v>
      </c>
      <c r="AA61" s="126" t="str">
        <f ca="1" xml:space="preserve"> RTD("cqg.rtd",,"StudyData","Close("&amp;$G$7&amp;") when (LocalMonth("&amp;$G$7&amp;")="&amp;$B$1&amp;" And LocalDay("&amp;$G$7&amp;")="&amp;$A$1&amp;" And LocalHour("&amp;$G$7&amp;")="&amp;K61&amp;" And LocalMinute("&amp;$G$7&amp;")="&amp;L61&amp;")", "Bar", "", "Close","A5C", "0", "all", "", "","True",,)</f>
        <v/>
      </c>
      <c r="AB61" s="99" t="e">
        <f t="shared" ca="1" si="18"/>
        <v>#VALUE!</v>
      </c>
      <c r="AC61" s="125" t="e">
        <f t="shared" ca="1" si="9"/>
        <v>#N/A</v>
      </c>
      <c r="AD61" s="126" t="str">
        <f ca="1" xml:space="preserve"> RTD("cqg.rtd",,"StudyData","Close("&amp;$G$8&amp;") when (LocalMonth("&amp;$G$8&amp;")="&amp;$B$1&amp;" And LocalDay("&amp;$G$8&amp;")="&amp;$A$1&amp;" And LocalHour("&amp;$G$8&amp;")="&amp;K61&amp;" And LocalMinute("&amp;$G$8&amp;")="&amp;L61&amp;")", "Bar", "", "Close","A5C", "0", "all", "", "","True",,)</f>
        <v/>
      </c>
      <c r="AE61" s="99" t="e">
        <f t="shared" ca="1" si="19"/>
        <v>#VALUE!</v>
      </c>
      <c r="AF61" s="125" t="e">
        <f t="shared" ca="1" si="10"/>
        <v>#N/A</v>
      </c>
      <c r="AG61" s="126" t="str">
        <f ca="1" xml:space="preserve"> RTD("cqg.rtd",,"StudyData","Close("&amp;$G$9&amp;") when (LocalMonth("&amp;$G$9&amp;")="&amp;$B$1&amp;" And LocalDay("&amp;$G$9&amp;")="&amp;$A$1&amp;" And LocalHour("&amp;$G$9&amp;")="&amp;K61&amp;" And LocalMinute("&amp;$G$9&amp;")="&amp;L61&amp;")", "Bar", "", "Close","A5C", "0", "all", "", "","True",,)</f>
        <v/>
      </c>
      <c r="AH61" s="99" t="e">
        <f t="shared" ca="1" si="11"/>
        <v>#VALUE!</v>
      </c>
      <c r="AI61" s="125" t="e">
        <f t="shared" ca="1" si="12"/>
        <v>#N/A</v>
      </c>
      <c r="AJ61" s="127" t="str">
        <f ca="1" xml:space="preserve"> RTD("cqg.rtd",,"StudyData","Close("&amp;$G$10&amp;") when (LocalMonth("&amp;$G$10&amp;")="&amp;$B$1&amp;" And LocalDay("&amp;$G$10&amp;")="&amp;$A$1&amp;" And LocalHour("&amp;$G$10&amp;")="&amp;K61&amp;" And LocalMinute("&amp;$G$10&amp;")="&amp;L61&amp;")", "Bar", "", "Close","A5C", "0", "all", "", "","True",,)</f>
        <v/>
      </c>
      <c r="AK61" s="99" t="e">
        <f t="shared" ca="1" si="20"/>
        <v>#VALUE!</v>
      </c>
      <c r="AL61" s="125" t="e">
        <f t="shared" ca="1" si="13"/>
        <v>#N/A</v>
      </c>
      <c r="AN61" s="99" t="str">
        <f t="shared" si="14"/>
        <v>00</v>
      </c>
    </row>
    <row r="62" spans="9:40" x14ac:dyDescent="0.2">
      <c r="I62" s="99" t="str">
        <f t="shared" si="0"/>
        <v>12:05</v>
      </c>
      <c r="J62" s="99" t="str">
        <f ca="1" xml:space="preserve"> RTD("cqg.rtd",,"StudyData","Close("&amp;$G$2&amp;") when (LocalMonth("&amp;$G$2&amp;")="&amp;$B$1&amp;" And LocalDay("&amp;$G$2&amp;")="&amp;$A$1&amp;" And LocalHour("&amp;$G$2&amp;")="&amp;K62&amp;" And LocalMinute("&amp;$G$2&amp;")="&amp;L62&amp;")", "Bar", "", "Close","A5C", "0", "all", "", "","True",,)</f>
        <v/>
      </c>
      <c r="K62" s="99">
        <f t="shared" si="25"/>
        <v>12</v>
      </c>
      <c r="L62" s="99">
        <f t="shared" si="26"/>
        <v>5</v>
      </c>
      <c r="M62" s="99" t="e">
        <f t="shared" ca="1" si="1"/>
        <v>#VALUE!</v>
      </c>
      <c r="N62" s="125" t="e">
        <f t="shared" ca="1" si="2"/>
        <v>#N/A</v>
      </c>
      <c r="O62" s="126" t="str">
        <f ca="1" xml:space="preserve"> RTD("cqg.rtd",,"StudyData","Close("&amp;$G$3&amp;") when (LocalMonth("&amp;$G$3&amp;")="&amp;$B$1&amp;" And LocalDay("&amp;$G$3&amp;")="&amp;$A$1&amp;" And LocalHour("&amp;$G$3&amp;")="&amp;K62&amp;" And LocalMinute("&amp;$G$3&amp;")="&amp;L62&amp;")", "Bar", "", "Close","A5C", "0", "all", "", "","True",,)</f>
        <v/>
      </c>
      <c r="P62" s="99" t="e">
        <f t="shared" ca="1" si="3"/>
        <v>#VALUE!</v>
      </c>
      <c r="Q62" s="125" t="e">
        <f t="shared" ca="1" si="4"/>
        <v>#N/A</v>
      </c>
      <c r="R62" s="126" t="str">
        <f ca="1" xml:space="preserve"> RTD("cqg.rtd",,"StudyData","Close("&amp;$G$4&amp;") when (LocalMonth("&amp;$G$4&amp;")="&amp;$B$1&amp;" And LocalDay("&amp;$G$4&amp;")="&amp;$A$1&amp;" And LocalHour("&amp;$G$4&amp;")="&amp;K62&amp;" And LocalMinute("&amp;$G$4&amp;")="&amp;L62&amp;")", "Bar", "", "Close","A5C", "0", "all", "", "","True",,)</f>
        <v/>
      </c>
      <c r="S62" s="99" t="e">
        <f t="shared" ca="1" si="5"/>
        <v>#VALUE!</v>
      </c>
      <c r="T62" s="125" t="e">
        <f t="shared" ca="1" si="6"/>
        <v>#N/A</v>
      </c>
      <c r="U62" s="126" t="str">
        <f ca="1" xml:space="preserve"> RTD("cqg.rtd",,"StudyData","Close("&amp;$G$5&amp;") when (LocalMonth("&amp;$G$5&amp;")="&amp;$B$1&amp;" And LocalDay("&amp;$G$5&amp;")="&amp;$A$1&amp;" And LocalHour("&amp;$G$5&amp;")="&amp;K62&amp;" And LocalMinute("&amp;$G$5&amp;")="&amp;L62&amp;")", "Bar", "", "Close","A5C", "0", "all", "", "","True",,)</f>
        <v/>
      </c>
      <c r="V62" s="99" t="e">
        <f t="shared" ca="1" si="16"/>
        <v>#VALUE!</v>
      </c>
      <c r="W62" s="125" t="e">
        <f t="shared" ca="1" si="7"/>
        <v>#N/A</v>
      </c>
      <c r="X62" s="126" t="str">
        <f ca="1" xml:space="preserve"> RTD("cqg.rtd",,"StudyData","Close("&amp;$G$6&amp;") when (LocalMonth("&amp;$G$6&amp;")="&amp;$B$1&amp;" And LocalDay("&amp;$G$6&amp;")="&amp;$A$1&amp;" And LocalHour("&amp;$G$6&amp;")="&amp;K62&amp;" And LocalMinute("&amp;$G$6&amp;")="&amp;L62&amp;")", "Bar", "", "Close","A5C", "0", "all", "", "","True",,)</f>
        <v/>
      </c>
      <c r="Y62" s="99" t="e">
        <f t="shared" ca="1" si="17"/>
        <v>#VALUE!</v>
      </c>
      <c r="Z62" s="125" t="e">
        <f t="shared" ca="1" si="8"/>
        <v>#N/A</v>
      </c>
      <c r="AA62" s="126" t="str">
        <f ca="1" xml:space="preserve"> RTD("cqg.rtd",,"StudyData","Close("&amp;$G$7&amp;") when (LocalMonth("&amp;$G$7&amp;")="&amp;$B$1&amp;" And LocalDay("&amp;$G$7&amp;")="&amp;$A$1&amp;" And LocalHour("&amp;$G$7&amp;")="&amp;K62&amp;" And LocalMinute("&amp;$G$7&amp;")="&amp;L62&amp;")", "Bar", "", "Close","A5C", "0", "all", "", "","True",,)</f>
        <v/>
      </c>
      <c r="AB62" s="99" t="e">
        <f t="shared" ca="1" si="18"/>
        <v>#VALUE!</v>
      </c>
      <c r="AC62" s="125" t="e">
        <f t="shared" ca="1" si="9"/>
        <v>#N/A</v>
      </c>
      <c r="AD62" s="126" t="str">
        <f ca="1" xml:space="preserve"> RTD("cqg.rtd",,"StudyData","Close("&amp;$G$8&amp;") when (LocalMonth("&amp;$G$8&amp;")="&amp;$B$1&amp;" And LocalDay("&amp;$G$8&amp;")="&amp;$A$1&amp;" And LocalHour("&amp;$G$8&amp;")="&amp;K62&amp;" And LocalMinute("&amp;$G$8&amp;")="&amp;L62&amp;")", "Bar", "", "Close","A5C", "0", "all", "", "","True",,)</f>
        <v/>
      </c>
      <c r="AE62" s="99" t="e">
        <f t="shared" ca="1" si="19"/>
        <v>#VALUE!</v>
      </c>
      <c r="AF62" s="125" t="e">
        <f t="shared" ca="1" si="10"/>
        <v>#N/A</v>
      </c>
      <c r="AG62" s="126" t="str">
        <f ca="1" xml:space="preserve"> RTD("cqg.rtd",,"StudyData","Close("&amp;$G$9&amp;") when (LocalMonth("&amp;$G$9&amp;")="&amp;$B$1&amp;" And LocalDay("&amp;$G$9&amp;")="&amp;$A$1&amp;" And LocalHour("&amp;$G$9&amp;")="&amp;K62&amp;" And LocalMinute("&amp;$G$9&amp;")="&amp;L62&amp;")", "Bar", "", "Close","A5C", "0", "all", "", "","True",,)</f>
        <v/>
      </c>
      <c r="AH62" s="99" t="e">
        <f t="shared" ca="1" si="11"/>
        <v>#VALUE!</v>
      </c>
      <c r="AI62" s="125" t="e">
        <f t="shared" ca="1" si="12"/>
        <v>#N/A</v>
      </c>
      <c r="AJ62" s="127" t="str">
        <f ca="1" xml:space="preserve"> RTD("cqg.rtd",,"StudyData","Close("&amp;$G$10&amp;") when (LocalMonth("&amp;$G$10&amp;")="&amp;$B$1&amp;" And LocalDay("&amp;$G$10&amp;")="&amp;$A$1&amp;" And LocalHour("&amp;$G$10&amp;")="&amp;K62&amp;" And LocalMinute("&amp;$G$10&amp;")="&amp;L62&amp;")", "Bar", "", "Close","A5C", "0", "all", "", "","True",,)</f>
        <v/>
      </c>
      <c r="AK62" s="99" t="e">
        <f t="shared" ca="1" si="20"/>
        <v>#VALUE!</v>
      </c>
      <c r="AL62" s="125" t="e">
        <f t="shared" ca="1" si="13"/>
        <v>#N/A</v>
      </c>
      <c r="AN62" s="99" t="str">
        <f t="shared" si="14"/>
        <v>05</v>
      </c>
    </row>
    <row r="63" spans="9:40" x14ac:dyDescent="0.2">
      <c r="I63" s="99" t="str">
        <f t="shared" si="0"/>
        <v>12:10</v>
      </c>
      <c r="J63" s="99" t="str">
        <f ca="1" xml:space="preserve"> RTD("cqg.rtd",,"StudyData","Close("&amp;$G$2&amp;") when (LocalMonth("&amp;$G$2&amp;")="&amp;$B$1&amp;" And LocalDay("&amp;$G$2&amp;")="&amp;$A$1&amp;" And LocalHour("&amp;$G$2&amp;")="&amp;K63&amp;" And LocalMinute("&amp;$G$2&amp;")="&amp;L63&amp;")", "Bar", "", "Close","A5C", "0", "all", "", "","True",,)</f>
        <v/>
      </c>
      <c r="K63" s="99">
        <f t="shared" si="25"/>
        <v>12</v>
      </c>
      <c r="L63" s="99">
        <f t="shared" si="26"/>
        <v>10</v>
      </c>
      <c r="M63" s="99" t="e">
        <f t="shared" ca="1" si="1"/>
        <v>#VALUE!</v>
      </c>
      <c r="N63" s="125" t="e">
        <f t="shared" ca="1" si="2"/>
        <v>#N/A</v>
      </c>
      <c r="O63" s="126" t="str">
        <f ca="1" xml:space="preserve"> RTD("cqg.rtd",,"StudyData","Close("&amp;$G$3&amp;") when (LocalMonth("&amp;$G$3&amp;")="&amp;$B$1&amp;" And LocalDay("&amp;$G$3&amp;")="&amp;$A$1&amp;" And LocalHour("&amp;$G$3&amp;")="&amp;K63&amp;" And LocalMinute("&amp;$G$3&amp;")="&amp;L63&amp;")", "Bar", "", "Close","A5C", "0", "all", "", "","True",,)</f>
        <v/>
      </c>
      <c r="P63" s="99" t="e">
        <f t="shared" ca="1" si="3"/>
        <v>#VALUE!</v>
      </c>
      <c r="Q63" s="125" t="e">
        <f t="shared" ca="1" si="4"/>
        <v>#N/A</v>
      </c>
      <c r="R63" s="126" t="str">
        <f ca="1" xml:space="preserve"> RTD("cqg.rtd",,"StudyData","Close("&amp;$G$4&amp;") when (LocalMonth("&amp;$G$4&amp;")="&amp;$B$1&amp;" And LocalDay("&amp;$G$4&amp;")="&amp;$A$1&amp;" And LocalHour("&amp;$G$4&amp;")="&amp;K63&amp;" And LocalMinute("&amp;$G$4&amp;")="&amp;L63&amp;")", "Bar", "", "Close","A5C", "0", "all", "", "","True",,)</f>
        <v/>
      </c>
      <c r="S63" s="99" t="e">
        <f t="shared" ca="1" si="5"/>
        <v>#VALUE!</v>
      </c>
      <c r="T63" s="125" t="e">
        <f t="shared" ca="1" si="6"/>
        <v>#N/A</v>
      </c>
      <c r="U63" s="126" t="str">
        <f ca="1" xml:space="preserve"> RTD("cqg.rtd",,"StudyData","Close("&amp;$G$5&amp;") when (LocalMonth("&amp;$G$5&amp;")="&amp;$B$1&amp;" And LocalDay("&amp;$G$5&amp;")="&amp;$A$1&amp;" And LocalHour("&amp;$G$5&amp;")="&amp;K63&amp;" And LocalMinute("&amp;$G$5&amp;")="&amp;L63&amp;")", "Bar", "", "Close","A5C", "0", "all", "", "","True",,)</f>
        <v/>
      </c>
      <c r="V63" s="99" t="e">
        <f t="shared" ca="1" si="16"/>
        <v>#VALUE!</v>
      </c>
      <c r="W63" s="125" t="e">
        <f t="shared" ca="1" si="7"/>
        <v>#N/A</v>
      </c>
      <c r="X63" s="126" t="str">
        <f ca="1" xml:space="preserve"> RTD("cqg.rtd",,"StudyData","Close("&amp;$G$6&amp;") when (LocalMonth("&amp;$G$6&amp;")="&amp;$B$1&amp;" And LocalDay("&amp;$G$6&amp;")="&amp;$A$1&amp;" And LocalHour("&amp;$G$6&amp;")="&amp;K63&amp;" And LocalMinute("&amp;$G$6&amp;")="&amp;L63&amp;")", "Bar", "", "Close","A5C", "0", "all", "", "","True",,)</f>
        <v/>
      </c>
      <c r="Y63" s="99" t="e">
        <f t="shared" ca="1" si="17"/>
        <v>#VALUE!</v>
      </c>
      <c r="Z63" s="125" t="e">
        <f t="shared" ca="1" si="8"/>
        <v>#N/A</v>
      </c>
      <c r="AA63" s="126" t="str">
        <f ca="1" xml:space="preserve"> RTD("cqg.rtd",,"StudyData","Close("&amp;$G$7&amp;") when (LocalMonth("&amp;$G$7&amp;")="&amp;$B$1&amp;" And LocalDay("&amp;$G$7&amp;")="&amp;$A$1&amp;" And LocalHour("&amp;$G$7&amp;")="&amp;K63&amp;" And LocalMinute("&amp;$G$7&amp;")="&amp;L63&amp;")", "Bar", "", "Close","A5C", "0", "all", "", "","True",,)</f>
        <v/>
      </c>
      <c r="AB63" s="99" t="e">
        <f t="shared" ca="1" si="18"/>
        <v>#VALUE!</v>
      </c>
      <c r="AC63" s="125" t="e">
        <f t="shared" ca="1" si="9"/>
        <v>#N/A</v>
      </c>
      <c r="AD63" s="126" t="str">
        <f ca="1" xml:space="preserve"> RTD("cqg.rtd",,"StudyData","Close("&amp;$G$8&amp;") when (LocalMonth("&amp;$G$8&amp;")="&amp;$B$1&amp;" And LocalDay("&amp;$G$8&amp;")="&amp;$A$1&amp;" And LocalHour("&amp;$G$8&amp;")="&amp;K63&amp;" And LocalMinute("&amp;$G$8&amp;")="&amp;L63&amp;")", "Bar", "", "Close","A5C", "0", "all", "", "","True",,)</f>
        <v/>
      </c>
      <c r="AE63" s="99" t="e">
        <f t="shared" ca="1" si="19"/>
        <v>#VALUE!</v>
      </c>
      <c r="AF63" s="125" t="e">
        <f t="shared" ca="1" si="10"/>
        <v>#N/A</v>
      </c>
      <c r="AG63" s="126" t="str">
        <f ca="1" xml:space="preserve"> RTD("cqg.rtd",,"StudyData","Close("&amp;$G$9&amp;") when (LocalMonth("&amp;$G$9&amp;")="&amp;$B$1&amp;" And LocalDay("&amp;$G$9&amp;")="&amp;$A$1&amp;" And LocalHour("&amp;$G$9&amp;")="&amp;K63&amp;" And LocalMinute("&amp;$G$9&amp;")="&amp;L63&amp;")", "Bar", "", "Close","A5C", "0", "all", "", "","True",,)</f>
        <v/>
      </c>
      <c r="AH63" s="99" t="e">
        <f t="shared" ca="1" si="11"/>
        <v>#VALUE!</v>
      </c>
      <c r="AI63" s="125" t="e">
        <f t="shared" ca="1" si="12"/>
        <v>#N/A</v>
      </c>
      <c r="AJ63" s="127" t="str">
        <f ca="1" xml:space="preserve"> RTD("cqg.rtd",,"StudyData","Close("&amp;$G$10&amp;") when (LocalMonth("&amp;$G$10&amp;")="&amp;$B$1&amp;" And LocalDay("&amp;$G$10&amp;")="&amp;$A$1&amp;" And LocalHour("&amp;$G$10&amp;")="&amp;K63&amp;" And LocalMinute("&amp;$G$10&amp;")="&amp;L63&amp;")", "Bar", "", "Close","A5C", "0", "all", "", "","True",,)</f>
        <v/>
      </c>
      <c r="AK63" s="99" t="e">
        <f t="shared" ca="1" si="20"/>
        <v>#VALUE!</v>
      </c>
      <c r="AL63" s="125" t="e">
        <f t="shared" ca="1" si="13"/>
        <v>#N/A</v>
      </c>
      <c r="AN63" s="99">
        <f t="shared" si="14"/>
        <v>10</v>
      </c>
    </row>
    <row r="64" spans="9:40" x14ac:dyDescent="0.2">
      <c r="I64" s="99" t="str">
        <f t="shared" si="0"/>
        <v>12:15</v>
      </c>
      <c r="J64" s="99" t="str">
        <f ca="1" xml:space="preserve"> RTD("cqg.rtd",,"StudyData","Close("&amp;$G$2&amp;") when (LocalMonth("&amp;$G$2&amp;")="&amp;$B$1&amp;" And LocalDay("&amp;$G$2&amp;")="&amp;$A$1&amp;" And LocalHour("&amp;$G$2&amp;")="&amp;K64&amp;" And LocalMinute("&amp;$G$2&amp;")="&amp;L64&amp;")", "Bar", "", "Close","A5C", "0", "all", "", "","True",,)</f>
        <v/>
      </c>
      <c r="K64" s="99">
        <f t="shared" si="25"/>
        <v>12</v>
      </c>
      <c r="L64" s="99">
        <f t="shared" si="26"/>
        <v>15</v>
      </c>
      <c r="M64" s="99" t="e">
        <f t="shared" ca="1" si="1"/>
        <v>#VALUE!</v>
      </c>
      <c r="N64" s="125" t="e">
        <f t="shared" ca="1" si="2"/>
        <v>#N/A</v>
      </c>
      <c r="O64" s="126" t="str">
        <f ca="1" xml:space="preserve"> RTD("cqg.rtd",,"StudyData","Close("&amp;$G$3&amp;") when (LocalMonth("&amp;$G$3&amp;")="&amp;$B$1&amp;" And LocalDay("&amp;$G$3&amp;")="&amp;$A$1&amp;" And LocalHour("&amp;$G$3&amp;")="&amp;K64&amp;" And LocalMinute("&amp;$G$3&amp;")="&amp;L64&amp;")", "Bar", "", "Close","A5C", "0", "all", "", "","True",,)</f>
        <v/>
      </c>
      <c r="P64" s="99" t="e">
        <f t="shared" ca="1" si="3"/>
        <v>#VALUE!</v>
      </c>
      <c r="Q64" s="125" t="e">
        <f t="shared" ca="1" si="4"/>
        <v>#N/A</v>
      </c>
      <c r="R64" s="126" t="str">
        <f ca="1" xml:space="preserve"> RTD("cqg.rtd",,"StudyData","Close("&amp;$G$4&amp;") when (LocalMonth("&amp;$G$4&amp;")="&amp;$B$1&amp;" And LocalDay("&amp;$G$4&amp;")="&amp;$A$1&amp;" And LocalHour("&amp;$G$4&amp;")="&amp;K64&amp;" And LocalMinute("&amp;$G$4&amp;")="&amp;L64&amp;")", "Bar", "", "Close","A5C", "0", "all", "", "","True",,)</f>
        <v/>
      </c>
      <c r="S64" s="99" t="e">
        <f t="shared" ca="1" si="5"/>
        <v>#VALUE!</v>
      </c>
      <c r="T64" s="125" t="e">
        <f t="shared" ca="1" si="6"/>
        <v>#N/A</v>
      </c>
      <c r="U64" s="126" t="str">
        <f ca="1" xml:space="preserve"> RTD("cqg.rtd",,"StudyData","Close("&amp;$G$5&amp;") when (LocalMonth("&amp;$G$5&amp;")="&amp;$B$1&amp;" And LocalDay("&amp;$G$5&amp;")="&amp;$A$1&amp;" And LocalHour("&amp;$G$5&amp;")="&amp;K64&amp;" And LocalMinute("&amp;$G$5&amp;")="&amp;L64&amp;")", "Bar", "", "Close","A5C", "0", "all", "", "","True",,)</f>
        <v/>
      </c>
      <c r="V64" s="99" t="e">
        <f t="shared" ca="1" si="16"/>
        <v>#VALUE!</v>
      </c>
      <c r="W64" s="125" t="e">
        <f t="shared" ca="1" si="7"/>
        <v>#N/A</v>
      </c>
      <c r="X64" s="126" t="str">
        <f ca="1" xml:space="preserve"> RTD("cqg.rtd",,"StudyData","Close("&amp;$G$6&amp;") when (LocalMonth("&amp;$G$6&amp;")="&amp;$B$1&amp;" And LocalDay("&amp;$G$6&amp;")="&amp;$A$1&amp;" And LocalHour("&amp;$G$6&amp;")="&amp;K64&amp;" And LocalMinute("&amp;$G$6&amp;")="&amp;L64&amp;")", "Bar", "", "Close","A5C", "0", "all", "", "","True",,)</f>
        <v/>
      </c>
      <c r="Y64" s="99" t="e">
        <f t="shared" ca="1" si="17"/>
        <v>#VALUE!</v>
      </c>
      <c r="Z64" s="125" t="e">
        <f t="shared" ca="1" si="8"/>
        <v>#N/A</v>
      </c>
      <c r="AA64" s="126" t="str">
        <f ca="1" xml:space="preserve"> RTD("cqg.rtd",,"StudyData","Close("&amp;$G$7&amp;") when (LocalMonth("&amp;$G$7&amp;")="&amp;$B$1&amp;" And LocalDay("&amp;$G$7&amp;")="&amp;$A$1&amp;" And LocalHour("&amp;$G$7&amp;")="&amp;K64&amp;" And LocalMinute("&amp;$G$7&amp;")="&amp;L64&amp;")", "Bar", "", "Close","A5C", "0", "all", "", "","True",,)</f>
        <v/>
      </c>
      <c r="AB64" s="99" t="e">
        <f t="shared" ca="1" si="18"/>
        <v>#VALUE!</v>
      </c>
      <c r="AC64" s="125" t="e">
        <f t="shared" ca="1" si="9"/>
        <v>#N/A</v>
      </c>
      <c r="AD64" s="126" t="str">
        <f ca="1" xml:space="preserve"> RTD("cqg.rtd",,"StudyData","Close("&amp;$G$8&amp;") when (LocalMonth("&amp;$G$8&amp;")="&amp;$B$1&amp;" And LocalDay("&amp;$G$8&amp;")="&amp;$A$1&amp;" And LocalHour("&amp;$G$8&amp;")="&amp;K64&amp;" And LocalMinute("&amp;$G$8&amp;")="&amp;L64&amp;")", "Bar", "", "Close","A5C", "0", "all", "", "","True",,)</f>
        <v/>
      </c>
      <c r="AE64" s="99" t="e">
        <f t="shared" ca="1" si="19"/>
        <v>#VALUE!</v>
      </c>
      <c r="AF64" s="125" t="e">
        <f t="shared" ca="1" si="10"/>
        <v>#N/A</v>
      </c>
      <c r="AG64" s="126" t="str">
        <f ca="1" xml:space="preserve"> RTD("cqg.rtd",,"StudyData","Close("&amp;$G$9&amp;") when (LocalMonth("&amp;$G$9&amp;")="&amp;$B$1&amp;" And LocalDay("&amp;$G$9&amp;")="&amp;$A$1&amp;" And LocalHour("&amp;$G$9&amp;")="&amp;K64&amp;" And LocalMinute("&amp;$G$9&amp;")="&amp;L64&amp;")", "Bar", "", "Close","A5C", "0", "all", "", "","True",,)</f>
        <v/>
      </c>
      <c r="AH64" s="99" t="e">
        <f t="shared" ca="1" si="11"/>
        <v>#VALUE!</v>
      </c>
      <c r="AI64" s="125" t="e">
        <f t="shared" ca="1" si="12"/>
        <v>#N/A</v>
      </c>
      <c r="AJ64" s="127" t="str">
        <f ca="1" xml:space="preserve"> RTD("cqg.rtd",,"StudyData","Close("&amp;$G$10&amp;") when (LocalMonth("&amp;$G$10&amp;")="&amp;$B$1&amp;" And LocalDay("&amp;$G$10&amp;")="&amp;$A$1&amp;" And LocalHour("&amp;$G$10&amp;")="&amp;K64&amp;" And LocalMinute("&amp;$G$10&amp;")="&amp;L64&amp;")", "Bar", "", "Close","A5C", "0", "all", "", "","True",,)</f>
        <v/>
      </c>
      <c r="AK64" s="99" t="e">
        <f t="shared" ca="1" si="20"/>
        <v>#VALUE!</v>
      </c>
      <c r="AL64" s="125" t="e">
        <f t="shared" ca="1" si="13"/>
        <v>#N/A</v>
      </c>
      <c r="AN64" s="99">
        <f t="shared" si="14"/>
        <v>15</v>
      </c>
    </row>
    <row r="65" spans="9:40" x14ac:dyDescent="0.2">
      <c r="I65" s="99" t="str">
        <f t="shared" si="0"/>
        <v>12:20</v>
      </c>
      <c r="J65" s="99" t="str">
        <f ca="1" xml:space="preserve"> RTD("cqg.rtd",,"StudyData","Close("&amp;$G$2&amp;") when (LocalMonth("&amp;$G$2&amp;")="&amp;$B$1&amp;" And LocalDay("&amp;$G$2&amp;")="&amp;$A$1&amp;" And LocalHour("&amp;$G$2&amp;")="&amp;K65&amp;" And LocalMinute("&amp;$G$2&amp;")="&amp;L65&amp;")", "Bar", "", "Close","A5C", "0", "all", "", "","True",,)</f>
        <v/>
      </c>
      <c r="K65" s="99">
        <f t="shared" si="25"/>
        <v>12</v>
      </c>
      <c r="L65" s="99">
        <f t="shared" si="26"/>
        <v>20</v>
      </c>
      <c r="M65" s="99" t="e">
        <f t="shared" ca="1" si="1"/>
        <v>#VALUE!</v>
      </c>
      <c r="N65" s="125" t="e">
        <f t="shared" ca="1" si="2"/>
        <v>#N/A</v>
      </c>
      <c r="O65" s="126" t="str">
        <f ca="1" xml:space="preserve"> RTD("cqg.rtd",,"StudyData","Close("&amp;$G$3&amp;") when (LocalMonth("&amp;$G$3&amp;")="&amp;$B$1&amp;" And LocalDay("&amp;$G$3&amp;")="&amp;$A$1&amp;" And LocalHour("&amp;$G$3&amp;")="&amp;K65&amp;" And LocalMinute("&amp;$G$3&amp;")="&amp;L65&amp;")", "Bar", "", "Close","A5C", "0", "all", "", "","True",,)</f>
        <v/>
      </c>
      <c r="P65" s="99" t="e">
        <f t="shared" ca="1" si="3"/>
        <v>#VALUE!</v>
      </c>
      <c r="Q65" s="125" t="e">
        <f t="shared" ca="1" si="4"/>
        <v>#N/A</v>
      </c>
      <c r="R65" s="126" t="str">
        <f ca="1" xml:space="preserve"> RTD("cqg.rtd",,"StudyData","Close("&amp;$G$4&amp;") when (LocalMonth("&amp;$G$4&amp;")="&amp;$B$1&amp;" And LocalDay("&amp;$G$4&amp;")="&amp;$A$1&amp;" And LocalHour("&amp;$G$4&amp;")="&amp;K65&amp;" And LocalMinute("&amp;$G$4&amp;")="&amp;L65&amp;")", "Bar", "", "Close","A5C", "0", "all", "", "","True",,)</f>
        <v/>
      </c>
      <c r="S65" s="99" t="e">
        <f t="shared" ca="1" si="5"/>
        <v>#VALUE!</v>
      </c>
      <c r="T65" s="125" t="e">
        <f t="shared" ca="1" si="6"/>
        <v>#N/A</v>
      </c>
      <c r="U65" s="126" t="str">
        <f ca="1" xml:space="preserve"> RTD("cqg.rtd",,"StudyData","Close("&amp;$G$5&amp;") when (LocalMonth("&amp;$G$5&amp;")="&amp;$B$1&amp;" And LocalDay("&amp;$G$5&amp;")="&amp;$A$1&amp;" And LocalHour("&amp;$G$5&amp;")="&amp;K65&amp;" And LocalMinute("&amp;$G$5&amp;")="&amp;L65&amp;")", "Bar", "", "Close","A5C", "0", "all", "", "","True",,)</f>
        <v/>
      </c>
      <c r="V65" s="99" t="e">
        <f t="shared" ca="1" si="16"/>
        <v>#VALUE!</v>
      </c>
      <c r="W65" s="125" t="e">
        <f t="shared" ca="1" si="7"/>
        <v>#N/A</v>
      </c>
      <c r="X65" s="126" t="str">
        <f ca="1" xml:space="preserve"> RTD("cqg.rtd",,"StudyData","Close("&amp;$G$6&amp;") when (LocalMonth("&amp;$G$6&amp;")="&amp;$B$1&amp;" And LocalDay("&amp;$G$6&amp;")="&amp;$A$1&amp;" And LocalHour("&amp;$G$6&amp;")="&amp;K65&amp;" And LocalMinute("&amp;$G$6&amp;")="&amp;L65&amp;")", "Bar", "", "Close","A5C", "0", "all", "", "","True",,)</f>
        <v/>
      </c>
      <c r="Y65" s="99" t="e">
        <f t="shared" ca="1" si="17"/>
        <v>#VALUE!</v>
      </c>
      <c r="Z65" s="125" t="e">
        <f t="shared" ca="1" si="8"/>
        <v>#N/A</v>
      </c>
      <c r="AA65" s="126" t="str">
        <f ca="1" xml:space="preserve"> RTD("cqg.rtd",,"StudyData","Close("&amp;$G$7&amp;") when (LocalMonth("&amp;$G$7&amp;")="&amp;$B$1&amp;" And LocalDay("&amp;$G$7&amp;")="&amp;$A$1&amp;" And LocalHour("&amp;$G$7&amp;")="&amp;K65&amp;" And LocalMinute("&amp;$G$7&amp;")="&amp;L65&amp;")", "Bar", "", "Close","A5C", "0", "all", "", "","True",,)</f>
        <v/>
      </c>
      <c r="AB65" s="99" t="e">
        <f t="shared" ca="1" si="18"/>
        <v>#VALUE!</v>
      </c>
      <c r="AC65" s="125" t="e">
        <f t="shared" ca="1" si="9"/>
        <v>#N/A</v>
      </c>
      <c r="AD65" s="126" t="str">
        <f ca="1" xml:space="preserve"> RTD("cqg.rtd",,"StudyData","Close("&amp;$G$8&amp;") when (LocalMonth("&amp;$G$8&amp;")="&amp;$B$1&amp;" And LocalDay("&amp;$G$8&amp;")="&amp;$A$1&amp;" And LocalHour("&amp;$G$8&amp;")="&amp;K65&amp;" And LocalMinute("&amp;$G$8&amp;")="&amp;L65&amp;")", "Bar", "", "Close","A5C", "0", "all", "", "","True",,)</f>
        <v/>
      </c>
      <c r="AE65" s="99" t="e">
        <f t="shared" ca="1" si="19"/>
        <v>#VALUE!</v>
      </c>
      <c r="AF65" s="125" t="e">
        <f t="shared" ca="1" si="10"/>
        <v>#N/A</v>
      </c>
      <c r="AG65" s="126" t="str">
        <f ca="1" xml:space="preserve"> RTD("cqg.rtd",,"StudyData","Close("&amp;$G$9&amp;") when (LocalMonth("&amp;$G$9&amp;")="&amp;$B$1&amp;" And LocalDay("&amp;$G$9&amp;")="&amp;$A$1&amp;" And LocalHour("&amp;$G$9&amp;")="&amp;K65&amp;" And LocalMinute("&amp;$G$9&amp;")="&amp;L65&amp;")", "Bar", "", "Close","A5C", "0", "all", "", "","True",,)</f>
        <v/>
      </c>
      <c r="AH65" s="99" t="e">
        <f t="shared" ca="1" si="11"/>
        <v>#VALUE!</v>
      </c>
      <c r="AI65" s="125" t="e">
        <f t="shared" ca="1" si="12"/>
        <v>#N/A</v>
      </c>
      <c r="AJ65" s="127" t="str">
        <f ca="1" xml:space="preserve"> RTD("cqg.rtd",,"StudyData","Close("&amp;$G$10&amp;") when (LocalMonth("&amp;$G$10&amp;")="&amp;$B$1&amp;" And LocalDay("&amp;$G$10&amp;")="&amp;$A$1&amp;" And LocalHour("&amp;$G$10&amp;")="&amp;K65&amp;" And LocalMinute("&amp;$G$10&amp;")="&amp;L65&amp;")", "Bar", "", "Close","A5C", "0", "all", "", "","True",,)</f>
        <v/>
      </c>
      <c r="AK65" s="99" t="e">
        <f t="shared" ca="1" si="20"/>
        <v>#VALUE!</v>
      </c>
      <c r="AL65" s="125" t="e">
        <f t="shared" ca="1" si="13"/>
        <v>#N/A</v>
      </c>
      <c r="AN65" s="99">
        <f t="shared" si="14"/>
        <v>20</v>
      </c>
    </row>
    <row r="66" spans="9:40" x14ac:dyDescent="0.2">
      <c r="I66" s="99" t="str">
        <f t="shared" ref="I66:I87" si="27">K66&amp;":"&amp;AN66</f>
        <v>12:25</v>
      </c>
      <c r="J66" s="99" t="str">
        <f ca="1" xml:space="preserve"> RTD("cqg.rtd",,"StudyData","Close("&amp;$G$2&amp;") when (LocalMonth("&amp;$G$2&amp;")="&amp;$B$1&amp;" And LocalDay("&amp;$G$2&amp;")="&amp;$A$1&amp;" And LocalHour("&amp;$G$2&amp;")="&amp;K66&amp;" And LocalMinute("&amp;$G$2&amp;")="&amp;L66&amp;")", "Bar", "", "Close","A5C", "0", "all", "", "","True",,)</f>
        <v/>
      </c>
      <c r="K66" s="99">
        <f t="shared" si="25"/>
        <v>12</v>
      </c>
      <c r="L66" s="99">
        <f t="shared" si="26"/>
        <v>25</v>
      </c>
      <c r="M66" s="99" t="e">
        <f t="shared" ref="M66:M82" ca="1" si="28">(J66-$H$2)/$H$2</f>
        <v>#VALUE!</v>
      </c>
      <c r="N66" s="125" t="e">
        <f t="shared" ref="N66:N82" ca="1" si="29">IF(ISERROR(M66),NA(),M66)</f>
        <v>#N/A</v>
      </c>
      <c r="O66" s="126" t="str">
        <f ca="1" xml:space="preserve"> RTD("cqg.rtd",,"StudyData","Close("&amp;$G$3&amp;") when (LocalMonth("&amp;$G$3&amp;")="&amp;$B$1&amp;" And LocalDay("&amp;$G$3&amp;")="&amp;$A$1&amp;" And LocalHour("&amp;$G$3&amp;")="&amp;K66&amp;" And LocalMinute("&amp;$G$3&amp;")="&amp;L66&amp;")", "Bar", "", "Close","A5C", "0", "all", "", "","True",,)</f>
        <v/>
      </c>
      <c r="P66" s="99" t="e">
        <f t="shared" ref="P66:P82" ca="1" si="30">(O66-$H$3)/$H$3</f>
        <v>#VALUE!</v>
      </c>
      <c r="Q66" s="125" t="e">
        <f t="shared" ref="Q66:Q82" ca="1" si="31">IF(ISERROR(P66),NA(),P66)</f>
        <v>#N/A</v>
      </c>
      <c r="R66" s="126" t="str">
        <f ca="1" xml:space="preserve"> RTD("cqg.rtd",,"StudyData","Close("&amp;$G$4&amp;") when (LocalMonth("&amp;$G$4&amp;")="&amp;$B$1&amp;" And LocalDay("&amp;$G$4&amp;")="&amp;$A$1&amp;" And LocalHour("&amp;$G$4&amp;")="&amp;K66&amp;" And LocalMinute("&amp;$G$4&amp;")="&amp;L66&amp;")", "Bar", "", "Close","A5C", "0", "all", "", "","True",,)</f>
        <v/>
      </c>
      <c r="S66" s="99" t="e">
        <f t="shared" ref="S66:S82" ca="1" si="32">(R66-$H$4)/$H$4</f>
        <v>#VALUE!</v>
      </c>
      <c r="T66" s="125" t="e">
        <f t="shared" ref="T66:T82" ca="1" si="33">IF(ISERROR(S66),NA(),S66)</f>
        <v>#N/A</v>
      </c>
      <c r="U66" s="126" t="str">
        <f ca="1" xml:space="preserve"> RTD("cqg.rtd",,"StudyData","Close("&amp;$G$5&amp;") when (LocalMonth("&amp;$G$5&amp;")="&amp;$B$1&amp;" And LocalDay("&amp;$G$5&amp;")="&amp;$A$1&amp;" And LocalHour("&amp;$G$5&amp;")="&amp;K66&amp;" And LocalMinute("&amp;$G$5&amp;")="&amp;L66&amp;")", "Bar", "", "Close","A5C", "0", "all", "", "","True",,)</f>
        <v/>
      </c>
      <c r="V66" s="99" t="e">
        <f t="shared" ca="1" si="16"/>
        <v>#VALUE!</v>
      </c>
      <c r="W66" s="125" t="e">
        <f t="shared" ref="W66:W82" ca="1" si="34">IF(ISERROR(V66),NA(),V66)</f>
        <v>#N/A</v>
      </c>
      <c r="X66" s="126" t="str">
        <f ca="1" xml:space="preserve"> RTD("cqg.rtd",,"StudyData","Close("&amp;$G$6&amp;") when (LocalMonth("&amp;$G$6&amp;")="&amp;$B$1&amp;" And LocalDay("&amp;$G$6&amp;")="&amp;$A$1&amp;" And LocalHour("&amp;$G$6&amp;")="&amp;K66&amp;" And LocalMinute("&amp;$G$6&amp;")="&amp;L66&amp;")", "Bar", "", "Close","A5C", "0", "all", "", "","True",,)</f>
        <v/>
      </c>
      <c r="Y66" s="99" t="e">
        <f t="shared" ca="1" si="17"/>
        <v>#VALUE!</v>
      </c>
      <c r="Z66" s="125" t="e">
        <f t="shared" ref="Z66:Z82" ca="1" si="35">IF(ISERROR(Y66),NA(),Y66)</f>
        <v>#N/A</v>
      </c>
      <c r="AA66" s="126" t="str">
        <f ca="1" xml:space="preserve"> RTD("cqg.rtd",,"StudyData","Close("&amp;$G$7&amp;") when (LocalMonth("&amp;$G$7&amp;")="&amp;$B$1&amp;" And LocalDay("&amp;$G$7&amp;")="&amp;$A$1&amp;" And LocalHour("&amp;$G$7&amp;")="&amp;K66&amp;" And LocalMinute("&amp;$G$7&amp;")="&amp;L66&amp;")", "Bar", "", "Close","A5C", "0", "all", "", "","True",,)</f>
        <v/>
      </c>
      <c r="AB66" s="99" t="e">
        <f t="shared" ca="1" si="18"/>
        <v>#VALUE!</v>
      </c>
      <c r="AC66" s="125" t="e">
        <f t="shared" ref="AC66:AC82" ca="1" si="36">IF(ISERROR(AB66),NA(),AB66)</f>
        <v>#N/A</v>
      </c>
      <c r="AD66" s="126" t="str">
        <f ca="1" xml:space="preserve"> RTD("cqg.rtd",,"StudyData","Close("&amp;$G$8&amp;") when (LocalMonth("&amp;$G$8&amp;")="&amp;$B$1&amp;" And LocalDay("&amp;$G$8&amp;")="&amp;$A$1&amp;" And LocalHour("&amp;$G$8&amp;")="&amp;K66&amp;" And LocalMinute("&amp;$G$8&amp;")="&amp;L66&amp;")", "Bar", "", "Close","A5C", "0", "all", "", "","True",,)</f>
        <v/>
      </c>
      <c r="AE66" s="99" t="e">
        <f t="shared" ca="1" si="19"/>
        <v>#VALUE!</v>
      </c>
      <c r="AF66" s="125" t="e">
        <f t="shared" ref="AF66:AF82" ca="1" si="37">IF(ISERROR(AE66),NA(),AE66)</f>
        <v>#N/A</v>
      </c>
      <c r="AG66" s="126" t="str">
        <f ca="1" xml:space="preserve"> RTD("cqg.rtd",,"StudyData","Close("&amp;$G$9&amp;") when (LocalMonth("&amp;$G$9&amp;")="&amp;$B$1&amp;" And LocalDay("&amp;$G$9&amp;")="&amp;$A$1&amp;" And LocalHour("&amp;$G$9&amp;")="&amp;K66&amp;" And LocalMinute("&amp;$G$9&amp;")="&amp;L66&amp;")", "Bar", "", "Close","A5C", "0", "all", "", "","True",,)</f>
        <v/>
      </c>
      <c r="AH66" s="99" t="e">
        <f t="shared" ref="AH66:AH82" ca="1" si="38">(AG66-$H$9)/$H$9</f>
        <v>#VALUE!</v>
      </c>
      <c r="AI66" s="125" t="e">
        <f t="shared" ref="AI66:AI82" ca="1" si="39">IF(ISERROR(AH66),NA(),AH66)</f>
        <v>#N/A</v>
      </c>
      <c r="AJ66" s="127" t="str">
        <f ca="1" xml:space="preserve"> RTD("cqg.rtd",,"StudyData","Close("&amp;$G$10&amp;") when (LocalMonth("&amp;$G$10&amp;")="&amp;$B$1&amp;" And LocalDay("&amp;$G$10&amp;")="&amp;$A$1&amp;" And LocalHour("&amp;$G$10&amp;")="&amp;K66&amp;" And LocalMinute("&amp;$G$10&amp;")="&amp;L66&amp;")", "Bar", "", "Close","A5C", "0", "all", "", "","True",,)</f>
        <v/>
      </c>
      <c r="AK66" s="99" t="e">
        <f t="shared" ca="1" si="20"/>
        <v>#VALUE!</v>
      </c>
      <c r="AL66" s="125" t="e">
        <f t="shared" ref="AL66:AL82" ca="1" si="40">IF(ISERROR(AK66),NA(),AK66)</f>
        <v>#N/A</v>
      </c>
      <c r="AN66" s="99">
        <f t="shared" ref="AN66:AN100" si="41">IF(L66=0,"00",IF(L66=5,"05",L66))</f>
        <v>25</v>
      </c>
    </row>
    <row r="67" spans="9:40" x14ac:dyDescent="0.2">
      <c r="I67" s="99" t="str">
        <f t="shared" si="27"/>
        <v>12:30</v>
      </c>
      <c r="J67" s="99" t="str">
        <f ca="1" xml:space="preserve"> RTD("cqg.rtd",,"StudyData","Close("&amp;$G$2&amp;") when (LocalMonth("&amp;$G$2&amp;")="&amp;$B$1&amp;" And LocalDay("&amp;$G$2&amp;")="&amp;$A$1&amp;" And LocalHour("&amp;$G$2&amp;")="&amp;K67&amp;" And LocalMinute("&amp;$G$2&amp;")="&amp;L67&amp;")", "Bar", "", "Close","A5C", "0", "all", "", "","True",,)</f>
        <v/>
      </c>
      <c r="K67" s="99">
        <f t="shared" si="25"/>
        <v>12</v>
      </c>
      <c r="L67" s="99">
        <f t="shared" si="26"/>
        <v>30</v>
      </c>
      <c r="M67" s="99" t="e">
        <f t="shared" ca="1" si="28"/>
        <v>#VALUE!</v>
      </c>
      <c r="N67" s="125" t="e">
        <f t="shared" ca="1" si="29"/>
        <v>#N/A</v>
      </c>
      <c r="O67" s="126" t="str">
        <f ca="1" xml:space="preserve"> RTD("cqg.rtd",,"StudyData","Close("&amp;$G$3&amp;") when (LocalMonth("&amp;$G$3&amp;")="&amp;$B$1&amp;" And LocalDay("&amp;$G$3&amp;")="&amp;$A$1&amp;" And LocalHour("&amp;$G$3&amp;")="&amp;K67&amp;" And LocalMinute("&amp;$G$3&amp;")="&amp;L67&amp;")", "Bar", "", "Close","A5C", "0", "all", "", "","True",,)</f>
        <v/>
      </c>
      <c r="P67" s="99" t="e">
        <f t="shared" ca="1" si="30"/>
        <v>#VALUE!</v>
      </c>
      <c r="Q67" s="125" t="e">
        <f t="shared" ca="1" si="31"/>
        <v>#N/A</v>
      </c>
      <c r="R67" s="126" t="str">
        <f ca="1" xml:space="preserve"> RTD("cqg.rtd",,"StudyData","Close("&amp;$G$4&amp;") when (LocalMonth("&amp;$G$4&amp;")="&amp;$B$1&amp;" And LocalDay("&amp;$G$4&amp;")="&amp;$A$1&amp;" And LocalHour("&amp;$G$4&amp;")="&amp;K67&amp;" And LocalMinute("&amp;$G$4&amp;")="&amp;L67&amp;")", "Bar", "", "Close","A5C", "0", "all", "", "","True",,)</f>
        <v/>
      </c>
      <c r="S67" s="99" t="e">
        <f t="shared" ca="1" si="32"/>
        <v>#VALUE!</v>
      </c>
      <c r="T67" s="125" t="e">
        <f t="shared" ca="1" si="33"/>
        <v>#N/A</v>
      </c>
      <c r="U67" s="126" t="str">
        <f ca="1" xml:space="preserve"> RTD("cqg.rtd",,"StudyData","Close("&amp;$G$5&amp;") when (LocalMonth("&amp;$G$5&amp;")="&amp;$B$1&amp;" And LocalDay("&amp;$G$5&amp;")="&amp;$A$1&amp;" And LocalHour("&amp;$G$5&amp;")="&amp;K67&amp;" And LocalMinute("&amp;$G$5&amp;")="&amp;L67&amp;")", "Bar", "", "Close","A5C", "0", "all", "", "","True",,)</f>
        <v/>
      </c>
      <c r="V67" s="99" t="e">
        <f t="shared" ref="V67:V82" ca="1" si="42">(U67-$H$5)/$H$5</f>
        <v>#VALUE!</v>
      </c>
      <c r="W67" s="125" t="e">
        <f t="shared" ca="1" si="34"/>
        <v>#N/A</v>
      </c>
      <c r="X67" s="126" t="str">
        <f ca="1" xml:space="preserve"> RTD("cqg.rtd",,"StudyData","Close("&amp;$G$6&amp;") when (LocalMonth("&amp;$G$6&amp;")="&amp;$B$1&amp;" And LocalDay("&amp;$G$6&amp;")="&amp;$A$1&amp;" And LocalHour("&amp;$G$6&amp;")="&amp;K67&amp;" And LocalMinute("&amp;$G$6&amp;")="&amp;L67&amp;")", "Bar", "", "Close","A5C", "0", "all", "", "","True",,)</f>
        <v/>
      </c>
      <c r="Y67" s="99" t="e">
        <f t="shared" ref="Y67:Y82" ca="1" si="43">(X67-$H$6)/$H$6</f>
        <v>#VALUE!</v>
      </c>
      <c r="Z67" s="125" t="e">
        <f t="shared" ca="1" si="35"/>
        <v>#N/A</v>
      </c>
      <c r="AA67" s="126" t="str">
        <f ca="1" xml:space="preserve"> RTD("cqg.rtd",,"StudyData","Close("&amp;$G$7&amp;") when (LocalMonth("&amp;$G$7&amp;")="&amp;$B$1&amp;" And LocalDay("&amp;$G$7&amp;")="&amp;$A$1&amp;" And LocalHour("&amp;$G$7&amp;")="&amp;K67&amp;" And LocalMinute("&amp;$G$7&amp;")="&amp;L67&amp;")", "Bar", "", "Close","A5C", "0", "all", "", "","True",,)</f>
        <v/>
      </c>
      <c r="AB67" s="99" t="e">
        <f t="shared" ref="AB67:AB82" ca="1" si="44">(AA67-$H$7)/$H$7</f>
        <v>#VALUE!</v>
      </c>
      <c r="AC67" s="125" t="e">
        <f t="shared" ca="1" si="36"/>
        <v>#N/A</v>
      </c>
      <c r="AD67" s="126" t="str">
        <f ca="1" xml:space="preserve"> RTD("cqg.rtd",,"StudyData","Close("&amp;$G$8&amp;") when (LocalMonth("&amp;$G$8&amp;")="&amp;$B$1&amp;" And LocalDay("&amp;$G$8&amp;")="&amp;$A$1&amp;" And LocalHour("&amp;$G$8&amp;")="&amp;K67&amp;" And LocalMinute("&amp;$G$8&amp;")="&amp;L67&amp;")", "Bar", "", "Close","A5C", "0", "all", "", "","True",,)</f>
        <v/>
      </c>
      <c r="AE67" s="99" t="e">
        <f t="shared" ref="AE67:AE82" ca="1" si="45">(AD67-$H$8)/$H$8</f>
        <v>#VALUE!</v>
      </c>
      <c r="AF67" s="125" t="e">
        <f t="shared" ca="1" si="37"/>
        <v>#N/A</v>
      </c>
      <c r="AG67" s="126" t="str">
        <f ca="1" xml:space="preserve"> RTD("cqg.rtd",,"StudyData","Close("&amp;$G$9&amp;") when (LocalMonth("&amp;$G$9&amp;")="&amp;$B$1&amp;" And LocalDay("&amp;$G$9&amp;")="&amp;$A$1&amp;" And LocalHour("&amp;$G$9&amp;")="&amp;K67&amp;" And LocalMinute("&amp;$G$9&amp;")="&amp;L67&amp;")", "Bar", "", "Close","A5C", "0", "all", "", "","True",,)</f>
        <v/>
      </c>
      <c r="AH67" s="99" t="e">
        <f t="shared" ca="1" si="38"/>
        <v>#VALUE!</v>
      </c>
      <c r="AI67" s="125" t="e">
        <f t="shared" ca="1" si="39"/>
        <v>#N/A</v>
      </c>
      <c r="AJ67" s="127" t="str">
        <f ca="1" xml:space="preserve"> RTD("cqg.rtd",,"StudyData","Close("&amp;$G$10&amp;") when (LocalMonth("&amp;$G$10&amp;")="&amp;$B$1&amp;" And LocalDay("&amp;$G$10&amp;")="&amp;$A$1&amp;" And LocalHour("&amp;$G$10&amp;")="&amp;K67&amp;" And LocalMinute("&amp;$G$10&amp;")="&amp;L67&amp;")", "Bar", "", "Close","A5C", "0", "all", "", "","True",,)</f>
        <v/>
      </c>
      <c r="AK67" s="99" t="e">
        <f t="shared" ref="AK67:AK82" ca="1" si="46">(AJ67-$H$10)/$H$10</f>
        <v>#VALUE!</v>
      </c>
      <c r="AL67" s="125" t="e">
        <f t="shared" ca="1" si="40"/>
        <v>#N/A</v>
      </c>
      <c r="AN67" s="99">
        <f t="shared" si="41"/>
        <v>30</v>
      </c>
    </row>
    <row r="68" spans="9:40" x14ac:dyDescent="0.2">
      <c r="I68" s="99" t="str">
        <f t="shared" si="27"/>
        <v>12:35</v>
      </c>
      <c r="J68" s="99" t="str">
        <f ca="1" xml:space="preserve"> RTD("cqg.rtd",,"StudyData","Close("&amp;$G$2&amp;") when (LocalMonth("&amp;$G$2&amp;")="&amp;$B$1&amp;" And LocalDay("&amp;$G$2&amp;")="&amp;$A$1&amp;" And LocalHour("&amp;$G$2&amp;")="&amp;K68&amp;" And LocalMinute("&amp;$G$2&amp;")="&amp;L68&amp;")", "Bar", "", "Close","A5C", "0", "all", "", "","True",,)</f>
        <v/>
      </c>
      <c r="K68" s="99">
        <f>IF(L68=0,K67+1,K67)</f>
        <v>12</v>
      </c>
      <c r="L68" s="99">
        <f t="shared" si="26"/>
        <v>35</v>
      </c>
      <c r="M68" s="99" t="e">
        <f t="shared" ca="1" si="28"/>
        <v>#VALUE!</v>
      </c>
      <c r="N68" s="125" t="e">
        <f t="shared" ca="1" si="29"/>
        <v>#N/A</v>
      </c>
      <c r="O68" s="126" t="str">
        <f ca="1" xml:space="preserve"> RTD("cqg.rtd",,"StudyData","Close("&amp;$G$3&amp;") when (LocalMonth("&amp;$G$3&amp;")="&amp;$B$1&amp;" And LocalDay("&amp;$G$3&amp;")="&amp;$A$1&amp;" And LocalHour("&amp;$G$3&amp;")="&amp;K68&amp;" And LocalMinute("&amp;$G$3&amp;")="&amp;L68&amp;")", "Bar", "", "Close","A5C", "0", "all", "", "","True",,)</f>
        <v/>
      </c>
      <c r="P68" s="99" t="e">
        <f t="shared" ca="1" si="30"/>
        <v>#VALUE!</v>
      </c>
      <c r="Q68" s="125" t="e">
        <f t="shared" ca="1" si="31"/>
        <v>#N/A</v>
      </c>
      <c r="R68" s="126" t="str">
        <f ca="1" xml:space="preserve"> RTD("cqg.rtd",,"StudyData","Close("&amp;$G$4&amp;") when (LocalMonth("&amp;$G$4&amp;")="&amp;$B$1&amp;" And LocalDay("&amp;$G$4&amp;")="&amp;$A$1&amp;" And LocalHour("&amp;$G$4&amp;")="&amp;K68&amp;" And LocalMinute("&amp;$G$4&amp;")="&amp;L68&amp;")", "Bar", "", "Close","A5C", "0", "all", "", "","True",,)</f>
        <v/>
      </c>
      <c r="S68" s="99" t="e">
        <f t="shared" ca="1" si="32"/>
        <v>#VALUE!</v>
      </c>
      <c r="T68" s="125" t="e">
        <f t="shared" ca="1" si="33"/>
        <v>#N/A</v>
      </c>
      <c r="U68" s="126" t="str">
        <f ca="1" xml:space="preserve"> RTD("cqg.rtd",,"StudyData","Close("&amp;$G$5&amp;") when (LocalMonth("&amp;$G$5&amp;")="&amp;$B$1&amp;" And LocalDay("&amp;$G$5&amp;")="&amp;$A$1&amp;" And LocalHour("&amp;$G$5&amp;")="&amp;K68&amp;" And LocalMinute("&amp;$G$5&amp;")="&amp;L68&amp;")", "Bar", "", "Close","A5C", "0", "all", "", "","True",,)</f>
        <v/>
      </c>
      <c r="V68" s="99" t="e">
        <f t="shared" ca="1" si="42"/>
        <v>#VALUE!</v>
      </c>
      <c r="W68" s="125" t="e">
        <f t="shared" ca="1" si="34"/>
        <v>#N/A</v>
      </c>
      <c r="X68" s="126" t="str">
        <f ca="1" xml:space="preserve"> RTD("cqg.rtd",,"StudyData","Close("&amp;$G$6&amp;") when (LocalMonth("&amp;$G$6&amp;")="&amp;$B$1&amp;" And LocalDay("&amp;$G$6&amp;")="&amp;$A$1&amp;" And LocalHour("&amp;$G$6&amp;")="&amp;K68&amp;" And LocalMinute("&amp;$G$6&amp;")="&amp;L68&amp;")", "Bar", "", "Close","A5C", "0", "all", "", "","True",,)</f>
        <v/>
      </c>
      <c r="Y68" s="99" t="e">
        <f t="shared" ca="1" si="43"/>
        <v>#VALUE!</v>
      </c>
      <c r="Z68" s="125" t="e">
        <f t="shared" ca="1" si="35"/>
        <v>#N/A</v>
      </c>
      <c r="AA68" s="126" t="str">
        <f ca="1" xml:space="preserve"> RTD("cqg.rtd",,"StudyData","Close("&amp;$G$7&amp;") when (LocalMonth("&amp;$G$7&amp;")="&amp;$B$1&amp;" And LocalDay("&amp;$G$7&amp;")="&amp;$A$1&amp;" And LocalHour("&amp;$G$7&amp;")="&amp;K68&amp;" And LocalMinute("&amp;$G$7&amp;")="&amp;L68&amp;")", "Bar", "", "Close","A5C", "0", "all", "", "","True",,)</f>
        <v/>
      </c>
      <c r="AB68" s="99" t="e">
        <f t="shared" ca="1" si="44"/>
        <v>#VALUE!</v>
      </c>
      <c r="AC68" s="125" t="e">
        <f t="shared" ca="1" si="36"/>
        <v>#N/A</v>
      </c>
      <c r="AD68" s="126" t="str">
        <f ca="1" xml:space="preserve"> RTD("cqg.rtd",,"StudyData","Close("&amp;$G$8&amp;") when (LocalMonth("&amp;$G$8&amp;")="&amp;$B$1&amp;" And LocalDay("&amp;$G$8&amp;")="&amp;$A$1&amp;" And LocalHour("&amp;$G$8&amp;")="&amp;K68&amp;" And LocalMinute("&amp;$G$8&amp;")="&amp;L68&amp;")", "Bar", "", "Close","A5C", "0", "all", "", "","True",,)</f>
        <v/>
      </c>
      <c r="AE68" s="99" t="e">
        <f t="shared" ca="1" si="45"/>
        <v>#VALUE!</v>
      </c>
      <c r="AF68" s="125" t="e">
        <f t="shared" ca="1" si="37"/>
        <v>#N/A</v>
      </c>
      <c r="AG68" s="126" t="str">
        <f ca="1" xml:space="preserve"> RTD("cqg.rtd",,"StudyData","Close("&amp;$G$9&amp;") when (LocalMonth("&amp;$G$9&amp;")="&amp;$B$1&amp;" And LocalDay("&amp;$G$9&amp;")="&amp;$A$1&amp;" And LocalHour("&amp;$G$9&amp;")="&amp;K68&amp;" And LocalMinute("&amp;$G$9&amp;")="&amp;L68&amp;")", "Bar", "", "Close","A5C", "0", "all", "", "","True",,)</f>
        <v/>
      </c>
      <c r="AH68" s="99" t="e">
        <f t="shared" ca="1" si="38"/>
        <v>#VALUE!</v>
      </c>
      <c r="AI68" s="125" t="e">
        <f t="shared" ca="1" si="39"/>
        <v>#N/A</v>
      </c>
      <c r="AJ68" s="127" t="str">
        <f ca="1" xml:space="preserve"> RTD("cqg.rtd",,"StudyData","Close("&amp;$G$10&amp;") when (LocalMonth("&amp;$G$10&amp;")="&amp;$B$1&amp;" And LocalDay("&amp;$G$10&amp;")="&amp;$A$1&amp;" And LocalHour("&amp;$G$10&amp;")="&amp;K68&amp;" And LocalMinute("&amp;$G$10&amp;")="&amp;L68&amp;")", "Bar", "", "Close","A5C", "0", "all", "", "","True",,)</f>
        <v/>
      </c>
      <c r="AK68" s="99" t="e">
        <f t="shared" ca="1" si="46"/>
        <v>#VALUE!</v>
      </c>
      <c r="AL68" s="125" t="e">
        <f t="shared" ca="1" si="40"/>
        <v>#N/A</v>
      </c>
      <c r="AN68" s="99">
        <f t="shared" si="41"/>
        <v>35</v>
      </c>
    </row>
    <row r="69" spans="9:40" x14ac:dyDescent="0.2">
      <c r="I69" s="99" t="str">
        <f t="shared" si="27"/>
        <v>12:40</v>
      </c>
      <c r="J69" s="99" t="str">
        <f ca="1" xml:space="preserve"> RTD("cqg.rtd",,"StudyData","Close("&amp;$G$2&amp;") when (LocalMonth("&amp;$G$2&amp;")="&amp;$B$1&amp;" And LocalDay("&amp;$G$2&amp;")="&amp;$A$1&amp;" And LocalHour("&amp;$G$2&amp;")="&amp;K69&amp;" And LocalMinute("&amp;$G$2&amp;")="&amp;L69&amp;")", "Bar", "", "Close","A5C", "0", "all", "", "","True",,)</f>
        <v/>
      </c>
      <c r="K69" s="99">
        <f>IF(L69=0,K68+1,K68)</f>
        <v>12</v>
      </c>
      <c r="L69" s="99">
        <f t="shared" si="26"/>
        <v>40</v>
      </c>
      <c r="M69" s="99" t="e">
        <f t="shared" ca="1" si="28"/>
        <v>#VALUE!</v>
      </c>
      <c r="N69" s="125" t="e">
        <f t="shared" ca="1" si="29"/>
        <v>#N/A</v>
      </c>
      <c r="O69" s="126" t="str">
        <f ca="1" xml:space="preserve"> RTD("cqg.rtd",,"StudyData","Close("&amp;$G$3&amp;") when (LocalMonth("&amp;$G$3&amp;")="&amp;$B$1&amp;" And LocalDay("&amp;$G$3&amp;")="&amp;$A$1&amp;" And LocalHour("&amp;$G$3&amp;")="&amp;K69&amp;" And LocalMinute("&amp;$G$3&amp;")="&amp;L69&amp;")", "Bar", "", "Close","A5C", "0", "all", "", "","True",,)</f>
        <v/>
      </c>
      <c r="P69" s="99" t="e">
        <f t="shared" ca="1" si="30"/>
        <v>#VALUE!</v>
      </c>
      <c r="Q69" s="125" t="e">
        <f t="shared" ca="1" si="31"/>
        <v>#N/A</v>
      </c>
      <c r="R69" s="126" t="str">
        <f ca="1" xml:space="preserve"> RTD("cqg.rtd",,"StudyData","Close("&amp;$G$4&amp;") when (LocalMonth("&amp;$G$4&amp;")="&amp;$B$1&amp;" And LocalDay("&amp;$G$4&amp;")="&amp;$A$1&amp;" And LocalHour("&amp;$G$4&amp;")="&amp;K69&amp;" And LocalMinute("&amp;$G$4&amp;")="&amp;L69&amp;")", "Bar", "", "Close","A5C", "0", "all", "", "","True",,)</f>
        <v/>
      </c>
      <c r="S69" s="99" t="e">
        <f t="shared" ca="1" si="32"/>
        <v>#VALUE!</v>
      </c>
      <c r="T69" s="125" t="e">
        <f t="shared" ca="1" si="33"/>
        <v>#N/A</v>
      </c>
      <c r="U69" s="126" t="str">
        <f ca="1" xml:space="preserve"> RTD("cqg.rtd",,"StudyData","Close("&amp;$G$5&amp;") when (LocalMonth("&amp;$G$5&amp;")="&amp;$B$1&amp;" And LocalDay("&amp;$G$5&amp;")="&amp;$A$1&amp;" And LocalHour("&amp;$G$5&amp;")="&amp;K69&amp;" And LocalMinute("&amp;$G$5&amp;")="&amp;L69&amp;")", "Bar", "", "Close","A5C", "0", "all", "", "","True",,)</f>
        <v/>
      </c>
      <c r="V69" s="99" t="e">
        <f t="shared" ca="1" si="42"/>
        <v>#VALUE!</v>
      </c>
      <c r="W69" s="125" t="e">
        <f t="shared" ca="1" si="34"/>
        <v>#N/A</v>
      </c>
      <c r="X69" s="126" t="str">
        <f ca="1" xml:space="preserve"> RTD("cqg.rtd",,"StudyData","Close("&amp;$G$6&amp;") when (LocalMonth("&amp;$G$6&amp;")="&amp;$B$1&amp;" And LocalDay("&amp;$G$6&amp;")="&amp;$A$1&amp;" And LocalHour("&amp;$G$6&amp;")="&amp;K69&amp;" And LocalMinute("&amp;$G$6&amp;")="&amp;L69&amp;")", "Bar", "", "Close","A5C", "0", "all", "", "","True",,)</f>
        <v/>
      </c>
      <c r="Y69" s="99" t="e">
        <f t="shared" ca="1" si="43"/>
        <v>#VALUE!</v>
      </c>
      <c r="Z69" s="125" t="e">
        <f t="shared" ca="1" si="35"/>
        <v>#N/A</v>
      </c>
      <c r="AA69" s="126" t="str">
        <f ca="1" xml:space="preserve"> RTD("cqg.rtd",,"StudyData","Close("&amp;$G$7&amp;") when (LocalMonth("&amp;$G$7&amp;")="&amp;$B$1&amp;" And LocalDay("&amp;$G$7&amp;")="&amp;$A$1&amp;" And LocalHour("&amp;$G$7&amp;")="&amp;K69&amp;" And LocalMinute("&amp;$G$7&amp;")="&amp;L69&amp;")", "Bar", "", "Close","A5C", "0", "all", "", "","True",,)</f>
        <v/>
      </c>
      <c r="AB69" s="99" t="e">
        <f t="shared" ca="1" si="44"/>
        <v>#VALUE!</v>
      </c>
      <c r="AC69" s="125" t="e">
        <f t="shared" ca="1" si="36"/>
        <v>#N/A</v>
      </c>
      <c r="AD69" s="126" t="str">
        <f ca="1" xml:space="preserve"> RTD("cqg.rtd",,"StudyData","Close("&amp;$G$8&amp;") when (LocalMonth("&amp;$G$8&amp;")="&amp;$B$1&amp;" And LocalDay("&amp;$G$8&amp;")="&amp;$A$1&amp;" And LocalHour("&amp;$G$8&amp;")="&amp;K69&amp;" And LocalMinute("&amp;$G$8&amp;")="&amp;L69&amp;")", "Bar", "", "Close","A5C", "0", "all", "", "","True",,)</f>
        <v/>
      </c>
      <c r="AE69" s="99" t="e">
        <f t="shared" ca="1" si="45"/>
        <v>#VALUE!</v>
      </c>
      <c r="AF69" s="125" t="e">
        <f t="shared" ca="1" si="37"/>
        <v>#N/A</v>
      </c>
      <c r="AG69" s="126" t="str">
        <f ca="1" xml:space="preserve"> RTD("cqg.rtd",,"StudyData","Close("&amp;$G$9&amp;") when (LocalMonth("&amp;$G$9&amp;")="&amp;$B$1&amp;" And LocalDay("&amp;$G$9&amp;")="&amp;$A$1&amp;" And LocalHour("&amp;$G$9&amp;")="&amp;K69&amp;" And LocalMinute("&amp;$G$9&amp;")="&amp;L69&amp;")", "Bar", "", "Close","A5C", "0", "all", "", "","True",,)</f>
        <v/>
      </c>
      <c r="AH69" s="99" t="e">
        <f t="shared" ca="1" si="38"/>
        <v>#VALUE!</v>
      </c>
      <c r="AI69" s="125" t="e">
        <f t="shared" ca="1" si="39"/>
        <v>#N/A</v>
      </c>
      <c r="AJ69" s="127" t="str">
        <f ca="1" xml:space="preserve"> RTD("cqg.rtd",,"StudyData","Close("&amp;$G$10&amp;") when (LocalMonth("&amp;$G$10&amp;")="&amp;$B$1&amp;" And LocalDay("&amp;$G$10&amp;")="&amp;$A$1&amp;" And LocalHour("&amp;$G$10&amp;")="&amp;K69&amp;" And LocalMinute("&amp;$G$10&amp;")="&amp;L69&amp;")", "Bar", "", "Close","A5C", "0", "all", "", "","True",,)</f>
        <v/>
      </c>
      <c r="AK69" s="99" t="e">
        <f t="shared" ca="1" si="46"/>
        <v>#VALUE!</v>
      </c>
      <c r="AL69" s="125" t="e">
        <f t="shared" ca="1" si="40"/>
        <v>#N/A</v>
      </c>
      <c r="AN69" s="99">
        <f t="shared" si="41"/>
        <v>40</v>
      </c>
    </row>
    <row r="70" spans="9:40" x14ac:dyDescent="0.2">
      <c r="I70" s="99" t="str">
        <f t="shared" si="27"/>
        <v>12:45</v>
      </c>
      <c r="J70" s="99" t="str">
        <f ca="1" xml:space="preserve"> RTD("cqg.rtd",,"StudyData","Close("&amp;$G$2&amp;") when (LocalMonth("&amp;$G$2&amp;")="&amp;$B$1&amp;" And LocalDay("&amp;$G$2&amp;")="&amp;$A$1&amp;" And LocalHour("&amp;$G$2&amp;")="&amp;K70&amp;" And LocalMinute("&amp;$G$2&amp;")="&amp;L70&amp;")", "Bar", "", "Close","A5C", "0", "all", "", "","True",,)</f>
        <v/>
      </c>
      <c r="K70" s="99">
        <f>IF(L70=0,K69+1,K69)</f>
        <v>12</v>
      </c>
      <c r="L70" s="99">
        <f t="shared" si="26"/>
        <v>45</v>
      </c>
      <c r="M70" s="99" t="e">
        <f t="shared" ca="1" si="28"/>
        <v>#VALUE!</v>
      </c>
      <c r="N70" s="125" t="e">
        <f t="shared" ca="1" si="29"/>
        <v>#N/A</v>
      </c>
      <c r="O70" s="126" t="str">
        <f ca="1" xml:space="preserve"> RTD("cqg.rtd",,"StudyData","Close("&amp;$G$3&amp;") when (LocalMonth("&amp;$G$3&amp;")="&amp;$B$1&amp;" And LocalDay("&amp;$G$3&amp;")="&amp;$A$1&amp;" And LocalHour("&amp;$G$3&amp;")="&amp;K70&amp;" And LocalMinute("&amp;$G$3&amp;")="&amp;L70&amp;")", "Bar", "", "Close","A5C", "0", "all", "", "","True",,)</f>
        <v/>
      </c>
      <c r="P70" s="99" t="e">
        <f t="shared" ca="1" si="30"/>
        <v>#VALUE!</v>
      </c>
      <c r="Q70" s="125" t="e">
        <f t="shared" ca="1" si="31"/>
        <v>#N/A</v>
      </c>
      <c r="R70" s="126" t="str">
        <f ca="1" xml:space="preserve"> RTD("cqg.rtd",,"StudyData","Close("&amp;$G$4&amp;") when (LocalMonth("&amp;$G$4&amp;")="&amp;$B$1&amp;" And LocalDay("&amp;$G$4&amp;")="&amp;$A$1&amp;" And LocalHour("&amp;$G$4&amp;")="&amp;K70&amp;" And LocalMinute("&amp;$G$4&amp;")="&amp;L70&amp;")", "Bar", "", "Close","A5C", "0", "all", "", "","True",,)</f>
        <v/>
      </c>
      <c r="S70" s="99" t="e">
        <f t="shared" ca="1" si="32"/>
        <v>#VALUE!</v>
      </c>
      <c r="T70" s="125" t="e">
        <f t="shared" ca="1" si="33"/>
        <v>#N/A</v>
      </c>
      <c r="U70" s="126" t="str">
        <f ca="1" xml:space="preserve"> RTD("cqg.rtd",,"StudyData","Close("&amp;$G$5&amp;") when (LocalMonth("&amp;$G$5&amp;")="&amp;$B$1&amp;" And LocalDay("&amp;$G$5&amp;")="&amp;$A$1&amp;" And LocalHour("&amp;$G$5&amp;")="&amp;K70&amp;" And LocalMinute("&amp;$G$5&amp;")="&amp;L70&amp;")", "Bar", "", "Close","A5C", "0", "all", "", "","True",,)</f>
        <v/>
      </c>
      <c r="V70" s="99" t="e">
        <f t="shared" ca="1" si="42"/>
        <v>#VALUE!</v>
      </c>
      <c r="W70" s="125" t="e">
        <f t="shared" ca="1" si="34"/>
        <v>#N/A</v>
      </c>
      <c r="X70" s="126" t="str">
        <f ca="1" xml:space="preserve"> RTD("cqg.rtd",,"StudyData","Close("&amp;$G$6&amp;") when (LocalMonth("&amp;$G$6&amp;")="&amp;$B$1&amp;" And LocalDay("&amp;$G$6&amp;")="&amp;$A$1&amp;" And LocalHour("&amp;$G$6&amp;")="&amp;K70&amp;" And LocalMinute("&amp;$G$6&amp;")="&amp;L70&amp;")", "Bar", "", "Close","A5C", "0", "all", "", "","True",,)</f>
        <v/>
      </c>
      <c r="Y70" s="99" t="e">
        <f t="shared" ca="1" si="43"/>
        <v>#VALUE!</v>
      </c>
      <c r="Z70" s="125" t="e">
        <f t="shared" ca="1" si="35"/>
        <v>#N/A</v>
      </c>
      <c r="AA70" s="126" t="str">
        <f ca="1" xml:space="preserve"> RTD("cqg.rtd",,"StudyData","Close("&amp;$G$7&amp;") when (LocalMonth("&amp;$G$7&amp;")="&amp;$B$1&amp;" And LocalDay("&amp;$G$7&amp;")="&amp;$A$1&amp;" And LocalHour("&amp;$G$7&amp;")="&amp;K70&amp;" And LocalMinute("&amp;$G$7&amp;")="&amp;L70&amp;")", "Bar", "", "Close","A5C", "0", "all", "", "","True",,)</f>
        <v/>
      </c>
      <c r="AB70" s="99" t="e">
        <f t="shared" ca="1" si="44"/>
        <v>#VALUE!</v>
      </c>
      <c r="AC70" s="125" t="e">
        <f t="shared" ca="1" si="36"/>
        <v>#N/A</v>
      </c>
      <c r="AD70" s="126" t="str">
        <f ca="1" xml:space="preserve"> RTD("cqg.rtd",,"StudyData","Close("&amp;$G$8&amp;") when (LocalMonth("&amp;$G$8&amp;")="&amp;$B$1&amp;" And LocalDay("&amp;$G$8&amp;")="&amp;$A$1&amp;" And LocalHour("&amp;$G$8&amp;")="&amp;K70&amp;" And LocalMinute("&amp;$G$8&amp;")="&amp;L70&amp;")", "Bar", "", "Close","A5C", "0", "all", "", "","True",,)</f>
        <v/>
      </c>
      <c r="AE70" s="99" t="e">
        <f t="shared" ca="1" si="45"/>
        <v>#VALUE!</v>
      </c>
      <c r="AF70" s="125" t="e">
        <f t="shared" ca="1" si="37"/>
        <v>#N/A</v>
      </c>
      <c r="AG70" s="126" t="str">
        <f ca="1" xml:space="preserve"> RTD("cqg.rtd",,"StudyData","Close("&amp;$G$9&amp;") when (LocalMonth("&amp;$G$9&amp;")="&amp;$B$1&amp;" And LocalDay("&amp;$G$9&amp;")="&amp;$A$1&amp;" And LocalHour("&amp;$G$9&amp;")="&amp;K70&amp;" And LocalMinute("&amp;$G$9&amp;")="&amp;L70&amp;")", "Bar", "", "Close","A5C", "0", "all", "", "","True",,)</f>
        <v/>
      </c>
      <c r="AH70" s="99" t="e">
        <f t="shared" ca="1" si="38"/>
        <v>#VALUE!</v>
      </c>
      <c r="AI70" s="125" t="e">
        <f t="shared" ca="1" si="39"/>
        <v>#N/A</v>
      </c>
      <c r="AJ70" s="127" t="str">
        <f ca="1" xml:space="preserve"> RTD("cqg.rtd",,"StudyData","Close("&amp;$G$10&amp;") when (LocalMonth("&amp;$G$10&amp;")="&amp;$B$1&amp;" And LocalDay("&amp;$G$10&amp;")="&amp;$A$1&amp;" And LocalHour("&amp;$G$10&amp;")="&amp;K70&amp;" And LocalMinute("&amp;$G$10&amp;")="&amp;L70&amp;")", "Bar", "", "Close","A5C", "0", "all", "", "","True",,)</f>
        <v/>
      </c>
      <c r="AK70" s="99" t="e">
        <f t="shared" ca="1" si="46"/>
        <v>#VALUE!</v>
      </c>
      <c r="AL70" s="125" t="e">
        <f t="shared" ca="1" si="40"/>
        <v>#N/A</v>
      </c>
      <c r="AN70" s="99">
        <f t="shared" si="41"/>
        <v>45</v>
      </c>
    </row>
    <row r="71" spans="9:40" x14ac:dyDescent="0.2">
      <c r="I71" s="99" t="str">
        <f t="shared" si="27"/>
        <v>12:50</v>
      </c>
      <c r="J71" s="99" t="str">
        <f ca="1" xml:space="preserve"> RTD("cqg.rtd",,"StudyData","Close("&amp;$G$2&amp;") when (LocalMonth("&amp;$G$2&amp;")="&amp;$B$1&amp;" And LocalDay("&amp;$G$2&amp;")="&amp;$A$1&amp;" And LocalHour("&amp;$G$2&amp;")="&amp;K71&amp;" And LocalMinute("&amp;$G$2&amp;")="&amp;L71&amp;")", "Bar", "", "Close","A5C", "0", "all", "", "","True",,)</f>
        <v/>
      </c>
      <c r="K71" s="99">
        <f>IF(L71=0,K70+1,K70)</f>
        <v>12</v>
      </c>
      <c r="L71" s="99">
        <f t="shared" si="26"/>
        <v>50</v>
      </c>
      <c r="M71" s="99" t="e">
        <f t="shared" ca="1" si="28"/>
        <v>#VALUE!</v>
      </c>
      <c r="N71" s="125" t="e">
        <f t="shared" ca="1" si="29"/>
        <v>#N/A</v>
      </c>
      <c r="O71" s="126" t="str">
        <f ca="1" xml:space="preserve"> RTD("cqg.rtd",,"StudyData","Close("&amp;$G$3&amp;") when (LocalMonth("&amp;$G$3&amp;")="&amp;$B$1&amp;" And LocalDay("&amp;$G$3&amp;")="&amp;$A$1&amp;" And LocalHour("&amp;$G$3&amp;")="&amp;K71&amp;" And LocalMinute("&amp;$G$3&amp;")="&amp;L71&amp;")", "Bar", "", "Close","A5C", "0", "all", "", "","True",,)</f>
        <v/>
      </c>
      <c r="P71" s="99" t="e">
        <f t="shared" ca="1" si="30"/>
        <v>#VALUE!</v>
      </c>
      <c r="Q71" s="125" t="e">
        <f t="shared" ca="1" si="31"/>
        <v>#N/A</v>
      </c>
      <c r="R71" s="126" t="str">
        <f ca="1" xml:space="preserve"> RTD("cqg.rtd",,"StudyData","Close("&amp;$G$4&amp;") when (LocalMonth("&amp;$G$4&amp;")="&amp;$B$1&amp;" And LocalDay("&amp;$G$4&amp;")="&amp;$A$1&amp;" And LocalHour("&amp;$G$4&amp;")="&amp;K71&amp;" And LocalMinute("&amp;$G$4&amp;")="&amp;L71&amp;")", "Bar", "", "Close","A5C", "0", "all", "", "","True",,)</f>
        <v/>
      </c>
      <c r="S71" s="99" t="e">
        <f t="shared" ca="1" si="32"/>
        <v>#VALUE!</v>
      </c>
      <c r="T71" s="125" t="e">
        <f t="shared" ca="1" si="33"/>
        <v>#N/A</v>
      </c>
      <c r="U71" s="126" t="str">
        <f ca="1" xml:space="preserve"> RTD("cqg.rtd",,"StudyData","Close("&amp;$G$5&amp;") when (LocalMonth("&amp;$G$5&amp;")="&amp;$B$1&amp;" And LocalDay("&amp;$G$5&amp;")="&amp;$A$1&amp;" And LocalHour("&amp;$G$5&amp;")="&amp;K71&amp;" And LocalMinute("&amp;$G$5&amp;")="&amp;L71&amp;")", "Bar", "", "Close","A5C", "0", "all", "", "","True",,)</f>
        <v/>
      </c>
      <c r="V71" s="99" t="e">
        <f t="shared" ca="1" si="42"/>
        <v>#VALUE!</v>
      </c>
      <c r="W71" s="125" t="e">
        <f t="shared" ca="1" si="34"/>
        <v>#N/A</v>
      </c>
      <c r="X71" s="126" t="str">
        <f ca="1" xml:space="preserve"> RTD("cqg.rtd",,"StudyData","Close("&amp;$G$6&amp;") when (LocalMonth("&amp;$G$6&amp;")="&amp;$B$1&amp;" And LocalDay("&amp;$G$6&amp;")="&amp;$A$1&amp;" And LocalHour("&amp;$G$6&amp;")="&amp;K71&amp;" And LocalMinute("&amp;$G$6&amp;")="&amp;L71&amp;")", "Bar", "", "Close","A5C", "0", "all", "", "","True",,)</f>
        <v/>
      </c>
      <c r="Y71" s="99" t="e">
        <f t="shared" ca="1" si="43"/>
        <v>#VALUE!</v>
      </c>
      <c r="Z71" s="125" t="e">
        <f t="shared" ca="1" si="35"/>
        <v>#N/A</v>
      </c>
      <c r="AA71" s="126" t="str">
        <f ca="1" xml:space="preserve"> RTD("cqg.rtd",,"StudyData","Close("&amp;$G$7&amp;") when (LocalMonth("&amp;$G$7&amp;")="&amp;$B$1&amp;" And LocalDay("&amp;$G$7&amp;")="&amp;$A$1&amp;" And LocalHour("&amp;$G$7&amp;")="&amp;K71&amp;" And LocalMinute("&amp;$G$7&amp;")="&amp;L71&amp;")", "Bar", "", "Close","A5C", "0", "all", "", "","True",,)</f>
        <v/>
      </c>
      <c r="AB71" s="99" t="e">
        <f t="shared" ca="1" si="44"/>
        <v>#VALUE!</v>
      </c>
      <c r="AC71" s="125" t="e">
        <f t="shared" ca="1" si="36"/>
        <v>#N/A</v>
      </c>
      <c r="AD71" s="126" t="str">
        <f ca="1" xml:space="preserve"> RTD("cqg.rtd",,"StudyData","Close("&amp;$G$8&amp;") when (LocalMonth("&amp;$G$8&amp;")="&amp;$B$1&amp;" And LocalDay("&amp;$G$8&amp;")="&amp;$A$1&amp;" And LocalHour("&amp;$G$8&amp;")="&amp;K71&amp;" And LocalMinute("&amp;$G$8&amp;")="&amp;L71&amp;")", "Bar", "", "Close","A5C", "0", "all", "", "","True",,)</f>
        <v/>
      </c>
      <c r="AE71" s="99" t="e">
        <f t="shared" ca="1" si="45"/>
        <v>#VALUE!</v>
      </c>
      <c r="AF71" s="125" t="e">
        <f t="shared" ca="1" si="37"/>
        <v>#N/A</v>
      </c>
      <c r="AG71" s="126" t="str">
        <f ca="1" xml:space="preserve"> RTD("cqg.rtd",,"StudyData","Close("&amp;$G$9&amp;") when (LocalMonth("&amp;$G$9&amp;")="&amp;$B$1&amp;" And LocalDay("&amp;$G$9&amp;")="&amp;$A$1&amp;" And LocalHour("&amp;$G$9&amp;")="&amp;K71&amp;" And LocalMinute("&amp;$G$9&amp;")="&amp;L71&amp;")", "Bar", "", "Close","A5C", "0", "all", "", "","True",,)</f>
        <v/>
      </c>
      <c r="AH71" s="99" t="e">
        <f t="shared" ca="1" si="38"/>
        <v>#VALUE!</v>
      </c>
      <c r="AI71" s="125" t="e">
        <f t="shared" ca="1" si="39"/>
        <v>#N/A</v>
      </c>
      <c r="AJ71" s="127" t="str">
        <f ca="1" xml:space="preserve"> RTD("cqg.rtd",,"StudyData","Close("&amp;$G$10&amp;") when (LocalMonth("&amp;$G$10&amp;")="&amp;$B$1&amp;" And LocalDay("&amp;$G$10&amp;")="&amp;$A$1&amp;" And LocalHour("&amp;$G$10&amp;")="&amp;K71&amp;" And LocalMinute("&amp;$G$10&amp;")="&amp;L71&amp;")", "Bar", "", "Close","A5C", "0", "all", "", "","True",,)</f>
        <v/>
      </c>
      <c r="AK71" s="99" t="e">
        <f t="shared" ca="1" si="46"/>
        <v>#VALUE!</v>
      </c>
      <c r="AL71" s="125" t="e">
        <f t="shared" ca="1" si="40"/>
        <v>#N/A</v>
      </c>
      <c r="AN71" s="99">
        <f t="shared" si="41"/>
        <v>50</v>
      </c>
    </row>
    <row r="72" spans="9:40" x14ac:dyDescent="0.2">
      <c r="I72" s="99" t="str">
        <f t="shared" si="27"/>
        <v>12:55</v>
      </c>
      <c r="J72" s="99" t="str">
        <f ca="1" xml:space="preserve"> RTD("cqg.rtd",,"StudyData","Close("&amp;$G$2&amp;") when (LocalMonth("&amp;$G$2&amp;")="&amp;$B$1&amp;" And LocalDay("&amp;$G$2&amp;")="&amp;$A$1&amp;" And LocalHour("&amp;$G$2&amp;")="&amp;K72&amp;" And LocalMinute("&amp;$G$2&amp;")="&amp;L72&amp;")", "Bar", "", "Close","A5C", "0", "all", "", "","True",,)</f>
        <v/>
      </c>
      <c r="K72" s="99">
        <f>IF(L72=0,K71+1,K71)</f>
        <v>12</v>
      </c>
      <c r="L72" s="99">
        <f t="shared" si="26"/>
        <v>55</v>
      </c>
      <c r="M72" s="99" t="e">
        <f t="shared" ca="1" si="28"/>
        <v>#VALUE!</v>
      </c>
      <c r="N72" s="125" t="e">
        <f t="shared" ca="1" si="29"/>
        <v>#N/A</v>
      </c>
      <c r="O72" s="126" t="str">
        <f ca="1" xml:space="preserve"> RTD("cqg.rtd",,"StudyData","Close("&amp;$G$3&amp;") when (LocalMonth("&amp;$G$3&amp;")="&amp;$B$1&amp;" And LocalDay("&amp;$G$3&amp;")="&amp;$A$1&amp;" And LocalHour("&amp;$G$3&amp;")="&amp;K72&amp;" And LocalMinute("&amp;$G$3&amp;")="&amp;L72&amp;")", "Bar", "", "Close","A5C", "0", "all", "", "","True",,)</f>
        <v/>
      </c>
      <c r="P72" s="99" t="e">
        <f t="shared" ca="1" si="30"/>
        <v>#VALUE!</v>
      </c>
      <c r="Q72" s="125" t="e">
        <f t="shared" ca="1" si="31"/>
        <v>#N/A</v>
      </c>
      <c r="R72" s="126" t="str">
        <f ca="1" xml:space="preserve"> RTD("cqg.rtd",,"StudyData","Close("&amp;$G$4&amp;") when (LocalMonth("&amp;$G$4&amp;")="&amp;$B$1&amp;" And LocalDay("&amp;$G$4&amp;")="&amp;$A$1&amp;" And LocalHour("&amp;$G$4&amp;")="&amp;K72&amp;" And LocalMinute("&amp;$G$4&amp;")="&amp;L72&amp;")", "Bar", "", "Close","A5C", "0", "all", "", "","True",,)</f>
        <v/>
      </c>
      <c r="S72" s="99" t="e">
        <f t="shared" ca="1" si="32"/>
        <v>#VALUE!</v>
      </c>
      <c r="T72" s="125" t="e">
        <f t="shared" ca="1" si="33"/>
        <v>#N/A</v>
      </c>
      <c r="U72" s="126" t="str">
        <f ca="1" xml:space="preserve"> RTD("cqg.rtd",,"StudyData","Close("&amp;$G$5&amp;") when (LocalMonth("&amp;$G$5&amp;")="&amp;$B$1&amp;" And LocalDay("&amp;$G$5&amp;")="&amp;$A$1&amp;" And LocalHour("&amp;$G$5&amp;")="&amp;K72&amp;" And LocalMinute("&amp;$G$5&amp;")="&amp;L72&amp;")", "Bar", "", "Close","A5C", "0", "all", "", "","True",,)</f>
        <v/>
      </c>
      <c r="V72" s="99" t="e">
        <f t="shared" ca="1" si="42"/>
        <v>#VALUE!</v>
      </c>
      <c r="W72" s="125" t="e">
        <f t="shared" ca="1" si="34"/>
        <v>#N/A</v>
      </c>
      <c r="X72" s="126" t="str">
        <f ca="1" xml:space="preserve"> RTD("cqg.rtd",,"StudyData","Close("&amp;$G$6&amp;") when (LocalMonth("&amp;$G$6&amp;")="&amp;$B$1&amp;" And LocalDay("&amp;$G$6&amp;")="&amp;$A$1&amp;" And LocalHour("&amp;$G$6&amp;")="&amp;K72&amp;" And LocalMinute("&amp;$G$6&amp;")="&amp;L72&amp;")", "Bar", "", "Close","A5C", "0", "all", "", "","True",,)</f>
        <v/>
      </c>
      <c r="Y72" s="99" t="e">
        <f t="shared" ca="1" si="43"/>
        <v>#VALUE!</v>
      </c>
      <c r="Z72" s="125" t="e">
        <f t="shared" ca="1" si="35"/>
        <v>#N/A</v>
      </c>
      <c r="AA72" s="126" t="str">
        <f ca="1" xml:space="preserve"> RTD("cqg.rtd",,"StudyData","Close("&amp;$G$7&amp;") when (LocalMonth("&amp;$G$7&amp;")="&amp;$B$1&amp;" And LocalDay("&amp;$G$7&amp;")="&amp;$A$1&amp;" And LocalHour("&amp;$G$7&amp;")="&amp;K72&amp;" And LocalMinute("&amp;$G$7&amp;")="&amp;L72&amp;")", "Bar", "", "Close","A5C", "0", "all", "", "","True",,)</f>
        <v/>
      </c>
      <c r="AB72" s="99" t="e">
        <f t="shared" ca="1" si="44"/>
        <v>#VALUE!</v>
      </c>
      <c r="AC72" s="125" t="e">
        <f t="shared" ca="1" si="36"/>
        <v>#N/A</v>
      </c>
      <c r="AD72" s="126" t="str">
        <f ca="1" xml:space="preserve"> RTD("cqg.rtd",,"StudyData","Close("&amp;$G$8&amp;") when (LocalMonth("&amp;$G$8&amp;")="&amp;$B$1&amp;" And LocalDay("&amp;$G$8&amp;")="&amp;$A$1&amp;" And LocalHour("&amp;$G$8&amp;")="&amp;K72&amp;" And LocalMinute("&amp;$G$8&amp;")="&amp;L72&amp;")", "Bar", "", "Close","A5C", "0", "all", "", "","True",,)</f>
        <v/>
      </c>
      <c r="AE72" s="99" t="e">
        <f t="shared" ca="1" si="45"/>
        <v>#VALUE!</v>
      </c>
      <c r="AF72" s="125" t="e">
        <f t="shared" ca="1" si="37"/>
        <v>#N/A</v>
      </c>
      <c r="AG72" s="126" t="str">
        <f ca="1" xml:space="preserve"> RTD("cqg.rtd",,"StudyData","Close("&amp;$G$9&amp;") when (LocalMonth("&amp;$G$9&amp;")="&amp;$B$1&amp;" And LocalDay("&amp;$G$9&amp;")="&amp;$A$1&amp;" And LocalHour("&amp;$G$9&amp;")="&amp;K72&amp;" And LocalMinute("&amp;$G$9&amp;")="&amp;L72&amp;")", "Bar", "", "Close","A5C", "0", "all", "", "","True",,)</f>
        <v/>
      </c>
      <c r="AH72" s="99" t="e">
        <f t="shared" ca="1" si="38"/>
        <v>#VALUE!</v>
      </c>
      <c r="AI72" s="125" t="e">
        <f t="shared" ca="1" si="39"/>
        <v>#N/A</v>
      </c>
      <c r="AJ72" s="127" t="str">
        <f ca="1" xml:space="preserve"> RTD("cqg.rtd",,"StudyData","Close("&amp;$G$10&amp;") when (LocalMonth("&amp;$G$10&amp;")="&amp;$B$1&amp;" And LocalDay("&amp;$G$10&amp;")="&amp;$A$1&amp;" And LocalHour("&amp;$G$10&amp;")="&amp;K72&amp;" And LocalMinute("&amp;$G$10&amp;")="&amp;L72&amp;")", "Bar", "", "Close","A5C", "0", "all", "", "","True",,)</f>
        <v/>
      </c>
      <c r="AK72" s="99" t="e">
        <f t="shared" ca="1" si="46"/>
        <v>#VALUE!</v>
      </c>
      <c r="AL72" s="125" t="e">
        <f t="shared" ca="1" si="40"/>
        <v>#N/A</v>
      </c>
      <c r="AN72" s="99">
        <f t="shared" si="41"/>
        <v>55</v>
      </c>
    </row>
    <row r="73" spans="9:40" x14ac:dyDescent="0.2">
      <c r="I73" s="99" t="str">
        <f t="shared" si="27"/>
        <v>13:00</v>
      </c>
      <c r="J73" s="99" t="str">
        <f ca="1" xml:space="preserve"> RTD("cqg.rtd",,"StudyData","Close("&amp;$G$2&amp;") when (LocalMonth("&amp;$G$2&amp;")="&amp;$B$1&amp;" And LocalDay("&amp;$G$2&amp;")="&amp;$A$1&amp;" And LocalHour("&amp;$G$2&amp;")="&amp;K73&amp;" And LocalMinute("&amp;$G$2&amp;")="&amp;L73&amp;")", "Bar", "", "Close","A5C", "0", "all", "", "","True",,)</f>
        <v/>
      </c>
      <c r="K73" s="99">
        <f t="shared" ref="K73:K82" si="47">IF(L73=0,K72+1,K72)</f>
        <v>13</v>
      </c>
      <c r="L73" s="99">
        <f t="shared" si="26"/>
        <v>0</v>
      </c>
      <c r="M73" s="99" t="e">
        <f t="shared" ca="1" si="28"/>
        <v>#VALUE!</v>
      </c>
      <c r="N73" s="125" t="e">
        <f t="shared" ca="1" si="29"/>
        <v>#N/A</v>
      </c>
      <c r="O73" s="126" t="str">
        <f ca="1" xml:space="preserve"> RTD("cqg.rtd",,"StudyData","Close("&amp;$G$3&amp;") when (LocalMonth("&amp;$G$3&amp;")="&amp;$B$1&amp;" And LocalDay("&amp;$G$3&amp;")="&amp;$A$1&amp;" And LocalHour("&amp;$G$3&amp;")="&amp;K73&amp;" And LocalMinute("&amp;$G$3&amp;")="&amp;L73&amp;")", "Bar", "", "Close","A5C", "0", "all", "", "","True",,)</f>
        <v/>
      </c>
      <c r="P73" s="99" t="e">
        <f t="shared" ca="1" si="30"/>
        <v>#VALUE!</v>
      </c>
      <c r="Q73" s="125" t="e">
        <f t="shared" ca="1" si="31"/>
        <v>#N/A</v>
      </c>
      <c r="R73" s="126" t="str">
        <f ca="1" xml:space="preserve"> RTD("cqg.rtd",,"StudyData","Close("&amp;$G$4&amp;") when (LocalMonth("&amp;$G$4&amp;")="&amp;$B$1&amp;" And LocalDay("&amp;$G$4&amp;")="&amp;$A$1&amp;" And LocalHour("&amp;$G$4&amp;")="&amp;K73&amp;" And LocalMinute("&amp;$G$4&amp;")="&amp;L73&amp;")", "Bar", "", "Close","A5C", "0", "all", "", "","True",,)</f>
        <v/>
      </c>
      <c r="S73" s="99" t="e">
        <f t="shared" ca="1" si="32"/>
        <v>#VALUE!</v>
      </c>
      <c r="T73" s="125" t="e">
        <f t="shared" ca="1" si="33"/>
        <v>#N/A</v>
      </c>
      <c r="U73" s="126" t="str">
        <f ca="1" xml:space="preserve"> RTD("cqg.rtd",,"StudyData","Close("&amp;$G$5&amp;") when (LocalMonth("&amp;$G$5&amp;")="&amp;$B$1&amp;" And LocalDay("&amp;$G$5&amp;")="&amp;$A$1&amp;" And LocalHour("&amp;$G$5&amp;")="&amp;K73&amp;" And LocalMinute("&amp;$G$5&amp;")="&amp;L73&amp;")", "Bar", "", "Close","A5C", "0", "all", "", "","True",,)</f>
        <v/>
      </c>
      <c r="V73" s="99" t="e">
        <f t="shared" ca="1" si="42"/>
        <v>#VALUE!</v>
      </c>
      <c r="W73" s="125" t="e">
        <f t="shared" ca="1" si="34"/>
        <v>#N/A</v>
      </c>
      <c r="X73" s="126" t="str">
        <f ca="1" xml:space="preserve"> RTD("cqg.rtd",,"StudyData","Close("&amp;$G$6&amp;") when (LocalMonth("&amp;$G$6&amp;")="&amp;$B$1&amp;" And LocalDay("&amp;$G$6&amp;")="&amp;$A$1&amp;" And LocalHour("&amp;$G$6&amp;")="&amp;K73&amp;" And LocalMinute("&amp;$G$6&amp;")="&amp;L73&amp;")", "Bar", "", "Close","A5C", "0", "all", "", "","True",,)</f>
        <v/>
      </c>
      <c r="Y73" s="99" t="e">
        <f t="shared" ca="1" si="43"/>
        <v>#VALUE!</v>
      </c>
      <c r="Z73" s="125" t="e">
        <f t="shared" ca="1" si="35"/>
        <v>#N/A</v>
      </c>
      <c r="AA73" s="126" t="str">
        <f ca="1" xml:space="preserve"> RTD("cqg.rtd",,"StudyData","Close("&amp;$G$7&amp;") when (LocalMonth("&amp;$G$7&amp;")="&amp;$B$1&amp;" And LocalDay("&amp;$G$7&amp;")="&amp;$A$1&amp;" And LocalHour("&amp;$G$7&amp;")="&amp;K73&amp;" And LocalMinute("&amp;$G$7&amp;")="&amp;L73&amp;")", "Bar", "", "Close","A5C", "0", "all", "", "","True",,)</f>
        <v/>
      </c>
      <c r="AB73" s="99" t="e">
        <f t="shared" ca="1" si="44"/>
        <v>#VALUE!</v>
      </c>
      <c r="AC73" s="125" t="e">
        <f t="shared" ca="1" si="36"/>
        <v>#N/A</v>
      </c>
      <c r="AD73" s="126" t="str">
        <f ca="1" xml:space="preserve"> RTD("cqg.rtd",,"StudyData","Close("&amp;$G$8&amp;") when (LocalMonth("&amp;$G$8&amp;")="&amp;$B$1&amp;" And LocalDay("&amp;$G$8&amp;")="&amp;$A$1&amp;" And LocalHour("&amp;$G$8&amp;")="&amp;K73&amp;" And LocalMinute("&amp;$G$8&amp;")="&amp;L73&amp;")", "Bar", "", "Close","A5C", "0", "all", "", "","True",,)</f>
        <v/>
      </c>
      <c r="AE73" s="99" t="e">
        <f t="shared" ca="1" si="45"/>
        <v>#VALUE!</v>
      </c>
      <c r="AF73" s="125" t="e">
        <f t="shared" ca="1" si="37"/>
        <v>#N/A</v>
      </c>
      <c r="AG73" s="126" t="str">
        <f ca="1" xml:space="preserve"> RTD("cqg.rtd",,"StudyData","Close("&amp;$G$9&amp;") when (LocalMonth("&amp;$G$9&amp;")="&amp;$B$1&amp;" And LocalDay("&amp;$G$9&amp;")="&amp;$A$1&amp;" And LocalHour("&amp;$G$9&amp;")="&amp;K73&amp;" And LocalMinute("&amp;$G$9&amp;")="&amp;L73&amp;")", "Bar", "", "Close","A5C", "0", "all", "", "","True",,)</f>
        <v/>
      </c>
      <c r="AH73" s="99" t="e">
        <f t="shared" ca="1" si="38"/>
        <v>#VALUE!</v>
      </c>
      <c r="AI73" s="125" t="e">
        <f t="shared" ca="1" si="39"/>
        <v>#N/A</v>
      </c>
      <c r="AJ73" s="127" t="str">
        <f ca="1" xml:space="preserve"> RTD("cqg.rtd",,"StudyData","Close("&amp;$G$10&amp;") when (LocalMonth("&amp;$G$10&amp;")="&amp;$B$1&amp;" And LocalDay("&amp;$G$10&amp;")="&amp;$A$1&amp;" And LocalHour("&amp;$G$10&amp;")="&amp;K73&amp;" And LocalMinute("&amp;$G$10&amp;")="&amp;L73&amp;")", "Bar", "", "Close","A5C", "0", "all", "", "","True",,)</f>
        <v/>
      </c>
      <c r="AK73" s="99" t="e">
        <f t="shared" ca="1" si="46"/>
        <v>#VALUE!</v>
      </c>
      <c r="AL73" s="125" t="e">
        <f t="shared" ca="1" si="40"/>
        <v>#N/A</v>
      </c>
      <c r="AN73" s="99" t="str">
        <f t="shared" si="41"/>
        <v>00</v>
      </c>
    </row>
    <row r="74" spans="9:40" x14ac:dyDescent="0.2">
      <c r="I74" s="99" t="str">
        <f t="shared" si="27"/>
        <v>13:05</v>
      </c>
      <c r="J74" s="99" t="str">
        <f ca="1" xml:space="preserve"> RTD("cqg.rtd",,"StudyData","Close("&amp;$G$2&amp;") when (LocalMonth("&amp;$G$2&amp;")="&amp;$B$1&amp;" And LocalDay("&amp;$G$2&amp;")="&amp;$A$1&amp;" And LocalHour("&amp;$G$2&amp;")="&amp;K74&amp;" And LocalMinute("&amp;$G$2&amp;")="&amp;L74&amp;")", "Bar", "", "Close","A5C", "0", "all", "", "","True",,)</f>
        <v/>
      </c>
      <c r="K74" s="99">
        <f t="shared" si="47"/>
        <v>13</v>
      </c>
      <c r="L74" s="99">
        <f t="shared" si="26"/>
        <v>5</v>
      </c>
      <c r="M74" s="99" t="e">
        <f t="shared" ca="1" si="28"/>
        <v>#VALUE!</v>
      </c>
      <c r="N74" s="125" t="e">
        <f t="shared" ca="1" si="29"/>
        <v>#N/A</v>
      </c>
      <c r="O74" s="126" t="str">
        <f ca="1" xml:space="preserve"> RTD("cqg.rtd",,"StudyData","Close("&amp;$G$3&amp;") when (LocalMonth("&amp;$G$3&amp;")="&amp;$B$1&amp;" And LocalDay("&amp;$G$3&amp;")="&amp;$A$1&amp;" And LocalHour("&amp;$G$3&amp;")="&amp;K74&amp;" And LocalMinute("&amp;$G$3&amp;")="&amp;L74&amp;")", "Bar", "", "Close","A5C", "0", "all", "", "","True",,)</f>
        <v/>
      </c>
      <c r="P74" s="99" t="e">
        <f t="shared" ca="1" si="30"/>
        <v>#VALUE!</v>
      </c>
      <c r="Q74" s="125" t="e">
        <f t="shared" ca="1" si="31"/>
        <v>#N/A</v>
      </c>
      <c r="R74" s="126" t="str">
        <f ca="1" xml:space="preserve"> RTD("cqg.rtd",,"StudyData","Close("&amp;$G$4&amp;") when (LocalMonth("&amp;$G$4&amp;")="&amp;$B$1&amp;" And LocalDay("&amp;$G$4&amp;")="&amp;$A$1&amp;" And LocalHour("&amp;$G$4&amp;")="&amp;K74&amp;" And LocalMinute("&amp;$G$4&amp;")="&amp;L74&amp;")", "Bar", "", "Close","A5C", "0", "all", "", "","True",,)</f>
        <v/>
      </c>
      <c r="S74" s="99" t="e">
        <f t="shared" ca="1" si="32"/>
        <v>#VALUE!</v>
      </c>
      <c r="T74" s="125" t="e">
        <f t="shared" ca="1" si="33"/>
        <v>#N/A</v>
      </c>
      <c r="U74" s="126" t="str">
        <f ca="1" xml:space="preserve"> RTD("cqg.rtd",,"StudyData","Close("&amp;$G$5&amp;") when (LocalMonth("&amp;$G$5&amp;")="&amp;$B$1&amp;" And LocalDay("&amp;$G$5&amp;")="&amp;$A$1&amp;" And LocalHour("&amp;$G$5&amp;")="&amp;K74&amp;" And LocalMinute("&amp;$G$5&amp;")="&amp;L74&amp;")", "Bar", "", "Close","A5C", "0", "all", "", "","True",,)</f>
        <v/>
      </c>
      <c r="V74" s="99" t="e">
        <f t="shared" ca="1" si="42"/>
        <v>#VALUE!</v>
      </c>
      <c r="W74" s="125" t="e">
        <f t="shared" ca="1" si="34"/>
        <v>#N/A</v>
      </c>
      <c r="X74" s="126" t="str">
        <f ca="1" xml:space="preserve"> RTD("cqg.rtd",,"StudyData","Close("&amp;$G$6&amp;") when (LocalMonth("&amp;$G$6&amp;")="&amp;$B$1&amp;" And LocalDay("&amp;$G$6&amp;")="&amp;$A$1&amp;" And LocalHour("&amp;$G$6&amp;")="&amp;K74&amp;" And LocalMinute("&amp;$G$6&amp;")="&amp;L74&amp;")", "Bar", "", "Close","A5C", "0", "all", "", "","True",,)</f>
        <v/>
      </c>
      <c r="Y74" s="99" t="e">
        <f t="shared" ca="1" si="43"/>
        <v>#VALUE!</v>
      </c>
      <c r="Z74" s="125" t="e">
        <f t="shared" ca="1" si="35"/>
        <v>#N/A</v>
      </c>
      <c r="AA74" s="126" t="str">
        <f ca="1" xml:space="preserve"> RTD("cqg.rtd",,"StudyData","Close("&amp;$G$7&amp;") when (LocalMonth("&amp;$G$7&amp;")="&amp;$B$1&amp;" And LocalDay("&amp;$G$7&amp;")="&amp;$A$1&amp;" And LocalHour("&amp;$G$7&amp;")="&amp;K74&amp;" And LocalMinute("&amp;$G$7&amp;")="&amp;L74&amp;")", "Bar", "", "Close","A5C", "0", "all", "", "","True",,)</f>
        <v/>
      </c>
      <c r="AB74" s="99" t="e">
        <f t="shared" ca="1" si="44"/>
        <v>#VALUE!</v>
      </c>
      <c r="AC74" s="125" t="e">
        <f t="shared" ca="1" si="36"/>
        <v>#N/A</v>
      </c>
      <c r="AD74" s="126" t="str">
        <f ca="1" xml:space="preserve"> RTD("cqg.rtd",,"StudyData","Close("&amp;$G$8&amp;") when (LocalMonth("&amp;$G$8&amp;")="&amp;$B$1&amp;" And LocalDay("&amp;$G$8&amp;")="&amp;$A$1&amp;" And LocalHour("&amp;$G$8&amp;")="&amp;K74&amp;" And LocalMinute("&amp;$G$8&amp;")="&amp;L74&amp;")", "Bar", "", "Close","A5C", "0", "all", "", "","True",,)</f>
        <v/>
      </c>
      <c r="AE74" s="99" t="e">
        <f t="shared" ca="1" si="45"/>
        <v>#VALUE!</v>
      </c>
      <c r="AF74" s="125" t="e">
        <f t="shared" ca="1" si="37"/>
        <v>#N/A</v>
      </c>
      <c r="AG74" s="126" t="str">
        <f ca="1" xml:space="preserve"> RTD("cqg.rtd",,"StudyData","Close("&amp;$G$9&amp;") when (LocalMonth("&amp;$G$9&amp;")="&amp;$B$1&amp;" And LocalDay("&amp;$G$9&amp;")="&amp;$A$1&amp;" And LocalHour("&amp;$G$9&amp;")="&amp;K74&amp;" And LocalMinute("&amp;$G$9&amp;")="&amp;L74&amp;")", "Bar", "", "Close","A5C", "0", "all", "", "","True",,)</f>
        <v/>
      </c>
      <c r="AH74" s="99" t="e">
        <f t="shared" ca="1" si="38"/>
        <v>#VALUE!</v>
      </c>
      <c r="AI74" s="125" t="e">
        <f t="shared" ca="1" si="39"/>
        <v>#N/A</v>
      </c>
      <c r="AJ74" s="127" t="str">
        <f ca="1" xml:space="preserve"> RTD("cqg.rtd",,"StudyData","Close("&amp;$G$10&amp;") when (LocalMonth("&amp;$G$10&amp;")="&amp;$B$1&amp;" And LocalDay("&amp;$G$10&amp;")="&amp;$A$1&amp;" And LocalHour("&amp;$G$10&amp;")="&amp;K74&amp;" And LocalMinute("&amp;$G$10&amp;")="&amp;L74&amp;")", "Bar", "", "Close","A5C", "0", "all", "", "","True",,)</f>
        <v/>
      </c>
      <c r="AK74" s="99" t="e">
        <f t="shared" ca="1" si="46"/>
        <v>#VALUE!</v>
      </c>
      <c r="AL74" s="125" t="e">
        <f t="shared" ca="1" si="40"/>
        <v>#N/A</v>
      </c>
      <c r="AN74" s="99" t="str">
        <f t="shared" si="41"/>
        <v>05</v>
      </c>
    </row>
    <row r="75" spans="9:40" x14ac:dyDescent="0.2">
      <c r="I75" s="99" t="str">
        <f t="shared" si="27"/>
        <v>13:10</v>
      </c>
      <c r="J75" s="99" t="str">
        <f ca="1" xml:space="preserve"> RTD("cqg.rtd",,"StudyData","Close("&amp;$G$2&amp;") when (LocalMonth("&amp;$G$2&amp;")="&amp;$B$1&amp;" And LocalDay("&amp;$G$2&amp;")="&amp;$A$1&amp;" And LocalHour("&amp;$G$2&amp;")="&amp;K75&amp;" And LocalMinute("&amp;$G$2&amp;")="&amp;L75&amp;")", "Bar", "", "Close","A5C", "0", "all", "", "","True",,)</f>
        <v/>
      </c>
      <c r="K75" s="99">
        <f t="shared" si="47"/>
        <v>13</v>
      </c>
      <c r="L75" s="99">
        <f t="shared" si="26"/>
        <v>10</v>
      </c>
      <c r="M75" s="99" t="e">
        <f t="shared" ca="1" si="28"/>
        <v>#VALUE!</v>
      </c>
      <c r="N75" s="125" t="e">
        <f t="shared" ca="1" si="29"/>
        <v>#N/A</v>
      </c>
      <c r="O75" s="126" t="str">
        <f ca="1" xml:space="preserve"> RTD("cqg.rtd",,"StudyData","Close("&amp;$G$3&amp;") when (LocalMonth("&amp;$G$3&amp;")="&amp;$B$1&amp;" And LocalDay("&amp;$G$3&amp;")="&amp;$A$1&amp;" And LocalHour("&amp;$G$3&amp;")="&amp;K75&amp;" And LocalMinute("&amp;$G$3&amp;")="&amp;L75&amp;")", "Bar", "", "Close","A5C", "0", "all", "", "","True",,)</f>
        <v/>
      </c>
      <c r="P75" s="99" t="e">
        <f t="shared" ca="1" si="30"/>
        <v>#VALUE!</v>
      </c>
      <c r="Q75" s="125" t="e">
        <f t="shared" ca="1" si="31"/>
        <v>#N/A</v>
      </c>
      <c r="R75" s="126" t="str">
        <f ca="1" xml:space="preserve"> RTD("cqg.rtd",,"StudyData","Close("&amp;$G$4&amp;") when (LocalMonth("&amp;$G$4&amp;")="&amp;$B$1&amp;" And LocalDay("&amp;$G$4&amp;")="&amp;$A$1&amp;" And LocalHour("&amp;$G$4&amp;")="&amp;K75&amp;" And LocalMinute("&amp;$G$4&amp;")="&amp;L75&amp;")", "Bar", "", "Close","A5C", "0", "all", "", "","True",,)</f>
        <v/>
      </c>
      <c r="S75" s="99" t="e">
        <f t="shared" ca="1" si="32"/>
        <v>#VALUE!</v>
      </c>
      <c r="T75" s="125" t="e">
        <f t="shared" ca="1" si="33"/>
        <v>#N/A</v>
      </c>
      <c r="U75" s="126" t="str">
        <f ca="1" xml:space="preserve"> RTD("cqg.rtd",,"StudyData","Close("&amp;$G$5&amp;") when (LocalMonth("&amp;$G$5&amp;")="&amp;$B$1&amp;" And LocalDay("&amp;$G$5&amp;")="&amp;$A$1&amp;" And LocalHour("&amp;$G$5&amp;")="&amp;K75&amp;" And LocalMinute("&amp;$G$5&amp;")="&amp;L75&amp;")", "Bar", "", "Close","A5C", "0", "all", "", "","True",,)</f>
        <v/>
      </c>
      <c r="V75" s="99" t="e">
        <f t="shared" ca="1" si="42"/>
        <v>#VALUE!</v>
      </c>
      <c r="W75" s="125" t="e">
        <f t="shared" ca="1" si="34"/>
        <v>#N/A</v>
      </c>
      <c r="X75" s="126" t="str">
        <f ca="1" xml:space="preserve"> RTD("cqg.rtd",,"StudyData","Close("&amp;$G$6&amp;") when (LocalMonth("&amp;$G$6&amp;")="&amp;$B$1&amp;" And LocalDay("&amp;$G$6&amp;")="&amp;$A$1&amp;" And LocalHour("&amp;$G$6&amp;")="&amp;K75&amp;" And LocalMinute("&amp;$G$6&amp;")="&amp;L75&amp;")", "Bar", "", "Close","A5C", "0", "all", "", "","True",,)</f>
        <v/>
      </c>
      <c r="Y75" s="99" t="e">
        <f t="shared" ca="1" si="43"/>
        <v>#VALUE!</v>
      </c>
      <c r="Z75" s="125" t="e">
        <f t="shared" ca="1" si="35"/>
        <v>#N/A</v>
      </c>
      <c r="AA75" s="126" t="str">
        <f ca="1" xml:space="preserve"> RTD("cqg.rtd",,"StudyData","Close("&amp;$G$7&amp;") when (LocalMonth("&amp;$G$7&amp;")="&amp;$B$1&amp;" And LocalDay("&amp;$G$7&amp;")="&amp;$A$1&amp;" And LocalHour("&amp;$G$7&amp;")="&amp;K75&amp;" And LocalMinute("&amp;$G$7&amp;")="&amp;L75&amp;")", "Bar", "", "Close","A5C", "0", "all", "", "","True",,)</f>
        <v/>
      </c>
      <c r="AB75" s="99" t="e">
        <f t="shared" ca="1" si="44"/>
        <v>#VALUE!</v>
      </c>
      <c r="AC75" s="125" t="e">
        <f t="shared" ca="1" si="36"/>
        <v>#N/A</v>
      </c>
      <c r="AD75" s="126" t="str">
        <f ca="1" xml:space="preserve"> RTD("cqg.rtd",,"StudyData","Close("&amp;$G$8&amp;") when (LocalMonth("&amp;$G$8&amp;")="&amp;$B$1&amp;" And LocalDay("&amp;$G$8&amp;")="&amp;$A$1&amp;" And LocalHour("&amp;$G$8&amp;")="&amp;K75&amp;" And LocalMinute("&amp;$G$8&amp;")="&amp;L75&amp;")", "Bar", "", "Close","A5C", "0", "all", "", "","True",,)</f>
        <v/>
      </c>
      <c r="AE75" s="99" t="e">
        <f t="shared" ca="1" si="45"/>
        <v>#VALUE!</v>
      </c>
      <c r="AF75" s="125" t="e">
        <f t="shared" ca="1" si="37"/>
        <v>#N/A</v>
      </c>
      <c r="AG75" s="126" t="str">
        <f ca="1" xml:space="preserve"> RTD("cqg.rtd",,"StudyData","Close("&amp;$G$9&amp;") when (LocalMonth("&amp;$G$9&amp;")="&amp;$B$1&amp;" And LocalDay("&amp;$G$9&amp;")="&amp;$A$1&amp;" And LocalHour("&amp;$G$9&amp;")="&amp;K75&amp;" And LocalMinute("&amp;$G$9&amp;")="&amp;L75&amp;")", "Bar", "", "Close","A5C", "0", "all", "", "","True",,)</f>
        <v/>
      </c>
      <c r="AH75" s="99" t="e">
        <f t="shared" ca="1" si="38"/>
        <v>#VALUE!</v>
      </c>
      <c r="AI75" s="125" t="e">
        <f t="shared" ca="1" si="39"/>
        <v>#N/A</v>
      </c>
      <c r="AJ75" s="127" t="str">
        <f ca="1" xml:space="preserve"> RTD("cqg.rtd",,"StudyData","Close("&amp;$G$10&amp;") when (LocalMonth("&amp;$G$10&amp;")="&amp;$B$1&amp;" And LocalDay("&amp;$G$10&amp;")="&amp;$A$1&amp;" And LocalHour("&amp;$G$10&amp;")="&amp;K75&amp;" And LocalMinute("&amp;$G$10&amp;")="&amp;L75&amp;")", "Bar", "", "Close","A5C", "0", "all", "", "","True",,)</f>
        <v/>
      </c>
      <c r="AK75" s="99" t="e">
        <f t="shared" ca="1" si="46"/>
        <v>#VALUE!</v>
      </c>
      <c r="AL75" s="125" t="e">
        <f t="shared" ca="1" si="40"/>
        <v>#N/A</v>
      </c>
      <c r="AN75" s="99">
        <f t="shared" si="41"/>
        <v>10</v>
      </c>
    </row>
    <row r="76" spans="9:40" x14ac:dyDescent="0.2">
      <c r="I76" s="99" t="str">
        <f t="shared" si="27"/>
        <v>13:15</v>
      </c>
      <c r="J76" s="99" t="str">
        <f ca="1" xml:space="preserve"> RTD("cqg.rtd",,"StudyData","Close("&amp;$G$2&amp;") when (LocalMonth("&amp;$G$2&amp;")="&amp;$B$1&amp;" And LocalDay("&amp;$G$2&amp;")="&amp;$A$1&amp;" And LocalHour("&amp;$G$2&amp;")="&amp;K76&amp;" And LocalMinute("&amp;$G$2&amp;")="&amp;L76&amp;")", "Bar", "", "Close","A5C", "0", "all", "", "","True",,)</f>
        <v/>
      </c>
      <c r="K76" s="99">
        <f t="shared" si="47"/>
        <v>13</v>
      </c>
      <c r="L76" s="99">
        <f t="shared" si="26"/>
        <v>15</v>
      </c>
      <c r="M76" s="99" t="e">
        <f t="shared" ca="1" si="28"/>
        <v>#VALUE!</v>
      </c>
      <c r="N76" s="125" t="e">
        <f t="shared" ca="1" si="29"/>
        <v>#N/A</v>
      </c>
      <c r="O76" s="126" t="str">
        <f ca="1" xml:space="preserve"> RTD("cqg.rtd",,"StudyData","Close("&amp;$G$3&amp;") when (LocalMonth("&amp;$G$3&amp;")="&amp;$B$1&amp;" And LocalDay("&amp;$G$3&amp;")="&amp;$A$1&amp;" And LocalHour("&amp;$G$3&amp;")="&amp;K76&amp;" And LocalMinute("&amp;$G$3&amp;")="&amp;L76&amp;")", "Bar", "", "Close","A5C", "0", "all", "", "","True",,)</f>
        <v/>
      </c>
      <c r="P76" s="99" t="e">
        <f t="shared" ca="1" si="30"/>
        <v>#VALUE!</v>
      </c>
      <c r="Q76" s="125" t="e">
        <f t="shared" ca="1" si="31"/>
        <v>#N/A</v>
      </c>
      <c r="R76" s="126" t="str">
        <f ca="1" xml:space="preserve"> RTD("cqg.rtd",,"StudyData","Close("&amp;$G$4&amp;") when (LocalMonth("&amp;$G$4&amp;")="&amp;$B$1&amp;" And LocalDay("&amp;$G$4&amp;")="&amp;$A$1&amp;" And LocalHour("&amp;$G$4&amp;")="&amp;K76&amp;" And LocalMinute("&amp;$G$4&amp;")="&amp;L76&amp;")", "Bar", "", "Close","A5C", "0", "all", "", "","True",,)</f>
        <v/>
      </c>
      <c r="S76" s="99" t="e">
        <f t="shared" ca="1" si="32"/>
        <v>#VALUE!</v>
      </c>
      <c r="T76" s="125" t="e">
        <f t="shared" ca="1" si="33"/>
        <v>#N/A</v>
      </c>
      <c r="U76" s="126" t="str">
        <f ca="1" xml:space="preserve"> RTD("cqg.rtd",,"StudyData","Close("&amp;$G$5&amp;") when (LocalMonth("&amp;$G$5&amp;")="&amp;$B$1&amp;" And LocalDay("&amp;$G$5&amp;")="&amp;$A$1&amp;" And LocalHour("&amp;$G$5&amp;")="&amp;K76&amp;" And LocalMinute("&amp;$G$5&amp;")="&amp;L76&amp;")", "Bar", "", "Close","A5C", "0", "all", "", "","True",,)</f>
        <v/>
      </c>
      <c r="V76" s="99" t="e">
        <f t="shared" ca="1" si="42"/>
        <v>#VALUE!</v>
      </c>
      <c r="W76" s="125" t="e">
        <f t="shared" ca="1" si="34"/>
        <v>#N/A</v>
      </c>
      <c r="X76" s="126" t="str">
        <f ca="1" xml:space="preserve"> RTD("cqg.rtd",,"StudyData","Close("&amp;$G$6&amp;") when (LocalMonth("&amp;$G$6&amp;")="&amp;$B$1&amp;" And LocalDay("&amp;$G$6&amp;")="&amp;$A$1&amp;" And LocalHour("&amp;$G$6&amp;")="&amp;K76&amp;" And LocalMinute("&amp;$G$6&amp;")="&amp;L76&amp;")", "Bar", "", "Close","A5C", "0", "all", "", "","True",,)</f>
        <v/>
      </c>
      <c r="Y76" s="99" t="e">
        <f t="shared" ca="1" si="43"/>
        <v>#VALUE!</v>
      </c>
      <c r="Z76" s="125" t="e">
        <f t="shared" ca="1" si="35"/>
        <v>#N/A</v>
      </c>
      <c r="AA76" s="126" t="str">
        <f ca="1" xml:space="preserve"> RTD("cqg.rtd",,"StudyData","Close("&amp;$G$7&amp;") when (LocalMonth("&amp;$G$7&amp;")="&amp;$B$1&amp;" And LocalDay("&amp;$G$7&amp;")="&amp;$A$1&amp;" And LocalHour("&amp;$G$7&amp;")="&amp;K76&amp;" And LocalMinute("&amp;$G$7&amp;")="&amp;L76&amp;")", "Bar", "", "Close","A5C", "0", "all", "", "","True",,)</f>
        <v/>
      </c>
      <c r="AB76" s="99" t="e">
        <f t="shared" ca="1" si="44"/>
        <v>#VALUE!</v>
      </c>
      <c r="AC76" s="125" t="e">
        <f t="shared" ca="1" si="36"/>
        <v>#N/A</v>
      </c>
      <c r="AD76" s="126" t="str">
        <f ca="1" xml:space="preserve"> RTD("cqg.rtd",,"StudyData","Close("&amp;$G$8&amp;") when (LocalMonth("&amp;$G$8&amp;")="&amp;$B$1&amp;" And LocalDay("&amp;$G$8&amp;")="&amp;$A$1&amp;" And LocalHour("&amp;$G$8&amp;")="&amp;K76&amp;" And LocalMinute("&amp;$G$8&amp;")="&amp;L76&amp;")", "Bar", "", "Close","A5C", "0", "all", "", "","True",,)</f>
        <v/>
      </c>
      <c r="AE76" s="99" t="e">
        <f t="shared" ca="1" si="45"/>
        <v>#VALUE!</v>
      </c>
      <c r="AF76" s="125" t="e">
        <f t="shared" ca="1" si="37"/>
        <v>#N/A</v>
      </c>
      <c r="AG76" s="126" t="str">
        <f ca="1" xml:space="preserve"> RTD("cqg.rtd",,"StudyData","Close("&amp;$G$9&amp;") when (LocalMonth("&amp;$G$9&amp;")="&amp;$B$1&amp;" And LocalDay("&amp;$G$9&amp;")="&amp;$A$1&amp;" And LocalHour("&amp;$G$9&amp;")="&amp;K76&amp;" And LocalMinute("&amp;$G$9&amp;")="&amp;L76&amp;")", "Bar", "", "Close","A5C", "0", "all", "", "","True",,)</f>
        <v/>
      </c>
      <c r="AH76" s="99" t="e">
        <f t="shared" ca="1" si="38"/>
        <v>#VALUE!</v>
      </c>
      <c r="AI76" s="125" t="e">
        <f t="shared" ca="1" si="39"/>
        <v>#N/A</v>
      </c>
      <c r="AJ76" s="127" t="str">
        <f ca="1" xml:space="preserve"> RTD("cqg.rtd",,"StudyData","Close("&amp;$G$10&amp;") when (LocalMonth("&amp;$G$10&amp;")="&amp;$B$1&amp;" And LocalDay("&amp;$G$10&amp;")="&amp;$A$1&amp;" And LocalHour("&amp;$G$10&amp;")="&amp;K76&amp;" And LocalMinute("&amp;$G$10&amp;")="&amp;L76&amp;")", "Bar", "", "Close","A5C", "0", "all", "", "","True",,)</f>
        <v/>
      </c>
      <c r="AK76" s="99" t="e">
        <f t="shared" ca="1" si="46"/>
        <v>#VALUE!</v>
      </c>
      <c r="AL76" s="125" t="e">
        <f t="shared" ca="1" si="40"/>
        <v>#N/A</v>
      </c>
      <c r="AN76" s="99">
        <f t="shared" si="41"/>
        <v>15</v>
      </c>
    </row>
    <row r="77" spans="9:40" x14ac:dyDescent="0.2">
      <c r="I77" s="99" t="str">
        <f t="shared" si="27"/>
        <v>13:20</v>
      </c>
      <c r="J77" s="99" t="str">
        <f ca="1" xml:space="preserve"> RTD("cqg.rtd",,"StudyData","Close("&amp;$G$2&amp;") when (LocalMonth("&amp;$G$2&amp;")="&amp;$B$1&amp;" And LocalDay("&amp;$G$2&amp;")="&amp;$A$1&amp;" And LocalHour("&amp;$G$2&amp;")="&amp;K77&amp;" And LocalMinute("&amp;$G$2&amp;")="&amp;L77&amp;")", "Bar", "", "Close","A5C", "0", "all", "", "","True",,)</f>
        <v/>
      </c>
      <c r="K77" s="99">
        <f t="shared" si="47"/>
        <v>13</v>
      </c>
      <c r="L77" s="99">
        <f t="shared" si="26"/>
        <v>20</v>
      </c>
      <c r="M77" s="99" t="e">
        <f t="shared" ca="1" si="28"/>
        <v>#VALUE!</v>
      </c>
      <c r="N77" s="125" t="e">
        <f t="shared" ca="1" si="29"/>
        <v>#N/A</v>
      </c>
      <c r="O77" s="126" t="str">
        <f ca="1" xml:space="preserve"> RTD("cqg.rtd",,"StudyData","Close("&amp;$G$3&amp;") when (LocalMonth("&amp;$G$3&amp;")="&amp;$B$1&amp;" And LocalDay("&amp;$G$3&amp;")="&amp;$A$1&amp;" And LocalHour("&amp;$G$3&amp;")="&amp;K77&amp;" And LocalMinute("&amp;$G$3&amp;")="&amp;L77&amp;")", "Bar", "", "Close","A5C", "0", "all", "", "","True",,)</f>
        <v/>
      </c>
      <c r="P77" s="99" t="e">
        <f t="shared" ca="1" si="30"/>
        <v>#VALUE!</v>
      </c>
      <c r="Q77" s="125" t="e">
        <f t="shared" ca="1" si="31"/>
        <v>#N/A</v>
      </c>
      <c r="R77" s="126" t="str">
        <f ca="1" xml:space="preserve"> RTD("cqg.rtd",,"StudyData","Close("&amp;$G$4&amp;") when (LocalMonth("&amp;$G$4&amp;")="&amp;$B$1&amp;" And LocalDay("&amp;$G$4&amp;")="&amp;$A$1&amp;" And LocalHour("&amp;$G$4&amp;")="&amp;K77&amp;" And LocalMinute("&amp;$G$4&amp;")="&amp;L77&amp;")", "Bar", "", "Close","A5C", "0", "all", "", "","True",,)</f>
        <v/>
      </c>
      <c r="S77" s="99" t="e">
        <f t="shared" ca="1" si="32"/>
        <v>#VALUE!</v>
      </c>
      <c r="T77" s="125" t="e">
        <f t="shared" ca="1" si="33"/>
        <v>#N/A</v>
      </c>
      <c r="U77" s="126" t="str">
        <f ca="1" xml:space="preserve"> RTD("cqg.rtd",,"StudyData","Close("&amp;$G$5&amp;") when (LocalMonth("&amp;$G$5&amp;")="&amp;$B$1&amp;" And LocalDay("&amp;$G$5&amp;")="&amp;$A$1&amp;" And LocalHour("&amp;$G$5&amp;")="&amp;K77&amp;" And LocalMinute("&amp;$G$5&amp;")="&amp;L77&amp;")", "Bar", "", "Close","A5C", "0", "all", "", "","True",,)</f>
        <v/>
      </c>
      <c r="V77" s="99" t="e">
        <f t="shared" ca="1" si="42"/>
        <v>#VALUE!</v>
      </c>
      <c r="W77" s="125" t="e">
        <f t="shared" ca="1" si="34"/>
        <v>#N/A</v>
      </c>
      <c r="X77" s="126" t="str">
        <f ca="1" xml:space="preserve"> RTD("cqg.rtd",,"StudyData","Close("&amp;$G$6&amp;") when (LocalMonth("&amp;$G$6&amp;")="&amp;$B$1&amp;" And LocalDay("&amp;$G$6&amp;")="&amp;$A$1&amp;" And LocalHour("&amp;$G$6&amp;")="&amp;K77&amp;" And LocalMinute("&amp;$G$6&amp;")="&amp;L77&amp;")", "Bar", "", "Close","A5C", "0", "all", "", "","True",,)</f>
        <v/>
      </c>
      <c r="Y77" s="99" t="e">
        <f t="shared" ca="1" si="43"/>
        <v>#VALUE!</v>
      </c>
      <c r="Z77" s="125" t="e">
        <f t="shared" ca="1" si="35"/>
        <v>#N/A</v>
      </c>
      <c r="AA77" s="126" t="str">
        <f ca="1" xml:space="preserve"> RTD("cqg.rtd",,"StudyData","Close("&amp;$G$7&amp;") when (LocalMonth("&amp;$G$7&amp;")="&amp;$B$1&amp;" And LocalDay("&amp;$G$7&amp;")="&amp;$A$1&amp;" And LocalHour("&amp;$G$7&amp;")="&amp;K77&amp;" And LocalMinute("&amp;$G$7&amp;")="&amp;L77&amp;")", "Bar", "", "Close","A5C", "0", "all", "", "","True",,)</f>
        <v/>
      </c>
      <c r="AB77" s="99" t="e">
        <f t="shared" ca="1" si="44"/>
        <v>#VALUE!</v>
      </c>
      <c r="AC77" s="125" t="e">
        <f t="shared" ca="1" si="36"/>
        <v>#N/A</v>
      </c>
      <c r="AD77" s="126" t="str">
        <f ca="1" xml:space="preserve"> RTD("cqg.rtd",,"StudyData","Close("&amp;$G$8&amp;") when (LocalMonth("&amp;$G$8&amp;")="&amp;$B$1&amp;" And LocalDay("&amp;$G$8&amp;")="&amp;$A$1&amp;" And LocalHour("&amp;$G$8&amp;")="&amp;K77&amp;" And LocalMinute("&amp;$G$8&amp;")="&amp;L77&amp;")", "Bar", "", "Close","A5C", "0", "all", "", "","True",,)</f>
        <v/>
      </c>
      <c r="AE77" s="99" t="e">
        <f t="shared" ca="1" si="45"/>
        <v>#VALUE!</v>
      </c>
      <c r="AF77" s="125" t="e">
        <f t="shared" ca="1" si="37"/>
        <v>#N/A</v>
      </c>
      <c r="AG77" s="126" t="str">
        <f ca="1" xml:space="preserve"> RTD("cqg.rtd",,"StudyData","Close("&amp;$G$9&amp;") when (LocalMonth("&amp;$G$9&amp;")="&amp;$B$1&amp;" And LocalDay("&amp;$G$9&amp;")="&amp;$A$1&amp;" And LocalHour("&amp;$G$9&amp;")="&amp;K77&amp;" And LocalMinute("&amp;$G$9&amp;")="&amp;L77&amp;")", "Bar", "", "Close","A5C", "0", "all", "", "","True",,)</f>
        <v/>
      </c>
      <c r="AH77" s="99" t="e">
        <f t="shared" ca="1" si="38"/>
        <v>#VALUE!</v>
      </c>
      <c r="AI77" s="125" t="e">
        <f t="shared" ca="1" si="39"/>
        <v>#N/A</v>
      </c>
      <c r="AJ77" s="127" t="str">
        <f ca="1" xml:space="preserve"> RTD("cqg.rtd",,"StudyData","Close("&amp;$G$10&amp;") when (LocalMonth("&amp;$G$10&amp;")="&amp;$B$1&amp;" And LocalDay("&amp;$G$10&amp;")="&amp;$A$1&amp;" And LocalHour("&amp;$G$10&amp;")="&amp;K77&amp;" And LocalMinute("&amp;$G$10&amp;")="&amp;L77&amp;")", "Bar", "", "Close","A5C", "0", "all", "", "","True",,)</f>
        <v/>
      </c>
      <c r="AK77" s="99" t="e">
        <f t="shared" ca="1" si="46"/>
        <v>#VALUE!</v>
      </c>
      <c r="AL77" s="125" t="e">
        <f t="shared" ca="1" si="40"/>
        <v>#N/A</v>
      </c>
      <c r="AN77" s="99">
        <f t="shared" si="41"/>
        <v>20</v>
      </c>
    </row>
    <row r="78" spans="9:40" x14ac:dyDescent="0.2">
      <c r="I78" s="99" t="str">
        <f t="shared" si="27"/>
        <v>13:25</v>
      </c>
      <c r="J78" s="99" t="str">
        <f ca="1" xml:space="preserve"> RTD("cqg.rtd",,"StudyData","Close("&amp;$G$2&amp;") when (LocalMonth("&amp;$G$2&amp;")="&amp;$B$1&amp;" And LocalDay("&amp;$G$2&amp;")="&amp;$A$1&amp;" And LocalHour("&amp;$G$2&amp;")="&amp;K78&amp;" And LocalMinute("&amp;$G$2&amp;")="&amp;L78&amp;")", "Bar", "", "Close","A5C", "0", "all", "", "","True",,)</f>
        <v/>
      </c>
      <c r="K78" s="99">
        <f t="shared" si="47"/>
        <v>13</v>
      </c>
      <c r="L78" s="99">
        <f t="shared" si="26"/>
        <v>25</v>
      </c>
      <c r="M78" s="99" t="e">
        <f t="shared" ca="1" si="28"/>
        <v>#VALUE!</v>
      </c>
      <c r="N78" s="125" t="e">
        <f t="shared" ca="1" si="29"/>
        <v>#N/A</v>
      </c>
      <c r="O78" s="126" t="str">
        <f ca="1" xml:space="preserve"> RTD("cqg.rtd",,"StudyData","Close("&amp;$G$3&amp;") when (LocalMonth("&amp;$G$3&amp;")="&amp;$B$1&amp;" And LocalDay("&amp;$G$3&amp;")="&amp;$A$1&amp;" And LocalHour("&amp;$G$3&amp;")="&amp;K78&amp;" And LocalMinute("&amp;$G$3&amp;")="&amp;L78&amp;")", "Bar", "", "Close","A5C", "0", "all", "", "","True",,)</f>
        <v/>
      </c>
      <c r="P78" s="99" t="e">
        <f t="shared" ca="1" si="30"/>
        <v>#VALUE!</v>
      </c>
      <c r="Q78" s="125" t="e">
        <f t="shared" ca="1" si="31"/>
        <v>#N/A</v>
      </c>
      <c r="R78" s="126" t="str">
        <f ca="1" xml:space="preserve"> RTD("cqg.rtd",,"StudyData","Close("&amp;$G$4&amp;") when (LocalMonth("&amp;$G$4&amp;")="&amp;$B$1&amp;" And LocalDay("&amp;$G$4&amp;")="&amp;$A$1&amp;" And LocalHour("&amp;$G$4&amp;")="&amp;K78&amp;" And LocalMinute("&amp;$G$4&amp;")="&amp;L78&amp;")", "Bar", "", "Close","A5C", "0", "all", "", "","True",,)</f>
        <v/>
      </c>
      <c r="S78" s="99" t="e">
        <f t="shared" ca="1" si="32"/>
        <v>#VALUE!</v>
      </c>
      <c r="T78" s="125" t="e">
        <f t="shared" ca="1" si="33"/>
        <v>#N/A</v>
      </c>
      <c r="U78" s="126" t="str">
        <f ca="1" xml:space="preserve"> RTD("cqg.rtd",,"StudyData","Close("&amp;$G$5&amp;") when (LocalMonth("&amp;$G$5&amp;")="&amp;$B$1&amp;" And LocalDay("&amp;$G$5&amp;")="&amp;$A$1&amp;" And LocalHour("&amp;$G$5&amp;")="&amp;K78&amp;" And LocalMinute("&amp;$G$5&amp;")="&amp;L78&amp;")", "Bar", "", "Close","A5C", "0", "all", "", "","True",,)</f>
        <v/>
      </c>
      <c r="V78" s="99" t="e">
        <f t="shared" ca="1" si="42"/>
        <v>#VALUE!</v>
      </c>
      <c r="W78" s="125" t="e">
        <f t="shared" ca="1" si="34"/>
        <v>#N/A</v>
      </c>
      <c r="X78" s="126" t="str">
        <f ca="1" xml:space="preserve"> RTD("cqg.rtd",,"StudyData","Close("&amp;$G$6&amp;") when (LocalMonth("&amp;$G$6&amp;")="&amp;$B$1&amp;" And LocalDay("&amp;$G$6&amp;")="&amp;$A$1&amp;" And LocalHour("&amp;$G$6&amp;")="&amp;K78&amp;" And LocalMinute("&amp;$G$6&amp;")="&amp;L78&amp;")", "Bar", "", "Close","A5C", "0", "all", "", "","True",,)</f>
        <v/>
      </c>
      <c r="Y78" s="99" t="e">
        <f t="shared" ca="1" si="43"/>
        <v>#VALUE!</v>
      </c>
      <c r="Z78" s="125" t="e">
        <f t="shared" ca="1" si="35"/>
        <v>#N/A</v>
      </c>
      <c r="AA78" s="126" t="str">
        <f ca="1" xml:space="preserve"> RTD("cqg.rtd",,"StudyData","Close("&amp;$G$7&amp;") when (LocalMonth("&amp;$G$7&amp;")="&amp;$B$1&amp;" And LocalDay("&amp;$G$7&amp;")="&amp;$A$1&amp;" And LocalHour("&amp;$G$7&amp;")="&amp;K78&amp;" And LocalMinute("&amp;$G$7&amp;")="&amp;L78&amp;")", "Bar", "", "Close","A5C", "0", "all", "", "","True",,)</f>
        <v/>
      </c>
      <c r="AB78" s="99" t="e">
        <f t="shared" ca="1" si="44"/>
        <v>#VALUE!</v>
      </c>
      <c r="AC78" s="125" t="e">
        <f t="shared" ca="1" si="36"/>
        <v>#N/A</v>
      </c>
      <c r="AD78" s="126" t="str">
        <f ca="1" xml:space="preserve"> RTD("cqg.rtd",,"StudyData","Close("&amp;$G$8&amp;") when (LocalMonth("&amp;$G$8&amp;")="&amp;$B$1&amp;" And LocalDay("&amp;$G$8&amp;")="&amp;$A$1&amp;" And LocalHour("&amp;$G$8&amp;")="&amp;K78&amp;" And LocalMinute("&amp;$G$8&amp;")="&amp;L78&amp;")", "Bar", "", "Close","A5C", "0", "all", "", "","True",,)</f>
        <v/>
      </c>
      <c r="AE78" s="99" t="e">
        <f t="shared" ca="1" si="45"/>
        <v>#VALUE!</v>
      </c>
      <c r="AF78" s="125" t="e">
        <f t="shared" ca="1" si="37"/>
        <v>#N/A</v>
      </c>
      <c r="AG78" s="126" t="str">
        <f ca="1" xml:space="preserve"> RTD("cqg.rtd",,"StudyData","Close("&amp;$G$9&amp;") when (LocalMonth("&amp;$G$9&amp;")="&amp;$B$1&amp;" And LocalDay("&amp;$G$9&amp;")="&amp;$A$1&amp;" And LocalHour("&amp;$G$9&amp;")="&amp;K78&amp;" And LocalMinute("&amp;$G$9&amp;")="&amp;L78&amp;")", "Bar", "", "Close","A5C", "0", "all", "", "","True",,)</f>
        <v/>
      </c>
      <c r="AH78" s="99" t="e">
        <f t="shared" ca="1" si="38"/>
        <v>#VALUE!</v>
      </c>
      <c r="AI78" s="125" t="e">
        <f t="shared" ca="1" si="39"/>
        <v>#N/A</v>
      </c>
      <c r="AJ78" s="127" t="str">
        <f ca="1" xml:space="preserve"> RTD("cqg.rtd",,"StudyData","Close("&amp;$G$10&amp;") when (LocalMonth("&amp;$G$10&amp;")="&amp;$B$1&amp;" And LocalDay("&amp;$G$10&amp;")="&amp;$A$1&amp;" And LocalHour("&amp;$G$10&amp;")="&amp;K78&amp;" And LocalMinute("&amp;$G$10&amp;")="&amp;L78&amp;")", "Bar", "", "Close","A5C", "0", "all", "", "","True",,)</f>
        <v/>
      </c>
      <c r="AK78" s="99" t="e">
        <f t="shared" ca="1" si="46"/>
        <v>#VALUE!</v>
      </c>
      <c r="AL78" s="125" t="e">
        <f t="shared" ca="1" si="40"/>
        <v>#N/A</v>
      </c>
      <c r="AN78" s="99">
        <f t="shared" si="41"/>
        <v>25</v>
      </c>
    </row>
    <row r="79" spans="9:40" x14ac:dyDescent="0.2">
      <c r="I79" s="99" t="str">
        <f t="shared" si="27"/>
        <v>13:30</v>
      </c>
      <c r="J79" s="99" t="str">
        <f ca="1" xml:space="preserve"> RTD("cqg.rtd",,"StudyData","Close("&amp;$G$2&amp;") when (LocalMonth("&amp;$G$2&amp;")="&amp;$B$1&amp;" And LocalDay("&amp;$G$2&amp;")="&amp;$A$1&amp;" And LocalHour("&amp;$G$2&amp;")="&amp;K79&amp;" And LocalMinute("&amp;$G$2&amp;")="&amp;L79&amp;")", "Bar", "", "Close","A5C", "0", "all", "", "","True",,)</f>
        <v/>
      </c>
      <c r="K79" s="99">
        <f t="shared" si="47"/>
        <v>13</v>
      </c>
      <c r="L79" s="99">
        <f t="shared" si="26"/>
        <v>30</v>
      </c>
      <c r="M79" s="99" t="e">
        <f t="shared" ca="1" si="28"/>
        <v>#VALUE!</v>
      </c>
      <c r="N79" s="125" t="e">
        <f t="shared" ca="1" si="29"/>
        <v>#N/A</v>
      </c>
      <c r="O79" s="126" t="str">
        <f ca="1" xml:space="preserve"> RTD("cqg.rtd",,"StudyData","Close("&amp;$G$3&amp;") when (LocalMonth("&amp;$G$3&amp;")="&amp;$B$1&amp;" And LocalDay("&amp;$G$3&amp;")="&amp;$A$1&amp;" And LocalHour("&amp;$G$3&amp;")="&amp;K79&amp;" And LocalMinute("&amp;$G$3&amp;")="&amp;L79&amp;")", "Bar", "", "Close","A5C", "0", "all", "", "","True",,)</f>
        <v/>
      </c>
      <c r="P79" s="99" t="e">
        <f t="shared" ca="1" si="30"/>
        <v>#VALUE!</v>
      </c>
      <c r="Q79" s="125" t="e">
        <f t="shared" ca="1" si="31"/>
        <v>#N/A</v>
      </c>
      <c r="R79" s="126" t="str">
        <f ca="1" xml:space="preserve"> RTD("cqg.rtd",,"StudyData","Close("&amp;$G$4&amp;") when (LocalMonth("&amp;$G$4&amp;")="&amp;$B$1&amp;" And LocalDay("&amp;$G$4&amp;")="&amp;$A$1&amp;" And LocalHour("&amp;$G$4&amp;")="&amp;K79&amp;" And LocalMinute("&amp;$G$4&amp;")="&amp;L79&amp;")", "Bar", "", "Close","A5C", "0", "all", "", "","True",,)</f>
        <v/>
      </c>
      <c r="S79" s="99" t="e">
        <f t="shared" ca="1" si="32"/>
        <v>#VALUE!</v>
      </c>
      <c r="T79" s="125" t="e">
        <f t="shared" ca="1" si="33"/>
        <v>#N/A</v>
      </c>
      <c r="U79" s="126" t="str">
        <f ca="1" xml:space="preserve"> RTD("cqg.rtd",,"StudyData","Close("&amp;$G$5&amp;") when (LocalMonth("&amp;$G$5&amp;")="&amp;$B$1&amp;" And LocalDay("&amp;$G$5&amp;")="&amp;$A$1&amp;" And LocalHour("&amp;$G$5&amp;")="&amp;K79&amp;" And LocalMinute("&amp;$G$5&amp;")="&amp;L79&amp;")", "Bar", "", "Close","A5C", "0", "all", "", "","True",,)</f>
        <v/>
      </c>
      <c r="V79" s="99" t="e">
        <f t="shared" ca="1" si="42"/>
        <v>#VALUE!</v>
      </c>
      <c r="W79" s="125" t="e">
        <f t="shared" ca="1" si="34"/>
        <v>#N/A</v>
      </c>
      <c r="X79" s="126" t="str">
        <f ca="1" xml:space="preserve"> RTD("cqg.rtd",,"StudyData","Close("&amp;$G$6&amp;") when (LocalMonth("&amp;$G$6&amp;")="&amp;$B$1&amp;" And LocalDay("&amp;$G$6&amp;")="&amp;$A$1&amp;" And LocalHour("&amp;$G$6&amp;")="&amp;K79&amp;" And LocalMinute("&amp;$G$6&amp;")="&amp;L79&amp;")", "Bar", "", "Close","A5C", "0", "all", "", "","True",,)</f>
        <v/>
      </c>
      <c r="Y79" s="99" t="e">
        <f t="shared" ca="1" si="43"/>
        <v>#VALUE!</v>
      </c>
      <c r="Z79" s="125" t="e">
        <f t="shared" ca="1" si="35"/>
        <v>#N/A</v>
      </c>
      <c r="AA79" s="126" t="str">
        <f ca="1" xml:space="preserve"> RTD("cqg.rtd",,"StudyData","Close("&amp;$G$7&amp;") when (LocalMonth("&amp;$G$7&amp;")="&amp;$B$1&amp;" And LocalDay("&amp;$G$7&amp;")="&amp;$A$1&amp;" And LocalHour("&amp;$G$7&amp;")="&amp;K79&amp;" And LocalMinute("&amp;$G$7&amp;")="&amp;L79&amp;")", "Bar", "", "Close","A5C", "0", "all", "", "","True",,)</f>
        <v/>
      </c>
      <c r="AB79" s="99" t="e">
        <f t="shared" ca="1" si="44"/>
        <v>#VALUE!</v>
      </c>
      <c r="AC79" s="125" t="e">
        <f t="shared" ca="1" si="36"/>
        <v>#N/A</v>
      </c>
      <c r="AD79" s="126" t="str">
        <f ca="1" xml:space="preserve"> RTD("cqg.rtd",,"StudyData","Close("&amp;$G$8&amp;") when (LocalMonth("&amp;$G$8&amp;")="&amp;$B$1&amp;" And LocalDay("&amp;$G$8&amp;")="&amp;$A$1&amp;" And LocalHour("&amp;$G$8&amp;")="&amp;K79&amp;" And LocalMinute("&amp;$G$8&amp;")="&amp;L79&amp;")", "Bar", "", "Close","A5C", "0", "all", "", "","True",,)</f>
        <v/>
      </c>
      <c r="AE79" s="99" t="e">
        <f t="shared" ca="1" si="45"/>
        <v>#VALUE!</v>
      </c>
      <c r="AF79" s="125" t="e">
        <f t="shared" ca="1" si="37"/>
        <v>#N/A</v>
      </c>
      <c r="AG79" s="126" t="str">
        <f ca="1" xml:space="preserve"> RTD("cqg.rtd",,"StudyData","Close("&amp;$G$9&amp;") when (LocalMonth("&amp;$G$9&amp;")="&amp;$B$1&amp;" And LocalDay("&amp;$G$9&amp;")="&amp;$A$1&amp;" And LocalHour("&amp;$G$9&amp;")="&amp;K79&amp;" And LocalMinute("&amp;$G$9&amp;")="&amp;L79&amp;")", "Bar", "", "Close","A5C", "0", "all", "", "","True",,)</f>
        <v/>
      </c>
      <c r="AH79" s="99" t="e">
        <f t="shared" ca="1" si="38"/>
        <v>#VALUE!</v>
      </c>
      <c r="AI79" s="125" t="e">
        <f t="shared" ca="1" si="39"/>
        <v>#N/A</v>
      </c>
      <c r="AJ79" s="127" t="str">
        <f ca="1" xml:space="preserve"> RTD("cqg.rtd",,"StudyData","Close("&amp;$G$10&amp;") when (LocalMonth("&amp;$G$10&amp;")="&amp;$B$1&amp;" And LocalDay("&amp;$G$10&amp;")="&amp;$A$1&amp;" And LocalHour("&amp;$G$10&amp;")="&amp;K79&amp;" And LocalMinute("&amp;$G$10&amp;")="&amp;L79&amp;")", "Bar", "", "Close","A5C", "0", "all", "", "","True",,)</f>
        <v/>
      </c>
      <c r="AK79" s="99" t="e">
        <f t="shared" ca="1" si="46"/>
        <v>#VALUE!</v>
      </c>
      <c r="AL79" s="125" t="e">
        <f t="shared" ca="1" si="40"/>
        <v>#N/A</v>
      </c>
      <c r="AN79" s="99">
        <f t="shared" si="41"/>
        <v>30</v>
      </c>
    </row>
    <row r="80" spans="9:40" x14ac:dyDescent="0.2">
      <c r="I80" s="99" t="str">
        <f t="shared" si="27"/>
        <v>13:35</v>
      </c>
      <c r="J80" s="99" t="str">
        <f ca="1" xml:space="preserve"> RTD("cqg.rtd",,"StudyData","Close("&amp;$G$2&amp;") when (LocalMonth("&amp;$G$2&amp;")="&amp;$B$1&amp;" And LocalDay("&amp;$G$2&amp;")="&amp;$A$1&amp;" And LocalHour("&amp;$G$2&amp;")="&amp;K80&amp;" And LocalMinute("&amp;$G$2&amp;")="&amp;L80&amp;")", "Bar", "", "Close","A5C", "0", "all", "", "","True",,)</f>
        <v/>
      </c>
      <c r="K80" s="99">
        <f t="shared" si="47"/>
        <v>13</v>
      </c>
      <c r="L80" s="99">
        <f t="shared" si="26"/>
        <v>35</v>
      </c>
      <c r="M80" s="99" t="e">
        <f t="shared" ca="1" si="28"/>
        <v>#VALUE!</v>
      </c>
      <c r="N80" s="125" t="e">
        <f t="shared" ca="1" si="29"/>
        <v>#N/A</v>
      </c>
      <c r="O80" s="126" t="str">
        <f ca="1" xml:space="preserve"> RTD("cqg.rtd",,"StudyData","Close("&amp;$G$3&amp;") when (LocalMonth("&amp;$G$3&amp;")="&amp;$B$1&amp;" And LocalDay("&amp;$G$3&amp;")="&amp;$A$1&amp;" And LocalHour("&amp;$G$3&amp;")="&amp;K80&amp;" And LocalMinute("&amp;$G$3&amp;")="&amp;L80&amp;")", "Bar", "", "Close","A5C", "0", "all", "", "","True",,)</f>
        <v/>
      </c>
      <c r="P80" s="99" t="e">
        <f t="shared" ca="1" si="30"/>
        <v>#VALUE!</v>
      </c>
      <c r="Q80" s="125" t="e">
        <f t="shared" ca="1" si="31"/>
        <v>#N/A</v>
      </c>
      <c r="R80" s="126" t="str">
        <f ca="1" xml:space="preserve"> RTD("cqg.rtd",,"StudyData","Close("&amp;$G$4&amp;") when (LocalMonth("&amp;$G$4&amp;")="&amp;$B$1&amp;" And LocalDay("&amp;$G$4&amp;")="&amp;$A$1&amp;" And LocalHour("&amp;$G$4&amp;")="&amp;K80&amp;" And LocalMinute("&amp;$G$4&amp;")="&amp;L80&amp;")", "Bar", "", "Close","A5C", "0", "all", "", "","True",,)</f>
        <v/>
      </c>
      <c r="S80" s="99" t="e">
        <f t="shared" ca="1" si="32"/>
        <v>#VALUE!</v>
      </c>
      <c r="T80" s="125" t="e">
        <f t="shared" ca="1" si="33"/>
        <v>#N/A</v>
      </c>
      <c r="U80" s="126" t="str">
        <f ca="1" xml:space="preserve"> RTD("cqg.rtd",,"StudyData","Close("&amp;$G$5&amp;") when (LocalMonth("&amp;$G$5&amp;")="&amp;$B$1&amp;" And LocalDay("&amp;$G$5&amp;")="&amp;$A$1&amp;" And LocalHour("&amp;$G$5&amp;")="&amp;K80&amp;" And LocalMinute("&amp;$G$5&amp;")="&amp;L80&amp;")", "Bar", "", "Close","A5C", "0", "all", "", "","True",,)</f>
        <v/>
      </c>
      <c r="V80" s="99" t="e">
        <f t="shared" ca="1" si="42"/>
        <v>#VALUE!</v>
      </c>
      <c r="W80" s="125" t="e">
        <f t="shared" ca="1" si="34"/>
        <v>#N/A</v>
      </c>
      <c r="X80" s="126" t="str">
        <f ca="1" xml:space="preserve"> RTD("cqg.rtd",,"StudyData","Close("&amp;$G$6&amp;") when (LocalMonth("&amp;$G$6&amp;")="&amp;$B$1&amp;" And LocalDay("&amp;$G$6&amp;")="&amp;$A$1&amp;" And LocalHour("&amp;$G$6&amp;")="&amp;K80&amp;" And LocalMinute("&amp;$G$6&amp;")="&amp;L80&amp;")", "Bar", "", "Close","A5C", "0", "all", "", "","True",,)</f>
        <v/>
      </c>
      <c r="Y80" s="99" t="e">
        <f t="shared" ca="1" si="43"/>
        <v>#VALUE!</v>
      </c>
      <c r="Z80" s="125" t="e">
        <f t="shared" ca="1" si="35"/>
        <v>#N/A</v>
      </c>
      <c r="AA80" s="126" t="str">
        <f ca="1" xml:space="preserve"> RTD("cqg.rtd",,"StudyData","Close("&amp;$G$7&amp;") when (LocalMonth("&amp;$G$7&amp;")="&amp;$B$1&amp;" And LocalDay("&amp;$G$7&amp;")="&amp;$A$1&amp;" And LocalHour("&amp;$G$7&amp;")="&amp;K80&amp;" And LocalMinute("&amp;$G$7&amp;")="&amp;L80&amp;")", "Bar", "", "Close","A5C", "0", "all", "", "","True",,)</f>
        <v/>
      </c>
      <c r="AB80" s="99" t="e">
        <f t="shared" ca="1" si="44"/>
        <v>#VALUE!</v>
      </c>
      <c r="AC80" s="125" t="e">
        <f t="shared" ca="1" si="36"/>
        <v>#N/A</v>
      </c>
      <c r="AD80" s="126" t="str">
        <f ca="1" xml:space="preserve"> RTD("cqg.rtd",,"StudyData","Close("&amp;$G$8&amp;") when (LocalMonth("&amp;$G$8&amp;")="&amp;$B$1&amp;" And LocalDay("&amp;$G$8&amp;")="&amp;$A$1&amp;" And LocalHour("&amp;$G$8&amp;")="&amp;K80&amp;" And LocalMinute("&amp;$G$8&amp;")="&amp;L80&amp;")", "Bar", "", "Close","A5C", "0", "all", "", "","True",,)</f>
        <v/>
      </c>
      <c r="AE80" s="99" t="e">
        <f t="shared" ca="1" si="45"/>
        <v>#VALUE!</v>
      </c>
      <c r="AF80" s="125" t="e">
        <f t="shared" ca="1" si="37"/>
        <v>#N/A</v>
      </c>
      <c r="AG80" s="126" t="str">
        <f ca="1" xml:space="preserve"> RTD("cqg.rtd",,"StudyData","Close("&amp;$G$9&amp;") when (LocalMonth("&amp;$G$9&amp;")="&amp;$B$1&amp;" And LocalDay("&amp;$G$9&amp;")="&amp;$A$1&amp;" And LocalHour("&amp;$G$9&amp;")="&amp;K80&amp;" And LocalMinute("&amp;$G$9&amp;")="&amp;L80&amp;")", "Bar", "", "Close","A5C", "0", "all", "", "","True",,)</f>
        <v/>
      </c>
      <c r="AH80" s="99" t="e">
        <f t="shared" ca="1" si="38"/>
        <v>#VALUE!</v>
      </c>
      <c r="AI80" s="125" t="e">
        <f t="shared" ca="1" si="39"/>
        <v>#N/A</v>
      </c>
      <c r="AJ80" s="127" t="str">
        <f ca="1" xml:space="preserve"> RTD("cqg.rtd",,"StudyData","Close("&amp;$G$10&amp;") when (LocalMonth("&amp;$G$10&amp;")="&amp;$B$1&amp;" And LocalDay("&amp;$G$10&amp;")="&amp;$A$1&amp;" And LocalHour("&amp;$G$10&amp;")="&amp;K80&amp;" And LocalMinute("&amp;$G$10&amp;")="&amp;L80&amp;")", "Bar", "", "Close","A5C", "0", "all", "", "","True",,)</f>
        <v/>
      </c>
      <c r="AK80" s="99" t="e">
        <f t="shared" ca="1" si="46"/>
        <v>#VALUE!</v>
      </c>
      <c r="AL80" s="125" t="e">
        <f t="shared" ca="1" si="40"/>
        <v>#N/A</v>
      </c>
      <c r="AN80" s="99">
        <f t="shared" si="41"/>
        <v>35</v>
      </c>
    </row>
    <row r="81" spans="9:40" x14ac:dyDescent="0.2">
      <c r="I81" s="99" t="str">
        <f t="shared" si="27"/>
        <v>13:40</v>
      </c>
      <c r="J81" s="99" t="str">
        <f ca="1" xml:space="preserve"> RTD("cqg.rtd",,"StudyData","Close("&amp;$G$2&amp;") when (LocalMonth("&amp;$G$2&amp;")="&amp;$B$1&amp;" And LocalDay("&amp;$G$2&amp;")="&amp;$A$1&amp;" And LocalHour("&amp;$G$2&amp;")="&amp;K81&amp;" And LocalMinute("&amp;$G$2&amp;")="&amp;L81&amp;")", "Bar", "", "Close","A5C", "0", "all", "", "","True",,)</f>
        <v/>
      </c>
      <c r="K81" s="99">
        <f t="shared" si="47"/>
        <v>13</v>
      </c>
      <c r="L81" s="99">
        <f t="shared" si="26"/>
        <v>40</v>
      </c>
      <c r="M81" s="99" t="e">
        <f t="shared" ca="1" si="28"/>
        <v>#VALUE!</v>
      </c>
      <c r="N81" s="125" t="e">
        <f t="shared" ca="1" si="29"/>
        <v>#N/A</v>
      </c>
      <c r="O81" s="126" t="str">
        <f ca="1" xml:space="preserve"> RTD("cqg.rtd",,"StudyData","Close("&amp;$G$3&amp;") when (LocalMonth("&amp;$G$3&amp;")="&amp;$B$1&amp;" And LocalDay("&amp;$G$3&amp;")="&amp;$A$1&amp;" And LocalHour("&amp;$G$3&amp;")="&amp;K81&amp;" And LocalMinute("&amp;$G$3&amp;")="&amp;L81&amp;")", "Bar", "", "Close","A5C", "0", "all", "", "","True",,)</f>
        <v/>
      </c>
      <c r="P81" s="99" t="e">
        <f t="shared" ca="1" si="30"/>
        <v>#VALUE!</v>
      </c>
      <c r="Q81" s="125" t="e">
        <f t="shared" ca="1" si="31"/>
        <v>#N/A</v>
      </c>
      <c r="R81" s="126" t="str">
        <f ca="1" xml:space="preserve"> RTD("cqg.rtd",,"StudyData","Close("&amp;$G$4&amp;") when (LocalMonth("&amp;$G$4&amp;")="&amp;$B$1&amp;" And LocalDay("&amp;$G$4&amp;")="&amp;$A$1&amp;" And LocalHour("&amp;$G$4&amp;")="&amp;K81&amp;" And LocalMinute("&amp;$G$4&amp;")="&amp;L81&amp;")", "Bar", "", "Close","A5C", "0", "all", "", "","True",,)</f>
        <v/>
      </c>
      <c r="S81" s="99" t="e">
        <f t="shared" ca="1" si="32"/>
        <v>#VALUE!</v>
      </c>
      <c r="T81" s="125" t="e">
        <f t="shared" ca="1" si="33"/>
        <v>#N/A</v>
      </c>
      <c r="U81" s="126" t="str">
        <f ca="1" xml:space="preserve"> RTD("cqg.rtd",,"StudyData","Close("&amp;$G$5&amp;") when (LocalMonth("&amp;$G$5&amp;")="&amp;$B$1&amp;" And LocalDay("&amp;$G$5&amp;")="&amp;$A$1&amp;" And LocalHour("&amp;$G$5&amp;")="&amp;K81&amp;" And LocalMinute("&amp;$G$5&amp;")="&amp;L81&amp;")", "Bar", "", "Close","A5C", "0", "all", "", "","True",,)</f>
        <v/>
      </c>
      <c r="V81" s="99" t="e">
        <f t="shared" ca="1" si="42"/>
        <v>#VALUE!</v>
      </c>
      <c r="W81" s="125" t="e">
        <f t="shared" ca="1" si="34"/>
        <v>#N/A</v>
      </c>
      <c r="X81" s="126" t="str">
        <f ca="1" xml:space="preserve"> RTD("cqg.rtd",,"StudyData","Close("&amp;$G$6&amp;") when (LocalMonth("&amp;$G$6&amp;")="&amp;$B$1&amp;" And LocalDay("&amp;$G$6&amp;")="&amp;$A$1&amp;" And LocalHour("&amp;$G$6&amp;")="&amp;K81&amp;" And LocalMinute("&amp;$G$6&amp;")="&amp;L81&amp;")", "Bar", "", "Close","A5C", "0", "all", "", "","True",,)</f>
        <v/>
      </c>
      <c r="Y81" s="99" t="e">
        <f t="shared" ca="1" si="43"/>
        <v>#VALUE!</v>
      </c>
      <c r="Z81" s="125" t="e">
        <f t="shared" ca="1" si="35"/>
        <v>#N/A</v>
      </c>
      <c r="AA81" s="126" t="str">
        <f ca="1" xml:space="preserve"> RTD("cqg.rtd",,"StudyData","Close("&amp;$G$7&amp;") when (LocalMonth("&amp;$G$7&amp;")="&amp;$B$1&amp;" And LocalDay("&amp;$G$7&amp;")="&amp;$A$1&amp;" And LocalHour("&amp;$G$7&amp;")="&amp;K81&amp;" And LocalMinute("&amp;$G$7&amp;")="&amp;L81&amp;")", "Bar", "", "Close","A5C", "0", "all", "", "","True",,)</f>
        <v/>
      </c>
      <c r="AB81" s="99" t="e">
        <f t="shared" ca="1" si="44"/>
        <v>#VALUE!</v>
      </c>
      <c r="AC81" s="125" t="e">
        <f t="shared" ca="1" si="36"/>
        <v>#N/A</v>
      </c>
      <c r="AD81" s="126" t="str">
        <f ca="1" xml:space="preserve"> RTD("cqg.rtd",,"StudyData","Close("&amp;$G$8&amp;") when (LocalMonth("&amp;$G$8&amp;")="&amp;$B$1&amp;" And LocalDay("&amp;$G$8&amp;")="&amp;$A$1&amp;" And LocalHour("&amp;$G$8&amp;")="&amp;K81&amp;" And LocalMinute("&amp;$G$8&amp;")="&amp;L81&amp;")", "Bar", "", "Close","A5C", "0", "all", "", "","True",,)</f>
        <v/>
      </c>
      <c r="AE81" s="99" t="e">
        <f t="shared" ca="1" si="45"/>
        <v>#VALUE!</v>
      </c>
      <c r="AF81" s="125" t="e">
        <f t="shared" ca="1" si="37"/>
        <v>#N/A</v>
      </c>
      <c r="AG81" s="126" t="str">
        <f ca="1" xml:space="preserve"> RTD("cqg.rtd",,"StudyData","Close("&amp;$G$9&amp;") when (LocalMonth("&amp;$G$9&amp;")="&amp;$B$1&amp;" And LocalDay("&amp;$G$9&amp;")="&amp;$A$1&amp;" And LocalHour("&amp;$G$9&amp;")="&amp;K81&amp;" And LocalMinute("&amp;$G$9&amp;")="&amp;L81&amp;")", "Bar", "", "Close","A5C", "0", "all", "", "","True",,)</f>
        <v/>
      </c>
      <c r="AH81" s="99" t="e">
        <f t="shared" ca="1" si="38"/>
        <v>#VALUE!</v>
      </c>
      <c r="AI81" s="125" t="e">
        <f t="shared" ca="1" si="39"/>
        <v>#N/A</v>
      </c>
      <c r="AJ81" s="127" t="str">
        <f ca="1" xml:space="preserve"> RTD("cqg.rtd",,"StudyData","Close("&amp;$G$10&amp;") when (LocalMonth("&amp;$G$10&amp;")="&amp;$B$1&amp;" And LocalDay("&amp;$G$10&amp;")="&amp;$A$1&amp;" And LocalHour("&amp;$G$10&amp;")="&amp;K81&amp;" And LocalMinute("&amp;$G$10&amp;")="&amp;L81&amp;")", "Bar", "", "Close","A5C", "0", "all", "", "","True",,)</f>
        <v/>
      </c>
      <c r="AK81" s="99" t="e">
        <f t="shared" ca="1" si="46"/>
        <v>#VALUE!</v>
      </c>
      <c r="AL81" s="125" t="e">
        <f t="shared" ca="1" si="40"/>
        <v>#N/A</v>
      </c>
      <c r="AN81" s="99">
        <f t="shared" si="41"/>
        <v>40</v>
      </c>
    </row>
    <row r="82" spans="9:40" x14ac:dyDescent="0.2">
      <c r="I82" s="99" t="str">
        <f t="shared" si="27"/>
        <v>13:45</v>
      </c>
      <c r="J82" s="99" t="str">
        <f ca="1" xml:space="preserve"> RTD("cqg.rtd",,"StudyData","Close("&amp;$G$2&amp;") when (LocalMonth("&amp;$G$2&amp;")="&amp;$B$1&amp;" And LocalDay("&amp;$G$2&amp;")="&amp;$A$1&amp;" And LocalHour("&amp;$G$2&amp;")="&amp;K82&amp;" And LocalMinute("&amp;$G$2&amp;")="&amp;L82&amp;")", "Bar", "", "Close","A5C", "0", "all", "", "","True",,)</f>
        <v/>
      </c>
      <c r="K82" s="99">
        <f t="shared" si="47"/>
        <v>13</v>
      </c>
      <c r="L82" s="99">
        <f t="shared" si="26"/>
        <v>45</v>
      </c>
      <c r="M82" s="99" t="e">
        <f t="shared" ca="1" si="28"/>
        <v>#VALUE!</v>
      </c>
      <c r="N82" s="125" t="e">
        <f t="shared" ca="1" si="29"/>
        <v>#N/A</v>
      </c>
      <c r="O82" s="126" t="str">
        <f ca="1" xml:space="preserve"> RTD("cqg.rtd",,"StudyData","Close("&amp;$G$3&amp;") when (LocalMonth("&amp;$G$3&amp;")="&amp;$B$1&amp;" And LocalDay("&amp;$G$3&amp;")="&amp;$A$1&amp;" And LocalHour("&amp;$G$3&amp;")="&amp;K82&amp;" And LocalMinute("&amp;$G$3&amp;")="&amp;L82&amp;")", "Bar", "", "Close","A5C", "0", "all", "", "","True",,)</f>
        <v/>
      </c>
      <c r="P82" s="99" t="e">
        <f t="shared" ca="1" si="30"/>
        <v>#VALUE!</v>
      </c>
      <c r="Q82" s="125" t="e">
        <f t="shared" ca="1" si="31"/>
        <v>#N/A</v>
      </c>
      <c r="R82" s="126" t="str">
        <f ca="1" xml:space="preserve"> RTD("cqg.rtd",,"StudyData","Close("&amp;$G$4&amp;") when (LocalMonth("&amp;$G$4&amp;")="&amp;$B$1&amp;" And LocalDay("&amp;$G$4&amp;")="&amp;$A$1&amp;" And LocalHour("&amp;$G$4&amp;")="&amp;K82&amp;" And LocalMinute("&amp;$G$4&amp;")="&amp;L82&amp;")", "Bar", "", "Close","A5C", "0", "all", "", "","True",,)</f>
        <v/>
      </c>
      <c r="S82" s="99" t="e">
        <f t="shared" ca="1" si="32"/>
        <v>#VALUE!</v>
      </c>
      <c r="T82" s="125" t="e">
        <f t="shared" ca="1" si="33"/>
        <v>#N/A</v>
      </c>
      <c r="U82" s="126" t="str">
        <f ca="1" xml:space="preserve"> RTD("cqg.rtd",,"StudyData","Close("&amp;$G$5&amp;") when (LocalMonth("&amp;$G$5&amp;")="&amp;$B$1&amp;" And LocalDay("&amp;$G$5&amp;")="&amp;$A$1&amp;" And LocalHour("&amp;$G$5&amp;")="&amp;K82&amp;" And LocalMinute("&amp;$G$5&amp;")="&amp;L82&amp;")", "Bar", "", "Close","A5C", "0", "all", "", "","True",,)</f>
        <v/>
      </c>
      <c r="V82" s="99" t="e">
        <f t="shared" ca="1" si="42"/>
        <v>#VALUE!</v>
      </c>
      <c r="W82" s="125" t="e">
        <f t="shared" ca="1" si="34"/>
        <v>#N/A</v>
      </c>
      <c r="X82" s="126" t="str">
        <f ca="1" xml:space="preserve"> RTD("cqg.rtd",,"StudyData","Close("&amp;$G$6&amp;") when (LocalMonth("&amp;$G$6&amp;")="&amp;$B$1&amp;" And LocalDay("&amp;$G$6&amp;")="&amp;$A$1&amp;" And LocalHour("&amp;$G$6&amp;")="&amp;K82&amp;" And LocalMinute("&amp;$G$6&amp;")="&amp;L82&amp;")", "Bar", "", "Close","A5C", "0", "all", "", "","True",,)</f>
        <v/>
      </c>
      <c r="Y82" s="99" t="e">
        <f t="shared" ca="1" si="43"/>
        <v>#VALUE!</v>
      </c>
      <c r="Z82" s="125" t="e">
        <f t="shared" ca="1" si="35"/>
        <v>#N/A</v>
      </c>
      <c r="AA82" s="126" t="str">
        <f ca="1" xml:space="preserve"> RTD("cqg.rtd",,"StudyData","Close("&amp;$G$7&amp;") when (LocalMonth("&amp;$G$7&amp;")="&amp;$B$1&amp;" And LocalDay("&amp;$G$7&amp;")="&amp;$A$1&amp;" And LocalHour("&amp;$G$7&amp;")="&amp;K82&amp;" And LocalMinute("&amp;$G$7&amp;")="&amp;L82&amp;")", "Bar", "", "Close","A5C", "0", "all", "", "","True",,)</f>
        <v/>
      </c>
      <c r="AB82" s="99" t="e">
        <f t="shared" ca="1" si="44"/>
        <v>#VALUE!</v>
      </c>
      <c r="AC82" s="125" t="e">
        <f t="shared" ca="1" si="36"/>
        <v>#N/A</v>
      </c>
      <c r="AD82" s="126" t="str">
        <f ca="1" xml:space="preserve"> RTD("cqg.rtd",,"StudyData","Close("&amp;$G$8&amp;") when (LocalMonth("&amp;$G$8&amp;")="&amp;$B$1&amp;" And LocalDay("&amp;$G$8&amp;")="&amp;$A$1&amp;" And LocalHour("&amp;$G$8&amp;")="&amp;K82&amp;" And LocalMinute("&amp;$G$8&amp;")="&amp;L82&amp;")", "Bar", "", "Close","A5C", "0", "all", "", "","True",,)</f>
        <v/>
      </c>
      <c r="AE82" s="99" t="e">
        <f t="shared" ca="1" si="45"/>
        <v>#VALUE!</v>
      </c>
      <c r="AF82" s="125" t="e">
        <f t="shared" ca="1" si="37"/>
        <v>#N/A</v>
      </c>
      <c r="AG82" s="126" t="str">
        <f ca="1" xml:space="preserve"> RTD("cqg.rtd",,"StudyData","Close("&amp;$G$9&amp;") when (LocalMonth("&amp;$G$9&amp;")="&amp;$B$1&amp;" And LocalDay("&amp;$G$9&amp;")="&amp;$A$1&amp;" And LocalHour("&amp;$G$9&amp;")="&amp;K82&amp;" And LocalMinute("&amp;$G$9&amp;")="&amp;L82&amp;")", "Bar", "", "Close","A5C", "0", "all", "", "","True",,)</f>
        <v/>
      </c>
      <c r="AH82" s="99" t="e">
        <f t="shared" ca="1" si="38"/>
        <v>#VALUE!</v>
      </c>
      <c r="AI82" s="125" t="e">
        <f t="shared" ca="1" si="39"/>
        <v>#N/A</v>
      </c>
      <c r="AJ82" s="127" t="str">
        <f ca="1" xml:space="preserve"> RTD("cqg.rtd",,"StudyData","Close("&amp;$G$10&amp;") when (LocalMonth("&amp;$G$10&amp;")="&amp;$B$1&amp;" And LocalDay("&amp;$G$10&amp;")="&amp;$A$1&amp;" And LocalHour("&amp;$G$10&amp;")="&amp;K82&amp;" And LocalMinute("&amp;$G$10&amp;")="&amp;L82&amp;")", "Bar", "", "Close","A5C", "0", "all", "", "","True",,)</f>
        <v/>
      </c>
      <c r="AK82" s="99" t="e">
        <f t="shared" ca="1" si="46"/>
        <v>#VALUE!</v>
      </c>
      <c r="AL82" s="125" t="e">
        <f t="shared" ca="1" si="40"/>
        <v>#N/A</v>
      </c>
      <c r="AN82" s="99">
        <f t="shared" si="41"/>
        <v>45</v>
      </c>
    </row>
    <row r="83" spans="9:40" x14ac:dyDescent="0.2">
      <c r="I83" s="99" t="str">
        <f t="shared" si="27"/>
        <v>13:50</v>
      </c>
      <c r="J83" s="99" t="str">
        <f ca="1" xml:space="preserve"> RTD("cqg.rtd",,"StudyData","Close("&amp;$G$2&amp;") when (LocalMonth("&amp;$G$2&amp;")="&amp;$B$1&amp;" And LocalDay("&amp;$G$2&amp;")="&amp;$A$1&amp;" And LocalHour("&amp;$G$2&amp;")="&amp;K83&amp;" And LocalMinute("&amp;$G$2&amp;")="&amp;L83&amp;")", "Bar", "", "Close","A5C", "0", "all", "", "","True",,)</f>
        <v/>
      </c>
      <c r="K83" s="99">
        <f>IF(L83=0,K82+1,K82)</f>
        <v>13</v>
      </c>
      <c r="L83" s="99">
        <f t="shared" si="26"/>
        <v>50</v>
      </c>
      <c r="M83" s="99" t="e">
        <f ca="1">(J83-$H$2)/$H$2</f>
        <v>#VALUE!</v>
      </c>
      <c r="N83" s="125" t="e">
        <f ca="1">IF(ISERROR(M83),NA(),M83)</f>
        <v>#N/A</v>
      </c>
      <c r="O83" s="126" t="str">
        <f ca="1" xml:space="preserve"> RTD("cqg.rtd",,"StudyData","Close("&amp;$G$3&amp;") when (LocalMonth("&amp;$G$3&amp;")="&amp;$B$1&amp;" And LocalDay("&amp;$G$3&amp;")="&amp;$A$1&amp;" And LocalHour("&amp;$G$3&amp;")="&amp;K83&amp;" And LocalMinute("&amp;$G$3&amp;")="&amp;L83&amp;")", "Bar", "", "Close","A5C", "0", "all", "", "","True",,)</f>
        <v/>
      </c>
      <c r="P83" s="99" t="e">
        <f ca="1">(O83-$H$3)/$H$3</f>
        <v>#VALUE!</v>
      </c>
      <c r="Q83" s="125" t="e">
        <f ca="1">IF(ISERROR(P83),NA(),P83)</f>
        <v>#N/A</v>
      </c>
      <c r="R83" s="126" t="str">
        <f ca="1" xml:space="preserve"> RTD("cqg.rtd",,"StudyData","Close("&amp;$G$4&amp;") when (LocalMonth("&amp;$G$4&amp;")="&amp;$B$1&amp;" And LocalDay("&amp;$G$4&amp;")="&amp;$A$1&amp;" And LocalHour("&amp;$G$4&amp;")="&amp;K83&amp;" And LocalMinute("&amp;$G$4&amp;")="&amp;L83&amp;")", "Bar", "", "Close","A5C", "0", "all", "", "","True",,)</f>
        <v/>
      </c>
      <c r="S83" s="99" t="e">
        <f ca="1">(R83-$H$4)/$H$4</f>
        <v>#VALUE!</v>
      </c>
      <c r="T83" s="125" t="e">
        <f ca="1">IF(ISERROR(S83),NA(),S83)</f>
        <v>#N/A</v>
      </c>
      <c r="U83" s="126" t="str">
        <f ca="1" xml:space="preserve"> RTD("cqg.rtd",,"StudyData","Close("&amp;$G$5&amp;") when (LocalMonth("&amp;$G$5&amp;")="&amp;$B$1&amp;" And LocalDay("&amp;$G$5&amp;")="&amp;$A$1&amp;" And LocalHour("&amp;$G$5&amp;")="&amp;K83&amp;" And LocalMinute("&amp;$G$5&amp;")="&amp;L83&amp;")", "Bar", "", "Close","A5C", "0", "all", "", "","True",,)</f>
        <v/>
      </c>
      <c r="V83" s="99" t="e">
        <f ca="1">(U83-$H$5)/$H$5</f>
        <v>#VALUE!</v>
      </c>
      <c r="W83" s="125" t="e">
        <f ca="1">IF(ISERROR(V83),NA(),V83)</f>
        <v>#N/A</v>
      </c>
      <c r="X83" s="126" t="str">
        <f ca="1" xml:space="preserve"> RTD("cqg.rtd",,"StudyData","Close("&amp;$G$6&amp;") when (LocalMonth("&amp;$G$6&amp;")="&amp;$B$1&amp;" And LocalDay("&amp;$G$6&amp;")="&amp;$A$1&amp;" And LocalHour("&amp;$G$6&amp;")="&amp;K83&amp;" And LocalMinute("&amp;$G$6&amp;")="&amp;L83&amp;")", "Bar", "", "Close","A5C", "0", "all", "", "","True",,)</f>
        <v/>
      </c>
      <c r="Y83" s="99" t="e">
        <f ca="1">(X83-$H$6)/$H$6</f>
        <v>#VALUE!</v>
      </c>
      <c r="Z83" s="125" t="e">
        <f ca="1">IF(ISERROR(Y83),NA(),Y83)</f>
        <v>#N/A</v>
      </c>
      <c r="AA83" s="126" t="str">
        <f ca="1" xml:space="preserve"> RTD("cqg.rtd",,"StudyData","Close("&amp;$G$7&amp;") when (LocalMonth("&amp;$G$7&amp;")="&amp;$B$1&amp;" And LocalDay("&amp;$G$7&amp;")="&amp;$A$1&amp;" And LocalHour("&amp;$G$7&amp;")="&amp;K83&amp;" And LocalMinute("&amp;$G$7&amp;")="&amp;L83&amp;")", "Bar", "", "Close","A5C", "0", "all", "", "","True",,)</f>
        <v/>
      </c>
      <c r="AB83" s="99" t="e">
        <f ca="1">(AA83-$H$7)/$H$7</f>
        <v>#VALUE!</v>
      </c>
      <c r="AC83" s="125" t="e">
        <f ca="1">IF(ISERROR(AB83),NA(),AB83)</f>
        <v>#N/A</v>
      </c>
      <c r="AD83" s="126" t="str">
        <f ca="1" xml:space="preserve"> RTD("cqg.rtd",,"StudyData","Close("&amp;$G$8&amp;") when (LocalMonth("&amp;$G$8&amp;")="&amp;$B$1&amp;" And LocalDay("&amp;$G$8&amp;")="&amp;$A$1&amp;" And LocalHour("&amp;$G$8&amp;")="&amp;K83&amp;" And LocalMinute("&amp;$G$8&amp;")="&amp;L83&amp;")", "Bar", "", "Close","A5C", "0", "all", "", "","True",,)</f>
        <v/>
      </c>
      <c r="AE83" s="99" t="e">
        <f ca="1">(AD83-$H$8)/$H$8</f>
        <v>#VALUE!</v>
      </c>
      <c r="AF83" s="125" t="e">
        <f ca="1">IF(ISERROR(AE83),NA(),AE83)</f>
        <v>#N/A</v>
      </c>
      <c r="AG83" s="126" t="str">
        <f ca="1" xml:space="preserve"> RTD("cqg.rtd",,"StudyData","Close("&amp;$G$9&amp;") when (LocalMonth("&amp;$G$9&amp;")="&amp;$B$1&amp;" And LocalDay("&amp;$G$9&amp;")="&amp;$A$1&amp;" And LocalHour("&amp;$G$9&amp;")="&amp;K83&amp;" And LocalMinute("&amp;$G$9&amp;")="&amp;L83&amp;")", "Bar", "", "Close","A5C", "0", "all", "", "","True",,)</f>
        <v/>
      </c>
      <c r="AH83" s="99" t="e">
        <f ca="1">(AG83-$H$9)/$H$9</f>
        <v>#VALUE!</v>
      </c>
      <c r="AI83" s="125" t="e">
        <f ca="1">IF(ISERROR(AH83),NA(),AH83)</f>
        <v>#N/A</v>
      </c>
      <c r="AJ83" s="127" t="str">
        <f ca="1" xml:space="preserve"> RTD("cqg.rtd",,"StudyData","Close("&amp;$G$10&amp;") when (LocalMonth("&amp;$G$10&amp;")="&amp;$B$1&amp;" And LocalDay("&amp;$G$10&amp;")="&amp;$A$1&amp;" And LocalHour("&amp;$G$10&amp;")="&amp;K83&amp;" And LocalMinute("&amp;$G$10&amp;")="&amp;L83&amp;")", "Bar", "", "Close","A5C", "0", "all", "", "","True",,)</f>
        <v/>
      </c>
      <c r="AK83" s="99" t="e">
        <f ca="1">(AJ83-$H$10)/$H$10</f>
        <v>#VALUE!</v>
      </c>
      <c r="AL83" s="125" t="e">
        <f ca="1">IF(ISERROR(AK83),NA(),AK83)</f>
        <v>#N/A</v>
      </c>
      <c r="AN83" s="99">
        <f t="shared" si="41"/>
        <v>50</v>
      </c>
    </row>
    <row r="84" spans="9:40" x14ac:dyDescent="0.2">
      <c r="I84" s="99" t="str">
        <f t="shared" si="27"/>
        <v>13:55</v>
      </c>
      <c r="J84" s="99" t="str">
        <f ca="1" xml:space="preserve"> RTD("cqg.rtd",,"StudyData","Close("&amp;$G$2&amp;") when (LocalMonth("&amp;$G$2&amp;")="&amp;$B$1&amp;" And LocalDay("&amp;$G$2&amp;")="&amp;$A$1&amp;" And LocalHour("&amp;$G$2&amp;")="&amp;K84&amp;" And LocalMinute("&amp;$G$2&amp;")="&amp;L84&amp;")", "Bar", "", "Close","A5C", "0", "all", "", "","True",,)</f>
        <v/>
      </c>
      <c r="K84" s="99">
        <f>IF(L84=0,K83+1,K83)</f>
        <v>13</v>
      </c>
      <c r="L84" s="99">
        <f t="shared" si="26"/>
        <v>55</v>
      </c>
      <c r="M84" s="99" t="e">
        <f ca="1">(J84-$H$2)/$H$2</f>
        <v>#VALUE!</v>
      </c>
      <c r="N84" s="125" t="e">
        <f ca="1">IF(ISERROR(M84),NA(),M84)</f>
        <v>#N/A</v>
      </c>
      <c r="O84" s="126" t="str">
        <f ca="1" xml:space="preserve"> RTD("cqg.rtd",,"StudyData","Close("&amp;$G$3&amp;") when (LocalMonth("&amp;$G$3&amp;")="&amp;$B$1&amp;" And LocalDay("&amp;$G$3&amp;")="&amp;$A$1&amp;" And LocalHour("&amp;$G$3&amp;")="&amp;K84&amp;" And LocalMinute("&amp;$G$3&amp;")="&amp;L84&amp;")", "Bar", "", "Close","A5C", "0", "all", "", "","True",,)</f>
        <v/>
      </c>
      <c r="P84" s="99" t="e">
        <f ca="1">(O84-$H$3)/$H$3</f>
        <v>#VALUE!</v>
      </c>
      <c r="Q84" s="125" t="e">
        <f ca="1">IF(ISERROR(P84),NA(),P84)</f>
        <v>#N/A</v>
      </c>
      <c r="R84" s="126" t="str">
        <f ca="1" xml:space="preserve"> RTD("cqg.rtd",,"StudyData","Close("&amp;$G$4&amp;") when (LocalMonth("&amp;$G$4&amp;")="&amp;$B$1&amp;" And LocalDay("&amp;$G$4&amp;")="&amp;$A$1&amp;" And LocalHour("&amp;$G$4&amp;")="&amp;K84&amp;" And LocalMinute("&amp;$G$4&amp;")="&amp;L84&amp;")", "Bar", "", "Close","A5C", "0", "all", "", "","True",,)</f>
        <v/>
      </c>
      <c r="S84" s="99" t="e">
        <f ca="1">(R84-$H$4)/$H$4</f>
        <v>#VALUE!</v>
      </c>
      <c r="T84" s="125" t="e">
        <f ca="1">IF(ISERROR(S84),NA(),S84)</f>
        <v>#N/A</v>
      </c>
      <c r="U84" s="126" t="str">
        <f ca="1" xml:space="preserve"> RTD("cqg.rtd",,"StudyData","Close("&amp;$G$5&amp;") when (LocalMonth("&amp;$G$5&amp;")="&amp;$B$1&amp;" And LocalDay("&amp;$G$5&amp;")="&amp;$A$1&amp;" And LocalHour("&amp;$G$5&amp;")="&amp;K84&amp;" And LocalMinute("&amp;$G$5&amp;")="&amp;L84&amp;")", "Bar", "", "Close","A5C", "0", "all", "", "","True",,)</f>
        <v/>
      </c>
      <c r="V84" s="99" t="e">
        <f ca="1">(U84-$H$5)/$H$5</f>
        <v>#VALUE!</v>
      </c>
      <c r="W84" s="125" t="e">
        <f ca="1">IF(ISERROR(V84),NA(),V84)</f>
        <v>#N/A</v>
      </c>
      <c r="X84" s="126" t="str">
        <f ca="1" xml:space="preserve"> RTD("cqg.rtd",,"StudyData","Close("&amp;$G$6&amp;") when (LocalMonth("&amp;$G$6&amp;")="&amp;$B$1&amp;" And LocalDay("&amp;$G$6&amp;")="&amp;$A$1&amp;" And LocalHour("&amp;$G$6&amp;")="&amp;K84&amp;" And LocalMinute("&amp;$G$6&amp;")="&amp;L84&amp;")", "Bar", "", "Close","A5C", "0", "all", "", "","True",,)</f>
        <v/>
      </c>
      <c r="Y84" s="99" t="e">
        <f ca="1">(X84-$H$6)/$H$6</f>
        <v>#VALUE!</v>
      </c>
      <c r="Z84" s="125" t="e">
        <f ca="1">IF(ISERROR(Y84),NA(),Y84)</f>
        <v>#N/A</v>
      </c>
      <c r="AA84" s="126" t="str">
        <f ca="1" xml:space="preserve"> RTD("cqg.rtd",,"StudyData","Close("&amp;$G$7&amp;") when (LocalMonth("&amp;$G$7&amp;")="&amp;$B$1&amp;" And LocalDay("&amp;$G$7&amp;")="&amp;$A$1&amp;" And LocalHour("&amp;$G$7&amp;")="&amp;K84&amp;" And LocalMinute("&amp;$G$7&amp;")="&amp;L84&amp;")", "Bar", "", "Close","A5C", "0", "all", "", "","True",,)</f>
        <v/>
      </c>
      <c r="AB84" s="99" t="e">
        <f ca="1">(AA84-$H$7)/$H$7</f>
        <v>#VALUE!</v>
      </c>
      <c r="AC84" s="125" t="e">
        <f ca="1">IF(ISERROR(AB84),NA(),AB84)</f>
        <v>#N/A</v>
      </c>
      <c r="AD84" s="126" t="str">
        <f ca="1" xml:space="preserve"> RTD("cqg.rtd",,"StudyData","Close("&amp;$G$8&amp;") when (LocalMonth("&amp;$G$8&amp;")="&amp;$B$1&amp;" And LocalDay("&amp;$G$8&amp;")="&amp;$A$1&amp;" And LocalHour("&amp;$G$8&amp;")="&amp;K84&amp;" And LocalMinute("&amp;$G$8&amp;")="&amp;L84&amp;")", "Bar", "", "Close","A5C", "0", "all", "", "","True",,)</f>
        <v/>
      </c>
      <c r="AE84" s="99" t="e">
        <f ca="1">(AD84-$H$8)/$H$8</f>
        <v>#VALUE!</v>
      </c>
      <c r="AF84" s="125" t="e">
        <f ca="1">IF(ISERROR(AE84),NA(),AE84)</f>
        <v>#N/A</v>
      </c>
      <c r="AG84" s="126" t="str">
        <f ca="1" xml:space="preserve"> RTD("cqg.rtd",,"StudyData","Close("&amp;$G$9&amp;") when (LocalMonth("&amp;$G$9&amp;")="&amp;$B$1&amp;" And LocalDay("&amp;$G$9&amp;")="&amp;$A$1&amp;" And LocalHour("&amp;$G$9&amp;")="&amp;K84&amp;" And LocalMinute("&amp;$G$9&amp;")="&amp;L84&amp;")", "Bar", "", "Close","A5C", "0", "all", "", "","True",,)</f>
        <v/>
      </c>
      <c r="AH84" s="99" t="e">
        <f ca="1">(AG84-$H$9)/$H$9</f>
        <v>#VALUE!</v>
      </c>
      <c r="AI84" s="125" t="e">
        <f ca="1">IF(ISERROR(AH84),NA(),AH84)</f>
        <v>#N/A</v>
      </c>
      <c r="AJ84" s="127" t="str">
        <f ca="1" xml:space="preserve"> RTD("cqg.rtd",,"StudyData","Close("&amp;$G$10&amp;") when (LocalMonth("&amp;$G$10&amp;")="&amp;$B$1&amp;" And LocalDay("&amp;$G$10&amp;")="&amp;$A$1&amp;" And LocalHour("&amp;$G$10&amp;")="&amp;K84&amp;" And LocalMinute("&amp;$G$10&amp;")="&amp;L84&amp;")", "Bar", "", "Close","A5C", "0", "all", "", "","True",,)</f>
        <v/>
      </c>
      <c r="AK84" s="99" t="e">
        <f ca="1">(AJ84-$H$10)/$H$10</f>
        <v>#VALUE!</v>
      </c>
      <c r="AL84" s="125" t="e">
        <f ca="1">IF(ISERROR(AK84),NA(),AK84)</f>
        <v>#N/A</v>
      </c>
      <c r="AN84" s="99">
        <f t="shared" si="41"/>
        <v>55</v>
      </c>
    </row>
    <row r="85" spans="9:40" x14ac:dyDescent="0.2">
      <c r="I85" s="99" t="str">
        <f t="shared" si="27"/>
        <v>14:00</v>
      </c>
      <c r="J85" s="99" t="str">
        <f ca="1" xml:space="preserve"> RTD("cqg.rtd",,"StudyData","Close("&amp;$G$2&amp;") when (LocalMonth("&amp;$G$2&amp;")="&amp;$B$1&amp;" And LocalDay("&amp;$G$2&amp;")="&amp;$A$1&amp;" And LocalHour("&amp;$G$2&amp;")="&amp;K85&amp;" And LocalMinute("&amp;$G$2&amp;")="&amp;L85&amp;")", "Bar", "", "Close","A5C", "0", "all", "", "","True",,)</f>
        <v/>
      </c>
      <c r="K85" s="99">
        <f>IF(L85=0,K84+1,K84)</f>
        <v>14</v>
      </c>
      <c r="L85" s="99">
        <f t="shared" si="26"/>
        <v>0</v>
      </c>
      <c r="M85" s="99" t="e">
        <f ca="1">(J85-$H$2)/$H$2</f>
        <v>#VALUE!</v>
      </c>
      <c r="N85" s="125" t="e">
        <f ca="1">IF(ISERROR(M85),NA(),M85)</f>
        <v>#N/A</v>
      </c>
      <c r="O85" s="126" t="str">
        <f ca="1" xml:space="preserve"> RTD("cqg.rtd",,"StudyData","Close("&amp;$G$3&amp;") when (LocalMonth("&amp;$G$3&amp;")="&amp;$B$1&amp;" And LocalDay("&amp;$G$3&amp;")="&amp;$A$1&amp;" And LocalHour("&amp;$G$3&amp;")="&amp;K85&amp;" And LocalMinute("&amp;$G$3&amp;")="&amp;L85&amp;")", "Bar", "", "Close","A5C", "0", "all", "", "","True",,)</f>
        <v/>
      </c>
      <c r="P85" s="99" t="e">
        <f ca="1">(O85-$H$3)/$H$3</f>
        <v>#VALUE!</v>
      </c>
      <c r="Q85" s="125" t="e">
        <f ca="1">IF(ISERROR(P85),NA(),P85)</f>
        <v>#N/A</v>
      </c>
      <c r="R85" s="126" t="str">
        <f ca="1" xml:space="preserve"> RTD("cqg.rtd",,"StudyData","Close("&amp;$G$4&amp;") when (LocalMonth("&amp;$G$4&amp;")="&amp;$B$1&amp;" And LocalDay("&amp;$G$4&amp;")="&amp;$A$1&amp;" And LocalHour("&amp;$G$4&amp;")="&amp;K85&amp;" And LocalMinute("&amp;$G$4&amp;")="&amp;L85&amp;")", "Bar", "", "Close","A5C", "0", "all", "", "","True",,)</f>
        <v/>
      </c>
      <c r="S85" s="99" t="e">
        <f ca="1">(R85-$H$4)/$H$4</f>
        <v>#VALUE!</v>
      </c>
      <c r="T85" s="125" t="e">
        <f ca="1">IF(ISERROR(S85),NA(),S85)</f>
        <v>#N/A</v>
      </c>
      <c r="U85" s="126" t="str">
        <f ca="1" xml:space="preserve"> RTD("cqg.rtd",,"StudyData","Close("&amp;$G$5&amp;") when (LocalMonth("&amp;$G$5&amp;")="&amp;$B$1&amp;" And LocalDay("&amp;$G$5&amp;")="&amp;$A$1&amp;" And LocalHour("&amp;$G$5&amp;")="&amp;K85&amp;" And LocalMinute("&amp;$G$5&amp;")="&amp;L85&amp;")", "Bar", "", "Close","A5C", "0", "all", "", "","True",,)</f>
        <v/>
      </c>
      <c r="V85" s="99" t="e">
        <f ca="1">(U85-$H$5)/$H$5</f>
        <v>#VALUE!</v>
      </c>
      <c r="W85" s="125" t="e">
        <f ca="1">IF(ISERROR(V85),NA(),V85)</f>
        <v>#N/A</v>
      </c>
      <c r="X85" s="126" t="str">
        <f ca="1" xml:space="preserve"> RTD("cqg.rtd",,"StudyData","Close("&amp;$G$6&amp;") when (LocalMonth("&amp;$G$6&amp;")="&amp;$B$1&amp;" And LocalDay("&amp;$G$6&amp;")="&amp;$A$1&amp;" And LocalHour("&amp;$G$6&amp;")="&amp;K85&amp;" And LocalMinute("&amp;$G$6&amp;")="&amp;L85&amp;")", "Bar", "", "Close","A5C", "0", "all", "", "","True",,)</f>
        <v/>
      </c>
      <c r="Y85" s="99" t="e">
        <f ca="1">(X85-$H$6)/$H$6</f>
        <v>#VALUE!</v>
      </c>
      <c r="Z85" s="125" t="e">
        <f ca="1">IF(ISERROR(Y85),NA(),Y85)</f>
        <v>#N/A</v>
      </c>
      <c r="AA85" s="126" t="str">
        <f ca="1" xml:space="preserve"> RTD("cqg.rtd",,"StudyData","Close("&amp;$G$7&amp;") when (LocalMonth("&amp;$G$7&amp;")="&amp;$B$1&amp;" And LocalDay("&amp;$G$7&amp;")="&amp;$A$1&amp;" And LocalHour("&amp;$G$7&amp;")="&amp;K85&amp;" And LocalMinute("&amp;$G$7&amp;")="&amp;L85&amp;")", "Bar", "", "Close","A5C", "0", "all", "", "","True",,)</f>
        <v/>
      </c>
      <c r="AB85" s="99" t="e">
        <f ca="1">(AA85-$H$7)/$H$7</f>
        <v>#VALUE!</v>
      </c>
      <c r="AC85" s="125" t="e">
        <f ca="1">IF(ISERROR(AB85),NA(),AB85)</f>
        <v>#N/A</v>
      </c>
      <c r="AD85" s="126" t="str">
        <f ca="1" xml:space="preserve"> RTD("cqg.rtd",,"StudyData","Close("&amp;$G$8&amp;") when (LocalMonth("&amp;$G$8&amp;")="&amp;$B$1&amp;" And LocalDay("&amp;$G$8&amp;")="&amp;$A$1&amp;" And LocalHour("&amp;$G$8&amp;")="&amp;K85&amp;" And LocalMinute("&amp;$G$8&amp;")="&amp;L85&amp;")", "Bar", "", "Close","A5C", "0", "all", "", "","True",,)</f>
        <v/>
      </c>
      <c r="AE85" s="99" t="e">
        <f ca="1">(AD85-$H$8)/$H$8</f>
        <v>#VALUE!</v>
      </c>
      <c r="AF85" s="125" t="e">
        <f ca="1">IF(ISERROR(AE85),NA(),AE85)</f>
        <v>#N/A</v>
      </c>
      <c r="AG85" s="126" t="str">
        <f ca="1" xml:space="preserve"> RTD("cqg.rtd",,"StudyData","Close("&amp;$G$9&amp;") when (LocalMonth("&amp;$G$9&amp;")="&amp;$B$1&amp;" And LocalDay("&amp;$G$9&amp;")="&amp;$A$1&amp;" And LocalHour("&amp;$G$9&amp;")="&amp;K85&amp;" And LocalMinute("&amp;$G$9&amp;")="&amp;L85&amp;")", "Bar", "", "Close","A5C", "0", "all", "", "","True",,)</f>
        <v/>
      </c>
      <c r="AH85" s="99" t="e">
        <f ca="1">(AG85-$H$9)/$H$9</f>
        <v>#VALUE!</v>
      </c>
      <c r="AI85" s="125" t="e">
        <f ca="1">IF(ISERROR(AH85),NA(),AH85)</f>
        <v>#N/A</v>
      </c>
      <c r="AJ85" s="127" t="str">
        <f ca="1" xml:space="preserve"> RTD("cqg.rtd",,"StudyData","Close("&amp;$G$10&amp;") when (LocalMonth("&amp;$G$10&amp;")="&amp;$B$1&amp;" And LocalDay("&amp;$G$10&amp;")="&amp;$A$1&amp;" And LocalHour("&amp;$G$10&amp;")="&amp;K85&amp;" And LocalMinute("&amp;$G$10&amp;")="&amp;L85&amp;")", "Bar", "", "Close","A5C", "0", "all", "", "","True",,)</f>
        <v/>
      </c>
      <c r="AK85" s="99" t="e">
        <f ca="1">(AJ85-$H$10)/$H$10</f>
        <v>#VALUE!</v>
      </c>
      <c r="AL85" s="125" t="e">
        <f ca="1">IF(ISERROR(AK85),NA(),AK85)</f>
        <v>#N/A</v>
      </c>
      <c r="AN85" s="99" t="str">
        <f t="shared" si="41"/>
        <v>00</v>
      </c>
    </row>
    <row r="86" spans="9:40" x14ac:dyDescent="0.2">
      <c r="I86" s="99" t="str">
        <f t="shared" si="27"/>
        <v>14:05</v>
      </c>
      <c r="J86" s="99" t="str">
        <f ca="1" xml:space="preserve"> RTD("cqg.rtd",,"StudyData","Close("&amp;$G$2&amp;") when (LocalMonth("&amp;$G$2&amp;")="&amp;$B$1&amp;" And LocalDay("&amp;$G$2&amp;")="&amp;$A$1&amp;" And LocalHour("&amp;$G$2&amp;")="&amp;K86&amp;" And LocalMinute("&amp;$G$2&amp;")="&amp;L86&amp;")", "Bar", "", "Close","A5C", "0", "all", "", "","True",,)</f>
        <v/>
      </c>
      <c r="K86" s="99">
        <f>IF(L86=0,K85+1,K85)</f>
        <v>14</v>
      </c>
      <c r="L86" s="99">
        <f t="shared" si="26"/>
        <v>5</v>
      </c>
      <c r="M86" s="99" t="e">
        <f ca="1">(J86-$H$2)/$H$2</f>
        <v>#VALUE!</v>
      </c>
      <c r="N86" s="125" t="e">
        <f ca="1">IF(ISERROR(M86),NA(),M86)</f>
        <v>#N/A</v>
      </c>
      <c r="O86" s="126" t="str">
        <f ca="1" xml:space="preserve"> RTD("cqg.rtd",,"StudyData","Close("&amp;$G$3&amp;") when (LocalMonth("&amp;$G$3&amp;")="&amp;$B$1&amp;" And LocalDay("&amp;$G$3&amp;")="&amp;$A$1&amp;" And LocalHour("&amp;$G$3&amp;")="&amp;K86&amp;" And LocalMinute("&amp;$G$3&amp;")="&amp;L86&amp;")", "Bar", "", "Close","A5C", "0", "all", "", "","True",,)</f>
        <v/>
      </c>
      <c r="P86" s="99" t="e">
        <f ca="1">(O86-$H$3)/$H$3</f>
        <v>#VALUE!</v>
      </c>
      <c r="Q86" s="125" t="e">
        <f ca="1">IF(ISERROR(P86),NA(),P86)</f>
        <v>#N/A</v>
      </c>
      <c r="R86" s="126" t="str">
        <f ca="1" xml:space="preserve"> RTD("cqg.rtd",,"StudyData","Close("&amp;$G$4&amp;") when (LocalMonth("&amp;$G$4&amp;")="&amp;$B$1&amp;" And LocalDay("&amp;$G$4&amp;")="&amp;$A$1&amp;" And LocalHour("&amp;$G$4&amp;")="&amp;K86&amp;" And LocalMinute("&amp;$G$4&amp;")="&amp;L86&amp;")", "Bar", "", "Close","A5C", "0", "all", "", "","True",,)</f>
        <v/>
      </c>
      <c r="S86" s="99" t="e">
        <f ca="1">(R86-$H$4)/$H$4</f>
        <v>#VALUE!</v>
      </c>
      <c r="T86" s="125" t="e">
        <f ca="1">IF(ISERROR(S86),NA(),S86)</f>
        <v>#N/A</v>
      </c>
      <c r="U86" s="126" t="str">
        <f ca="1" xml:space="preserve"> RTD("cqg.rtd",,"StudyData","Close("&amp;$G$5&amp;") when (LocalMonth("&amp;$G$5&amp;")="&amp;$B$1&amp;" And LocalDay("&amp;$G$5&amp;")="&amp;$A$1&amp;" And LocalHour("&amp;$G$5&amp;")="&amp;K86&amp;" And LocalMinute("&amp;$G$5&amp;")="&amp;L86&amp;")", "Bar", "", "Close","A5C", "0", "all", "", "","True",,)</f>
        <v/>
      </c>
      <c r="V86" s="99" t="e">
        <f ca="1">(U86-$H$5)/$H$5</f>
        <v>#VALUE!</v>
      </c>
      <c r="W86" s="125" t="e">
        <f ca="1">IF(ISERROR(V86),NA(),V86)</f>
        <v>#N/A</v>
      </c>
      <c r="X86" s="126" t="str">
        <f ca="1" xml:space="preserve"> RTD("cqg.rtd",,"StudyData","Close("&amp;$G$6&amp;") when (LocalMonth("&amp;$G$6&amp;")="&amp;$B$1&amp;" And LocalDay("&amp;$G$6&amp;")="&amp;$A$1&amp;" And LocalHour("&amp;$G$6&amp;")="&amp;K86&amp;" And LocalMinute("&amp;$G$6&amp;")="&amp;L86&amp;")", "Bar", "", "Close","A5C", "0", "all", "", "","True",,)</f>
        <v/>
      </c>
      <c r="Y86" s="99" t="e">
        <f ca="1">(X86-$H$6)/$H$6</f>
        <v>#VALUE!</v>
      </c>
      <c r="Z86" s="125" t="e">
        <f ca="1">IF(ISERROR(Y86),NA(),Y86)</f>
        <v>#N/A</v>
      </c>
      <c r="AA86" s="126" t="str">
        <f ca="1" xml:space="preserve"> RTD("cqg.rtd",,"StudyData","Close("&amp;$G$7&amp;") when (LocalMonth("&amp;$G$7&amp;")="&amp;$B$1&amp;" And LocalDay("&amp;$G$7&amp;")="&amp;$A$1&amp;" And LocalHour("&amp;$G$7&amp;")="&amp;K86&amp;" And LocalMinute("&amp;$G$7&amp;")="&amp;L86&amp;")", "Bar", "", "Close","A5C", "0", "all", "", "","True",,)</f>
        <v/>
      </c>
      <c r="AB86" s="99" t="e">
        <f ca="1">(AA86-$H$7)/$H$7</f>
        <v>#VALUE!</v>
      </c>
      <c r="AC86" s="125" t="e">
        <f ca="1">IF(ISERROR(AB86),NA(),AB86)</f>
        <v>#N/A</v>
      </c>
      <c r="AD86" s="126" t="str">
        <f ca="1" xml:space="preserve"> RTD("cqg.rtd",,"StudyData","Close("&amp;$G$8&amp;") when (LocalMonth("&amp;$G$8&amp;")="&amp;$B$1&amp;" And LocalDay("&amp;$G$8&amp;")="&amp;$A$1&amp;" And LocalHour("&amp;$G$8&amp;")="&amp;K86&amp;" And LocalMinute("&amp;$G$8&amp;")="&amp;L86&amp;")", "Bar", "", "Close","A5C", "0", "all", "", "","True",,)</f>
        <v/>
      </c>
      <c r="AE86" s="99" t="e">
        <f ca="1">(AD86-$H$8)/$H$8</f>
        <v>#VALUE!</v>
      </c>
      <c r="AF86" s="125" t="e">
        <f ca="1">IF(ISERROR(AE86),NA(),AE86)</f>
        <v>#N/A</v>
      </c>
      <c r="AG86" s="126" t="str">
        <f ca="1" xml:space="preserve"> RTD("cqg.rtd",,"StudyData","Close("&amp;$G$9&amp;") when (LocalMonth("&amp;$G$9&amp;")="&amp;$B$1&amp;" And LocalDay("&amp;$G$9&amp;")="&amp;$A$1&amp;" And LocalHour("&amp;$G$9&amp;")="&amp;K86&amp;" And LocalMinute("&amp;$G$9&amp;")="&amp;L86&amp;")", "Bar", "", "Close","A5C", "0", "all", "", "","True",,)</f>
        <v/>
      </c>
      <c r="AH86" s="99" t="e">
        <f ca="1">(AG86-$H$9)/$H$9</f>
        <v>#VALUE!</v>
      </c>
      <c r="AI86" s="125" t="e">
        <f ca="1">IF(ISERROR(AH86),NA(),AH86)</f>
        <v>#N/A</v>
      </c>
      <c r="AJ86" s="127" t="str">
        <f ca="1" xml:space="preserve"> RTD("cqg.rtd",,"StudyData","Close("&amp;$G$10&amp;") when (LocalMonth("&amp;$G$10&amp;")="&amp;$B$1&amp;" And LocalDay("&amp;$G$10&amp;")="&amp;$A$1&amp;" And LocalHour("&amp;$G$10&amp;")="&amp;K86&amp;" And LocalMinute("&amp;$G$10&amp;")="&amp;L86&amp;")", "Bar", "", "Close","A5C", "0", "all", "", "","True",,)</f>
        <v/>
      </c>
      <c r="AK86" s="99" t="e">
        <f ca="1">(AJ86-$H$10)/$H$10</f>
        <v>#VALUE!</v>
      </c>
      <c r="AL86" s="125" t="e">
        <f ca="1">IF(ISERROR(AK86),NA(),AK86)</f>
        <v>#N/A</v>
      </c>
      <c r="AN86" s="99" t="str">
        <f t="shared" si="41"/>
        <v>05</v>
      </c>
    </row>
    <row r="87" spans="9:40" x14ac:dyDescent="0.2">
      <c r="I87" s="99" t="str">
        <f t="shared" si="27"/>
        <v>14:10</v>
      </c>
      <c r="J87" s="99" t="str">
        <f ca="1" xml:space="preserve"> RTD("cqg.rtd",,"StudyData","Close("&amp;$G$2&amp;") when (LocalMonth("&amp;$G$2&amp;")="&amp;$B$1&amp;" And LocalDay("&amp;$G$2&amp;")="&amp;$A$1&amp;" And LocalHour("&amp;$G$2&amp;")="&amp;K87&amp;" And LocalMinute("&amp;$G$2&amp;")="&amp;L87&amp;")", "Bar", "", "Close","A5C", "0", "all", "", "","True",,)</f>
        <v/>
      </c>
      <c r="K87" s="99">
        <f>IF(L87=0,K86+1,K86)</f>
        <v>14</v>
      </c>
      <c r="L87" s="99">
        <f t="shared" si="26"/>
        <v>10</v>
      </c>
      <c r="M87" s="99" t="e">
        <f ca="1">(J87-$H$2)/$H$2</f>
        <v>#VALUE!</v>
      </c>
      <c r="N87" s="125" t="e">
        <f ca="1">IF(ISERROR(M87),NA(),M87)</f>
        <v>#N/A</v>
      </c>
      <c r="O87" s="126" t="str">
        <f ca="1" xml:space="preserve"> RTD("cqg.rtd",,"StudyData","Close("&amp;$G$3&amp;") when (LocalMonth("&amp;$G$3&amp;")="&amp;$B$1&amp;" And LocalDay("&amp;$G$3&amp;")="&amp;$A$1&amp;" And LocalHour("&amp;$G$3&amp;")="&amp;K87&amp;" And LocalMinute("&amp;$G$3&amp;")="&amp;L87&amp;")", "Bar", "", "Close","A5C", "0", "all", "", "","True",,)</f>
        <v/>
      </c>
      <c r="P87" s="99" t="e">
        <f ca="1">(O87-$H$3)/$H$3</f>
        <v>#VALUE!</v>
      </c>
      <c r="Q87" s="125" t="e">
        <f ca="1">IF(ISERROR(P87),NA(),P87)</f>
        <v>#N/A</v>
      </c>
      <c r="R87" s="126" t="str">
        <f ca="1" xml:space="preserve"> RTD("cqg.rtd",,"StudyData","Close("&amp;$G$4&amp;") when (LocalMonth("&amp;$G$4&amp;")="&amp;$B$1&amp;" And LocalDay("&amp;$G$4&amp;")="&amp;$A$1&amp;" And LocalHour("&amp;$G$4&amp;")="&amp;K87&amp;" And LocalMinute("&amp;$G$4&amp;")="&amp;L87&amp;")", "Bar", "", "Close","A5C", "0", "all", "", "","True",,)</f>
        <v/>
      </c>
      <c r="S87" s="99" t="e">
        <f ca="1">(R87-$H$4)/$H$4</f>
        <v>#VALUE!</v>
      </c>
      <c r="T87" s="125" t="e">
        <f ca="1">IF(ISERROR(S87),NA(),S87)</f>
        <v>#N/A</v>
      </c>
      <c r="U87" s="126" t="str">
        <f ca="1" xml:space="preserve"> RTD("cqg.rtd",,"StudyData","Close("&amp;$G$5&amp;") when (LocalMonth("&amp;$G$5&amp;")="&amp;$B$1&amp;" And LocalDay("&amp;$G$5&amp;")="&amp;$A$1&amp;" And LocalHour("&amp;$G$5&amp;")="&amp;K87&amp;" And LocalMinute("&amp;$G$5&amp;")="&amp;L87&amp;")", "Bar", "", "Close","A5C", "0", "all", "", "","True",,)</f>
        <v/>
      </c>
      <c r="V87" s="99" t="e">
        <f ca="1">(U87-$H$5)/$H$5</f>
        <v>#VALUE!</v>
      </c>
      <c r="W87" s="125" t="e">
        <f ca="1">IF(ISERROR(V87),NA(),V87)</f>
        <v>#N/A</v>
      </c>
      <c r="X87" s="126" t="str">
        <f ca="1" xml:space="preserve"> RTD("cqg.rtd",,"StudyData","Close("&amp;$G$6&amp;") when (LocalMonth("&amp;$G$6&amp;")="&amp;$B$1&amp;" And LocalDay("&amp;$G$6&amp;")="&amp;$A$1&amp;" And LocalHour("&amp;$G$6&amp;")="&amp;K87&amp;" And LocalMinute("&amp;$G$6&amp;")="&amp;L87&amp;")", "Bar", "", "Close","A5C", "0", "all", "", "","True",,)</f>
        <v/>
      </c>
      <c r="Y87" s="99" t="e">
        <f ca="1">(X87-$H$6)/$H$6</f>
        <v>#VALUE!</v>
      </c>
      <c r="Z87" s="125" t="e">
        <f ca="1">IF(ISERROR(Y87),NA(),Y87)</f>
        <v>#N/A</v>
      </c>
      <c r="AA87" s="126" t="str">
        <f ca="1" xml:space="preserve"> RTD("cqg.rtd",,"StudyData","Close("&amp;$G$7&amp;") when (LocalMonth("&amp;$G$7&amp;")="&amp;$B$1&amp;" And LocalDay("&amp;$G$7&amp;")="&amp;$A$1&amp;" And LocalHour("&amp;$G$7&amp;")="&amp;K87&amp;" And LocalMinute("&amp;$G$7&amp;")="&amp;L87&amp;")", "Bar", "", "Close","A5C", "0", "all", "", "","True",,)</f>
        <v/>
      </c>
      <c r="AB87" s="99" t="e">
        <f ca="1">(AA87-$H$7)/$H$7</f>
        <v>#VALUE!</v>
      </c>
      <c r="AC87" s="125" t="e">
        <f ca="1">IF(ISERROR(AB87),NA(),AB87)</f>
        <v>#N/A</v>
      </c>
      <c r="AD87" s="126" t="str">
        <f ca="1" xml:space="preserve"> RTD("cqg.rtd",,"StudyData","Close("&amp;$G$8&amp;") when (LocalMonth("&amp;$G$8&amp;")="&amp;$B$1&amp;" And LocalDay("&amp;$G$8&amp;")="&amp;$A$1&amp;" And LocalHour("&amp;$G$8&amp;")="&amp;K87&amp;" And LocalMinute("&amp;$G$8&amp;")="&amp;L87&amp;")", "Bar", "", "Close","A5C", "0", "all", "", "","True",,)</f>
        <v/>
      </c>
      <c r="AE87" s="99" t="e">
        <f ca="1">(AD87-$H$8)/$H$8</f>
        <v>#VALUE!</v>
      </c>
      <c r="AF87" s="125" t="e">
        <f ca="1">IF(ISERROR(AE87),NA(),AE87)</f>
        <v>#N/A</v>
      </c>
      <c r="AG87" s="126" t="str">
        <f ca="1" xml:space="preserve"> RTD("cqg.rtd",,"StudyData","Close("&amp;$G$9&amp;") when (LocalMonth("&amp;$G$9&amp;")="&amp;$B$1&amp;" And LocalDay("&amp;$G$9&amp;")="&amp;$A$1&amp;" And LocalHour("&amp;$G$9&amp;")="&amp;K87&amp;" And LocalMinute("&amp;$G$9&amp;")="&amp;L87&amp;")", "Bar", "", "Close","A5C", "0", "all", "", "","True",,)</f>
        <v/>
      </c>
      <c r="AH87" s="99" t="e">
        <f ca="1">(AG87-$H$9)/$H$9</f>
        <v>#VALUE!</v>
      </c>
      <c r="AI87" s="125" t="e">
        <f ca="1">IF(ISERROR(AH87),NA(),AH87)</f>
        <v>#N/A</v>
      </c>
      <c r="AJ87" s="127" t="str">
        <f ca="1" xml:space="preserve"> RTD("cqg.rtd",,"StudyData","Close("&amp;$G$10&amp;") when (LocalMonth("&amp;$G$10&amp;")="&amp;$B$1&amp;" And LocalDay("&amp;$G$10&amp;")="&amp;$A$1&amp;" And LocalHour("&amp;$G$10&amp;")="&amp;K87&amp;" And LocalMinute("&amp;$G$10&amp;")="&amp;L87&amp;")", "Bar", "", "Close","A5C", "0", "all", "", "","True",,)</f>
        <v/>
      </c>
      <c r="AK87" s="99" t="e">
        <f ca="1">(AJ87-$H$10)/$H$10</f>
        <v>#VALUE!</v>
      </c>
      <c r="AL87" s="125" t="e">
        <f ca="1">IF(ISERROR(AK87),NA(),AK87)</f>
        <v>#N/A</v>
      </c>
      <c r="AN87" s="99">
        <f t="shared" si="41"/>
        <v>10</v>
      </c>
    </row>
    <row r="88" spans="9:40" x14ac:dyDescent="0.2">
      <c r="I88" s="99" t="str">
        <f t="shared" ref="I88:I99" si="48">K88&amp;":"&amp;AN88</f>
        <v>14:15</v>
      </c>
      <c r="J88" s="99" t="str">
        <f ca="1" xml:space="preserve"> RTD("cqg.rtd",,"StudyData","Close("&amp;$G$2&amp;") when (LocalMonth("&amp;$G$2&amp;")="&amp;$B$1&amp;" And LocalDay("&amp;$G$2&amp;")="&amp;$A$1&amp;" And LocalHour("&amp;$G$2&amp;")="&amp;K88&amp;" And LocalMinute("&amp;$G$2&amp;")="&amp;L88&amp;")", "Bar", "", "Close","A5C", "0", "all", "", "","True",,)</f>
        <v/>
      </c>
      <c r="K88" s="99">
        <f t="shared" ref="K88:K99" si="49">IF(L88=0,K87+1,K87)</f>
        <v>14</v>
      </c>
      <c r="L88" s="99">
        <f t="shared" si="26"/>
        <v>15</v>
      </c>
      <c r="M88" s="99" t="e">
        <f t="shared" ref="M88:M99" ca="1" si="50">(J88-$H$2)/$H$2</f>
        <v>#VALUE!</v>
      </c>
      <c r="N88" s="125" t="e">
        <f t="shared" ref="N88:N99" ca="1" si="51">IF(ISERROR(M88),NA(),M88)</f>
        <v>#N/A</v>
      </c>
      <c r="O88" s="126" t="str">
        <f ca="1" xml:space="preserve"> RTD("cqg.rtd",,"StudyData","Close("&amp;$G$3&amp;") when (LocalMonth("&amp;$G$3&amp;")="&amp;$B$1&amp;" And LocalDay("&amp;$G$3&amp;")="&amp;$A$1&amp;" And LocalHour("&amp;$G$3&amp;")="&amp;K88&amp;" And LocalMinute("&amp;$G$3&amp;")="&amp;L88&amp;")", "Bar", "", "Close","A5C", "0", "all", "", "","True",,)</f>
        <v/>
      </c>
      <c r="P88" s="99" t="e">
        <f t="shared" ref="P88:P99" ca="1" si="52">(O88-$H$3)/$H$3</f>
        <v>#VALUE!</v>
      </c>
      <c r="Q88" s="125" t="e">
        <f t="shared" ref="Q88:Q99" ca="1" si="53">IF(ISERROR(P88),NA(),P88)</f>
        <v>#N/A</v>
      </c>
      <c r="R88" s="126" t="str">
        <f ca="1" xml:space="preserve"> RTD("cqg.rtd",,"StudyData","Close("&amp;$G$4&amp;") when (LocalMonth("&amp;$G$4&amp;")="&amp;$B$1&amp;" And LocalDay("&amp;$G$4&amp;")="&amp;$A$1&amp;" And LocalHour("&amp;$G$4&amp;")="&amp;K88&amp;" And LocalMinute("&amp;$G$4&amp;")="&amp;L88&amp;")", "Bar", "", "Close","A5C", "0", "all", "", "","True",,)</f>
        <v/>
      </c>
      <c r="S88" s="99" t="e">
        <f t="shared" ref="S88:S99" ca="1" si="54">(R88-$H$4)/$H$4</f>
        <v>#VALUE!</v>
      </c>
      <c r="T88" s="125" t="e">
        <f t="shared" ref="T88:T99" ca="1" si="55">IF(ISERROR(S88),NA(),S88)</f>
        <v>#N/A</v>
      </c>
      <c r="U88" s="126" t="str">
        <f ca="1" xml:space="preserve"> RTD("cqg.rtd",,"StudyData","Close("&amp;$G$5&amp;") when (LocalMonth("&amp;$G$5&amp;")="&amp;$B$1&amp;" And LocalDay("&amp;$G$5&amp;")="&amp;$A$1&amp;" And LocalHour("&amp;$G$5&amp;")="&amp;K88&amp;" And LocalMinute("&amp;$G$5&amp;")="&amp;L88&amp;")", "Bar", "", "Close","A5C", "0", "all", "", "","True",,)</f>
        <v/>
      </c>
      <c r="V88" s="99" t="e">
        <f t="shared" ref="V88:V99" ca="1" si="56">(U88-$H$5)/$H$5</f>
        <v>#VALUE!</v>
      </c>
      <c r="W88" s="125" t="e">
        <f t="shared" ref="W88:W99" ca="1" si="57">IF(ISERROR(V88),NA(),V88)</f>
        <v>#N/A</v>
      </c>
      <c r="X88" s="126" t="str">
        <f ca="1" xml:space="preserve"> RTD("cqg.rtd",,"StudyData","Close("&amp;$G$6&amp;") when (LocalMonth("&amp;$G$6&amp;")="&amp;$B$1&amp;" And LocalDay("&amp;$G$6&amp;")="&amp;$A$1&amp;" And LocalHour("&amp;$G$6&amp;")="&amp;K88&amp;" And LocalMinute("&amp;$G$6&amp;")="&amp;L88&amp;")", "Bar", "", "Close","A5C", "0", "all", "", "","True",,)</f>
        <v/>
      </c>
      <c r="Y88" s="99" t="e">
        <f t="shared" ref="Y88:Y99" ca="1" si="58">(X88-$H$6)/$H$6</f>
        <v>#VALUE!</v>
      </c>
      <c r="Z88" s="125" t="e">
        <f t="shared" ref="Z88:Z99" ca="1" si="59">IF(ISERROR(Y88),NA(),Y88)</f>
        <v>#N/A</v>
      </c>
      <c r="AA88" s="126" t="str">
        <f ca="1" xml:space="preserve"> RTD("cqg.rtd",,"StudyData","Close("&amp;$G$7&amp;") when (LocalMonth("&amp;$G$7&amp;")="&amp;$B$1&amp;" And LocalDay("&amp;$G$7&amp;")="&amp;$A$1&amp;" And LocalHour("&amp;$G$7&amp;")="&amp;K88&amp;" And LocalMinute("&amp;$G$7&amp;")="&amp;L88&amp;")", "Bar", "", "Close","A5C", "0", "all", "", "","True",,)</f>
        <v/>
      </c>
      <c r="AB88" s="99" t="e">
        <f t="shared" ref="AB88:AB99" ca="1" si="60">(AA88-$H$7)/$H$7</f>
        <v>#VALUE!</v>
      </c>
      <c r="AC88" s="125" t="e">
        <f t="shared" ref="AC88:AC99" ca="1" si="61">IF(ISERROR(AB88),NA(),AB88)</f>
        <v>#N/A</v>
      </c>
      <c r="AD88" s="126" t="str">
        <f ca="1" xml:space="preserve"> RTD("cqg.rtd",,"StudyData","Close("&amp;$G$8&amp;") when (LocalMonth("&amp;$G$8&amp;")="&amp;$B$1&amp;" And LocalDay("&amp;$G$8&amp;")="&amp;$A$1&amp;" And LocalHour("&amp;$G$8&amp;")="&amp;K88&amp;" And LocalMinute("&amp;$G$8&amp;")="&amp;L88&amp;")", "Bar", "", "Close","A5C", "0", "all", "", "","True",,)</f>
        <v/>
      </c>
      <c r="AE88" s="99" t="e">
        <f t="shared" ref="AE88:AE99" ca="1" si="62">(AD88-$H$8)/$H$8</f>
        <v>#VALUE!</v>
      </c>
      <c r="AF88" s="125" t="e">
        <f t="shared" ref="AF88:AF99" ca="1" si="63">IF(ISERROR(AE88),NA(),AE88)</f>
        <v>#N/A</v>
      </c>
      <c r="AG88" s="126" t="str">
        <f ca="1" xml:space="preserve"> RTD("cqg.rtd",,"StudyData","Close("&amp;$G$9&amp;") when (LocalMonth("&amp;$G$9&amp;")="&amp;$B$1&amp;" And LocalDay("&amp;$G$9&amp;")="&amp;$A$1&amp;" And LocalHour("&amp;$G$9&amp;")="&amp;K88&amp;" And LocalMinute("&amp;$G$9&amp;")="&amp;L88&amp;")", "Bar", "", "Close","A5C", "0", "all", "", "","True",,)</f>
        <v/>
      </c>
      <c r="AH88" s="99" t="e">
        <f t="shared" ref="AH88:AH99" ca="1" si="64">(AG88-$H$9)/$H$9</f>
        <v>#VALUE!</v>
      </c>
      <c r="AI88" s="125" t="e">
        <f t="shared" ref="AI88:AI99" ca="1" si="65">IF(ISERROR(AH88),NA(),AH88)</f>
        <v>#N/A</v>
      </c>
      <c r="AJ88" s="127" t="str">
        <f ca="1" xml:space="preserve"> RTD("cqg.rtd",,"StudyData","Close("&amp;$G$10&amp;") when (LocalMonth("&amp;$G$10&amp;")="&amp;$B$1&amp;" And LocalDay("&amp;$G$10&amp;")="&amp;$A$1&amp;" And LocalHour("&amp;$G$10&amp;")="&amp;K88&amp;" And LocalMinute("&amp;$G$10&amp;")="&amp;L88&amp;")", "Bar", "", "Close","A5C", "0", "all", "", "","True",,)</f>
        <v/>
      </c>
      <c r="AK88" s="99" t="e">
        <f t="shared" ref="AK88:AK99" ca="1" si="66">(AJ88-$H$10)/$H$10</f>
        <v>#VALUE!</v>
      </c>
      <c r="AL88" s="125" t="e">
        <f t="shared" ref="AL88:AL99" ca="1" si="67">IF(ISERROR(AK88),NA(),AK88)</f>
        <v>#N/A</v>
      </c>
      <c r="AN88" s="99">
        <f t="shared" si="41"/>
        <v>15</v>
      </c>
    </row>
    <row r="89" spans="9:40" x14ac:dyDescent="0.2">
      <c r="I89" s="99" t="str">
        <f t="shared" si="48"/>
        <v>14:20</v>
      </c>
      <c r="J89" s="99" t="str">
        <f ca="1" xml:space="preserve"> RTD("cqg.rtd",,"StudyData","Close("&amp;$G$2&amp;") when (LocalMonth("&amp;$G$2&amp;")="&amp;$B$1&amp;" And LocalDay("&amp;$G$2&amp;")="&amp;$A$1&amp;" And LocalHour("&amp;$G$2&amp;")="&amp;K89&amp;" And LocalMinute("&amp;$G$2&amp;")="&amp;L89&amp;")", "Bar", "", "Close","A5C", "0", "all", "", "","True",,)</f>
        <v/>
      </c>
      <c r="K89" s="99">
        <f t="shared" si="49"/>
        <v>14</v>
      </c>
      <c r="L89" s="99">
        <f t="shared" si="26"/>
        <v>20</v>
      </c>
      <c r="M89" s="99" t="e">
        <f t="shared" ca="1" si="50"/>
        <v>#VALUE!</v>
      </c>
      <c r="N89" s="125" t="e">
        <f t="shared" ca="1" si="51"/>
        <v>#N/A</v>
      </c>
      <c r="O89" s="126" t="str">
        <f ca="1" xml:space="preserve"> RTD("cqg.rtd",,"StudyData","Close("&amp;$G$3&amp;") when (LocalMonth("&amp;$G$3&amp;")="&amp;$B$1&amp;" And LocalDay("&amp;$G$3&amp;")="&amp;$A$1&amp;" And LocalHour("&amp;$G$3&amp;")="&amp;K89&amp;" And LocalMinute("&amp;$G$3&amp;")="&amp;L89&amp;")", "Bar", "", "Close","A5C", "0", "all", "", "","True",,)</f>
        <v/>
      </c>
      <c r="P89" s="99" t="e">
        <f t="shared" ca="1" si="52"/>
        <v>#VALUE!</v>
      </c>
      <c r="Q89" s="125" t="e">
        <f t="shared" ca="1" si="53"/>
        <v>#N/A</v>
      </c>
      <c r="R89" s="126" t="str">
        <f ca="1" xml:space="preserve"> RTD("cqg.rtd",,"StudyData","Close("&amp;$G$4&amp;") when (LocalMonth("&amp;$G$4&amp;")="&amp;$B$1&amp;" And LocalDay("&amp;$G$4&amp;")="&amp;$A$1&amp;" And LocalHour("&amp;$G$4&amp;")="&amp;K89&amp;" And LocalMinute("&amp;$G$4&amp;")="&amp;L89&amp;")", "Bar", "", "Close","A5C", "0", "all", "", "","True",,)</f>
        <v/>
      </c>
      <c r="S89" s="99" t="e">
        <f t="shared" ca="1" si="54"/>
        <v>#VALUE!</v>
      </c>
      <c r="T89" s="125" t="e">
        <f t="shared" ca="1" si="55"/>
        <v>#N/A</v>
      </c>
      <c r="U89" s="126" t="str">
        <f ca="1" xml:space="preserve"> RTD("cqg.rtd",,"StudyData","Close("&amp;$G$5&amp;") when (LocalMonth("&amp;$G$5&amp;")="&amp;$B$1&amp;" And LocalDay("&amp;$G$5&amp;")="&amp;$A$1&amp;" And LocalHour("&amp;$G$5&amp;")="&amp;K89&amp;" And LocalMinute("&amp;$G$5&amp;")="&amp;L89&amp;")", "Bar", "", "Close","A5C", "0", "all", "", "","True",,)</f>
        <v/>
      </c>
      <c r="V89" s="99" t="e">
        <f t="shared" ca="1" si="56"/>
        <v>#VALUE!</v>
      </c>
      <c r="W89" s="125" t="e">
        <f t="shared" ca="1" si="57"/>
        <v>#N/A</v>
      </c>
      <c r="X89" s="126" t="str">
        <f ca="1" xml:space="preserve"> RTD("cqg.rtd",,"StudyData","Close("&amp;$G$6&amp;") when (LocalMonth("&amp;$G$6&amp;")="&amp;$B$1&amp;" And LocalDay("&amp;$G$6&amp;")="&amp;$A$1&amp;" And LocalHour("&amp;$G$6&amp;")="&amp;K89&amp;" And LocalMinute("&amp;$G$6&amp;")="&amp;L89&amp;")", "Bar", "", "Close","A5C", "0", "all", "", "","True",,)</f>
        <v/>
      </c>
      <c r="Y89" s="99" t="e">
        <f t="shared" ca="1" si="58"/>
        <v>#VALUE!</v>
      </c>
      <c r="Z89" s="125" t="e">
        <f t="shared" ca="1" si="59"/>
        <v>#N/A</v>
      </c>
      <c r="AA89" s="126" t="str">
        <f ca="1" xml:space="preserve"> RTD("cqg.rtd",,"StudyData","Close("&amp;$G$7&amp;") when (LocalMonth("&amp;$G$7&amp;")="&amp;$B$1&amp;" And LocalDay("&amp;$G$7&amp;")="&amp;$A$1&amp;" And LocalHour("&amp;$G$7&amp;")="&amp;K89&amp;" And LocalMinute("&amp;$G$7&amp;")="&amp;L89&amp;")", "Bar", "", "Close","A5C", "0", "all", "", "","True",,)</f>
        <v/>
      </c>
      <c r="AB89" s="99" t="e">
        <f t="shared" ca="1" si="60"/>
        <v>#VALUE!</v>
      </c>
      <c r="AC89" s="125" t="e">
        <f t="shared" ca="1" si="61"/>
        <v>#N/A</v>
      </c>
      <c r="AD89" s="126" t="str">
        <f ca="1" xml:space="preserve"> RTD("cqg.rtd",,"StudyData","Close("&amp;$G$8&amp;") when (LocalMonth("&amp;$G$8&amp;")="&amp;$B$1&amp;" And LocalDay("&amp;$G$8&amp;")="&amp;$A$1&amp;" And LocalHour("&amp;$G$8&amp;")="&amp;K89&amp;" And LocalMinute("&amp;$G$8&amp;")="&amp;L89&amp;")", "Bar", "", "Close","A5C", "0", "all", "", "","True",,)</f>
        <v/>
      </c>
      <c r="AE89" s="99" t="e">
        <f t="shared" ca="1" si="62"/>
        <v>#VALUE!</v>
      </c>
      <c r="AF89" s="125" t="e">
        <f t="shared" ca="1" si="63"/>
        <v>#N/A</v>
      </c>
      <c r="AG89" s="126" t="str">
        <f ca="1" xml:space="preserve"> RTD("cqg.rtd",,"StudyData","Close("&amp;$G$9&amp;") when (LocalMonth("&amp;$G$9&amp;")="&amp;$B$1&amp;" And LocalDay("&amp;$G$9&amp;")="&amp;$A$1&amp;" And LocalHour("&amp;$G$9&amp;")="&amp;K89&amp;" And LocalMinute("&amp;$G$9&amp;")="&amp;L89&amp;")", "Bar", "", "Close","A5C", "0", "all", "", "","True",,)</f>
        <v/>
      </c>
      <c r="AH89" s="99" t="e">
        <f t="shared" ca="1" si="64"/>
        <v>#VALUE!</v>
      </c>
      <c r="AI89" s="125" t="e">
        <f t="shared" ca="1" si="65"/>
        <v>#N/A</v>
      </c>
      <c r="AJ89" s="127" t="str">
        <f ca="1" xml:space="preserve"> RTD("cqg.rtd",,"StudyData","Close("&amp;$G$10&amp;") when (LocalMonth("&amp;$G$10&amp;")="&amp;$B$1&amp;" And LocalDay("&amp;$G$10&amp;")="&amp;$A$1&amp;" And LocalHour("&amp;$G$10&amp;")="&amp;K89&amp;" And LocalMinute("&amp;$G$10&amp;")="&amp;L89&amp;")", "Bar", "", "Close","A5C", "0", "all", "", "","True",,)</f>
        <v/>
      </c>
      <c r="AK89" s="99" t="e">
        <f t="shared" ca="1" si="66"/>
        <v>#VALUE!</v>
      </c>
      <c r="AL89" s="125" t="e">
        <f t="shared" ca="1" si="67"/>
        <v>#N/A</v>
      </c>
      <c r="AN89" s="99">
        <f t="shared" si="41"/>
        <v>20</v>
      </c>
    </row>
    <row r="90" spans="9:40" x14ac:dyDescent="0.2">
      <c r="I90" s="99" t="str">
        <f t="shared" si="48"/>
        <v>14:25</v>
      </c>
      <c r="J90" s="99" t="str">
        <f ca="1" xml:space="preserve"> RTD("cqg.rtd",,"StudyData","Close("&amp;$G$2&amp;") when (LocalMonth("&amp;$G$2&amp;")="&amp;$B$1&amp;" And LocalDay("&amp;$G$2&amp;")="&amp;$A$1&amp;" And LocalHour("&amp;$G$2&amp;")="&amp;K90&amp;" And LocalMinute("&amp;$G$2&amp;")="&amp;L90&amp;")", "Bar", "", "Close","A5C", "0", "all", "", "","True",,)</f>
        <v/>
      </c>
      <c r="K90" s="99">
        <f t="shared" si="49"/>
        <v>14</v>
      </c>
      <c r="L90" s="99">
        <f t="shared" si="26"/>
        <v>25</v>
      </c>
      <c r="M90" s="99" t="e">
        <f t="shared" ca="1" si="50"/>
        <v>#VALUE!</v>
      </c>
      <c r="N90" s="125" t="e">
        <f t="shared" ca="1" si="51"/>
        <v>#N/A</v>
      </c>
      <c r="O90" s="126" t="str">
        <f ca="1" xml:space="preserve"> RTD("cqg.rtd",,"StudyData","Close("&amp;$G$3&amp;") when (LocalMonth("&amp;$G$3&amp;")="&amp;$B$1&amp;" And LocalDay("&amp;$G$3&amp;")="&amp;$A$1&amp;" And LocalHour("&amp;$G$3&amp;")="&amp;K90&amp;" And LocalMinute("&amp;$G$3&amp;")="&amp;L90&amp;")", "Bar", "", "Close","A5C", "0", "all", "", "","True",,)</f>
        <v/>
      </c>
      <c r="P90" s="99" t="e">
        <f t="shared" ca="1" si="52"/>
        <v>#VALUE!</v>
      </c>
      <c r="Q90" s="125" t="e">
        <f t="shared" ca="1" si="53"/>
        <v>#N/A</v>
      </c>
      <c r="R90" s="126" t="str">
        <f ca="1" xml:space="preserve"> RTD("cqg.rtd",,"StudyData","Close("&amp;$G$4&amp;") when (LocalMonth("&amp;$G$4&amp;")="&amp;$B$1&amp;" And LocalDay("&amp;$G$4&amp;")="&amp;$A$1&amp;" And LocalHour("&amp;$G$4&amp;")="&amp;K90&amp;" And LocalMinute("&amp;$G$4&amp;")="&amp;L90&amp;")", "Bar", "", "Close","A5C", "0", "all", "", "","True",,)</f>
        <v/>
      </c>
      <c r="S90" s="99" t="e">
        <f t="shared" ca="1" si="54"/>
        <v>#VALUE!</v>
      </c>
      <c r="T90" s="125" t="e">
        <f t="shared" ca="1" si="55"/>
        <v>#N/A</v>
      </c>
      <c r="U90" s="126" t="str">
        <f ca="1" xml:space="preserve"> RTD("cqg.rtd",,"StudyData","Close("&amp;$G$5&amp;") when (LocalMonth("&amp;$G$5&amp;")="&amp;$B$1&amp;" And LocalDay("&amp;$G$5&amp;")="&amp;$A$1&amp;" And LocalHour("&amp;$G$5&amp;")="&amp;K90&amp;" And LocalMinute("&amp;$G$5&amp;")="&amp;L90&amp;")", "Bar", "", "Close","A5C", "0", "all", "", "","True",,)</f>
        <v/>
      </c>
      <c r="V90" s="99" t="e">
        <f t="shared" ca="1" si="56"/>
        <v>#VALUE!</v>
      </c>
      <c r="W90" s="125" t="e">
        <f t="shared" ca="1" si="57"/>
        <v>#N/A</v>
      </c>
      <c r="X90" s="126" t="str">
        <f ca="1" xml:space="preserve"> RTD("cqg.rtd",,"StudyData","Close("&amp;$G$6&amp;") when (LocalMonth("&amp;$G$6&amp;")="&amp;$B$1&amp;" And LocalDay("&amp;$G$6&amp;")="&amp;$A$1&amp;" And LocalHour("&amp;$G$6&amp;")="&amp;K90&amp;" And LocalMinute("&amp;$G$6&amp;")="&amp;L90&amp;")", "Bar", "", "Close","A5C", "0", "all", "", "","True",,)</f>
        <v/>
      </c>
      <c r="Y90" s="99" t="e">
        <f t="shared" ca="1" si="58"/>
        <v>#VALUE!</v>
      </c>
      <c r="Z90" s="125" t="e">
        <f t="shared" ca="1" si="59"/>
        <v>#N/A</v>
      </c>
      <c r="AA90" s="126" t="str">
        <f ca="1" xml:space="preserve"> RTD("cqg.rtd",,"StudyData","Close("&amp;$G$7&amp;") when (LocalMonth("&amp;$G$7&amp;")="&amp;$B$1&amp;" And LocalDay("&amp;$G$7&amp;")="&amp;$A$1&amp;" And LocalHour("&amp;$G$7&amp;")="&amp;K90&amp;" And LocalMinute("&amp;$G$7&amp;")="&amp;L90&amp;")", "Bar", "", "Close","A5C", "0", "all", "", "","True",,)</f>
        <v/>
      </c>
      <c r="AB90" s="99" t="e">
        <f t="shared" ca="1" si="60"/>
        <v>#VALUE!</v>
      </c>
      <c r="AC90" s="125" t="e">
        <f t="shared" ca="1" si="61"/>
        <v>#N/A</v>
      </c>
      <c r="AD90" s="126" t="str">
        <f ca="1" xml:space="preserve"> RTD("cqg.rtd",,"StudyData","Close("&amp;$G$8&amp;") when (LocalMonth("&amp;$G$8&amp;")="&amp;$B$1&amp;" And LocalDay("&amp;$G$8&amp;")="&amp;$A$1&amp;" And LocalHour("&amp;$G$8&amp;")="&amp;K90&amp;" And LocalMinute("&amp;$G$8&amp;")="&amp;L90&amp;")", "Bar", "", "Close","A5C", "0", "all", "", "","True",,)</f>
        <v/>
      </c>
      <c r="AE90" s="99" t="e">
        <f t="shared" ca="1" si="62"/>
        <v>#VALUE!</v>
      </c>
      <c r="AF90" s="125" t="e">
        <f t="shared" ca="1" si="63"/>
        <v>#N/A</v>
      </c>
      <c r="AG90" s="126" t="str">
        <f ca="1" xml:space="preserve"> RTD("cqg.rtd",,"StudyData","Close("&amp;$G$9&amp;") when (LocalMonth("&amp;$G$9&amp;")="&amp;$B$1&amp;" And LocalDay("&amp;$G$9&amp;")="&amp;$A$1&amp;" And LocalHour("&amp;$G$9&amp;")="&amp;K90&amp;" And LocalMinute("&amp;$G$9&amp;")="&amp;L90&amp;")", "Bar", "", "Close","A5C", "0", "all", "", "","True",,)</f>
        <v/>
      </c>
      <c r="AH90" s="99" t="e">
        <f t="shared" ca="1" si="64"/>
        <v>#VALUE!</v>
      </c>
      <c r="AI90" s="125" t="e">
        <f t="shared" ca="1" si="65"/>
        <v>#N/A</v>
      </c>
      <c r="AJ90" s="127" t="str">
        <f ca="1" xml:space="preserve"> RTD("cqg.rtd",,"StudyData","Close("&amp;$G$10&amp;") when (LocalMonth("&amp;$G$10&amp;")="&amp;$B$1&amp;" And LocalDay("&amp;$G$10&amp;")="&amp;$A$1&amp;" And LocalHour("&amp;$G$10&amp;")="&amp;K90&amp;" And LocalMinute("&amp;$G$10&amp;")="&amp;L90&amp;")", "Bar", "", "Close","A5C", "0", "all", "", "","True",,)</f>
        <v/>
      </c>
      <c r="AK90" s="99" t="e">
        <f t="shared" ca="1" si="66"/>
        <v>#VALUE!</v>
      </c>
      <c r="AL90" s="125" t="e">
        <f t="shared" ca="1" si="67"/>
        <v>#N/A</v>
      </c>
      <c r="AN90" s="99">
        <f t="shared" si="41"/>
        <v>25</v>
      </c>
    </row>
    <row r="91" spans="9:40" x14ac:dyDescent="0.2">
      <c r="I91" s="99" t="str">
        <f t="shared" si="48"/>
        <v>14:30</v>
      </c>
      <c r="J91" s="99" t="str">
        <f ca="1" xml:space="preserve"> RTD("cqg.rtd",,"StudyData","Close("&amp;$G$2&amp;") when (LocalMonth("&amp;$G$2&amp;")="&amp;$B$1&amp;" And LocalDay("&amp;$G$2&amp;")="&amp;$A$1&amp;" And LocalHour("&amp;$G$2&amp;")="&amp;K91&amp;" And LocalMinute("&amp;$G$2&amp;")="&amp;L91&amp;")", "Bar", "", "Close","A5C", "0", "all", "", "","True",,)</f>
        <v/>
      </c>
      <c r="K91" s="99">
        <f t="shared" si="49"/>
        <v>14</v>
      </c>
      <c r="L91" s="99">
        <f t="shared" si="26"/>
        <v>30</v>
      </c>
      <c r="M91" s="99" t="e">
        <f t="shared" ca="1" si="50"/>
        <v>#VALUE!</v>
      </c>
      <c r="N91" s="125" t="e">
        <f t="shared" ca="1" si="51"/>
        <v>#N/A</v>
      </c>
      <c r="O91" s="126" t="str">
        <f ca="1" xml:space="preserve"> RTD("cqg.rtd",,"StudyData","Close("&amp;$G$3&amp;") when (LocalMonth("&amp;$G$3&amp;")="&amp;$B$1&amp;" And LocalDay("&amp;$G$3&amp;")="&amp;$A$1&amp;" And LocalHour("&amp;$G$3&amp;")="&amp;K91&amp;" And LocalMinute("&amp;$G$3&amp;")="&amp;L91&amp;")", "Bar", "", "Close","A5C", "0", "all", "", "","True",,)</f>
        <v/>
      </c>
      <c r="P91" s="99" t="e">
        <f t="shared" ca="1" si="52"/>
        <v>#VALUE!</v>
      </c>
      <c r="Q91" s="125" t="e">
        <f t="shared" ca="1" si="53"/>
        <v>#N/A</v>
      </c>
      <c r="R91" s="126" t="str">
        <f ca="1" xml:space="preserve"> RTD("cqg.rtd",,"StudyData","Close("&amp;$G$4&amp;") when (LocalMonth("&amp;$G$4&amp;")="&amp;$B$1&amp;" And LocalDay("&amp;$G$4&amp;")="&amp;$A$1&amp;" And LocalHour("&amp;$G$4&amp;")="&amp;K91&amp;" And LocalMinute("&amp;$G$4&amp;")="&amp;L91&amp;")", "Bar", "", "Close","A5C", "0", "all", "", "","True",,)</f>
        <v/>
      </c>
      <c r="S91" s="99" t="e">
        <f t="shared" ca="1" si="54"/>
        <v>#VALUE!</v>
      </c>
      <c r="T91" s="125" t="e">
        <f t="shared" ca="1" si="55"/>
        <v>#N/A</v>
      </c>
      <c r="U91" s="126" t="str">
        <f ca="1" xml:space="preserve"> RTD("cqg.rtd",,"StudyData","Close("&amp;$G$5&amp;") when (LocalMonth("&amp;$G$5&amp;")="&amp;$B$1&amp;" And LocalDay("&amp;$G$5&amp;")="&amp;$A$1&amp;" And LocalHour("&amp;$G$5&amp;")="&amp;K91&amp;" And LocalMinute("&amp;$G$5&amp;")="&amp;L91&amp;")", "Bar", "", "Close","A5C", "0", "all", "", "","True",,)</f>
        <v/>
      </c>
      <c r="V91" s="99" t="e">
        <f t="shared" ca="1" si="56"/>
        <v>#VALUE!</v>
      </c>
      <c r="W91" s="125" t="e">
        <f t="shared" ca="1" si="57"/>
        <v>#N/A</v>
      </c>
      <c r="X91" s="126" t="str">
        <f ca="1" xml:space="preserve"> RTD("cqg.rtd",,"StudyData","Close("&amp;$G$6&amp;") when (LocalMonth("&amp;$G$6&amp;")="&amp;$B$1&amp;" And LocalDay("&amp;$G$6&amp;")="&amp;$A$1&amp;" And LocalHour("&amp;$G$6&amp;")="&amp;K91&amp;" And LocalMinute("&amp;$G$6&amp;")="&amp;L91&amp;")", "Bar", "", "Close","A5C", "0", "all", "", "","True",,)</f>
        <v/>
      </c>
      <c r="Y91" s="99" t="e">
        <f t="shared" ca="1" si="58"/>
        <v>#VALUE!</v>
      </c>
      <c r="Z91" s="125" t="e">
        <f t="shared" ca="1" si="59"/>
        <v>#N/A</v>
      </c>
      <c r="AA91" s="126" t="str">
        <f ca="1" xml:space="preserve"> RTD("cqg.rtd",,"StudyData","Close("&amp;$G$7&amp;") when (LocalMonth("&amp;$G$7&amp;")="&amp;$B$1&amp;" And LocalDay("&amp;$G$7&amp;")="&amp;$A$1&amp;" And LocalHour("&amp;$G$7&amp;")="&amp;K91&amp;" And LocalMinute("&amp;$G$7&amp;")="&amp;L91&amp;")", "Bar", "", "Close","A5C", "0", "all", "", "","True",,)</f>
        <v/>
      </c>
      <c r="AB91" s="99" t="e">
        <f t="shared" ca="1" si="60"/>
        <v>#VALUE!</v>
      </c>
      <c r="AC91" s="125" t="e">
        <f t="shared" ca="1" si="61"/>
        <v>#N/A</v>
      </c>
      <c r="AD91" s="126" t="str">
        <f ca="1" xml:space="preserve"> RTD("cqg.rtd",,"StudyData","Close("&amp;$G$8&amp;") when (LocalMonth("&amp;$G$8&amp;")="&amp;$B$1&amp;" And LocalDay("&amp;$G$8&amp;")="&amp;$A$1&amp;" And LocalHour("&amp;$G$8&amp;")="&amp;K91&amp;" And LocalMinute("&amp;$G$8&amp;")="&amp;L91&amp;")", "Bar", "", "Close","A5C", "0", "all", "", "","True",,)</f>
        <v/>
      </c>
      <c r="AE91" s="99" t="e">
        <f t="shared" ca="1" si="62"/>
        <v>#VALUE!</v>
      </c>
      <c r="AF91" s="125" t="e">
        <f t="shared" ca="1" si="63"/>
        <v>#N/A</v>
      </c>
      <c r="AG91" s="126" t="str">
        <f ca="1" xml:space="preserve"> RTD("cqg.rtd",,"StudyData","Close("&amp;$G$9&amp;") when (LocalMonth("&amp;$G$9&amp;")="&amp;$B$1&amp;" And LocalDay("&amp;$G$9&amp;")="&amp;$A$1&amp;" And LocalHour("&amp;$G$9&amp;")="&amp;K91&amp;" And LocalMinute("&amp;$G$9&amp;")="&amp;L91&amp;")", "Bar", "", "Close","A5C", "0", "all", "", "","True",,)</f>
        <v/>
      </c>
      <c r="AH91" s="99" t="e">
        <f t="shared" ca="1" si="64"/>
        <v>#VALUE!</v>
      </c>
      <c r="AI91" s="125" t="e">
        <f t="shared" ca="1" si="65"/>
        <v>#N/A</v>
      </c>
      <c r="AJ91" s="127" t="str">
        <f ca="1" xml:space="preserve"> RTD("cqg.rtd",,"StudyData","Close("&amp;$G$10&amp;") when (LocalMonth("&amp;$G$10&amp;")="&amp;$B$1&amp;" And LocalDay("&amp;$G$10&amp;")="&amp;$A$1&amp;" And LocalHour("&amp;$G$10&amp;")="&amp;K91&amp;" And LocalMinute("&amp;$G$10&amp;")="&amp;L91&amp;")", "Bar", "", "Close","A5C", "0", "all", "", "","True",,)</f>
        <v/>
      </c>
      <c r="AK91" s="99" t="e">
        <f t="shared" ca="1" si="66"/>
        <v>#VALUE!</v>
      </c>
      <c r="AL91" s="125" t="e">
        <f t="shared" ca="1" si="67"/>
        <v>#N/A</v>
      </c>
      <c r="AN91" s="99">
        <f t="shared" si="41"/>
        <v>30</v>
      </c>
    </row>
    <row r="92" spans="9:40" x14ac:dyDescent="0.2">
      <c r="I92" s="99" t="str">
        <f t="shared" si="48"/>
        <v>14:35</v>
      </c>
      <c r="J92" s="99" t="str">
        <f ca="1" xml:space="preserve"> RTD("cqg.rtd",,"StudyData","Close("&amp;$G$2&amp;") when (LocalMonth("&amp;$G$2&amp;")="&amp;$B$1&amp;" And LocalDay("&amp;$G$2&amp;")="&amp;$A$1&amp;" And LocalHour("&amp;$G$2&amp;")="&amp;K92&amp;" And LocalMinute("&amp;$G$2&amp;")="&amp;L92&amp;")", "Bar", "", "Close","A5C", "0", "all", "", "","True",,)</f>
        <v/>
      </c>
      <c r="K92" s="99">
        <f t="shared" si="49"/>
        <v>14</v>
      </c>
      <c r="L92" s="99">
        <f t="shared" si="26"/>
        <v>35</v>
      </c>
      <c r="M92" s="99" t="e">
        <f t="shared" ca="1" si="50"/>
        <v>#VALUE!</v>
      </c>
      <c r="N92" s="125" t="e">
        <f t="shared" ca="1" si="51"/>
        <v>#N/A</v>
      </c>
      <c r="O92" s="126" t="str">
        <f ca="1" xml:space="preserve"> RTD("cqg.rtd",,"StudyData","Close("&amp;$G$3&amp;") when (LocalMonth("&amp;$G$3&amp;")="&amp;$B$1&amp;" And LocalDay("&amp;$G$3&amp;")="&amp;$A$1&amp;" And LocalHour("&amp;$G$3&amp;")="&amp;K92&amp;" And LocalMinute("&amp;$G$3&amp;")="&amp;L92&amp;")", "Bar", "", "Close","A5C", "0", "all", "", "","True",,)</f>
        <v/>
      </c>
      <c r="P92" s="99" t="e">
        <f t="shared" ca="1" si="52"/>
        <v>#VALUE!</v>
      </c>
      <c r="Q92" s="125" t="e">
        <f t="shared" ca="1" si="53"/>
        <v>#N/A</v>
      </c>
      <c r="R92" s="126" t="str">
        <f ca="1" xml:space="preserve"> RTD("cqg.rtd",,"StudyData","Close("&amp;$G$4&amp;") when (LocalMonth("&amp;$G$4&amp;")="&amp;$B$1&amp;" And LocalDay("&amp;$G$4&amp;")="&amp;$A$1&amp;" And LocalHour("&amp;$G$4&amp;")="&amp;K92&amp;" And LocalMinute("&amp;$G$4&amp;")="&amp;L92&amp;")", "Bar", "", "Close","A5C", "0", "all", "", "","True",,)</f>
        <v/>
      </c>
      <c r="S92" s="99" t="e">
        <f t="shared" ca="1" si="54"/>
        <v>#VALUE!</v>
      </c>
      <c r="T92" s="125" t="e">
        <f t="shared" ca="1" si="55"/>
        <v>#N/A</v>
      </c>
      <c r="U92" s="126" t="str">
        <f ca="1" xml:space="preserve"> RTD("cqg.rtd",,"StudyData","Close("&amp;$G$5&amp;") when (LocalMonth("&amp;$G$5&amp;")="&amp;$B$1&amp;" And LocalDay("&amp;$G$5&amp;")="&amp;$A$1&amp;" And LocalHour("&amp;$G$5&amp;")="&amp;K92&amp;" And LocalMinute("&amp;$G$5&amp;")="&amp;L92&amp;")", "Bar", "", "Close","A5C", "0", "all", "", "","True",,)</f>
        <v/>
      </c>
      <c r="V92" s="99" t="e">
        <f t="shared" ca="1" si="56"/>
        <v>#VALUE!</v>
      </c>
      <c r="W92" s="125" t="e">
        <f t="shared" ca="1" si="57"/>
        <v>#N/A</v>
      </c>
      <c r="X92" s="126" t="str">
        <f ca="1" xml:space="preserve"> RTD("cqg.rtd",,"StudyData","Close("&amp;$G$6&amp;") when (LocalMonth("&amp;$G$6&amp;")="&amp;$B$1&amp;" And LocalDay("&amp;$G$6&amp;")="&amp;$A$1&amp;" And LocalHour("&amp;$G$6&amp;")="&amp;K92&amp;" And LocalMinute("&amp;$G$6&amp;")="&amp;L92&amp;")", "Bar", "", "Close","A5C", "0", "all", "", "","True",,)</f>
        <v/>
      </c>
      <c r="Y92" s="99" t="e">
        <f t="shared" ca="1" si="58"/>
        <v>#VALUE!</v>
      </c>
      <c r="Z92" s="125" t="e">
        <f t="shared" ca="1" si="59"/>
        <v>#N/A</v>
      </c>
      <c r="AA92" s="126" t="str">
        <f ca="1" xml:space="preserve"> RTD("cqg.rtd",,"StudyData","Close("&amp;$G$7&amp;") when (LocalMonth("&amp;$G$7&amp;")="&amp;$B$1&amp;" And LocalDay("&amp;$G$7&amp;")="&amp;$A$1&amp;" And LocalHour("&amp;$G$7&amp;")="&amp;K92&amp;" And LocalMinute("&amp;$G$7&amp;")="&amp;L92&amp;")", "Bar", "", "Close","A5C", "0", "all", "", "","True",,)</f>
        <v/>
      </c>
      <c r="AB92" s="99" t="e">
        <f t="shared" ca="1" si="60"/>
        <v>#VALUE!</v>
      </c>
      <c r="AC92" s="125" t="e">
        <f t="shared" ca="1" si="61"/>
        <v>#N/A</v>
      </c>
      <c r="AD92" s="126" t="str">
        <f ca="1" xml:space="preserve"> RTD("cqg.rtd",,"StudyData","Close("&amp;$G$8&amp;") when (LocalMonth("&amp;$G$8&amp;")="&amp;$B$1&amp;" And LocalDay("&amp;$G$8&amp;")="&amp;$A$1&amp;" And LocalHour("&amp;$G$8&amp;")="&amp;K92&amp;" And LocalMinute("&amp;$G$8&amp;")="&amp;L92&amp;")", "Bar", "", "Close","A5C", "0", "all", "", "","True",,)</f>
        <v/>
      </c>
      <c r="AE92" s="99" t="e">
        <f t="shared" ca="1" si="62"/>
        <v>#VALUE!</v>
      </c>
      <c r="AF92" s="125" t="e">
        <f t="shared" ca="1" si="63"/>
        <v>#N/A</v>
      </c>
      <c r="AG92" s="126" t="str">
        <f ca="1" xml:space="preserve"> RTD("cqg.rtd",,"StudyData","Close("&amp;$G$9&amp;") when (LocalMonth("&amp;$G$9&amp;")="&amp;$B$1&amp;" And LocalDay("&amp;$G$9&amp;")="&amp;$A$1&amp;" And LocalHour("&amp;$G$9&amp;")="&amp;K92&amp;" And LocalMinute("&amp;$G$9&amp;")="&amp;L92&amp;")", "Bar", "", "Close","A5C", "0", "all", "", "","True",,)</f>
        <v/>
      </c>
      <c r="AH92" s="99" t="e">
        <f t="shared" ca="1" si="64"/>
        <v>#VALUE!</v>
      </c>
      <c r="AI92" s="125" t="e">
        <f t="shared" ca="1" si="65"/>
        <v>#N/A</v>
      </c>
      <c r="AJ92" s="127" t="str">
        <f ca="1" xml:space="preserve"> RTD("cqg.rtd",,"StudyData","Close("&amp;$G$10&amp;") when (LocalMonth("&amp;$G$10&amp;")="&amp;$B$1&amp;" And LocalDay("&amp;$G$10&amp;")="&amp;$A$1&amp;" And LocalHour("&amp;$G$10&amp;")="&amp;K92&amp;" And LocalMinute("&amp;$G$10&amp;")="&amp;L92&amp;")", "Bar", "", "Close","A5C", "0", "all", "", "","True",,)</f>
        <v/>
      </c>
      <c r="AK92" s="99" t="e">
        <f t="shared" ca="1" si="66"/>
        <v>#VALUE!</v>
      </c>
      <c r="AL92" s="125" t="e">
        <f t="shared" ca="1" si="67"/>
        <v>#N/A</v>
      </c>
      <c r="AN92" s="99">
        <f t="shared" si="41"/>
        <v>35</v>
      </c>
    </row>
    <row r="93" spans="9:40" x14ac:dyDescent="0.2">
      <c r="I93" s="99" t="str">
        <f t="shared" si="48"/>
        <v>14:40</v>
      </c>
      <c r="J93" s="99" t="str">
        <f ca="1" xml:space="preserve"> RTD("cqg.rtd",,"StudyData","Close("&amp;$G$2&amp;") when (LocalMonth("&amp;$G$2&amp;")="&amp;$B$1&amp;" And LocalDay("&amp;$G$2&amp;")="&amp;$A$1&amp;" And LocalHour("&amp;$G$2&amp;")="&amp;K93&amp;" And LocalMinute("&amp;$G$2&amp;")="&amp;L93&amp;")", "Bar", "", "Close","A5C", "0", "all", "", "","True",,)</f>
        <v/>
      </c>
      <c r="K93" s="99">
        <f t="shared" si="49"/>
        <v>14</v>
      </c>
      <c r="L93" s="99">
        <f t="shared" si="26"/>
        <v>40</v>
      </c>
      <c r="M93" s="99" t="e">
        <f t="shared" ca="1" si="50"/>
        <v>#VALUE!</v>
      </c>
      <c r="N93" s="125" t="e">
        <f t="shared" ca="1" si="51"/>
        <v>#N/A</v>
      </c>
      <c r="O93" s="126" t="str">
        <f ca="1" xml:space="preserve"> RTD("cqg.rtd",,"StudyData","Close("&amp;$G$3&amp;") when (LocalMonth("&amp;$G$3&amp;")="&amp;$B$1&amp;" And LocalDay("&amp;$G$3&amp;")="&amp;$A$1&amp;" And LocalHour("&amp;$G$3&amp;")="&amp;K93&amp;" And LocalMinute("&amp;$G$3&amp;")="&amp;L93&amp;")", "Bar", "", "Close","A5C", "0", "all", "", "","True",,)</f>
        <v/>
      </c>
      <c r="P93" s="99" t="e">
        <f t="shared" ca="1" si="52"/>
        <v>#VALUE!</v>
      </c>
      <c r="Q93" s="125" t="e">
        <f t="shared" ca="1" si="53"/>
        <v>#N/A</v>
      </c>
      <c r="R93" s="126" t="str">
        <f ca="1" xml:space="preserve"> RTD("cqg.rtd",,"StudyData","Close("&amp;$G$4&amp;") when (LocalMonth("&amp;$G$4&amp;")="&amp;$B$1&amp;" And LocalDay("&amp;$G$4&amp;")="&amp;$A$1&amp;" And LocalHour("&amp;$G$4&amp;")="&amp;K93&amp;" And LocalMinute("&amp;$G$4&amp;")="&amp;L93&amp;")", "Bar", "", "Close","A5C", "0", "all", "", "","True",,)</f>
        <v/>
      </c>
      <c r="S93" s="99" t="e">
        <f t="shared" ca="1" si="54"/>
        <v>#VALUE!</v>
      </c>
      <c r="T93" s="125" t="e">
        <f t="shared" ca="1" si="55"/>
        <v>#N/A</v>
      </c>
      <c r="U93" s="126" t="str">
        <f ca="1" xml:space="preserve"> RTD("cqg.rtd",,"StudyData","Close("&amp;$G$5&amp;") when (LocalMonth("&amp;$G$5&amp;")="&amp;$B$1&amp;" And LocalDay("&amp;$G$5&amp;")="&amp;$A$1&amp;" And LocalHour("&amp;$G$5&amp;")="&amp;K93&amp;" And LocalMinute("&amp;$G$5&amp;")="&amp;L93&amp;")", "Bar", "", "Close","A5C", "0", "all", "", "","True",,)</f>
        <v/>
      </c>
      <c r="V93" s="99" t="e">
        <f t="shared" ca="1" si="56"/>
        <v>#VALUE!</v>
      </c>
      <c r="W93" s="125" t="e">
        <f t="shared" ca="1" si="57"/>
        <v>#N/A</v>
      </c>
      <c r="X93" s="126" t="str">
        <f ca="1" xml:space="preserve"> RTD("cqg.rtd",,"StudyData","Close("&amp;$G$6&amp;") when (LocalMonth("&amp;$G$6&amp;")="&amp;$B$1&amp;" And LocalDay("&amp;$G$6&amp;")="&amp;$A$1&amp;" And LocalHour("&amp;$G$6&amp;")="&amp;K93&amp;" And LocalMinute("&amp;$G$6&amp;")="&amp;L93&amp;")", "Bar", "", "Close","A5C", "0", "all", "", "","True",,)</f>
        <v/>
      </c>
      <c r="Y93" s="99" t="e">
        <f t="shared" ca="1" si="58"/>
        <v>#VALUE!</v>
      </c>
      <c r="Z93" s="125" t="e">
        <f t="shared" ca="1" si="59"/>
        <v>#N/A</v>
      </c>
      <c r="AA93" s="126" t="str">
        <f ca="1" xml:space="preserve"> RTD("cqg.rtd",,"StudyData","Close("&amp;$G$7&amp;") when (LocalMonth("&amp;$G$7&amp;")="&amp;$B$1&amp;" And LocalDay("&amp;$G$7&amp;")="&amp;$A$1&amp;" And LocalHour("&amp;$G$7&amp;")="&amp;K93&amp;" And LocalMinute("&amp;$G$7&amp;")="&amp;L93&amp;")", "Bar", "", "Close","A5C", "0", "all", "", "","True",,)</f>
        <v/>
      </c>
      <c r="AB93" s="99" t="e">
        <f t="shared" ca="1" si="60"/>
        <v>#VALUE!</v>
      </c>
      <c r="AC93" s="125" t="e">
        <f t="shared" ca="1" si="61"/>
        <v>#N/A</v>
      </c>
      <c r="AD93" s="126" t="str">
        <f ca="1" xml:space="preserve"> RTD("cqg.rtd",,"StudyData","Close("&amp;$G$8&amp;") when (LocalMonth("&amp;$G$8&amp;")="&amp;$B$1&amp;" And LocalDay("&amp;$G$8&amp;")="&amp;$A$1&amp;" And LocalHour("&amp;$G$8&amp;")="&amp;K93&amp;" And LocalMinute("&amp;$G$8&amp;")="&amp;L93&amp;")", "Bar", "", "Close","A5C", "0", "all", "", "","True",,)</f>
        <v/>
      </c>
      <c r="AE93" s="99" t="e">
        <f t="shared" ca="1" si="62"/>
        <v>#VALUE!</v>
      </c>
      <c r="AF93" s="125" t="e">
        <f t="shared" ca="1" si="63"/>
        <v>#N/A</v>
      </c>
      <c r="AG93" s="126" t="str">
        <f ca="1" xml:space="preserve"> RTD("cqg.rtd",,"StudyData","Close("&amp;$G$9&amp;") when (LocalMonth("&amp;$G$9&amp;")="&amp;$B$1&amp;" And LocalDay("&amp;$G$9&amp;")="&amp;$A$1&amp;" And LocalHour("&amp;$G$9&amp;")="&amp;K93&amp;" And LocalMinute("&amp;$G$9&amp;")="&amp;L93&amp;")", "Bar", "", "Close","A5C", "0", "all", "", "","True",,)</f>
        <v/>
      </c>
      <c r="AH93" s="99" t="e">
        <f t="shared" ca="1" si="64"/>
        <v>#VALUE!</v>
      </c>
      <c r="AI93" s="125" t="e">
        <f t="shared" ca="1" si="65"/>
        <v>#N/A</v>
      </c>
      <c r="AJ93" s="127" t="str">
        <f ca="1" xml:space="preserve"> RTD("cqg.rtd",,"StudyData","Close("&amp;$G$10&amp;") when (LocalMonth("&amp;$G$10&amp;")="&amp;$B$1&amp;" And LocalDay("&amp;$G$10&amp;")="&amp;$A$1&amp;" And LocalHour("&amp;$G$10&amp;")="&amp;K93&amp;" And LocalMinute("&amp;$G$10&amp;")="&amp;L93&amp;")", "Bar", "", "Close","A5C", "0", "all", "", "","True",,)</f>
        <v/>
      </c>
      <c r="AK93" s="99" t="e">
        <f t="shared" ca="1" si="66"/>
        <v>#VALUE!</v>
      </c>
      <c r="AL93" s="125" t="e">
        <f t="shared" ca="1" si="67"/>
        <v>#N/A</v>
      </c>
      <c r="AN93" s="99">
        <f t="shared" si="41"/>
        <v>40</v>
      </c>
    </row>
    <row r="94" spans="9:40" x14ac:dyDescent="0.2">
      <c r="I94" s="99" t="str">
        <f t="shared" si="48"/>
        <v>14:45</v>
      </c>
      <c r="J94" s="99" t="str">
        <f ca="1" xml:space="preserve"> RTD("cqg.rtd",,"StudyData","Close("&amp;$G$2&amp;") when (LocalMonth("&amp;$G$2&amp;")="&amp;$B$1&amp;" And LocalDay("&amp;$G$2&amp;")="&amp;$A$1&amp;" And LocalHour("&amp;$G$2&amp;")="&amp;K94&amp;" And LocalMinute("&amp;$G$2&amp;")="&amp;L94&amp;")", "Bar", "", "Close","A5C", "0", "all", "", "","True",,)</f>
        <v/>
      </c>
      <c r="K94" s="99">
        <f t="shared" si="49"/>
        <v>14</v>
      </c>
      <c r="L94" s="99">
        <f t="shared" si="26"/>
        <v>45</v>
      </c>
      <c r="M94" s="99" t="e">
        <f t="shared" ca="1" si="50"/>
        <v>#VALUE!</v>
      </c>
      <c r="N94" s="125" t="e">
        <f t="shared" ca="1" si="51"/>
        <v>#N/A</v>
      </c>
      <c r="O94" s="126" t="str">
        <f ca="1" xml:space="preserve"> RTD("cqg.rtd",,"StudyData","Close("&amp;$G$3&amp;") when (LocalMonth("&amp;$G$3&amp;")="&amp;$B$1&amp;" And LocalDay("&amp;$G$3&amp;")="&amp;$A$1&amp;" And LocalHour("&amp;$G$3&amp;")="&amp;K94&amp;" And LocalMinute("&amp;$G$3&amp;")="&amp;L94&amp;")", "Bar", "", "Close","A5C", "0", "all", "", "","True",,)</f>
        <v/>
      </c>
      <c r="P94" s="99" t="e">
        <f t="shared" ca="1" si="52"/>
        <v>#VALUE!</v>
      </c>
      <c r="Q94" s="125" t="e">
        <f t="shared" ca="1" si="53"/>
        <v>#N/A</v>
      </c>
      <c r="R94" s="126" t="str">
        <f ca="1" xml:space="preserve"> RTD("cqg.rtd",,"StudyData","Close("&amp;$G$4&amp;") when (LocalMonth("&amp;$G$4&amp;")="&amp;$B$1&amp;" And LocalDay("&amp;$G$4&amp;")="&amp;$A$1&amp;" And LocalHour("&amp;$G$4&amp;")="&amp;K94&amp;" And LocalMinute("&amp;$G$4&amp;")="&amp;L94&amp;")", "Bar", "", "Close","A5C", "0", "all", "", "","True",,)</f>
        <v/>
      </c>
      <c r="S94" s="99" t="e">
        <f t="shared" ca="1" si="54"/>
        <v>#VALUE!</v>
      </c>
      <c r="T94" s="125" t="e">
        <f t="shared" ca="1" si="55"/>
        <v>#N/A</v>
      </c>
      <c r="U94" s="126" t="str">
        <f ca="1" xml:space="preserve"> RTD("cqg.rtd",,"StudyData","Close("&amp;$G$5&amp;") when (LocalMonth("&amp;$G$5&amp;")="&amp;$B$1&amp;" And LocalDay("&amp;$G$5&amp;")="&amp;$A$1&amp;" And LocalHour("&amp;$G$5&amp;")="&amp;K94&amp;" And LocalMinute("&amp;$G$5&amp;")="&amp;L94&amp;")", "Bar", "", "Close","A5C", "0", "all", "", "","True",,)</f>
        <v/>
      </c>
      <c r="V94" s="99" t="e">
        <f t="shared" ca="1" si="56"/>
        <v>#VALUE!</v>
      </c>
      <c r="W94" s="125" t="e">
        <f t="shared" ca="1" si="57"/>
        <v>#N/A</v>
      </c>
      <c r="X94" s="126" t="str">
        <f ca="1" xml:space="preserve"> RTD("cqg.rtd",,"StudyData","Close("&amp;$G$6&amp;") when (LocalMonth("&amp;$G$6&amp;")="&amp;$B$1&amp;" And LocalDay("&amp;$G$6&amp;")="&amp;$A$1&amp;" And LocalHour("&amp;$G$6&amp;")="&amp;K94&amp;" And LocalMinute("&amp;$G$6&amp;")="&amp;L94&amp;")", "Bar", "", "Close","A5C", "0", "all", "", "","True",,)</f>
        <v/>
      </c>
      <c r="Y94" s="99" t="e">
        <f t="shared" ca="1" si="58"/>
        <v>#VALUE!</v>
      </c>
      <c r="Z94" s="125" t="e">
        <f t="shared" ca="1" si="59"/>
        <v>#N/A</v>
      </c>
      <c r="AA94" s="126" t="str">
        <f ca="1" xml:space="preserve"> RTD("cqg.rtd",,"StudyData","Close("&amp;$G$7&amp;") when (LocalMonth("&amp;$G$7&amp;")="&amp;$B$1&amp;" And LocalDay("&amp;$G$7&amp;")="&amp;$A$1&amp;" And LocalHour("&amp;$G$7&amp;")="&amp;K94&amp;" And LocalMinute("&amp;$G$7&amp;")="&amp;L94&amp;")", "Bar", "", "Close","A5C", "0", "all", "", "","True",,)</f>
        <v/>
      </c>
      <c r="AB94" s="99" t="e">
        <f t="shared" ca="1" si="60"/>
        <v>#VALUE!</v>
      </c>
      <c r="AC94" s="125" t="e">
        <f t="shared" ca="1" si="61"/>
        <v>#N/A</v>
      </c>
      <c r="AD94" s="126" t="str">
        <f ca="1" xml:space="preserve"> RTD("cqg.rtd",,"StudyData","Close("&amp;$G$8&amp;") when (LocalMonth("&amp;$G$8&amp;")="&amp;$B$1&amp;" And LocalDay("&amp;$G$8&amp;")="&amp;$A$1&amp;" And LocalHour("&amp;$G$8&amp;")="&amp;K94&amp;" And LocalMinute("&amp;$G$8&amp;")="&amp;L94&amp;")", "Bar", "", "Close","A5C", "0", "all", "", "","True",,)</f>
        <v/>
      </c>
      <c r="AE94" s="99" t="e">
        <f t="shared" ca="1" si="62"/>
        <v>#VALUE!</v>
      </c>
      <c r="AF94" s="125" t="e">
        <f t="shared" ca="1" si="63"/>
        <v>#N/A</v>
      </c>
      <c r="AG94" s="126" t="str">
        <f ca="1" xml:space="preserve"> RTD("cqg.rtd",,"StudyData","Close("&amp;$G$9&amp;") when (LocalMonth("&amp;$G$9&amp;")="&amp;$B$1&amp;" And LocalDay("&amp;$G$9&amp;")="&amp;$A$1&amp;" And LocalHour("&amp;$G$9&amp;")="&amp;K94&amp;" And LocalMinute("&amp;$G$9&amp;")="&amp;L94&amp;")", "Bar", "", "Close","A5C", "0", "all", "", "","True",,)</f>
        <v/>
      </c>
      <c r="AH94" s="99" t="e">
        <f t="shared" ca="1" si="64"/>
        <v>#VALUE!</v>
      </c>
      <c r="AI94" s="125" t="e">
        <f t="shared" ca="1" si="65"/>
        <v>#N/A</v>
      </c>
      <c r="AJ94" s="127" t="str">
        <f ca="1" xml:space="preserve"> RTD("cqg.rtd",,"StudyData","Close("&amp;$G$10&amp;") when (LocalMonth("&amp;$G$10&amp;")="&amp;$B$1&amp;" And LocalDay("&amp;$G$10&amp;")="&amp;$A$1&amp;" And LocalHour("&amp;$G$10&amp;")="&amp;K94&amp;" And LocalMinute("&amp;$G$10&amp;")="&amp;L94&amp;")", "Bar", "", "Close","A5C", "0", "all", "", "","True",,)</f>
        <v/>
      </c>
      <c r="AK94" s="99" t="e">
        <f t="shared" ca="1" si="66"/>
        <v>#VALUE!</v>
      </c>
      <c r="AL94" s="125" t="e">
        <f t="shared" ca="1" si="67"/>
        <v>#N/A</v>
      </c>
      <c r="AN94" s="99">
        <f t="shared" si="41"/>
        <v>45</v>
      </c>
    </row>
    <row r="95" spans="9:40" x14ac:dyDescent="0.2">
      <c r="I95" s="99" t="str">
        <f t="shared" si="48"/>
        <v>14:50</v>
      </c>
      <c r="J95" s="99" t="str">
        <f ca="1" xml:space="preserve"> RTD("cqg.rtd",,"StudyData","Close("&amp;$G$2&amp;") when (LocalMonth("&amp;$G$2&amp;")="&amp;$B$1&amp;" And LocalDay("&amp;$G$2&amp;")="&amp;$A$1&amp;" And LocalHour("&amp;$G$2&amp;")="&amp;K95&amp;" And LocalMinute("&amp;$G$2&amp;")="&amp;L95&amp;")", "Bar", "", "Close","A5C", "0", "all", "", "","True",,)</f>
        <v/>
      </c>
      <c r="K95" s="99">
        <f t="shared" si="49"/>
        <v>14</v>
      </c>
      <c r="L95" s="99">
        <f t="shared" si="26"/>
        <v>50</v>
      </c>
      <c r="M95" s="99" t="e">
        <f t="shared" ca="1" si="50"/>
        <v>#VALUE!</v>
      </c>
      <c r="N95" s="125" t="e">
        <f t="shared" ca="1" si="51"/>
        <v>#N/A</v>
      </c>
      <c r="O95" s="126" t="str">
        <f ca="1" xml:space="preserve"> RTD("cqg.rtd",,"StudyData","Close("&amp;$G$3&amp;") when (LocalMonth("&amp;$G$3&amp;")="&amp;$B$1&amp;" And LocalDay("&amp;$G$3&amp;")="&amp;$A$1&amp;" And LocalHour("&amp;$G$3&amp;")="&amp;K95&amp;" And LocalMinute("&amp;$G$3&amp;")="&amp;L95&amp;")", "Bar", "", "Close","A5C", "0", "all", "", "","True",,)</f>
        <v/>
      </c>
      <c r="P95" s="99" t="e">
        <f t="shared" ca="1" si="52"/>
        <v>#VALUE!</v>
      </c>
      <c r="Q95" s="125" t="e">
        <f t="shared" ca="1" si="53"/>
        <v>#N/A</v>
      </c>
      <c r="R95" s="126" t="str">
        <f ca="1" xml:space="preserve"> RTD("cqg.rtd",,"StudyData","Close("&amp;$G$4&amp;") when (LocalMonth("&amp;$G$4&amp;")="&amp;$B$1&amp;" And LocalDay("&amp;$G$4&amp;")="&amp;$A$1&amp;" And LocalHour("&amp;$G$4&amp;")="&amp;K95&amp;" And LocalMinute("&amp;$G$4&amp;")="&amp;L95&amp;")", "Bar", "", "Close","A5C", "0", "all", "", "","True",,)</f>
        <v/>
      </c>
      <c r="S95" s="99" t="e">
        <f t="shared" ca="1" si="54"/>
        <v>#VALUE!</v>
      </c>
      <c r="T95" s="125" t="e">
        <f t="shared" ca="1" si="55"/>
        <v>#N/A</v>
      </c>
      <c r="U95" s="126" t="str">
        <f ca="1" xml:space="preserve"> RTD("cqg.rtd",,"StudyData","Close("&amp;$G$5&amp;") when (LocalMonth("&amp;$G$5&amp;")="&amp;$B$1&amp;" And LocalDay("&amp;$G$5&amp;")="&amp;$A$1&amp;" And LocalHour("&amp;$G$5&amp;")="&amp;K95&amp;" And LocalMinute("&amp;$G$5&amp;")="&amp;L95&amp;")", "Bar", "", "Close","A5C", "0", "all", "", "","True",,)</f>
        <v/>
      </c>
      <c r="V95" s="99" t="e">
        <f t="shared" ca="1" si="56"/>
        <v>#VALUE!</v>
      </c>
      <c r="W95" s="125" t="e">
        <f t="shared" ca="1" si="57"/>
        <v>#N/A</v>
      </c>
      <c r="X95" s="126" t="str">
        <f ca="1" xml:space="preserve"> RTD("cqg.rtd",,"StudyData","Close("&amp;$G$6&amp;") when (LocalMonth("&amp;$G$6&amp;")="&amp;$B$1&amp;" And LocalDay("&amp;$G$6&amp;")="&amp;$A$1&amp;" And LocalHour("&amp;$G$6&amp;")="&amp;K95&amp;" And LocalMinute("&amp;$G$6&amp;")="&amp;L95&amp;")", "Bar", "", "Close","A5C", "0", "all", "", "","True",,)</f>
        <v/>
      </c>
      <c r="Y95" s="99" t="e">
        <f t="shared" ca="1" si="58"/>
        <v>#VALUE!</v>
      </c>
      <c r="Z95" s="125" t="e">
        <f t="shared" ca="1" si="59"/>
        <v>#N/A</v>
      </c>
      <c r="AA95" s="126" t="str">
        <f ca="1" xml:space="preserve"> RTD("cqg.rtd",,"StudyData","Close("&amp;$G$7&amp;") when (LocalMonth("&amp;$G$7&amp;")="&amp;$B$1&amp;" And LocalDay("&amp;$G$7&amp;")="&amp;$A$1&amp;" And LocalHour("&amp;$G$7&amp;")="&amp;K95&amp;" And LocalMinute("&amp;$G$7&amp;")="&amp;L95&amp;")", "Bar", "", "Close","A5C", "0", "all", "", "","True",,)</f>
        <v/>
      </c>
      <c r="AB95" s="99" t="e">
        <f t="shared" ca="1" si="60"/>
        <v>#VALUE!</v>
      </c>
      <c r="AC95" s="125" t="e">
        <f t="shared" ca="1" si="61"/>
        <v>#N/A</v>
      </c>
      <c r="AD95" s="126" t="str">
        <f ca="1" xml:space="preserve"> RTD("cqg.rtd",,"StudyData","Close("&amp;$G$8&amp;") when (LocalMonth("&amp;$G$8&amp;")="&amp;$B$1&amp;" And LocalDay("&amp;$G$8&amp;")="&amp;$A$1&amp;" And LocalHour("&amp;$G$8&amp;")="&amp;K95&amp;" And LocalMinute("&amp;$G$8&amp;")="&amp;L95&amp;")", "Bar", "", "Close","A5C", "0", "all", "", "","True",,)</f>
        <v/>
      </c>
      <c r="AE95" s="99" t="e">
        <f t="shared" ca="1" si="62"/>
        <v>#VALUE!</v>
      </c>
      <c r="AF95" s="125" t="e">
        <f t="shared" ca="1" si="63"/>
        <v>#N/A</v>
      </c>
      <c r="AG95" s="126" t="str">
        <f ca="1" xml:space="preserve"> RTD("cqg.rtd",,"StudyData","Close("&amp;$G$9&amp;") when (LocalMonth("&amp;$G$9&amp;")="&amp;$B$1&amp;" And LocalDay("&amp;$G$9&amp;")="&amp;$A$1&amp;" And LocalHour("&amp;$G$9&amp;")="&amp;K95&amp;" And LocalMinute("&amp;$G$9&amp;")="&amp;L95&amp;")", "Bar", "", "Close","A5C", "0", "all", "", "","True",,)</f>
        <v/>
      </c>
      <c r="AH95" s="99" t="e">
        <f t="shared" ca="1" si="64"/>
        <v>#VALUE!</v>
      </c>
      <c r="AI95" s="125" t="e">
        <f t="shared" ca="1" si="65"/>
        <v>#N/A</v>
      </c>
      <c r="AJ95" s="127" t="str">
        <f ca="1" xml:space="preserve"> RTD("cqg.rtd",,"StudyData","Close("&amp;$G$10&amp;") when (LocalMonth("&amp;$G$10&amp;")="&amp;$B$1&amp;" And LocalDay("&amp;$G$10&amp;")="&amp;$A$1&amp;" And LocalHour("&amp;$G$10&amp;")="&amp;K95&amp;" And LocalMinute("&amp;$G$10&amp;")="&amp;L95&amp;")", "Bar", "", "Close","A5C", "0", "all", "", "","True",,)</f>
        <v/>
      </c>
      <c r="AK95" s="99" t="e">
        <f t="shared" ca="1" si="66"/>
        <v>#VALUE!</v>
      </c>
      <c r="AL95" s="125" t="e">
        <f t="shared" ca="1" si="67"/>
        <v>#N/A</v>
      </c>
      <c r="AN95" s="99">
        <f t="shared" si="41"/>
        <v>50</v>
      </c>
    </row>
    <row r="96" spans="9:40" x14ac:dyDescent="0.2">
      <c r="I96" s="99" t="str">
        <f t="shared" si="48"/>
        <v>14:55</v>
      </c>
      <c r="J96" s="99" t="str">
        <f ca="1" xml:space="preserve"> RTD("cqg.rtd",,"StudyData","Close("&amp;$G$2&amp;") when (LocalMonth("&amp;$G$2&amp;")="&amp;$B$1&amp;" And LocalDay("&amp;$G$2&amp;")="&amp;$A$1&amp;" And LocalHour("&amp;$G$2&amp;")="&amp;K96&amp;" And LocalMinute("&amp;$G$2&amp;")="&amp;L96&amp;")", "Bar", "", "Close","A5C", "0", "all", "", "","True",,)</f>
        <v/>
      </c>
      <c r="K96" s="99">
        <f t="shared" si="49"/>
        <v>14</v>
      </c>
      <c r="L96" s="99">
        <f t="shared" si="26"/>
        <v>55</v>
      </c>
      <c r="M96" s="99" t="e">
        <f t="shared" ca="1" si="50"/>
        <v>#VALUE!</v>
      </c>
      <c r="N96" s="125" t="e">
        <f t="shared" ca="1" si="51"/>
        <v>#N/A</v>
      </c>
      <c r="O96" s="126" t="str">
        <f ca="1" xml:space="preserve"> RTD("cqg.rtd",,"StudyData","Close("&amp;$G$3&amp;") when (LocalMonth("&amp;$G$3&amp;")="&amp;$B$1&amp;" And LocalDay("&amp;$G$3&amp;")="&amp;$A$1&amp;" And LocalHour("&amp;$G$3&amp;")="&amp;K96&amp;" And LocalMinute("&amp;$G$3&amp;")="&amp;L96&amp;")", "Bar", "", "Close","A5C", "0", "all", "", "","True",,)</f>
        <v/>
      </c>
      <c r="P96" s="99" t="e">
        <f t="shared" ca="1" si="52"/>
        <v>#VALUE!</v>
      </c>
      <c r="Q96" s="125" t="e">
        <f t="shared" ca="1" si="53"/>
        <v>#N/A</v>
      </c>
      <c r="R96" s="126" t="str">
        <f ca="1" xml:space="preserve"> RTD("cqg.rtd",,"StudyData","Close("&amp;$G$4&amp;") when (LocalMonth("&amp;$G$4&amp;")="&amp;$B$1&amp;" And LocalDay("&amp;$G$4&amp;")="&amp;$A$1&amp;" And LocalHour("&amp;$G$4&amp;")="&amp;K96&amp;" And LocalMinute("&amp;$G$4&amp;")="&amp;L96&amp;")", "Bar", "", "Close","A5C", "0", "all", "", "","True",,)</f>
        <v/>
      </c>
      <c r="S96" s="99" t="e">
        <f t="shared" ca="1" si="54"/>
        <v>#VALUE!</v>
      </c>
      <c r="T96" s="125" t="e">
        <f t="shared" ca="1" si="55"/>
        <v>#N/A</v>
      </c>
      <c r="U96" s="126" t="str">
        <f ca="1" xml:space="preserve"> RTD("cqg.rtd",,"StudyData","Close("&amp;$G$5&amp;") when (LocalMonth("&amp;$G$5&amp;")="&amp;$B$1&amp;" And LocalDay("&amp;$G$5&amp;")="&amp;$A$1&amp;" And LocalHour("&amp;$G$5&amp;")="&amp;K96&amp;" And LocalMinute("&amp;$G$5&amp;")="&amp;L96&amp;")", "Bar", "", "Close","A5C", "0", "all", "", "","True",,)</f>
        <v/>
      </c>
      <c r="V96" s="99" t="e">
        <f t="shared" ca="1" si="56"/>
        <v>#VALUE!</v>
      </c>
      <c r="W96" s="125" t="e">
        <f t="shared" ca="1" si="57"/>
        <v>#N/A</v>
      </c>
      <c r="X96" s="126" t="str">
        <f ca="1" xml:space="preserve"> RTD("cqg.rtd",,"StudyData","Close("&amp;$G$6&amp;") when (LocalMonth("&amp;$G$6&amp;")="&amp;$B$1&amp;" And LocalDay("&amp;$G$6&amp;")="&amp;$A$1&amp;" And LocalHour("&amp;$G$6&amp;")="&amp;K96&amp;" And LocalMinute("&amp;$G$6&amp;")="&amp;L96&amp;")", "Bar", "", "Close","A5C", "0", "all", "", "","True",,)</f>
        <v/>
      </c>
      <c r="Y96" s="99" t="e">
        <f t="shared" ca="1" si="58"/>
        <v>#VALUE!</v>
      </c>
      <c r="Z96" s="125" t="e">
        <f t="shared" ca="1" si="59"/>
        <v>#N/A</v>
      </c>
      <c r="AA96" s="126" t="str">
        <f ca="1" xml:space="preserve"> RTD("cqg.rtd",,"StudyData","Close("&amp;$G$7&amp;") when (LocalMonth("&amp;$G$7&amp;")="&amp;$B$1&amp;" And LocalDay("&amp;$G$7&amp;")="&amp;$A$1&amp;" And LocalHour("&amp;$G$7&amp;")="&amp;K96&amp;" And LocalMinute("&amp;$G$7&amp;")="&amp;L96&amp;")", "Bar", "", "Close","A5C", "0", "all", "", "","True",,)</f>
        <v/>
      </c>
      <c r="AB96" s="99" t="e">
        <f t="shared" ca="1" si="60"/>
        <v>#VALUE!</v>
      </c>
      <c r="AC96" s="125" t="e">
        <f t="shared" ca="1" si="61"/>
        <v>#N/A</v>
      </c>
      <c r="AD96" s="126" t="str">
        <f ca="1" xml:space="preserve"> RTD("cqg.rtd",,"StudyData","Close("&amp;$G$8&amp;") when (LocalMonth("&amp;$G$8&amp;")="&amp;$B$1&amp;" And LocalDay("&amp;$G$8&amp;")="&amp;$A$1&amp;" And LocalHour("&amp;$G$8&amp;")="&amp;K96&amp;" And LocalMinute("&amp;$G$8&amp;")="&amp;L96&amp;")", "Bar", "", "Close","A5C", "0", "all", "", "","True",,)</f>
        <v/>
      </c>
      <c r="AE96" s="99" t="e">
        <f t="shared" ca="1" si="62"/>
        <v>#VALUE!</v>
      </c>
      <c r="AF96" s="125" t="e">
        <f t="shared" ca="1" si="63"/>
        <v>#N/A</v>
      </c>
      <c r="AG96" s="126" t="str">
        <f ca="1" xml:space="preserve"> RTD("cqg.rtd",,"StudyData","Close("&amp;$G$9&amp;") when (LocalMonth("&amp;$G$9&amp;")="&amp;$B$1&amp;" And LocalDay("&amp;$G$9&amp;")="&amp;$A$1&amp;" And LocalHour("&amp;$G$9&amp;")="&amp;K96&amp;" And LocalMinute("&amp;$G$9&amp;")="&amp;L96&amp;")", "Bar", "", "Close","A5C", "0", "all", "", "","True",,)</f>
        <v/>
      </c>
      <c r="AH96" s="99" t="e">
        <f t="shared" ca="1" si="64"/>
        <v>#VALUE!</v>
      </c>
      <c r="AI96" s="125" t="e">
        <f t="shared" ca="1" si="65"/>
        <v>#N/A</v>
      </c>
      <c r="AJ96" s="127" t="str">
        <f ca="1" xml:space="preserve"> RTD("cqg.rtd",,"StudyData","Close("&amp;$G$10&amp;") when (LocalMonth("&amp;$G$10&amp;")="&amp;$B$1&amp;" And LocalDay("&amp;$G$10&amp;")="&amp;$A$1&amp;" And LocalHour("&amp;$G$10&amp;")="&amp;K96&amp;" And LocalMinute("&amp;$G$10&amp;")="&amp;L96&amp;")", "Bar", "", "Close","A5C", "0", "all", "", "","True",,)</f>
        <v/>
      </c>
      <c r="AK96" s="99" t="e">
        <f t="shared" ca="1" si="66"/>
        <v>#VALUE!</v>
      </c>
      <c r="AL96" s="125" t="e">
        <f t="shared" ca="1" si="67"/>
        <v>#N/A</v>
      </c>
      <c r="AN96" s="99">
        <f t="shared" si="41"/>
        <v>55</v>
      </c>
    </row>
    <row r="97" spans="9:40" x14ac:dyDescent="0.2">
      <c r="I97" s="99" t="str">
        <f t="shared" si="48"/>
        <v>15:00</v>
      </c>
      <c r="J97" s="99" t="str">
        <f ca="1" xml:space="preserve"> RTD("cqg.rtd",,"StudyData","Close("&amp;$G$2&amp;") when (LocalMonth("&amp;$G$2&amp;")="&amp;$B$1&amp;" And LocalDay("&amp;$G$2&amp;")="&amp;$A$1&amp;" And LocalHour("&amp;$G$2&amp;")="&amp;K97&amp;" And LocalMinute("&amp;$G$2&amp;")="&amp;L97&amp;")", "Bar", "", "Close","A5C", "0", "all", "", "","True",,)</f>
        <v/>
      </c>
      <c r="K97" s="99">
        <f t="shared" si="49"/>
        <v>15</v>
      </c>
      <c r="L97" s="99">
        <f t="shared" si="26"/>
        <v>0</v>
      </c>
      <c r="M97" s="99" t="e">
        <f t="shared" ca="1" si="50"/>
        <v>#VALUE!</v>
      </c>
      <c r="N97" s="125" t="e">
        <f t="shared" ca="1" si="51"/>
        <v>#N/A</v>
      </c>
      <c r="O97" s="126" t="str">
        <f ca="1" xml:space="preserve"> RTD("cqg.rtd",,"StudyData","Close("&amp;$G$3&amp;") when (LocalMonth("&amp;$G$3&amp;")="&amp;$B$1&amp;" And LocalDay("&amp;$G$3&amp;")="&amp;$A$1&amp;" And LocalHour("&amp;$G$3&amp;")="&amp;K97&amp;" And LocalMinute("&amp;$G$3&amp;")="&amp;L97&amp;")", "Bar", "", "Close","A5C", "0", "all", "", "","True",,)</f>
        <v/>
      </c>
      <c r="P97" s="99" t="e">
        <f t="shared" ca="1" si="52"/>
        <v>#VALUE!</v>
      </c>
      <c r="Q97" s="125" t="e">
        <f t="shared" ca="1" si="53"/>
        <v>#N/A</v>
      </c>
      <c r="R97" s="126" t="str">
        <f ca="1" xml:space="preserve"> RTD("cqg.rtd",,"StudyData","Close("&amp;$G$4&amp;") when (LocalMonth("&amp;$G$4&amp;")="&amp;$B$1&amp;" And LocalDay("&amp;$G$4&amp;")="&amp;$A$1&amp;" And LocalHour("&amp;$G$4&amp;")="&amp;K97&amp;" And LocalMinute("&amp;$G$4&amp;")="&amp;L97&amp;")", "Bar", "", "Close","A5C", "0", "all", "", "","True",,)</f>
        <v/>
      </c>
      <c r="S97" s="99" t="e">
        <f t="shared" ca="1" si="54"/>
        <v>#VALUE!</v>
      </c>
      <c r="T97" s="125" t="e">
        <f t="shared" ca="1" si="55"/>
        <v>#N/A</v>
      </c>
      <c r="U97" s="126" t="str">
        <f ca="1" xml:space="preserve"> RTD("cqg.rtd",,"StudyData","Close("&amp;$G$5&amp;") when (LocalMonth("&amp;$G$5&amp;")="&amp;$B$1&amp;" And LocalDay("&amp;$G$5&amp;")="&amp;$A$1&amp;" And LocalHour("&amp;$G$5&amp;")="&amp;K97&amp;" And LocalMinute("&amp;$G$5&amp;")="&amp;L97&amp;")", "Bar", "", "Close","A5C", "0", "all", "", "","True",,)</f>
        <v/>
      </c>
      <c r="V97" s="99" t="e">
        <f t="shared" ca="1" si="56"/>
        <v>#VALUE!</v>
      </c>
      <c r="W97" s="125" t="e">
        <f t="shared" ca="1" si="57"/>
        <v>#N/A</v>
      </c>
      <c r="X97" s="126" t="str">
        <f ca="1" xml:space="preserve"> RTD("cqg.rtd",,"StudyData","Close("&amp;$G$6&amp;") when (LocalMonth("&amp;$G$6&amp;")="&amp;$B$1&amp;" And LocalDay("&amp;$G$6&amp;")="&amp;$A$1&amp;" And LocalHour("&amp;$G$6&amp;")="&amp;K97&amp;" And LocalMinute("&amp;$G$6&amp;")="&amp;L97&amp;")", "Bar", "", "Close","A5C", "0", "all", "", "","True",,)</f>
        <v/>
      </c>
      <c r="Y97" s="99" t="e">
        <f t="shared" ca="1" si="58"/>
        <v>#VALUE!</v>
      </c>
      <c r="Z97" s="125" t="e">
        <f t="shared" ca="1" si="59"/>
        <v>#N/A</v>
      </c>
      <c r="AA97" s="126" t="str">
        <f ca="1" xml:space="preserve"> RTD("cqg.rtd",,"StudyData","Close("&amp;$G$7&amp;") when (LocalMonth("&amp;$G$7&amp;")="&amp;$B$1&amp;" And LocalDay("&amp;$G$7&amp;")="&amp;$A$1&amp;" And LocalHour("&amp;$G$7&amp;")="&amp;K97&amp;" And LocalMinute("&amp;$G$7&amp;")="&amp;L97&amp;")", "Bar", "", "Close","A5C", "0", "all", "", "","True",,)</f>
        <v/>
      </c>
      <c r="AB97" s="99" t="e">
        <f t="shared" ca="1" si="60"/>
        <v>#VALUE!</v>
      </c>
      <c r="AC97" s="125" t="e">
        <f t="shared" ca="1" si="61"/>
        <v>#N/A</v>
      </c>
      <c r="AD97" s="126" t="str">
        <f ca="1" xml:space="preserve"> RTD("cqg.rtd",,"StudyData","Close("&amp;$G$8&amp;") when (LocalMonth("&amp;$G$8&amp;")="&amp;$B$1&amp;" And LocalDay("&amp;$G$8&amp;")="&amp;$A$1&amp;" And LocalHour("&amp;$G$8&amp;")="&amp;K97&amp;" And LocalMinute("&amp;$G$8&amp;")="&amp;L97&amp;")", "Bar", "", "Close","A5C", "0", "all", "", "","True",,)</f>
        <v/>
      </c>
      <c r="AE97" s="99" t="e">
        <f t="shared" ca="1" si="62"/>
        <v>#VALUE!</v>
      </c>
      <c r="AF97" s="125" t="e">
        <f t="shared" ca="1" si="63"/>
        <v>#N/A</v>
      </c>
      <c r="AG97" s="126" t="str">
        <f ca="1" xml:space="preserve"> RTD("cqg.rtd",,"StudyData","Close("&amp;$G$9&amp;") when (LocalMonth("&amp;$G$9&amp;")="&amp;$B$1&amp;" And LocalDay("&amp;$G$9&amp;")="&amp;$A$1&amp;" And LocalHour("&amp;$G$9&amp;")="&amp;K97&amp;" And LocalMinute("&amp;$G$9&amp;")="&amp;L97&amp;")", "Bar", "", "Close","A5C", "0", "all", "", "","True",,)</f>
        <v/>
      </c>
      <c r="AH97" s="99" t="e">
        <f t="shared" ca="1" si="64"/>
        <v>#VALUE!</v>
      </c>
      <c r="AI97" s="125" t="e">
        <f t="shared" ca="1" si="65"/>
        <v>#N/A</v>
      </c>
      <c r="AJ97" s="127" t="str">
        <f ca="1" xml:space="preserve"> RTD("cqg.rtd",,"StudyData","Close("&amp;$G$10&amp;") when (LocalMonth("&amp;$G$10&amp;")="&amp;$B$1&amp;" And LocalDay("&amp;$G$10&amp;")="&amp;$A$1&amp;" And LocalHour("&amp;$G$10&amp;")="&amp;K97&amp;" And LocalMinute("&amp;$G$10&amp;")="&amp;L97&amp;")", "Bar", "", "Close","A5C", "0", "all", "", "","True",,)</f>
        <v/>
      </c>
      <c r="AK97" s="99" t="e">
        <f t="shared" ca="1" si="66"/>
        <v>#VALUE!</v>
      </c>
      <c r="AL97" s="125" t="e">
        <f t="shared" ca="1" si="67"/>
        <v>#N/A</v>
      </c>
      <c r="AN97" s="99" t="str">
        <f t="shared" si="41"/>
        <v>00</v>
      </c>
    </row>
    <row r="98" spans="9:40" x14ac:dyDescent="0.2">
      <c r="I98" s="99" t="str">
        <f t="shared" si="48"/>
        <v>15:05</v>
      </c>
      <c r="J98" s="99" t="str">
        <f ca="1" xml:space="preserve"> RTD("cqg.rtd",,"StudyData","Close("&amp;$G$2&amp;") when (LocalMonth("&amp;$G$2&amp;")="&amp;$B$1&amp;" And LocalDay("&amp;$G$2&amp;")="&amp;$A$1&amp;" And LocalHour("&amp;$G$2&amp;")="&amp;K98&amp;" And LocalMinute("&amp;$G$2&amp;")="&amp;L98&amp;")", "Bar", "", "Close","A5C", "0", "all", "", "","True",,)</f>
        <v/>
      </c>
      <c r="K98" s="99">
        <f t="shared" si="49"/>
        <v>15</v>
      </c>
      <c r="L98" s="99">
        <f t="shared" si="26"/>
        <v>5</v>
      </c>
      <c r="M98" s="99" t="e">
        <f t="shared" ca="1" si="50"/>
        <v>#VALUE!</v>
      </c>
      <c r="N98" s="125" t="e">
        <f t="shared" ca="1" si="51"/>
        <v>#N/A</v>
      </c>
      <c r="O98" s="126" t="str">
        <f ca="1" xml:space="preserve"> RTD("cqg.rtd",,"StudyData","Close("&amp;$G$3&amp;") when (LocalMonth("&amp;$G$3&amp;")="&amp;$B$1&amp;" And LocalDay("&amp;$G$3&amp;")="&amp;$A$1&amp;" And LocalHour("&amp;$G$3&amp;")="&amp;K98&amp;" And LocalMinute("&amp;$G$3&amp;")="&amp;L98&amp;")", "Bar", "", "Close","A5C", "0", "all", "", "","True",,)</f>
        <v/>
      </c>
      <c r="P98" s="99" t="e">
        <f t="shared" ca="1" si="52"/>
        <v>#VALUE!</v>
      </c>
      <c r="Q98" s="125" t="e">
        <f t="shared" ca="1" si="53"/>
        <v>#N/A</v>
      </c>
      <c r="R98" s="126" t="str">
        <f ca="1" xml:space="preserve"> RTD("cqg.rtd",,"StudyData","Close("&amp;$G$4&amp;") when (LocalMonth("&amp;$G$4&amp;")="&amp;$B$1&amp;" And LocalDay("&amp;$G$4&amp;")="&amp;$A$1&amp;" And LocalHour("&amp;$G$4&amp;")="&amp;K98&amp;" And LocalMinute("&amp;$G$4&amp;")="&amp;L98&amp;")", "Bar", "", "Close","A5C", "0", "all", "", "","True",,)</f>
        <v/>
      </c>
      <c r="S98" s="99" t="e">
        <f t="shared" ca="1" si="54"/>
        <v>#VALUE!</v>
      </c>
      <c r="T98" s="125" t="e">
        <f t="shared" ca="1" si="55"/>
        <v>#N/A</v>
      </c>
      <c r="U98" s="126" t="str">
        <f ca="1" xml:space="preserve"> RTD("cqg.rtd",,"StudyData","Close("&amp;$G$5&amp;") when (LocalMonth("&amp;$G$5&amp;")="&amp;$B$1&amp;" And LocalDay("&amp;$G$5&amp;")="&amp;$A$1&amp;" And LocalHour("&amp;$G$5&amp;")="&amp;K98&amp;" And LocalMinute("&amp;$G$5&amp;")="&amp;L98&amp;")", "Bar", "", "Close","A5C", "0", "all", "", "","True",,)</f>
        <v/>
      </c>
      <c r="V98" s="99" t="e">
        <f t="shared" ca="1" si="56"/>
        <v>#VALUE!</v>
      </c>
      <c r="W98" s="125" t="e">
        <f t="shared" ca="1" si="57"/>
        <v>#N/A</v>
      </c>
      <c r="X98" s="126" t="str">
        <f ca="1" xml:space="preserve"> RTD("cqg.rtd",,"StudyData","Close("&amp;$G$6&amp;") when (LocalMonth("&amp;$G$6&amp;")="&amp;$B$1&amp;" And LocalDay("&amp;$G$6&amp;")="&amp;$A$1&amp;" And LocalHour("&amp;$G$6&amp;")="&amp;K98&amp;" And LocalMinute("&amp;$G$6&amp;")="&amp;L98&amp;")", "Bar", "", "Close","A5C", "0", "all", "", "","True",,)</f>
        <v/>
      </c>
      <c r="Y98" s="99" t="e">
        <f t="shared" ca="1" si="58"/>
        <v>#VALUE!</v>
      </c>
      <c r="Z98" s="125" t="e">
        <f t="shared" ca="1" si="59"/>
        <v>#N/A</v>
      </c>
      <c r="AA98" s="126" t="str">
        <f ca="1" xml:space="preserve"> RTD("cqg.rtd",,"StudyData","Close("&amp;$G$7&amp;") when (LocalMonth("&amp;$G$7&amp;")="&amp;$B$1&amp;" And LocalDay("&amp;$G$7&amp;")="&amp;$A$1&amp;" And LocalHour("&amp;$G$7&amp;")="&amp;K98&amp;" And LocalMinute("&amp;$G$7&amp;")="&amp;L98&amp;")", "Bar", "", "Close","A5C", "0", "all", "", "","True",,)</f>
        <v/>
      </c>
      <c r="AB98" s="99" t="e">
        <f t="shared" ca="1" si="60"/>
        <v>#VALUE!</v>
      </c>
      <c r="AC98" s="125" t="e">
        <f t="shared" ca="1" si="61"/>
        <v>#N/A</v>
      </c>
      <c r="AD98" s="126" t="str">
        <f ca="1" xml:space="preserve"> RTD("cqg.rtd",,"StudyData","Close("&amp;$G$8&amp;") when (LocalMonth("&amp;$G$8&amp;")="&amp;$B$1&amp;" And LocalDay("&amp;$G$8&amp;")="&amp;$A$1&amp;" And LocalHour("&amp;$G$8&amp;")="&amp;K98&amp;" And LocalMinute("&amp;$G$8&amp;")="&amp;L98&amp;")", "Bar", "", "Close","A5C", "0", "all", "", "","True",,)</f>
        <v/>
      </c>
      <c r="AE98" s="99" t="e">
        <f t="shared" ca="1" si="62"/>
        <v>#VALUE!</v>
      </c>
      <c r="AF98" s="125" t="e">
        <f t="shared" ca="1" si="63"/>
        <v>#N/A</v>
      </c>
      <c r="AG98" s="126" t="str">
        <f ca="1" xml:space="preserve"> RTD("cqg.rtd",,"StudyData","Close("&amp;$G$9&amp;") when (LocalMonth("&amp;$G$9&amp;")="&amp;$B$1&amp;" And LocalDay("&amp;$G$9&amp;")="&amp;$A$1&amp;" And LocalHour("&amp;$G$9&amp;")="&amp;K98&amp;" And LocalMinute("&amp;$G$9&amp;")="&amp;L98&amp;")", "Bar", "", "Close","A5C", "0", "all", "", "","True",,)</f>
        <v/>
      </c>
      <c r="AH98" s="99" t="e">
        <f t="shared" ca="1" si="64"/>
        <v>#VALUE!</v>
      </c>
      <c r="AI98" s="125" t="e">
        <f t="shared" ca="1" si="65"/>
        <v>#N/A</v>
      </c>
      <c r="AJ98" s="127" t="str">
        <f ca="1" xml:space="preserve"> RTD("cqg.rtd",,"StudyData","Close("&amp;$G$10&amp;") when (LocalMonth("&amp;$G$10&amp;")="&amp;$B$1&amp;" And LocalDay("&amp;$G$10&amp;")="&amp;$A$1&amp;" And LocalHour("&amp;$G$10&amp;")="&amp;K98&amp;" And LocalMinute("&amp;$G$10&amp;")="&amp;L98&amp;")", "Bar", "", "Close","A5C", "0", "all", "", "","True",,)</f>
        <v/>
      </c>
      <c r="AK98" s="99" t="e">
        <f t="shared" ca="1" si="66"/>
        <v>#VALUE!</v>
      </c>
      <c r="AL98" s="125" t="e">
        <f t="shared" ca="1" si="67"/>
        <v>#N/A</v>
      </c>
      <c r="AN98" s="99" t="str">
        <f t="shared" si="41"/>
        <v>05</v>
      </c>
    </row>
    <row r="99" spans="9:40" x14ac:dyDescent="0.2">
      <c r="I99" s="99" t="str">
        <f t="shared" si="48"/>
        <v>15:10</v>
      </c>
      <c r="J99" s="99" t="str">
        <f ca="1" xml:space="preserve"> RTD("cqg.rtd",,"StudyData","Close("&amp;$G$2&amp;") when (LocalMonth("&amp;$G$2&amp;")="&amp;$B$1&amp;" And LocalDay("&amp;$G$2&amp;")="&amp;$A$1&amp;" And LocalHour("&amp;$G$2&amp;")="&amp;K99&amp;" And LocalMinute("&amp;$G$2&amp;")="&amp;L99&amp;")", "Bar", "", "Close","A5C", "0", "all", "", "","True",,)</f>
        <v/>
      </c>
      <c r="K99" s="99">
        <f t="shared" si="49"/>
        <v>15</v>
      </c>
      <c r="L99" s="99">
        <f t="shared" si="26"/>
        <v>10</v>
      </c>
      <c r="M99" s="99" t="e">
        <f t="shared" ca="1" si="50"/>
        <v>#VALUE!</v>
      </c>
      <c r="N99" s="125" t="e">
        <f t="shared" ca="1" si="51"/>
        <v>#N/A</v>
      </c>
      <c r="O99" s="126" t="str">
        <f ca="1" xml:space="preserve"> RTD("cqg.rtd",,"StudyData","Close("&amp;$G$3&amp;") when (LocalMonth("&amp;$G$3&amp;")="&amp;$B$1&amp;" And LocalDay("&amp;$G$3&amp;")="&amp;$A$1&amp;" And LocalHour("&amp;$G$3&amp;")="&amp;K99&amp;" And LocalMinute("&amp;$G$3&amp;")="&amp;L99&amp;")", "Bar", "", "Close","A5C", "0", "all", "", "","True",,)</f>
        <v/>
      </c>
      <c r="P99" s="99" t="e">
        <f t="shared" ca="1" si="52"/>
        <v>#VALUE!</v>
      </c>
      <c r="Q99" s="125" t="e">
        <f t="shared" ca="1" si="53"/>
        <v>#N/A</v>
      </c>
      <c r="R99" s="126" t="str">
        <f ca="1" xml:space="preserve"> RTD("cqg.rtd",,"StudyData","Close("&amp;$G$4&amp;") when (LocalMonth("&amp;$G$4&amp;")="&amp;$B$1&amp;" And LocalDay("&amp;$G$4&amp;")="&amp;$A$1&amp;" And LocalHour("&amp;$G$4&amp;")="&amp;K99&amp;" And LocalMinute("&amp;$G$4&amp;")="&amp;L99&amp;")", "Bar", "", "Close","A5C", "0", "all", "", "","True",,)</f>
        <v/>
      </c>
      <c r="S99" s="99" t="e">
        <f t="shared" ca="1" si="54"/>
        <v>#VALUE!</v>
      </c>
      <c r="T99" s="125" t="e">
        <f t="shared" ca="1" si="55"/>
        <v>#N/A</v>
      </c>
      <c r="U99" s="126" t="str">
        <f ca="1" xml:space="preserve"> RTD("cqg.rtd",,"StudyData","Close("&amp;$G$5&amp;") when (LocalMonth("&amp;$G$5&amp;")="&amp;$B$1&amp;" And LocalDay("&amp;$G$5&amp;")="&amp;$A$1&amp;" And LocalHour("&amp;$G$5&amp;")="&amp;K99&amp;" And LocalMinute("&amp;$G$5&amp;")="&amp;L99&amp;")", "Bar", "", "Close","A5C", "0", "all", "", "","True",,)</f>
        <v/>
      </c>
      <c r="V99" s="99" t="e">
        <f t="shared" ca="1" si="56"/>
        <v>#VALUE!</v>
      </c>
      <c r="W99" s="125" t="e">
        <f t="shared" ca="1" si="57"/>
        <v>#N/A</v>
      </c>
      <c r="X99" s="126" t="str">
        <f ca="1" xml:space="preserve"> RTD("cqg.rtd",,"StudyData","Close("&amp;$G$6&amp;") when (LocalMonth("&amp;$G$6&amp;")="&amp;$B$1&amp;" And LocalDay("&amp;$G$6&amp;")="&amp;$A$1&amp;" And LocalHour("&amp;$G$6&amp;")="&amp;K99&amp;" And LocalMinute("&amp;$G$6&amp;")="&amp;L99&amp;")", "Bar", "", "Close","A5C", "0", "all", "", "","True",,)</f>
        <v/>
      </c>
      <c r="Y99" s="99" t="e">
        <f t="shared" ca="1" si="58"/>
        <v>#VALUE!</v>
      </c>
      <c r="Z99" s="125" t="e">
        <f t="shared" ca="1" si="59"/>
        <v>#N/A</v>
      </c>
      <c r="AA99" s="126" t="str">
        <f ca="1" xml:space="preserve"> RTD("cqg.rtd",,"StudyData","Close("&amp;$G$7&amp;") when (LocalMonth("&amp;$G$7&amp;")="&amp;$B$1&amp;" And LocalDay("&amp;$G$7&amp;")="&amp;$A$1&amp;" And LocalHour("&amp;$G$7&amp;")="&amp;K99&amp;" And LocalMinute("&amp;$G$7&amp;")="&amp;L99&amp;")", "Bar", "", "Close","A5C", "0", "all", "", "","True",,)</f>
        <v/>
      </c>
      <c r="AB99" s="99" t="e">
        <f t="shared" ca="1" si="60"/>
        <v>#VALUE!</v>
      </c>
      <c r="AC99" s="125" t="e">
        <f t="shared" ca="1" si="61"/>
        <v>#N/A</v>
      </c>
      <c r="AD99" s="126" t="str">
        <f ca="1" xml:space="preserve"> RTD("cqg.rtd",,"StudyData","Close("&amp;$G$8&amp;") when (LocalMonth("&amp;$G$8&amp;")="&amp;$B$1&amp;" And LocalDay("&amp;$G$8&amp;")="&amp;$A$1&amp;" And LocalHour("&amp;$G$8&amp;")="&amp;K99&amp;" And LocalMinute("&amp;$G$8&amp;")="&amp;L99&amp;")", "Bar", "", "Close","A5C", "0", "all", "", "","True",,)</f>
        <v/>
      </c>
      <c r="AE99" s="99" t="e">
        <f t="shared" ca="1" si="62"/>
        <v>#VALUE!</v>
      </c>
      <c r="AF99" s="125" t="e">
        <f t="shared" ca="1" si="63"/>
        <v>#N/A</v>
      </c>
      <c r="AG99" s="126" t="str">
        <f ca="1" xml:space="preserve"> RTD("cqg.rtd",,"StudyData","Close("&amp;$G$9&amp;") when (LocalMonth("&amp;$G$9&amp;")="&amp;$B$1&amp;" And LocalDay("&amp;$G$9&amp;")="&amp;$A$1&amp;" And LocalHour("&amp;$G$9&amp;")="&amp;K99&amp;" And LocalMinute("&amp;$G$9&amp;")="&amp;L99&amp;")", "Bar", "", "Close","A5C", "0", "all", "", "","True",,)</f>
        <v/>
      </c>
      <c r="AH99" s="99" t="e">
        <f t="shared" ca="1" si="64"/>
        <v>#VALUE!</v>
      </c>
      <c r="AI99" s="125" t="e">
        <f t="shared" ca="1" si="65"/>
        <v>#N/A</v>
      </c>
      <c r="AJ99" s="127" t="str">
        <f ca="1" xml:space="preserve"> RTD("cqg.rtd",,"StudyData","Close("&amp;$G$10&amp;") when (LocalMonth("&amp;$G$10&amp;")="&amp;$B$1&amp;" And LocalDay("&amp;$G$10&amp;")="&amp;$A$1&amp;" And LocalHour("&amp;$G$10&amp;")="&amp;K99&amp;" And LocalMinute("&amp;$G$10&amp;")="&amp;L99&amp;")", "Bar", "", "Close","A5C", "0", "all", "", "","True",,)</f>
        <v/>
      </c>
      <c r="AK99" s="99" t="e">
        <f t="shared" ca="1" si="66"/>
        <v>#VALUE!</v>
      </c>
      <c r="AL99" s="125" t="e">
        <f t="shared" ca="1" si="67"/>
        <v>#N/A</v>
      </c>
      <c r="AN99" s="99">
        <f t="shared" si="41"/>
        <v>10</v>
      </c>
    </row>
    <row r="100" spans="9:40" x14ac:dyDescent="0.2">
      <c r="N100" s="125"/>
      <c r="Q100" s="125"/>
      <c r="T100" s="125"/>
      <c r="W100" s="125"/>
      <c r="Z100" s="125"/>
      <c r="AC100" s="125"/>
      <c r="AF100" s="125"/>
      <c r="AI100" s="125"/>
      <c r="AL100" s="125"/>
      <c r="AN100" s="99" t="str">
        <f t="shared" si="41"/>
        <v>00</v>
      </c>
    </row>
    <row r="101" spans="9:40" x14ac:dyDescent="0.2">
      <c r="N101" s="125"/>
      <c r="Q101" s="125"/>
      <c r="T101" s="125"/>
      <c r="W101" s="125"/>
      <c r="Z101" s="125"/>
      <c r="AC101" s="125"/>
      <c r="AF101" s="125"/>
      <c r="AI101" s="125"/>
      <c r="AL101" s="125"/>
    </row>
    <row r="102" spans="9:40" x14ac:dyDescent="0.2">
      <c r="N102" s="125"/>
      <c r="Q102" s="125"/>
      <c r="T102" s="125"/>
      <c r="W102" s="125"/>
      <c r="Z102" s="125"/>
      <c r="AC102" s="125"/>
      <c r="AF102" s="125"/>
      <c r="AI102" s="125"/>
      <c r="AL102" s="125"/>
    </row>
    <row r="103" spans="9:40" x14ac:dyDescent="0.2">
      <c r="N103" s="125"/>
      <c r="Q103" s="125"/>
      <c r="T103" s="125"/>
      <c r="W103" s="125"/>
      <c r="Z103" s="125"/>
      <c r="AC103" s="125"/>
      <c r="AF103" s="125"/>
      <c r="AI103" s="125"/>
      <c r="AL103" s="125"/>
    </row>
    <row r="104" spans="9:40" x14ac:dyDescent="0.2">
      <c r="N104" s="125"/>
      <c r="Q104" s="125"/>
      <c r="T104" s="125"/>
      <c r="W104" s="125"/>
      <c r="Z104" s="125"/>
      <c r="AC104" s="125"/>
      <c r="AF104" s="125"/>
      <c r="AI104" s="125"/>
      <c r="AL104" s="125"/>
    </row>
    <row r="105" spans="9:40" x14ac:dyDescent="0.2">
      <c r="N105" s="125"/>
      <c r="Q105" s="125"/>
      <c r="T105" s="125"/>
      <c r="W105" s="125"/>
      <c r="Z105" s="125"/>
      <c r="AC105" s="125"/>
      <c r="AF105" s="125"/>
      <c r="AI105" s="125"/>
      <c r="AL105" s="125"/>
    </row>
    <row r="106" spans="9:40" x14ac:dyDescent="0.2">
      <c r="N106" s="125"/>
      <c r="Q106" s="125"/>
      <c r="T106" s="125"/>
      <c r="W106" s="125"/>
      <c r="Z106" s="125"/>
      <c r="AC106" s="125"/>
      <c r="AF106" s="125"/>
      <c r="AI106" s="125"/>
      <c r="AL106" s="125"/>
    </row>
    <row r="107" spans="9:40" x14ac:dyDescent="0.2">
      <c r="N107" s="125"/>
      <c r="Q107" s="125"/>
      <c r="T107" s="125"/>
      <c r="W107" s="125"/>
      <c r="Z107" s="125"/>
      <c r="AC107" s="125"/>
      <c r="AF107" s="125"/>
      <c r="AI107" s="125"/>
      <c r="AL107" s="125"/>
    </row>
    <row r="108" spans="9:40" x14ac:dyDescent="0.2">
      <c r="N108" s="125"/>
      <c r="Q108" s="125"/>
      <c r="T108" s="125"/>
      <c r="W108" s="125"/>
      <c r="Z108" s="125"/>
      <c r="AC108" s="125"/>
      <c r="AF108" s="125"/>
      <c r="AI108" s="125"/>
      <c r="AL108" s="125"/>
    </row>
    <row r="109" spans="9:40" x14ac:dyDescent="0.2">
      <c r="N109" s="125"/>
      <c r="Q109" s="125"/>
      <c r="T109" s="125"/>
      <c r="W109" s="125"/>
      <c r="Z109" s="125"/>
      <c r="AC109" s="125"/>
      <c r="AF109" s="125"/>
      <c r="AI109" s="125"/>
      <c r="AL109" s="125"/>
    </row>
    <row r="110" spans="9:40" x14ac:dyDescent="0.2">
      <c r="N110" s="125"/>
      <c r="Q110" s="125"/>
      <c r="T110" s="125"/>
      <c r="W110" s="125"/>
      <c r="Z110" s="125"/>
      <c r="AC110" s="125"/>
      <c r="AF110" s="125"/>
      <c r="AI110" s="125"/>
      <c r="AL110" s="125"/>
    </row>
    <row r="111" spans="9:40" x14ac:dyDescent="0.2">
      <c r="N111" s="125"/>
      <c r="Q111" s="125"/>
      <c r="T111" s="125"/>
      <c r="W111" s="125"/>
      <c r="Z111" s="125"/>
      <c r="AC111" s="125"/>
      <c r="AF111" s="125"/>
      <c r="AI111" s="125"/>
      <c r="AL111" s="125"/>
    </row>
    <row r="112" spans="9:40" x14ac:dyDescent="0.2">
      <c r="N112" s="125"/>
      <c r="Q112" s="125"/>
      <c r="T112" s="125"/>
      <c r="W112" s="125"/>
      <c r="Z112" s="125"/>
      <c r="AC112" s="125"/>
      <c r="AF112" s="125"/>
      <c r="AI112" s="125"/>
      <c r="AL112" s="125"/>
    </row>
    <row r="113" spans="14:38" x14ac:dyDescent="0.2">
      <c r="N113" s="125"/>
      <c r="Q113" s="125"/>
      <c r="T113" s="125"/>
      <c r="W113" s="125"/>
      <c r="Z113" s="125"/>
      <c r="AC113" s="125"/>
      <c r="AF113" s="125"/>
      <c r="AI113" s="125"/>
      <c r="AL113" s="125"/>
    </row>
    <row r="114" spans="14:38" x14ac:dyDescent="0.2">
      <c r="N114" s="125"/>
      <c r="Q114" s="125"/>
      <c r="T114" s="125"/>
      <c r="W114" s="125"/>
      <c r="Z114" s="125"/>
      <c r="AC114" s="125"/>
      <c r="AF114" s="125"/>
      <c r="AI114" s="125"/>
      <c r="AL114" s="125"/>
    </row>
    <row r="115" spans="14:38" x14ac:dyDescent="0.2">
      <c r="N115" s="125"/>
      <c r="Q115" s="125"/>
      <c r="T115" s="125"/>
      <c r="W115" s="125"/>
      <c r="Z115" s="125"/>
      <c r="AC115" s="125"/>
      <c r="AF115" s="125"/>
      <c r="AI115" s="125"/>
      <c r="AL115" s="125"/>
    </row>
    <row r="116" spans="14:38" x14ac:dyDescent="0.2">
      <c r="N116" s="125"/>
      <c r="Q116" s="125"/>
      <c r="T116" s="125"/>
      <c r="W116" s="125"/>
      <c r="Z116" s="125"/>
      <c r="AC116" s="125"/>
      <c r="AF116" s="125"/>
      <c r="AI116" s="125"/>
      <c r="AL116" s="125"/>
    </row>
    <row r="117" spans="14:38" x14ac:dyDescent="0.2">
      <c r="N117" s="125"/>
      <c r="Q117" s="125"/>
      <c r="T117" s="125"/>
      <c r="W117" s="125"/>
      <c r="Z117" s="125"/>
      <c r="AC117" s="125"/>
      <c r="AF117" s="125"/>
      <c r="AI117" s="125"/>
      <c r="AL117" s="125"/>
    </row>
    <row r="118" spans="14:38" x14ac:dyDescent="0.2">
      <c r="N118" s="125"/>
      <c r="Q118" s="125"/>
      <c r="T118" s="125"/>
      <c r="W118" s="125"/>
      <c r="Z118" s="125"/>
      <c r="AC118" s="125"/>
      <c r="AF118" s="125"/>
      <c r="AI118" s="125"/>
      <c r="AL118" s="125"/>
    </row>
    <row r="119" spans="14:38" x14ac:dyDescent="0.2">
      <c r="N119" s="125"/>
      <c r="Q119" s="125"/>
      <c r="T119" s="125"/>
      <c r="W119" s="125"/>
      <c r="Z119" s="125"/>
      <c r="AC119" s="125"/>
      <c r="AF119" s="125"/>
      <c r="AI119" s="125"/>
      <c r="AL119" s="125"/>
    </row>
    <row r="120" spans="14:38" x14ac:dyDescent="0.2">
      <c r="N120" s="125"/>
      <c r="Q120" s="125"/>
      <c r="T120" s="125"/>
      <c r="W120" s="125"/>
      <c r="Z120" s="125"/>
      <c r="AC120" s="125"/>
      <c r="AF120" s="125"/>
      <c r="AI120" s="125"/>
      <c r="AL120" s="125"/>
    </row>
    <row r="121" spans="14:38" x14ac:dyDescent="0.2">
      <c r="N121" s="125"/>
      <c r="Q121" s="125"/>
      <c r="T121" s="125"/>
      <c r="W121" s="125"/>
      <c r="Z121" s="125"/>
      <c r="AC121" s="125"/>
      <c r="AF121" s="125"/>
      <c r="AI121" s="125"/>
      <c r="AL121" s="125"/>
    </row>
    <row r="122" spans="14:38" x14ac:dyDescent="0.2">
      <c r="N122" s="125"/>
      <c r="Q122" s="125"/>
      <c r="T122" s="125"/>
      <c r="W122" s="125"/>
      <c r="Z122" s="125"/>
      <c r="AC122" s="125"/>
      <c r="AF122" s="125"/>
      <c r="AI122" s="125"/>
      <c r="AL122" s="125"/>
    </row>
    <row r="123" spans="14:38" x14ac:dyDescent="0.2">
      <c r="N123" s="125"/>
      <c r="Q123" s="125"/>
      <c r="T123" s="125"/>
      <c r="W123" s="125"/>
      <c r="Z123" s="125"/>
      <c r="AC123" s="125"/>
      <c r="AF123" s="125"/>
      <c r="AI123" s="125"/>
      <c r="AL123" s="125"/>
    </row>
    <row r="124" spans="14:38" x14ac:dyDescent="0.2">
      <c r="N124" s="125"/>
      <c r="Q124" s="125"/>
      <c r="T124" s="125"/>
      <c r="W124" s="125"/>
      <c r="Z124" s="125"/>
      <c r="AC124" s="125"/>
      <c r="AF124" s="125"/>
      <c r="AI124" s="125"/>
      <c r="AL124" s="125"/>
    </row>
    <row r="125" spans="14:38" x14ac:dyDescent="0.2">
      <c r="N125" s="125"/>
      <c r="Q125" s="125"/>
      <c r="T125" s="125"/>
      <c r="W125" s="125"/>
      <c r="Z125" s="125"/>
      <c r="AC125" s="125"/>
      <c r="AF125" s="125"/>
      <c r="AI125" s="125"/>
      <c r="AL125" s="125"/>
    </row>
    <row r="126" spans="14:38" x14ac:dyDescent="0.2">
      <c r="N126" s="125"/>
      <c r="Q126" s="125"/>
      <c r="T126" s="125"/>
      <c r="W126" s="125"/>
      <c r="Z126" s="125"/>
      <c r="AC126" s="125"/>
      <c r="AF126" s="125"/>
      <c r="AI126" s="125"/>
      <c r="AL126" s="125"/>
    </row>
    <row r="127" spans="14:38" x14ac:dyDescent="0.2">
      <c r="N127" s="125"/>
      <c r="Q127" s="125"/>
      <c r="T127" s="125"/>
      <c r="W127" s="125"/>
      <c r="Z127" s="125"/>
      <c r="AC127" s="125"/>
      <c r="AF127" s="125"/>
      <c r="AI127" s="125"/>
      <c r="AL127" s="125"/>
    </row>
    <row r="128" spans="14:38" x14ac:dyDescent="0.2">
      <c r="N128" s="125"/>
      <c r="Q128" s="125"/>
      <c r="T128" s="125"/>
      <c r="W128" s="125"/>
      <c r="Z128" s="125"/>
      <c r="AC128" s="125"/>
      <c r="AF128" s="125"/>
      <c r="AI128" s="125"/>
      <c r="AL128" s="125"/>
    </row>
    <row r="129" spans="14:38" x14ac:dyDescent="0.2">
      <c r="N129" s="125"/>
      <c r="Q129" s="125"/>
      <c r="T129" s="125"/>
      <c r="W129" s="125"/>
      <c r="Z129" s="125"/>
      <c r="AC129" s="125"/>
      <c r="AF129" s="125"/>
      <c r="AI129" s="125"/>
      <c r="AL129" s="125"/>
    </row>
    <row r="130" spans="14:38" x14ac:dyDescent="0.2">
      <c r="N130" s="125"/>
      <c r="Q130" s="125"/>
      <c r="T130" s="125"/>
      <c r="W130" s="125"/>
      <c r="Z130" s="125"/>
      <c r="AC130" s="125"/>
      <c r="AF130" s="125"/>
      <c r="AI130" s="125"/>
      <c r="AL130" s="125"/>
    </row>
    <row r="131" spans="14:38" x14ac:dyDescent="0.2">
      <c r="N131" s="125"/>
      <c r="Q131" s="125"/>
      <c r="T131" s="125"/>
      <c r="W131" s="125"/>
      <c r="Z131" s="125"/>
      <c r="AC131" s="125"/>
      <c r="AF131" s="125"/>
      <c r="AI131" s="125"/>
      <c r="AL131" s="125"/>
    </row>
    <row r="132" spans="14:38" x14ac:dyDescent="0.2">
      <c r="N132" s="125"/>
      <c r="Q132" s="125"/>
      <c r="T132" s="125"/>
      <c r="W132" s="125"/>
      <c r="Z132" s="125"/>
      <c r="AC132" s="125"/>
      <c r="AF132" s="125"/>
      <c r="AI132" s="125"/>
      <c r="AL132" s="125"/>
    </row>
    <row r="133" spans="14:38" x14ac:dyDescent="0.2">
      <c r="N133" s="125"/>
      <c r="Q133" s="125"/>
      <c r="T133" s="125"/>
      <c r="W133" s="125"/>
      <c r="Z133" s="125"/>
      <c r="AC133" s="125"/>
      <c r="AF133" s="125"/>
      <c r="AI133" s="125"/>
      <c r="AL133" s="125"/>
    </row>
    <row r="134" spans="14:38" x14ac:dyDescent="0.2">
      <c r="N134" s="125"/>
      <c r="Q134" s="125"/>
      <c r="T134" s="125"/>
      <c r="W134" s="125"/>
      <c r="Z134" s="125"/>
      <c r="AC134" s="125"/>
      <c r="AF134" s="125"/>
      <c r="AI134" s="125"/>
      <c r="AL134" s="125"/>
    </row>
    <row r="135" spans="14:38" x14ac:dyDescent="0.2">
      <c r="N135" s="125"/>
      <c r="Q135" s="125"/>
      <c r="T135" s="125"/>
      <c r="W135" s="125"/>
      <c r="Z135" s="125"/>
      <c r="AC135" s="125"/>
      <c r="AF135" s="125"/>
      <c r="AI135" s="125"/>
      <c r="AL135" s="125"/>
    </row>
    <row r="136" spans="14:38" x14ac:dyDescent="0.2">
      <c r="N136" s="125"/>
      <c r="Q136" s="125"/>
      <c r="T136" s="125"/>
      <c r="W136" s="125"/>
      <c r="Z136" s="125"/>
      <c r="AC136" s="125"/>
      <c r="AF136" s="125"/>
      <c r="AI136" s="125"/>
      <c r="AL136" s="125"/>
    </row>
    <row r="137" spans="14:38" x14ac:dyDescent="0.2">
      <c r="N137" s="125"/>
      <c r="Q137" s="125"/>
      <c r="T137" s="125"/>
      <c r="W137" s="125"/>
      <c r="Z137" s="125"/>
      <c r="AC137" s="125"/>
      <c r="AF137" s="125"/>
      <c r="AI137" s="125"/>
      <c r="AL137" s="125"/>
    </row>
    <row r="138" spans="14:38" x14ac:dyDescent="0.2">
      <c r="N138" s="125"/>
      <c r="Q138" s="125"/>
      <c r="T138" s="125"/>
      <c r="W138" s="125"/>
      <c r="Z138" s="125"/>
      <c r="AC138" s="125"/>
      <c r="AF138" s="125"/>
      <c r="AI138" s="125"/>
      <c r="AL138" s="125"/>
    </row>
    <row r="139" spans="14:38" x14ac:dyDescent="0.2">
      <c r="N139" s="125"/>
      <c r="Q139" s="125"/>
      <c r="T139" s="125"/>
      <c r="W139" s="125"/>
      <c r="Z139" s="125"/>
      <c r="AC139" s="125"/>
      <c r="AF139" s="125"/>
      <c r="AI139" s="125"/>
      <c r="AL139" s="125"/>
    </row>
    <row r="140" spans="14:38" x14ac:dyDescent="0.2">
      <c r="N140" s="125"/>
      <c r="Q140" s="125"/>
      <c r="T140" s="125"/>
      <c r="W140" s="125"/>
      <c r="Z140" s="125"/>
      <c r="AC140" s="125"/>
      <c r="AF140" s="125"/>
      <c r="AI140" s="125"/>
      <c r="AL140" s="125"/>
    </row>
    <row r="141" spans="14:38" x14ac:dyDescent="0.2">
      <c r="N141" s="125"/>
      <c r="Q141" s="125"/>
      <c r="T141" s="125"/>
      <c r="W141" s="125"/>
      <c r="Z141" s="125"/>
      <c r="AC141" s="125"/>
      <c r="AF141" s="125"/>
      <c r="AI141" s="125"/>
      <c r="AL141" s="125"/>
    </row>
    <row r="142" spans="14:38" x14ac:dyDescent="0.2">
      <c r="N142" s="125"/>
      <c r="Q142" s="125"/>
      <c r="T142" s="125"/>
      <c r="W142" s="125"/>
      <c r="Z142" s="125"/>
      <c r="AC142" s="125"/>
      <c r="AF142" s="125"/>
      <c r="AI142" s="125"/>
      <c r="AL142" s="125"/>
    </row>
    <row r="143" spans="14:38" x14ac:dyDescent="0.2">
      <c r="N143" s="125"/>
      <c r="Q143" s="125"/>
      <c r="T143" s="125"/>
      <c r="W143" s="125"/>
      <c r="Z143" s="125"/>
      <c r="AC143" s="125"/>
      <c r="AF143" s="125"/>
      <c r="AI143" s="125"/>
      <c r="AL143" s="125"/>
    </row>
    <row r="144" spans="14:38" x14ac:dyDescent="0.2">
      <c r="N144" s="125"/>
      <c r="Q144" s="125"/>
      <c r="T144" s="125"/>
      <c r="W144" s="125"/>
      <c r="Z144" s="125"/>
      <c r="AC144" s="125"/>
      <c r="AF144" s="125"/>
      <c r="AI144" s="125"/>
      <c r="AL144" s="125"/>
    </row>
    <row r="145" spans="14:38" x14ac:dyDescent="0.2">
      <c r="N145" s="125"/>
      <c r="Q145" s="125"/>
      <c r="T145" s="125"/>
      <c r="W145" s="125"/>
      <c r="Z145" s="125"/>
      <c r="AC145" s="125"/>
      <c r="AF145" s="125"/>
      <c r="AI145" s="125"/>
      <c r="AL145" s="125"/>
    </row>
    <row r="146" spans="14:38" x14ac:dyDescent="0.2">
      <c r="N146" s="125"/>
      <c r="Q146" s="125"/>
      <c r="T146" s="125"/>
      <c r="W146" s="125"/>
      <c r="Z146" s="125"/>
      <c r="AC146" s="125"/>
      <c r="AF146" s="125"/>
      <c r="AI146" s="125"/>
      <c r="AL146" s="125"/>
    </row>
    <row r="147" spans="14:38" x14ac:dyDescent="0.2">
      <c r="N147" s="125"/>
      <c r="Q147" s="125"/>
      <c r="T147" s="125"/>
      <c r="W147" s="125"/>
      <c r="Z147" s="125"/>
      <c r="AC147" s="125"/>
      <c r="AF147" s="125"/>
      <c r="AI147" s="125"/>
      <c r="AL147" s="125"/>
    </row>
    <row r="148" spans="14:38" x14ac:dyDescent="0.2">
      <c r="N148" s="125"/>
      <c r="Q148" s="125"/>
      <c r="T148" s="125"/>
      <c r="W148" s="125"/>
      <c r="Z148" s="125"/>
      <c r="AC148" s="125"/>
      <c r="AF148" s="125"/>
      <c r="AI148" s="125"/>
      <c r="AL148" s="125"/>
    </row>
    <row r="149" spans="14:38" x14ac:dyDescent="0.2">
      <c r="N149" s="125"/>
      <c r="Q149" s="125"/>
      <c r="T149" s="125"/>
      <c r="W149" s="125"/>
      <c r="Z149" s="125"/>
      <c r="AC149" s="125"/>
      <c r="AF149" s="125"/>
      <c r="AI149" s="125"/>
      <c r="AL149" s="125"/>
    </row>
    <row r="150" spans="14:38" x14ac:dyDescent="0.2">
      <c r="N150" s="125"/>
      <c r="Q150" s="125"/>
      <c r="T150" s="125"/>
      <c r="W150" s="125"/>
      <c r="Z150" s="125"/>
      <c r="AC150" s="125"/>
      <c r="AF150" s="125"/>
      <c r="AI150" s="125"/>
      <c r="AL150" s="125"/>
    </row>
    <row r="151" spans="14:38" x14ac:dyDescent="0.2">
      <c r="N151" s="125"/>
      <c r="Q151" s="125"/>
      <c r="T151" s="125"/>
      <c r="W151" s="125"/>
      <c r="Z151" s="125"/>
      <c r="AC151" s="125"/>
      <c r="AF151" s="125"/>
      <c r="AI151" s="125"/>
      <c r="AL151" s="125"/>
    </row>
    <row r="152" spans="14:38" x14ac:dyDescent="0.2">
      <c r="N152" s="125"/>
      <c r="Q152" s="125"/>
      <c r="T152" s="125"/>
      <c r="W152" s="125"/>
      <c r="Z152" s="125"/>
      <c r="AC152" s="125"/>
      <c r="AF152" s="125"/>
      <c r="AI152" s="125"/>
      <c r="AL152" s="125"/>
    </row>
    <row r="153" spans="14:38" x14ac:dyDescent="0.2">
      <c r="N153" s="125"/>
      <c r="Q153" s="125"/>
      <c r="T153" s="125"/>
      <c r="W153" s="125"/>
      <c r="Z153" s="125"/>
      <c r="AC153" s="125"/>
      <c r="AF153" s="125"/>
      <c r="AI153" s="125"/>
      <c r="AL153" s="125"/>
    </row>
    <row r="154" spans="14:38" x14ac:dyDescent="0.2">
      <c r="N154" s="125"/>
      <c r="Q154" s="125"/>
      <c r="T154" s="125"/>
      <c r="W154" s="125"/>
      <c r="Z154" s="125"/>
      <c r="AC154" s="125"/>
      <c r="AF154" s="125"/>
      <c r="AI154" s="125"/>
      <c r="AL154" s="125"/>
    </row>
    <row r="155" spans="14:38" x14ac:dyDescent="0.2">
      <c r="N155" s="125"/>
      <c r="Q155" s="125"/>
      <c r="T155" s="125"/>
      <c r="W155" s="125"/>
      <c r="Z155" s="125"/>
      <c r="AC155" s="125"/>
      <c r="AF155" s="125"/>
      <c r="AI155" s="125"/>
      <c r="AL155" s="125"/>
    </row>
    <row r="156" spans="14:38" x14ac:dyDescent="0.2">
      <c r="N156" s="125"/>
      <c r="Q156" s="125"/>
      <c r="T156" s="125"/>
      <c r="W156" s="125"/>
      <c r="Z156" s="125"/>
      <c r="AC156" s="125"/>
      <c r="AF156" s="125"/>
      <c r="AI156" s="125"/>
      <c r="AL156" s="125"/>
    </row>
    <row r="157" spans="14:38" x14ac:dyDescent="0.2">
      <c r="N157" s="125"/>
      <c r="Q157" s="125"/>
      <c r="T157" s="125"/>
      <c r="W157" s="125"/>
      <c r="Z157" s="125"/>
      <c r="AC157" s="125"/>
      <c r="AF157" s="125"/>
      <c r="AI157" s="125"/>
      <c r="AL157" s="125"/>
    </row>
    <row r="158" spans="14:38" x14ac:dyDescent="0.2">
      <c r="N158" s="125"/>
      <c r="Q158" s="125"/>
      <c r="T158" s="125"/>
      <c r="W158" s="125"/>
      <c r="Z158" s="125"/>
      <c r="AC158" s="125"/>
      <c r="AF158" s="125"/>
      <c r="AI158" s="125"/>
      <c r="AL158" s="125"/>
    </row>
    <row r="159" spans="14:38" x14ac:dyDescent="0.2">
      <c r="N159" s="125"/>
      <c r="Q159" s="125"/>
      <c r="T159" s="125"/>
      <c r="W159" s="125"/>
      <c r="Z159" s="125"/>
      <c r="AC159" s="125"/>
      <c r="AF159" s="125"/>
      <c r="AI159" s="125"/>
      <c r="AL159" s="125"/>
    </row>
    <row r="160" spans="14:38" x14ac:dyDescent="0.2">
      <c r="N160" s="125"/>
      <c r="Q160" s="125"/>
      <c r="T160" s="125"/>
      <c r="W160" s="125"/>
      <c r="Z160" s="125"/>
      <c r="AC160" s="125"/>
      <c r="AF160" s="125"/>
      <c r="AI160" s="125"/>
      <c r="AL160" s="125"/>
    </row>
    <row r="161" spans="14:38" x14ac:dyDescent="0.2">
      <c r="N161" s="125"/>
      <c r="Q161" s="125"/>
      <c r="T161" s="125"/>
      <c r="W161" s="125"/>
      <c r="Z161" s="125"/>
      <c r="AC161" s="125"/>
      <c r="AF161" s="125"/>
      <c r="AI161" s="125"/>
      <c r="AL161" s="125"/>
    </row>
    <row r="162" spans="14:38" x14ac:dyDescent="0.2">
      <c r="N162" s="125"/>
      <c r="Q162" s="125"/>
      <c r="T162" s="125"/>
      <c r="W162" s="125"/>
      <c r="Z162" s="125"/>
      <c r="AC162" s="125"/>
      <c r="AF162" s="125"/>
      <c r="AI162" s="125"/>
      <c r="AL162" s="125"/>
    </row>
    <row r="163" spans="14:38" x14ac:dyDescent="0.2">
      <c r="N163" s="125"/>
      <c r="Q163" s="125"/>
      <c r="T163" s="125"/>
      <c r="W163" s="125"/>
      <c r="Z163" s="125"/>
      <c r="AC163" s="125"/>
      <c r="AF163" s="125"/>
      <c r="AI163" s="125"/>
      <c r="AL163" s="125"/>
    </row>
    <row r="164" spans="14:38" x14ac:dyDescent="0.2">
      <c r="N164" s="125"/>
      <c r="Q164" s="125"/>
      <c r="T164" s="125"/>
      <c r="W164" s="125"/>
      <c r="Z164" s="125"/>
      <c r="AC164" s="125"/>
      <c r="AF164" s="125"/>
      <c r="AI164" s="125"/>
      <c r="AL164" s="125"/>
    </row>
    <row r="165" spans="14:38" x14ac:dyDescent="0.2">
      <c r="N165" s="125"/>
      <c r="Q165" s="125"/>
      <c r="T165" s="125"/>
      <c r="W165" s="125"/>
      <c r="Z165" s="125"/>
      <c r="AC165" s="125"/>
      <c r="AF165" s="125"/>
      <c r="AI165" s="125"/>
      <c r="AL165" s="125"/>
    </row>
    <row r="166" spans="14:38" x14ac:dyDescent="0.2">
      <c r="N166" s="125"/>
      <c r="Q166" s="125"/>
      <c r="T166" s="125"/>
      <c r="W166" s="125"/>
      <c r="Z166" s="125"/>
      <c r="AC166" s="125"/>
      <c r="AF166" s="125"/>
      <c r="AI166" s="125"/>
      <c r="AL166" s="125"/>
    </row>
    <row r="167" spans="14:38" x14ac:dyDescent="0.2">
      <c r="N167" s="125"/>
      <c r="Q167" s="125"/>
      <c r="T167" s="125"/>
      <c r="W167" s="125"/>
      <c r="Z167" s="125"/>
      <c r="AC167" s="125"/>
      <c r="AF167" s="125"/>
      <c r="AI167" s="125"/>
      <c r="AL167" s="125"/>
    </row>
    <row r="168" spans="14:38" x14ac:dyDescent="0.2">
      <c r="N168" s="125"/>
      <c r="Q168" s="125"/>
      <c r="T168" s="125"/>
      <c r="W168" s="125"/>
      <c r="Z168" s="125"/>
      <c r="AC168" s="125"/>
      <c r="AF168" s="125"/>
      <c r="AI168" s="125"/>
      <c r="AL168" s="125"/>
    </row>
    <row r="169" spans="14:38" x14ac:dyDescent="0.2">
      <c r="N169" s="125"/>
      <c r="Q169" s="125"/>
      <c r="T169" s="125"/>
      <c r="W169" s="125"/>
      <c r="Z169" s="125"/>
      <c r="AC169" s="125"/>
      <c r="AF169" s="125"/>
      <c r="AI169" s="125"/>
      <c r="AL169" s="125"/>
    </row>
    <row r="170" spans="14:38" x14ac:dyDescent="0.2">
      <c r="N170" s="125"/>
      <c r="Q170" s="125"/>
      <c r="T170" s="125"/>
      <c r="W170" s="125"/>
      <c r="Z170" s="125"/>
      <c r="AC170" s="125"/>
      <c r="AF170" s="125"/>
      <c r="AI170" s="125"/>
      <c r="AL170" s="125"/>
    </row>
    <row r="171" spans="14:38" x14ac:dyDescent="0.2">
      <c r="N171" s="125"/>
      <c r="Q171" s="125"/>
      <c r="T171" s="125"/>
      <c r="W171" s="125"/>
      <c r="Z171" s="125"/>
      <c r="AC171" s="125"/>
      <c r="AF171" s="125"/>
      <c r="AI171" s="125"/>
      <c r="AL171" s="125"/>
    </row>
    <row r="172" spans="14:38" x14ac:dyDescent="0.2">
      <c r="N172" s="125"/>
      <c r="Q172" s="125"/>
      <c r="T172" s="125"/>
      <c r="W172" s="125"/>
      <c r="Z172" s="125"/>
      <c r="AC172" s="125"/>
      <c r="AF172" s="125"/>
      <c r="AI172" s="125"/>
      <c r="AL172" s="125"/>
    </row>
    <row r="173" spans="14:38" x14ac:dyDescent="0.2">
      <c r="N173" s="125"/>
      <c r="Q173" s="125"/>
      <c r="T173" s="125"/>
      <c r="W173" s="125"/>
      <c r="Z173" s="125"/>
      <c r="AC173" s="125"/>
      <c r="AF173" s="125"/>
      <c r="AI173" s="125"/>
      <c r="AL173" s="125"/>
    </row>
    <row r="174" spans="14:38" x14ac:dyDescent="0.2">
      <c r="N174" s="125"/>
      <c r="Q174" s="125"/>
      <c r="T174" s="125"/>
      <c r="W174" s="125"/>
      <c r="Z174" s="125"/>
      <c r="AC174" s="125"/>
      <c r="AF174" s="125"/>
      <c r="AI174" s="125"/>
      <c r="AL174" s="125"/>
    </row>
    <row r="175" spans="14:38" x14ac:dyDescent="0.2">
      <c r="N175" s="125"/>
      <c r="Q175" s="125"/>
      <c r="T175" s="125"/>
      <c r="W175" s="125"/>
      <c r="Z175" s="125"/>
      <c r="AC175" s="125"/>
      <c r="AF175" s="125"/>
      <c r="AI175" s="125"/>
      <c r="AL175" s="125"/>
    </row>
    <row r="176" spans="14:38" x14ac:dyDescent="0.2">
      <c r="N176" s="125"/>
      <c r="Q176" s="125"/>
      <c r="T176" s="125"/>
      <c r="W176" s="125"/>
      <c r="Z176" s="125"/>
      <c r="AC176" s="125"/>
      <c r="AF176" s="125"/>
      <c r="AI176" s="125"/>
      <c r="AL176" s="125"/>
    </row>
    <row r="177" spans="14:38" x14ac:dyDescent="0.2">
      <c r="N177" s="125"/>
      <c r="Q177" s="125"/>
      <c r="T177" s="125"/>
      <c r="W177" s="125"/>
      <c r="Z177" s="125"/>
      <c r="AC177" s="125"/>
      <c r="AF177" s="125"/>
      <c r="AI177" s="125"/>
      <c r="AL177" s="125"/>
    </row>
    <row r="178" spans="14:38" x14ac:dyDescent="0.2">
      <c r="N178" s="125"/>
      <c r="Q178" s="125"/>
      <c r="T178" s="125"/>
      <c r="W178" s="125"/>
      <c r="Z178" s="125"/>
      <c r="AC178" s="125"/>
      <c r="AF178" s="125"/>
      <c r="AI178" s="125"/>
      <c r="AL178" s="125"/>
    </row>
    <row r="179" spans="14:38" x14ac:dyDescent="0.2">
      <c r="N179" s="125"/>
      <c r="Q179" s="125"/>
      <c r="T179" s="125"/>
      <c r="W179" s="125"/>
      <c r="Z179" s="125"/>
      <c r="AC179" s="125"/>
      <c r="AF179" s="125"/>
      <c r="AI179" s="125"/>
      <c r="AL179" s="125"/>
    </row>
    <row r="180" spans="14:38" x14ac:dyDescent="0.2">
      <c r="N180" s="125"/>
      <c r="Q180" s="125"/>
      <c r="T180" s="125"/>
      <c r="W180" s="125"/>
      <c r="Z180" s="125"/>
      <c r="AC180" s="125"/>
      <c r="AF180" s="125"/>
      <c r="AI180" s="125"/>
      <c r="AL180" s="125"/>
    </row>
    <row r="181" spans="14:38" x14ac:dyDescent="0.2">
      <c r="N181" s="125"/>
      <c r="Q181" s="125"/>
      <c r="T181" s="125"/>
      <c r="W181" s="125"/>
      <c r="Z181" s="125"/>
      <c r="AC181" s="125"/>
      <c r="AF181" s="125"/>
      <c r="AI181" s="125"/>
      <c r="AL181" s="125"/>
    </row>
    <row r="182" spans="14:38" x14ac:dyDescent="0.2">
      <c r="N182" s="125"/>
      <c r="Q182" s="125"/>
      <c r="T182" s="125"/>
      <c r="W182" s="125"/>
      <c r="Z182" s="125"/>
      <c r="AC182" s="125"/>
      <c r="AF182" s="125"/>
      <c r="AI182" s="125"/>
      <c r="AL182" s="125"/>
    </row>
  </sheetData>
  <sheetProtection algorithmName="SHA-512" hashValue="a8ncE/VBl3+4LF1xrLB6PI4c/06kZC0cfiFXp6GiuzWu+WKScyLlAFMXUyR4n9sw0Bf841hba/ZbHfUrYBSxrA==" saltValue="hg1I9YP8NjFlnOAmAho1s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B4" sqref="B4"/>
    </sheetView>
  </sheetViews>
  <sheetFormatPr defaultRowHeight="14.25" x14ac:dyDescent="0.2"/>
  <cols>
    <col min="5" max="5" width="11.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</vt:lpstr>
      <vt:lpstr>Features</vt:lpstr>
      <vt:lpstr>Sheet2</vt:lpstr>
      <vt:lpstr>Sheet3</vt:lpstr>
    </vt:vector>
  </TitlesOfParts>
  <Company>CQG,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2011-11-22T23:39:08Z</dcterms:created>
  <dcterms:modified xsi:type="dcterms:W3CDTF">2021-03-31T16:17:56Z</dcterms:modified>
</cp:coreProperties>
</file>