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4130"/>
  </bookViews>
  <sheets>
    <sheet name="Main" sheetId="1" r:id="rId1"/>
    <sheet name="Symbol1" sheetId="2" r:id="rId2"/>
    <sheet name="Symbol2" sheetId="5" r:id="rId3"/>
    <sheet name="Symbol3" sheetId="6" r:id="rId4"/>
  </sheets>
  <calcPr calcId="162913"/>
</workbook>
</file>

<file path=xl/calcChain.xml><?xml version="1.0" encoding="utf-8"?>
<calcChain xmlns="http://schemas.openxmlformats.org/spreadsheetml/2006/main">
  <c r="AB44" i="5" l="1"/>
  <c r="S44" i="1"/>
  <c r="C7" i="6" l="1"/>
  <c r="L4" i="6"/>
  <c r="L3" i="6"/>
  <c r="A1" i="6"/>
  <c r="C7" i="5"/>
  <c r="C8" i="5" s="1"/>
  <c r="L4" i="5"/>
  <c r="L3" i="5"/>
  <c r="A1" i="5"/>
  <c r="X3" i="6"/>
  <c r="X3" i="5"/>
  <c r="X3" i="2"/>
  <c r="AE1" i="6"/>
  <c r="AE1" i="5"/>
  <c r="D2" i="6" l="1"/>
  <c r="A2" i="6" s="1"/>
  <c r="C8" i="6"/>
  <c r="D2" i="5"/>
  <c r="A2" i="5" s="1"/>
  <c r="C9" i="5"/>
  <c r="A1" i="2"/>
  <c r="A5" i="6" l="1"/>
  <c r="C9" i="6"/>
  <c r="C10" i="5"/>
  <c r="A5" i="5"/>
  <c r="L4" i="2"/>
  <c r="L3" i="2"/>
  <c r="C10" i="6" l="1"/>
  <c r="C11" i="5"/>
  <c r="D2" i="2"/>
  <c r="A2" i="2" s="1"/>
  <c r="J44" i="1"/>
  <c r="C11" i="6" l="1"/>
  <c r="C12" i="5"/>
  <c r="A5" i="2"/>
  <c r="C12" i="6" l="1"/>
  <c r="C13" i="5"/>
  <c r="C7" i="2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F13" i="1"/>
  <c r="C15" i="1"/>
  <c r="B22" i="1"/>
  <c r="E36" i="1"/>
  <c r="C19" i="1"/>
  <c r="H38" i="1"/>
  <c r="F18" i="1"/>
  <c r="D29" i="1"/>
  <c r="H20" i="1"/>
  <c r="C37" i="1"/>
  <c r="G17" i="1"/>
  <c r="C34" i="1"/>
  <c r="F29" i="1"/>
  <c r="G27" i="1"/>
  <c r="F26" i="1"/>
  <c r="F14" i="1"/>
  <c r="F20" i="1"/>
  <c r="G23" i="1"/>
  <c r="D10" i="1"/>
  <c r="E37" i="1"/>
  <c r="F8" i="1"/>
  <c r="G8" i="1"/>
  <c r="C20" i="1"/>
  <c r="E43" i="1"/>
  <c r="B16" i="1"/>
  <c r="B24" i="1"/>
  <c r="C6" i="1"/>
  <c r="B42" i="1"/>
  <c r="D26" i="1"/>
  <c r="F33" i="1"/>
  <c r="C42" i="1"/>
  <c r="D27" i="1"/>
  <c r="B29" i="1"/>
  <c r="C14" i="1"/>
  <c r="E27" i="1"/>
  <c r="D6" i="1"/>
  <c r="F34" i="1"/>
  <c r="E34" i="1"/>
  <c r="D42" i="1"/>
  <c r="B18" i="1"/>
  <c r="C29" i="1"/>
  <c r="C26" i="1"/>
  <c r="G31" i="1"/>
  <c r="H7" i="1"/>
  <c r="C11" i="1"/>
  <c r="E35" i="1"/>
  <c r="F38" i="1"/>
  <c r="H23" i="1"/>
  <c r="E40" i="1"/>
  <c r="H33" i="1"/>
  <c r="G42" i="1"/>
  <c r="B19" i="1"/>
  <c r="H15" i="1"/>
  <c r="B20" i="1"/>
  <c r="F27" i="1"/>
  <c r="C30" i="1"/>
  <c r="E10" i="1"/>
  <c r="D33" i="1"/>
  <c r="G16" i="1"/>
  <c r="D41" i="1"/>
  <c r="C10" i="1"/>
  <c r="E23" i="1"/>
  <c r="G24" i="1"/>
  <c r="B41" i="1"/>
  <c r="C43" i="1"/>
  <c r="D35" i="1"/>
  <c r="C12" i="1"/>
  <c r="F11" i="1"/>
  <c r="E33" i="1"/>
  <c r="C24" i="1"/>
  <c r="B31" i="1"/>
  <c r="B25" i="1"/>
  <c r="H32" i="1"/>
  <c r="D39" i="1"/>
  <c r="D19" i="1"/>
  <c r="C36" i="1"/>
  <c r="H13" i="1"/>
  <c r="F28" i="1"/>
  <c r="H28" i="1"/>
  <c r="H21" i="1"/>
  <c r="B38" i="1"/>
  <c r="H37" i="1"/>
  <c r="B35" i="1"/>
  <c r="G37" i="1"/>
  <c r="G36" i="1"/>
  <c r="D14" i="1"/>
  <c r="F22" i="1"/>
  <c r="E17" i="1"/>
  <c r="G10" i="1"/>
  <c r="F21" i="1"/>
  <c r="D13" i="1"/>
  <c r="B33" i="1"/>
  <c r="G11" i="1"/>
  <c r="G29" i="1"/>
  <c r="D22" i="1"/>
  <c r="F30" i="1"/>
  <c r="G38" i="1"/>
  <c r="G6" i="1"/>
  <c r="H24" i="1"/>
  <c r="H11" i="1"/>
  <c r="H10" i="1"/>
  <c r="H27" i="1"/>
  <c r="B17" i="1"/>
  <c r="E12" i="1"/>
  <c r="B39" i="1"/>
  <c r="G13" i="1"/>
  <c r="F40" i="1"/>
  <c r="H43" i="1"/>
  <c r="E20" i="1"/>
  <c r="B23" i="1"/>
  <c r="E29" i="1"/>
  <c r="C16" i="1"/>
  <c r="E14" i="1"/>
  <c r="E11" i="1"/>
  <c r="B27" i="1"/>
  <c r="D38" i="1"/>
  <c r="F24" i="1"/>
  <c r="E30" i="1"/>
  <c r="E25" i="1"/>
  <c r="C22" i="1"/>
  <c r="B37" i="1"/>
  <c r="D9" i="1"/>
  <c r="D36" i="1"/>
  <c r="F39" i="1"/>
  <c r="C32" i="1"/>
  <c r="E31" i="1"/>
  <c r="G43" i="1"/>
  <c r="H39" i="1"/>
  <c r="C38" i="1"/>
  <c r="D17" i="1"/>
  <c r="C39" i="1"/>
  <c r="D30" i="1"/>
  <c r="G40" i="1"/>
  <c r="E13" i="1"/>
  <c r="B10" i="1"/>
  <c r="F9" i="1"/>
  <c r="E7" i="1"/>
  <c r="E32" i="1"/>
  <c r="E41" i="1"/>
  <c r="D7" i="1"/>
  <c r="F15" i="1"/>
  <c r="D28" i="1"/>
  <c r="C21" i="1"/>
  <c r="B11" i="1"/>
  <c r="G32" i="1"/>
  <c r="F16" i="1"/>
  <c r="D31" i="1"/>
  <c r="C17" i="1"/>
  <c r="G26" i="1"/>
  <c r="E22" i="1"/>
  <c r="C7" i="1"/>
  <c r="C41" i="1"/>
  <c r="D16" i="1"/>
  <c r="H6" i="1"/>
  <c r="F17" i="1"/>
  <c r="F6" i="1"/>
  <c r="E26" i="1"/>
  <c r="F36" i="1"/>
  <c r="H12" i="1"/>
  <c r="B8" i="1"/>
  <c r="D18" i="1"/>
  <c r="C25" i="1"/>
  <c r="H8" i="1"/>
  <c r="C27" i="1"/>
  <c r="E18" i="1"/>
  <c r="F37" i="1"/>
  <c r="E19" i="1"/>
  <c r="G41" i="1"/>
  <c r="B12" i="1"/>
  <c r="H41" i="1"/>
  <c r="D32" i="1"/>
  <c r="C40" i="1"/>
  <c r="C35" i="1"/>
  <c r="H31" i="1"/>
  <c r="H9" i="1"/>
  <c r="D37" i="1"/>
  <c r="G35" i="1"/>
  <c r="D12" i="1"/>
  <c r="H40" i="1"/>
  <c r="F42" i="1"/>
  <c r="D23" i="1"/>
  <c r="B43" i="1"/>
  <c r="B9" i="1"/>
  <c r="B7" i="1"/>
  <c r="H14" i="1"/>
  <c r="D8" i="1"/>
  <c r="C18" i="1"/>
  <c r="H29" i="1"/>
  <c r="C23" i="1"/>
  <c r="G21" i="1"/>
  <c r="E39" i="1"/>
  <c r="F31" i="1"/>
  <c r="D21" i="1"/>
  <c r="F41" i="1"/>
  <c r="G30" i="1"/>
  <c r="G20" i="1"/>
  <c r="F12" i="1"/>
  <c r="D20" i="1"/>
  <c r="E9" i="1"/>
  <c r="E21" i="1"/>
  <c r="H17" i="1"/>
  <c r="G25" i="1"/>
  <c r="B30" i="1"/>
  <c r="H34" i="1"/>
  <c r="F10" i="1"/>
  <c r="C8" i="1"/>
  <c r="B13" i="1"/>
  <c r="H16" i="1"/>
  <c r="E6" i="1"/>
  <c r="D34" i="1"/>
  <c r="B21" i="1"/>
  <c r="H18" i="1"/>
  <c r="D40" i="1"/>
  <c r="E24" i="1"/>
  <c r="H36" i="1"/>
  <c r="F7" i="1"/>
  <c r="D24" i="1"/>
  <c r="D25" i="1"/>
  <c r="G12" i="1"/>
  <c r="C13" i="1"/>
  <c r="H35" i="1"/>
  <c r="E8" i="1"/>
  <c r="C9" i="1"/>
  <c r="B6" i="1"/>
  <c r="B36" i="1"/>
  <c r="G7" i="1"/>
  <c r="D11" i="1"/>
  <c r="B32" i="1"/>
  <c r="C33" i="1"/>
  <c r="B26" i="1"/>
  <c r="B14" i="1"/>
  <c r="D43" i="1"/>
  <c r="C31" i="1"/>
  <c r="E16" i="1"/>
  <c r="B15" i="1"/>
  <c r="F35" i="1"/>
  <c r="F32" i="1"/>
  <c r="G19" i="1"/>
  <c r="H22" i="1"/>
  <c r="G22" i="1"/>
  <c r="G9" i="1"/>
  <c r="F25" i="1"/>
  <c r="G28" i="1"/>
  <c r="E42" i="1"/>
  <c r="F19" i="1"/>
  <c r="D15" i="1"/>
  <c r="F43" i="1"/>
  <c r="B34" i="1"/>
  <c r="G39" i="1"/>
  <c r="F23" i="1"/>
  <c r="E15" i="1"/>
  <c r="H26" i="1"/>
  <c r="H42" i="1"/>
  <c r="E38" i="1"/>
  <c r="B40" i="1"/>
  <c r="H19" i="1"/>
  <c r="G18" i="1"/>
  <c r="B28" i="1"/>
  <c r="C28" i="1"/>
  <c r="G33" i="1"/>
  <c r="G14" i="1"/>
  <c r="G15" i="1"/>
  <c r="E28" i="1"/>
  <c r="H30" i="1"/>
  <c r="G34" i="1"/>
  <c r="H25" i="1"/>
  <c r="AE1" i="2"/>
  <c r="V1" i="1"/>
  <c r="F12" i="6" l="1"/>
  <c r="E22" i="6"/>
  <c r="D16" i="6"/>
  <c r="A16" i="6"/>
  <c r="D24" i="6"/>
  <c r="A24" i="6"/>
  <c r="I9" i="6"/>
  <c r="F22" i="6"/>
  <c r="I26" i="6"/>
  <c r="E8" i="6"/>
  <c r="E39" i="6"/>
  <c r="J23" i="6"/>
  <c r="F33" i="6"/>
  <c r="I38" i="6"/>
  <c r="H14" i="6"/>
  <c r="D13" i="6"/>
  <c r="A13" i="6"/>
  <c r="E26" i="6"/>
  <c r="F17" i="6"/>
  <c r="J17" i="6"/>
  <c r="D28" i="6"/>
  <c r="A28" i="6"/>
  <c r="J37" i="6"/>
  <c r="J22" i="6"/>
  <c r="E9" i="6"/>
  <c r="G9" i="6"/>
  <c r="E36" i="6"/>
  <c r="H16" i="6"/>
  <c r="A25" i="6"/>
  <c r="D25" i="6"/>
  <c r="G27" i="6"/>
  <c r="F29" i="6"/>
  <c r="D33" i="6"/>
  <c r="A33" i="6"/>
  <c r="H13" i="6"/>
  <c r="I39" i="6"/>
  <c r="H33" i="6"/>
  <c r="F35" i="6"/>
  <c r="E6" i="6"/>
  <c r="H35" i="6"/>
  <c r="J15" i="6"/>
  <c r="G7" i="6"/>
  <c r="E28" i="6"/>
  <c r="G42" i="6"/>
  <c r="G25" i="6"/>
  <c r="E20" i="6"/>
  <c r="G41" i="6"/>
  <c r="H6" i="6"/>
  <c r="J40" i="6"/>
  <c r="E32" i="6"/>
  <c r="F15" i="6"/>
  <c r="H9" i="6"/>
  <c r="E16" i="6"/>
  <c r="H28" i="6"/>
  <c r="E21" i="6"/>
  <c r="H20" i="6"/>
  <c r="F39" i="6"/>
  <c r="A27" i="6"/>
  <c r="D27" i="6"/>
  <c r="F8" i="6"/>
  <c r="J38" i="6"/>
  <c r="G19" i="6"/>
  <c r="I19" i="6"/>
  <c r="H19" i="6"/>
  <c r="J35" i="6"/>
  <c r="E31" i="6"/>
  <c r="A30" i="6"/>
  <c r="D30" i="6"/>
  <c r="F42" i="6"/>
  <c r="G14" i="6"/>
  <c r="I34" i="6"/>
  <c r="F9" i="6"/>
  <c r="J29" i="6"/>
  <c r="I23" i="6"/>
  <c r="I31" i="6"/>
  <c r="A8" i="6"/>
  <c r="D8" i="6"/>
  <c r="J25" i="6"/>
  <c r="G34" i="6"/>
  <c r="D36" i="6"/>
  <c r="A36" i="6"/>
  <c r="G29" i="6"/>
  <c r="J36" i="6"/>
  <c r="I27" i="6"/>
  <c r="D17" i="6"/>
  <c r="A17" i="6"/>
  <c r="G16" i="6"/>
  <c r="F28" i="6"/>
  <c r="H15" i="6"/>
  <c r="J43" i="6"/>
  <c r="F6" i="6"/>
  <c r="J16" i="6"/>
  <c r="I43" i="6"/>
  <c r="J32" i="6"/>
  <c r="H7" i="6"/>
  <c r="E35" i="6"/>
  <c r="F32" i="6"/>
  <c r="A34" i="6"/>
  <c r="D34" i="6"/>
  <c r="J14" i="6"/>
  <c r="D43" i="6"/>
  <c r="A43" i="6"/>
  <c r="F25" i="6"/>
  <c r="H37" i="6"/>
  <c r="I7" i="6"/>
  <c r="G33" i="6"/>
  <c r="G18" i="6"/>
  <c r="F16" i="6"/>
  <c r="G32" i="6"/>
  <c r="F19" i="6"/>
  <c r="J12" i="6"/>
  <c r="J41" i="6"/>
  <c r="E18" i="6"/>
  <c r="E14" i="6"/>
  <c r="E17" i="6"/>
  <c r="G22" i="6"/>
  <c r="J21" i="6"/>
  <c r="I20" i="6"/>
  <c r="A7" i="6"/>
  <c r="D7" i="6"/>
  <c r="E29" i="6"/>
  <c r="G24" i="6"/>
  <c r="J18" i="6"/>
  <c r="J42" i="6"/>
  <c r="I21" i="6"/>
  <c r="G21" i="6"/>
  <c r="F11" i="6"/>
  <c r="I18" i="6"/>
  <c r="J9" i="6"/>
  <c r="F14" i="6"/>
  <c r="F40" i="6"/>
  <c r="A9" i="6"/>
  <c r="D9" i="6"/>
  <c r="F20" i="6"/>
  <c r="I14" i="6"/>
  <c r="H29" i="6"/>
  <c r="H38" i="6"/>
  <c r="I40" i="6"/>
  <c r="H21" i="6"/>
  <c r="H24" i="6"/>
  <c r="D18" i="6"/>
  <c r="A18" i="6"/>
  <c r="H42" i="6"/>
  <c r="E13" i="6"/>
  <c r="G10" i="6"/>
  <c r="A42" i="6"/>
  <c r="D42" i="6"/>
  <c r="D32" i="6"/>
  <c r="A32" i="6"/>
  <c r="G36" i="6"/>
  <c r="J10" i="6"/>
  <c r="H34" i="6"/>
  <c r="I28" i="6"/>
  <c r="E15" i="6"/>
  <c r="I42" i="6"/>
  <c r="J13" i="6"/>
  <c r="H12" i="6"/>
  <c r="G35" i="6"/>
  <c r="A19" i="6"/>
  <c r="D19" i="6"/>
  <c r="H10" i="6"/>
  <c r="G12" i="6"/>
  <c r="I24" i="6"/>
  <c r="I32" i="6"/>
  <c r="E23" i="6"/>
  <c r="F31" i="6"/>
  <c r="G40" i="6"/>
  <c r="I37" i="6"/>
  <c r="F43" i="6"/>
  <c r="A40" i="6"/>
  <c r="D40" i="6"/>
  <c r="J33" i="6"/>
  <c r="D31" i="6"/>
  <c r="A31" i="6"/>
  <c r="I36" i="6"/>
  <c r="F27" i="6"/>
  <c r="I16" i="6"/>
  <c r="E10" i="6"/>
  <c r="F36" i="6"/>
  <c r="E37" i="6"/>
  <c r="E24" i="6"/>
  <c r="E25" i="6"/>
  <c r="H36" i="6"/>
  <c r="I41" i="6"/>
  <c r="I10" i="6"/>
  <c r="G43" i="6"/>
  <c r="E38" i="6"/>
  <c r="G15" i="6"/>
  <c r="D39" i="6"/>
  <c r="A39" i="6"/>
  <c r="G30" i="6"/>
  <c r="A22" i="6"/>
  <c r="D22" i="6"/>
  <c r="E40" i="6"/>
  <c r="J7" i="6"/>
  <c r="E42" i="6"/>
  <c r="J26" i="6"/>
  <c r="H43" i="6"/>
  <c r="D21" i="6"/>
  <c r="A21" i="6"/>
  <c r="E11" i="6"/>
  <c r="H17" i="6"/>
  <c r="I33" i="6"/>
  <c r="D35" i="6"/>
  <c r="A35" i="6"/>
  <c r="H25" i="6"/>
  <c r="G38" i="6"/>
  <c r="J28" i="6"/>
  <c r="D38" i="6"/>
  <c r="A38" i="6"/>
  <c r="D10" i="6"/>
  <c r="A10" i="6"/>
  <c r="J39" i="6"/>
  <c r="I30" i="6"/>
  <c r="I13" i="6"/>
  <c r="F18" i="6"/>
  <c r="H26" i="6"/>
  <c r="H8" i="6"/>
  <c r="I12" i="6"/>
  <c r="G31" i="6"/>
  <c r="E34" i="6"/>
  <c r="J19" i="6"/>
  <c r="G23" i="6"/>
  <c r="F41" i="6"/>
  <c r="G20" i="6"/>
  <c r="E41" i="6"/>
  <c r="F38" i="6"/>
  <c r="F7" i="6"/>
  <c r="G11" i="6"/>
  <c r="J27" i="6"/>
  <c r="E43" i="6"/>
  <c r="F13" i="6"/>
  <c r="A14" i="6"/>
  <c r="D14" i="6"/>
  <c r="H18" i="6"/>
  <c r="G39" i="6"/>
  <c r="I15" i="6"/>
  <c r="G8" i="6"/>
  <c r="E27" i="6"/>
  <c r="F37" i="6"/>
  <c r="H31" i="6"/>
  <c r="I8" i="6"/>
  <c r="J11" i="6"/>
  <c r="J8" i="6"/>
  <c r="H22" i="6"/>
  <c r="D23" i="6"/>
  <c r="A23" i="6"/>
  <c r="J20" i="6"/>
  <c r="F26" i="6"/>
  <c r="I22" i="6"/>
  <c r="J34" i="6"/>
  <c r="I25" i="6"/>
  <c r="A41" i="6"/>
  <c r="D41" i="6"/>
  <c r="F34" i="6"/>
  <c r="E30" i="6"/>
  <c r="F23" i="6"/>
  <c r="H41" i="6"/>
  <c r="G28" i="6"/>
  <c r="H23" i="6"/>
  <c r="D15" i="6"/>
  <c r="A15" i="6"/>
  <c r="E12" i="6"/>
  <c r="J24" i="6"/>
  <c r="G26" i="6"/>
  <c r="D37" i="6"/>
  <c r="A37" i="6"/>
  <c r="J30" i="6"/>
  <c r="E7" i="6"/>
  <c r="I6" i="6"/>
  <c r="H27" i="6"/>
  <c r="J6" i="6"/>
  <c r="G6" i="6"/>
  <c r="H40" i="6"/>
  <c r="D12" i="6"/>
  <c r="A12" i="6"/>
  <c r="D20" i="6"/>
  <c r="A20" i="6"/>
  <c r="J31" i="6"/>
  <c r="G37" i="6"/>
  <c r="G17" i="6"/>
  <c r="H11" i="6"/>
  <c r="H39" i="6"/>
  <c r="H30" i="6"/>
  <c r="E33" i="6"/>
  <c r="A11" i="6"/>
  <c r="D11" i="6"/>
  <c r="A6" i="6"/>
  <c r="B6" i="6" s="1"/>
  <c r="D6" i="6"/>
  <c r="F10" i="6"/>
  <c r="F24" i="6"/>
  <c r="I11" i="6"/>
  <c r="F21" i="6"/>
  <c r="I17" i="6"/>
  <c r="I35" i="6"/>
  <c r="F30" i="6"/>
  <c r="E19" i="6"/>
  <c r="G13" i="6"/>
  <c r="A29" i="6"/>
  <c r="D29" i="6"/>
  <c r="I29" i="6"/>
  <c r="D26" i="6"/>
  <c r="A26" i="6"/>
  <c r="H32" i="6"/>
  <c r="C13" i="6"/>
  <c r="F12" i="5"/>
  <c r="E22" i="5"/>
  <c r="D16" i="5"/>
  <c r="A16" i="5"/>
  <c r="A24" i="5"/>
  <c r="D24" i="5"/>
  <c r="I9" i="5"/>
  <c r="F22" i="5"/>
  <c r="I26" i="5"/>
  <c r="E8" i="5"/>
  <c r="E39" i="5"/>
  <c r="J23" i="5"/>
  <c r="F33" i="5"/>
  <c r="I38" i="5"/>
  <c r="H14" i="5"/>
  <c r="A13" i="5"/>
  <c r="D13" i="5"/>
  <c r="E26" i="5"/>
  <c r="F17" i="5"/>
  <c r="J17" i="5"/>
  <c r="A28" i="5"/>
  <c r="D28" i="5"/>
  <c r="J37" i="5"/>
  <c r="J22" i="5"/>
  <c r="E9" i="5"/>
  <c r="G9" i="5"/>
  <c r="E36" i="5"/>
  <c r="H16" i="5"/>
  <c r="A25" i="5"/>
  <c r="D25" i="5"/>
  <c r="G27" i="5"/>
  <c r="F29" i="5"/>
  <c r="A33" i="5"/>
  <c r="D33" i="5"/>
  <c r="H13" i="5"/>
  <c r="I39" i="5"/>
  <c r="H33" i="5"/>
  <c r="F35" i="5"/>
  <c r="E6" i="5"/>
  <c r="H35" i="5"/>
  <c r="J15" i="5"/>
  <c r="G7" i="5"/>
  <c r="E28" i="5"/>
  <c r="G42" i="5"/>
  <c r="G25" i="5"/>
  <c r="E20" i="5"/>
  <c r="G41" i="5"/>
  <c r="H6" i="5"/>
  <c r="J40" i="5"/>
  <c r="E32" i="5"/>
  <c r="F15" i="5"/>
  <c r="H9" i="5"/>
  <c r="E16" i="5"/>
  <c r="H28" i="5"/>
  <c r="E21" i="5"/>
  <c r="H20" i="5"/>
  <c r="F39" i="5"/>
  <c r="A27" i="5"/>
  <c r="D27" i="5"/>
  <c r="F8" i="5"/>
  <c r="J38" i="5"/>
  <c r="G19" i="5"/>
  <c r="I19" i="5"/>
  <c r="H19" i="5"/>
  <c r="J35" i="5"/>
  <c r="E31" i="5"/>
  <c r="A30" i="5"/>
  <c r="D30" i="5"/>
  <c r="F42" i="5"/>
  <c r="G14" i="5"/>
  <c r="I34" i="5"/>
  <c r="F9" i="5"/>
  <c r="J29" i="5"/>
  <c r="I23" i="5"/>
  <c r="I31" i="5"/>
  <c r="A8" i="5"/>
  <c r="D8" i="5"/>
  <c r="J25" i="5"/>
  <c r="G34" i="5"/>
  <c r="A36" i="5"/>
  <c r="D36" i="5"/>
  <c r="G29" i="5"/>
  <c r="J36" i="5"/>
  <c r="I27" i="5"/>
  <c r="A17" i="5"/>
  <c r="D17" i="5"/>
  <c r="G16" i="5"/>
  <c r="F28" i="5"/>
  <c r="H15" i="5"/>
  <c r="J43" i="5"/>
  <c r="F6" i="5"/>
  <c r="J16" i="5"/>
  <c r="I43" i="5"/>
  <c r="J32" i="5"/>
  <c r="H7" i="5"/>
  <c r="E35" i="5"/>
  <c r="F32" i="5"/>
  <c r="A34" i="5"/>
  <c r="D34" i="5"/>
  <c r="J14" i="5"/>
  <c r="D43" i="5"/>
  <c r="A43" i="5"/>
  <c r="F25" i="5"/>
  <c r="H37" i="5"/>
  <c r="I7" i="5"/>
  <c r="G33" i="5"/>
  <c r="G18" i="5"/>
  <c r="F16" i="5"/>
  <c r="G32" i="5"/>
  <c r="F19" i="5"/>
  <c r="J12" i="5"/>
  <c r="J41" i="5"/>
  <c r="E18" i="5"/>
  <c r="E14" i="5"/>
  <c r="E17" i="5"/>
  <c r="G22" i="5"/>
  <c r="J21" i="5"/>
  <c r="I20" i="5"/>
  <c r="A7" i="5"/>
  <c r="D7" i="5"/>
  <c r="E29" i="5"/>
  <c r="G24" i="5"/>
  <c r="J18" i="5"/>
  <c r="J42" i="5"/>
  <c r="I21" i="5"/>
  <c r="G21" i="5"/>
  <c r="F11" i="5"/>
  <c r="I18" i="5"/>
  <c r="J9" i="5"/>
  <c r="F14" i="5"/>
  <c r="F40" i="5"/>
  <c r="A9" i="5"/>
  <c r="D9" i="5"/>
  <c r="F20" i="5"/>
  <c r="I14" i="5"/>
  <c r="H29" i="5"/>
  <c r="H38" i="5"/>
  <c r="I40" i="5"/>
  <c r="H21" i="5"/>
  <c r="H24" i="5"/>
  <c r="A18" i="5"/>
  <c r="D18" i="5"/>
  <c r="H42" i="5"/>
  <c r="E13" i="5"/>
  <c r="G10" i="5"/>
  <c r="A42" i="5"/>
  <c r="D42" i="5"/>
  <c r="A32" i="5"/>
  <c r="D32" i="5"/>
  <c r="G36" i="5"/>
  <c r="J10" i="5"/>
  <c r="H34" i="5"/>
  <c r="I28" i="5"/>
  <c r="E15" i="5"/>
  <c r="I42" i="5"/>
  <c r="J13" i="5"/>
  <c r="H12" i="5"/>
  <c r="G35" i="5"/>
  <c r="A19" i="5"/>
  <c r="D19" i="5"/>
  <c r="H10" i="5"/>
  <c r="G12" i="5"/>
  <c r="I24" i="5"/>
  <c r="I32" i="5"/>
  <c r="E23" i="5"/>
  <c r="F31" i="5"/>
  <c r="G40" i="5"/>
  <c r="I37" i="5"/>
  <c r="F43" i="5"/>
  <c r="A40" i="5"/>
  <c r="D40" i="5"/>
  <c r="J33" i="5"/>
  <c r="A31" i="5"/>
  <c r="D31" i="5"/>
  <c r="I36" i="5"/>
  <c r="F27" i="5"/>
  <c r="I16" i="5"/>
  <c r="E10" i="5"/>
  <c r="F36" i="5"/>
  <c r="E37" i="5"/>
  <c r="E24" i="5"/>
  <c r="E25" i="5"/>
  <c r="H36" i="5"/>
  <c r="I41" i="5"/>
  <c r="I10" i="5"/>
  <c r="G43" i="5"/>
  <c r="E38" i="5"/>
  <c r="G15" i="5"/>
  <c r="A39" i="5"/>
  <c r="D39" i="5"/>
  <c r="G30" i="5"/>
  <c r="A22" i="5"/>
  <c r="D22" i="5"/>
  <c r="E40" i="5"/>
  <c r="J7" i="5"/>
  <c r="E42" i="5"/>
  <c r="J26" i="5"/>
  <c r="H43" i="5"/>
  <c r="A21" i="5"/>
  <c r="D21" i="5"/>
  <c r="E11" i="5"/>
  <c r="H17" i="5"/>
  <c r="I33" i="5"/>
  <c r="D35" i="5"/>
  <c r="A35" i="5"/>
  <c r="H25" i="5"/>
  <c r="G38" i="5"/>
  <c r="J28" i="5"/>
  <c r="A38" i="5"/>
  <c r="D38" i="5"/>
  <c r="D10" i="5"/>
  <c r="A10" i="5"/>
  <c r="J39" i="5"/>
  <c r="I30" i="5"/>
  <c r="I13" i="5"/>
  <c r="F18" i="5"/>
  <c r="H26" i="5"/>
  <c r="H8" i="5"/>
  <c r="I12" i="5"/>
  <c r="G31" i="5"/>
  <c r="E34" i="5"/>
  <c r="J19" i="5"/>
  <c r="G23" i="5"/>
  <c r="F41" i="5"/>
  <c r="G20" i="5"/>
  <c r="E41" i="5"/>
  <c r="F38" i="5"/>
  <c r="F7" i="5"/>
  <c r="G11" i="5"/>
  <c r="J27" i="5"/>
  <c r="E43" i="5"/>
  <c r="F13" i="5"/>
  <c r="A14" i="5"/>
  <c r="D14" i="5"/>
  <c r="H18" i="5"/>
  <c r="G39" i="5"/>
  <c r="I15" i="5"/>
  <c r="G8" i="5"/>
  <c r="E27" i="5"/>
  <c r="F37" i="5"/>
  <c r="H31" i="5"/>
  <c r="I8" i="5"/>
  <c r="J11" i="5"/>
  <c r="J8" i="5"/>
  <c r="H22" i="5"/>
  <c r="D23" i="5"/>
  <c r="A23" i="5"/>
  <c r="J20" i="5"/>
  <c r="F26" i="5"/>
  <c r="I22" i="5"/>
  <c r="J34" i="5"/>
  <c r="I25" i="5"/>
  <c r="A41" i="5"/>
  <c r="D41" i="5"/>
  <c r="F34" i="5"/>
  <c r="E30" i="5"/>
  <c r="F23" i="5"/>
  <c r="H41" i="5"/>
  <c r="G28" i="5"/>
  <c r="H23" i="5"/>
  <c r="A15" i="5"/>
  <c r="D15" i="5"/>
  <c r="E12" i="5"/>
  <c r="J24" i="5"/>
  <c r="G26" i="5"/>
  <c r="A37" i="5"/>
  <c r="D37" i="5"/>
  <c r="J30" i="5"/>
  <c r="E7" i="5"/>
  <c r="I6" i="5"/>
  <c r="H27" i="5"/>
  <c r="J6" i="5"/>
  <c r="G6" i="5"/>
  <c r="H40" i="5"/>
  <c r="A12" i="5"/>
  <c r="D12" i="5"/>
  <c r="A20" i="5"/>
  <c r="D20" i="5"/>
  <c r="J31" i="5"/>
  <c r="G37" i="5"/>
  <c r="G17" i="5"/>
  <c r="H11" i="5"/>
  <c r="H39" i="5"/>
  <c r="H30" i="5"/>
  <c r="E33" i="5"/>
  <c r="A11" i="5"/>
  <c r="D11" i="5"/>
  <c r="A6" i="5"/>
  <c r="B6" i="5" s="1"/>
  <c r="D6" i="5"/>
  <c r="F10" i="5"/>
  <c r="F24" i="5"/>
  <c r="I11" i="5"/>
  <c r="F21" i="5"/>
  <c r="I17" i="5"/>
  <c r="I35" i="5"/>
  <c r="F30" i="5"/>
  <c r="E19" i="5"/>
  <c r="G13" i="5"/>
  <c r="D29" i="5"/>
  <c r="A29" i="5"/>
  <c r="I29" i="5"/>
  <c r="A26" i="5"/>
  <c r="D26" i="5"/>
  <c r="H32" i="5"/>
  <c r="C14" i="5"/>
  <c r="A7" i="2"/>
  <c r="A43" i="2"/>
  <c r="A42" i="2"/>
  <c r="A27" i="2"/>
  <c r="A39" i="2"/>
  <c r="A26" i="2"/>
  <c r="A28" i="2"/>
  <c r="A40" i="2"/>
  <c r="A18" i="2"/>
  <c r="A31" i="2"/>
  <c r="A24" i="2"/>
  <c r="A17" i="2"/>
  <c r="A37" i="2"/>
  <c r="A12" i="2"/>
  <c r="A32" i="2"/>
  <c r="A6" i="2"/>
  <c r="A34" i="2"/>
  <c r="A19" i="2"/>
  <c r="A15" i="2"/>
  <c r="A41" i="2"/>
  <c r="A25" i="2"/>
  <c r="A38" i="2"/>
  <c r="A35" i="2"/>
  <c r="A36" i="2"/>
  <c r="A20" i="2"/>
  <c r="A9" i="2"/>
  <c r="A29" i="2"/>
  <c r="A30" i="2"/>
  <c r="A21" i="2"/>
  <c r="A16" i="2"/>
  <c r="A11" i="2"/>
  <c r="A23" i="2"/>
  <c r="A22" i="2"/>
  <c r="A13" i="2"/>
  <c r="A10" i="2"/>
  <c r="A8" i="2"/>
  <c r="A33" i="2"/>
  <c r="A14" i="2"/>
  <c r="G42" i="2"/>
  <c r="G19" i="2"/>
  <c r="E13" i="2"/>
  <c r="I40" i="2"/>
  <c r="H39" i="2"/>
  <c r="H17" i="2"/>
  <c r="I30" i="2"/>
  <c r="F17" i="2"/>
  <c r="H37" i="2"/>
  <c r="G14" i="2"/>
  <c r="J8" i="2"/>
  <c r="G6" i="2"/>
  <c r="G21" i="2"/>
  <c r="F23" i="2"/>
  <c r="H19" i="2"/>
  <c r="E21" i="2"/>
  <c r="I16" i="2"/>
  <c r="E26" i="2"/>
  <c r="H43" i="2"/>
  <c r="E41" i="2"/>
  <c r="G13" i="2"/>
  <c r="J22" i="2"/>
  <c r="E35" i="2"/>
  <c r="J32" i="2"/>
  <c r="E22" i="2"/>
  <c r="E37" i="2"/>
  <c r="G10" i="2"/>
  <c r="G41" i="2"/>
  <c r="H25" i="2"/>
  <c r="E30" i="2"/>
  <c r="I25" i="2"/>
  <c r="I23" i="2"/>
  <c r="H20" i="2"/>
  <c r="E33" i="2"/>
  <c r="E24" i="2"/>
  <c r="J33" i="2"/>
  <c r="E15" i="2"/>
  <c r="F22" i="2"/>
  <c r="E43" i="2"/>
  <c r="J25" i="2"/>
  <c r="J29" i="2"/>
  <c r="H9" i="2"/>
  <c r="J21" i="2"/>
  <c r="G34" i="2"/>
  <c r="F42" i="2"/>
  <c r="H24" i="2"/>
  <c r="F28" i="2"/>
  <c r="J10" i="2"/>
  <c r="J38" i="2"/>
  <c r="E28" i="2"/>
  <c r="J20" i="2"/>
  <c r="H38" i="2"/>
  <c r="I14" i="2"/>
  <c r="F6" i="2"/>
  <c r="I18" i="2"/>
  <c r="J19" i="2"/>
  <c r="I20" i="2"/>
  <c r="J41" i="2"/>
  <c r="I42" i="2"/>
  <c r="F24" i="2"/>
  <c r="F9" i="2"/>
  <c r="E7" i="2"/>
  <c r="H30" i="2"/>
  <c r="E42" i="2"/>
  <c r="F34" i="2"/>
  <c r="F16" i="2"/>
  <c r="G38" i="2"/>
  <c r="H29" i="2"/>
  <c r="I12" i="2"/>
  <c r="E40" i="2"/>
  <c r="J15" i="2"/>
  <c r="I24" i="2"/>
  <c r="F8" i="2"/>
  <c r="E36" i="2"/>
  <c r="I11" i="2"/>
  <c r="E27" i="2"/>
  <c r="J9" i="2"/>
  <c r="E23" i="2"/>
  <c r="J37" i="2"/>
  <c r="I36" i="2"/>
  <c r="J14" i="2"/>
  <c r="H18" i="2"/>
  <c r="F10" i="2"/>
  <c r="F19" i="2"/>
  <c r="F38" i="2"/>
  <c r="G7" i="2"/>
  <c r="I31" i="2"/>
  <c r="F30" i="2"/>
  <c r="H27" i="2"/>
  <c r="I7" i="2"/>
  <c r="F33" i="2"/>
  <c r="I13" i="2"/>
  <c r="E6" i="2"/>
  <c r="F11" i="2"/>
  <c r="F35" i="2"/>
  <c r="E38" i="2"/>
  <c r="J34" i="2"/>
  <c r="H34" i="2"/>
  <c r="H42" i="2"/>
  <c r="H10" i="2"/>
  <c r="J31" i="2"/>
  <c r="I37" i="2"/>
  <c r="G11" i="2"/>
  <c r="H41" i="2"/>
  <c r="G18" i="2"/>
  <c r="E32" i="2"/>
  <c r="I33" i="2"/>
  <c r="H28" i="2"/>
  <c r="H40" i="2"/>
  <c r="I10" i="2"/>
  <c r="F29" i="2"/>
  <c r="J42" i="2"/>
  <c r="H13" i="2"/>
  <c r="G28" i="2"/>
  <c r="G8" i="2"/>
  <c r="J40" i="2"/>
  <c r="E19" i="2"/>
  <c r="E25" i="2"/>
  <c r="E20" i="2"/>
  <c r="I39" i="2"/>
  <c r="J16" i="2"/>
  <c r="G40" i="2"/>
  <c r="G17" i="2"/>
  <c r="F26" i="2"/>
  <c r="F21" i="2"/>
  <c r="I28" i="2"/>
  <c r="J24" i="2"/>
  <c r="J11" i="2"/>
  <c r="G20" i="2"/>
  <c r="I41" i="2"/>
  <c r="G43" i="2"/>
  <c r="J17" i="2"/>
  <c r="E8" i="2"/>
  <c r="E16" i="2"/>
  <c r="I38" i="2"/>
  <c r="F12" i="2"/>
  <c r="G30" i="2"/>
  <c r="G35" i="2"/>
  <c r="F14" i="2"/>
  <c r="I29" i="2"/>
  <c r="H8" i="2"/>
  <c r="F43" i="2"/>
  <c r="I8" i="2"/>
  <c r="I19" i="2"/>
  <c r="E9" i="2"/>
  <c r="H6" i="2"/>
  <c r="E18" i="2"/>
  <c r="J35" i="2"/>
  <c r="G12" i="2"/>
  <c r="H31" i="2"/>
  <c r="H32" i="2"/>
  <c r="F25" i="2"/>
  <c r="J28" i="2"/>
  <c r="G24" i="2"/>
  <c r="I21" i="2"/>
  <c r="G22" i="2"/>
  <c r="G15" i="2"/>
  <c r="E10" i="2"/>
  <c r="J26" i="2"/>
  <c r="F39" i="2"/>
  <c r="F27" i="2"/>
  <c r="F20" i="2"/>
  <c r="F37" i="2"/>
  <c r="E39" i="2"/>
  <c r="I35" i="2"/>
  <c r="J27" i="2"/>
  <c r="G32" i="2"/>
  <c r="E17" i="2"/>
  <c r="I15" i="2"/>
  <c r="J6" i="2"/>
  <c r="I9" i="2"/>
  <c r="I43" i="2"/>
  <c r="H22" i="2"/>
  <c r="J7" i="2"/>
  <c r="E29" i="2"/>
  <c r="H14" i="2"/>
  <c r="H33" i="2"/>
  <c r="H21" i="2"/>
  <c r="E11" i="2"/>
  <c r="H36" i="2"/>
  <c r="H11" i="2"/>
  <c r="I26" i="2"/>
  <c r="E12" i="2"/>
  <c r="F15" i="2"/>
  <c r="G9" i="2"/>
  <c r="I27" i="2"/>
  <c r="G37" i="2"/>
  <c r="H26" i="2"/>
  <c r="I17" i="2"/>
  <c r="I22" i="2"/>
  <c r="G39" i="2"/>
  <c r="G25" i="2"/>
  <c r="I6" i="2"/>
  <c r="G16" i="2"/>
  <c r="G23" i="2"/>
  <c r="H23" i="2"/>
  <c r="F7" i="2"/>
  <c r="H15" i="2"/>
  <c r="F18" i="2"/>
  <c r="H16" i="2"/>
  <c r="F36" i="2"/>
  <c r="F31" i="2"/>
  <c r="H35" i="2"/>
  <c r="J39" i="2"/>
  <c r="G36" i="2"/>
  <c r="F13" i="2"/>
  <c r="G26" i="2"/>
  <c r="I32" i="2"/>
  <c r="J23" i="2"/>
  <c r="J30" i="2"/>
  <c r="G31" i="2"/>
  <c r="G29" i="2"/>
  <c r="G27" i="2"/>
  <c r="E14" i="2"/>
  <c r="I34" i="2"/>
  <c r="F40" i="2"/>
  <c r="J12" i="2"/>
  <c r="F41" i="2"/>
  <c r="G33" i="2"/>
  <c r="J43" i="2"/>
  <c r="E31" i="2"/>
  <c r="J18" i="2"/>
  <c r="J13" i="2"/>
  <c r="H7" i="2"/>
  <c r="J36" i="2"/>
  <c r="H12" i="2"/>
  <c r="F32" i="2"/>
  <c r="E34" i="2"/>
  <c r="D38" i="2"/>
  <c r="D39" i="2"/>
  <c r="D31" i="2"/>
  <c r="D7" i="2"/>
  <c r="D11" i="2"/>
  <c r="D33" i="2"/>
  <c r="D29" i="2"/>
  <c r="D9" i="2"/>
  <c r="D16" i="2"/>
  <c r="D42" i="2"/>
  <c r="D8" i="2"/>
  <c r="D24" i="2"/>
  <c r="D22" i="2"/>
  <c r="D27" i="2"/>
  <c r="D28" i="2"/>
  <c r="D34" i="2"/>
  <c r="D41" i="2"/>
  <c r="D30" i="2"/>
  <c r="D19" i="2"/>
  <c r="D43" i="2"/>
  <c r="D40" i="2"/>
  <c r="D32" i="2"/>
  <c r="D14" i="2"/>
  <c r="D36" i="2"/>
  <c r="D21" i="2"/>
  <c r="D15" i="2"/>
  <c r="D26" i="2"/>
  <c r="D12" i="2"/>
  <c r="D18" i="2"/>
  <c r="D17" i="2"/>
  <c r="D35" i="2"/>
  <c r="D37" i="2"/>
  <c r="D25" i="2"/>
  <c r="D20" i="2"/>
  <c r="D23" i="2"/>
  <c r="D13" i="2"/>
  <c r="D10" i="2"/>
  <c r="D6" i="2"/>
  <c r="F5" i="1"/>
  <c r="H5" i="1"/>
  <c r="G5" i="1"/>
  <c r="S10" i="1"/>
  <c r="R20" i="1"/>
  <c r="M14" i="1"/>
  <c r="K14" i="1"/>
  <c r="U31" i="1"/>
  <c r="V34" i="1"/>
  <c r="R19" i="1"/>
  <c r="R17" i="1"/>
  <c r="L30" i="1"/>
  <c r="K37" i="1"/>
  <c r="K19" i="1"/>
  <c r="N11" i="1"/>
  <c r="L26" i="1"/>
  <c r="M32" i="1"/>
  <c r="U30" i="1"/>
  <c r="V22" i="1"/>
  <c r="V25" i="1"/>
  <c r="R6" i="1"/>
  <c r="M24" i="1"/>
  <c r="S29" i="1"/>
  <c r="W32" i="1"/>
  <c r="V15" i="1"/>
  <c r="I8" i="1"/>
  <c r="R9" i="1"/>
  <c r="L9" i="1"/>
  <c r="U35" i="1"/>
  <c r="M20" i="1"/>
  <c r="S6" i="1"/>
  <c r="M17" i="1"/>
  <c r="S18" i="1"/>
  <c r="T26" i="1"/>
  <c r="T21" i="1"/>
  <c r="W39" i="1"/>
  <c r="M19" i="1"/>
  <c r="W10" i="1"/>
  <c r="I39" i="1"/>
  <c r="K30" i="1"/>
  <c r="S17" i="1"/>
  <c r="I13" i="1"/>
  <c r="Q23" i="1"/>
  <c r="P39" i="1"/>
  <c r="T29" i="1"/>
  <c r="W29" i="1"/>
  <c r="K41" i="1"/>
  <c r="U37" i="1"/>
  <c r="R7" i="1"/>
  <c r="W23" i="1"/>
  <c r="S25" i="1"/>
  <c r="P16" i="1"/>
  <c r="P33" i="1"/>
  <c r="Q26" i="1"/>
  <c r="V40" i="1"/>
  <c r="P28" i="1"/>
  <c r="W40" i="1"/>
  <c r="I9" i="1"/>
  <c r="M7" i="1"/>
  <c r="T18" i="1"/>
  <c r="S30" i="1"/>
  <c r="U18" i="1"/>
  <c r="V23" i="1"/>
  <c r="L35" i="1"/>
  <c r="V32" i="1"/>
  <c r="P14" i="1"/>
  <c r="K26" i="1"/>
  <c r="M43" i="1"/>
  <c r="M8" i="1"/>
  <c r="L42" i="1"/>
  <c r="L38" i="1"/>
  <c r="U38" i="1"/>
  <c r="S22" i="1"/>
  <c r="K38" i="1"/>
  <c r="N10" i="1"/>
  <c r="L17" i="1"/>
  <c r="W27" i="1"/>
  <c r="I43" i="1"/>
  <c r="W22" i="1"/>
  <c r="Q20" i="1"/>
  <c r="V21" i="1"/>
  <c r="Q11" i="1"/>
  <c r="T23" i="1"/>
  <c r="I42" i="1"/>
  <c r="L18" i="1"/>
  <c r="N32" i="1"/>
  <c r="R26" i="1"/>
  <c r="P12" i="1"/>
  <c r="U26" i="1"/>
  <c r="P24" i="1"/>
  <c r="Q25" i="1"/>
  <c r="R38" i="1"/>
  <c r="W9" i="1"/>
  <c r="U21" i="1"/>
  <c r="M25" i="1"/>
  <c r="P25" i="1"/>
  <c r="Q10" i="1"/>
  <c r="M27" i="1"/>
  <c r="O7" i="1"/>
  <c r="L10" i="1"/>
  <c r="R13" i="1"/>
  <c r="V10" i="1"/>
  <c r="U32" i="1"/>
  <c r="O25" i="1"/>
  <c r="R11" i="1"/>
  <c r="T10" i="1"/>
  <c r="I40" i="1"/>
  <c r="Q31" i="1"/>
  <c r="N36" i="1"/>
  <c r="O34" i="1"/>
  <c r="L31" i="1"/>
  <c r="Q37" i="1"/>
  <c r="T20" i="1"/>
  <c r="O27" i="1"/>
  <c r="U28" i="1"/>
  <c r="P20" i="1"/>
  <c r="P9" i="1"/>
  <c r="W36" i="1"/>
  <c r="S38" i="1"/>
  <c r="M11" i="1"/>
  <c r="L32" i="1"/>
  <c r="O28" i="1"/>
  <c r="L21" i="1"/>
  <c r="Q28" i="1"/>
  <c r="V19" i="1"/>
  <c r="T16" i="1"/>
  <c r="Q13" i="1"/>
  <c r="S33" i="1"/>
  <c r="W26" i="1"/>
  <c r="N22" i="1"/>
  <c r="P21" i="1"/>
  <c r="U41" i="1"/>
  <c r="K42" i="1"/>
  <c r="K16" i="1"/>
  <c r="M33" i="1"/>
  <c r="V6" i="1"/>
  <c r="I36" i="1"/>
  <c r="S24" i="1"/>
  <c r="W17" i="1"/>
  <c r="L8" i="1"/>
  <c r="T28" i="1"/>
  <c r="R41" i="1"/>
  <c r="W21" i="1"/>
  <c r="Q15" i="1"/>
  <c r="P8" i="1"/>
  <c r="P7" i="1"/>
  <c r="T24" i="1"/>
  <c r="S40" i="1"/>
  <c r="R14" i="1"/>
  <c r="O10" i="1"/>
  <c r="M39" i="1"/>
  <c r="P11" i="1"/>
  <c r="U39" i="1"/>
  <c r="L15" i="1"/>
  <c r="Q36" i="1"/>
  <c r="S13" i="1"/>
  <c r="Q9" i="1"/>
  <c r="T25" i="1"/>
  <c r="I25" i="1"/>
  <c r="K20" i="1"/>
  <c r="L25" i="1"/>
  <c r="K10" i="1"/>
  <c r="W30" i="1"/>
  <c r="W6" i="1"/>
  <c r="R43" i="1"/>
  <c r="S36" i="1"/>
  <c r="L33" i="1"/>
  <c r="L34" i="1"/>
  <c r="V30" i="1"/>
  <c r="R40" i="1"/>
  <c r="K18" i="1"/>
  <c r="L13" i="1"/>
  <c r="V16" i="1"/>
  <c r="T6" i="1"/>
  <c r="N14" i="1"/>
  <c r="M18" i="1"/>
  <c r="T12" i="1"/>
  <c r="W31" i="1"/>
  <c r="O21" i="1"/>
  <c r="Q30" i="1"/>
  <c r="R24" i="1"/>
  <c r="N23" i="1"/>
  <c r="R42" i="1"/>
  <c r="T11" i="1"/>
  <c r="R28" i="1"/>
  <c r="N33" i="1"/>
  <c r="I24" i="1"/>
  <c r="O15" i="1"/>
  <c r="O36" i="1"/>
  <c r="I38" i="1"/>
  <c r="T15" i="1"/>
  <c r="M26" i="1"/>
  <c r="V43" i="1"/>
  <c r="N16" i="1"/>
  <c r="P34" i="1"/>
  <c r="N31" i="1"/>
  <c r="U8" i="1"/>
  <c r="O33" i="1"/>
  <c r="U13" i="1"/>
  <c r="Q43" i="1"/>
  <c r="U24" i="1"/>
  <c r="O14" i="1"/>
  <c r="L19" i="1"/>
  <c r="M42" i="1"/>
  <c r="P36" i="1"/>
  <c r="N34" i="1"/>
  <c r="I6" i="1"/>
  <c r="K36" i="1"/>
  <c r="M12" i="1"/>
  <c r="V7" i="1"/>
  <c r="O32" i="1"/>
  <c r="P30" i="1"/>
  <c r="P6" i="1"/>
  <c r="I41" i="1"/>
  <c r="R34" i="1"/>
  <c r="U14" i="1"/>
  <c r="Q8" i="1"/>
  <c r="L37" i="1"/>
  <c r="Q12" i="1"/>
  <c r="N37" i="1"/>
  <c r="P18" i="1"/>
  <c r="K40" i="1"/>
  <c r="V31" i="1"/>
  <c r="N40" i="1"/>
  <c r="T32" i="1"/>
  <c r="Q35" i="1"/>
  <c r="W37" i="1"/>
  <c r="M30" i="1"/>
  <c r="V38" i="1"/>
  <c r="I28" i="1"/>
  <c r="K34" i="1"/>
  <c r="S12" i="1"/>
  <c r="Q40" i="1"/>
  <c r="U19" i="1"/>
  <c r="U25" i="1"/>
  <c r="M9" i="1"/>
  <c r="Q42" i="1"/>
  <c r="T43" i="1"/>
  <c r="W18" i="1"/>
  <c r="T7" i="1"/>
  <c r="M36" i="1"/>
  <c r="S9" i="1"/>
  <c r="W42" i="1"/>
  <c r="Q39" i="1"/>
  <c r="L40" i="1"/>
  <c r="O9" i="1"/>
  <c r="V26" i="1"/>
  <c r="O37" i="1"/>
  <c r="V27" i="1"/>
  <c r="N7" i="1"/>
  <c r="K15" i="1"/>
  <c r="S34" i="1"/>
  <c r="O24" i="1"/>
  <c r="U33" i="1"/>
  <c r="O43" i="1"/>
  <c r="U36" i="1"/>
  <c r="R29" i="1"/>
  <c r="L16" i="1"/>
  <c r="U11" i="1"/>
  <c r="S42" i="1"/>
  <c r="K32" i="1"/>
  <c r="I31" i="1"/>
  <c r="R12" i="1"/>
  <c r="U27" i="1"/>
  <c r="O22" i="1"/>
  <c r="V33" i="1"/>
  <c r="R39" i="1"/>
  <c r="W7" i="1"/>
  <c r="K11" i="1"/>
  <c r="S11" i="1"/>
  <c r="V9" i="1"/>
  <c r="M22" i="1"/>
  <c r="N29" i="1"/>
  <c r="R8" i="1"/>
  <c r="R32" i="1"/>
  <c r="P43" i="1"/>
  <c r="R21" i="1"/>
  <c r="S37" i="1"/>
  <c r="K21" i="1"/>
  <c r="W25" i="1"/>
  <c r="T40" i="1"/>
  <c r="I17" i="1"/>
  <c r="R36" i="1"/>
  <c r="Q38" i="1"/>
  <c r="K27" i="1"/>
  <c r="T30" i="1"/>
  <c r="P38" i="1"/>
  <c r="T27" i="1"/>
  <c r="L14" i="1"/>
  <c r="N38" i="1"/>
  <c r="S20" i="1"/>
  <c r="W8" i="1"/>
  <c r="S7" i="1"/>
  <c r="N41" i="1"/>
  <c r="V36" i="1"/>
  <c r="M23" i="1"/>
  <c r="Q22" i="1"/>
  <c r="S14" i="1"/>
  <c r="U6" i="1"/>
  <c r="O41" i="1"/>
  <c r="W13" i="1"/>
  <c r="T38" i="1"/>
  <c r="P19" i="1"/>
  <c r="L20" i="1"/>
  <c r="K29" i="1"/>
  <c r="W34" i="1"/>
  <c r="U42" i="1"/>
  <c r="K43" i="1"/>
  <c r="V18" i="1"/>
  <c r="U22" i="1"/>
  <c r="Q16" i="1"/>
  <c r="M37" i="1"/>
  <c r="O19" i="1"/>
  <c r="R33" i="1"/>
  <c r="W15" i="1"/>
  <c r="K25" i="1"/>
  <c r="M35" i="1"/>
  <c r="R27" i="1"/>
  <c r="P42" i="1"/>
  <c r="P27" i="1"/>
  <c r="S39" i="1"/>
  <c r="I11" i="1"/>
  <c r="O11" i="1"/>
  <c r="W24" i="1"/>
  <c r="I10" i="1"/>
  <c r="P22" i="1"/>
  <c r="S27" i="1"/>
  <c r="W41" i="1"/>
  <c r="Q27" i="1"/>
  <c r="O13" i="1"/>
  <c r="V13" i="1"/>
  <c r="L41" i="1"/>
  <c r="O20" i="1"/>
  <c r="V39" i="1"/>
  <c r="Q14" i="1"/>
  <c r="I35" i="1"/>
  <c r="R22" i="1"/>
  <c r="S31" i="1"/>
  <c r="I12" i="1"/>
  <c r="O16" i="1"/>
  <c r="R18" i="1"/>
  <c r="N25" i="1"/>
  <c r="L43" i="1"/>
  <c r="N20" i="1"/>
  <c r="P32" i="1"/>
  <c r="Q6" i="1"/>
  <c r="M13" i="1"/>
  <c r="S32" i="1"/>
  <c r="K9" i="1"/>
  <c r="N9" i="1"/>
  <c r="I14" i="1"/>
  <c r="K17" i="1"/>
  <c r="L23" i="1"/>
  <c r="L36" i="1"/>
  <c r="T42" i="1"/>
  <c r="M6" i="1"/>
  <c r="R16" i="1"/>
  <c r="I27" i="1"/>
  <c r="R31" i="1"/>
  <c r="K39" i="1"/>
  <c r="M41" i="1"/>
  <c r="U23" i="1"/>
  <c r="N13" i="1"/>
  <c r="K13" i="1"/>
  <c r="I30" i="1"/>
  <c r="S23" i="1"/>
  <c r="R15" i="1"/>
  <c r="T34" i="1"/>
  <c r="U16" i="1"/>
  <c r="I21" i="1"/>
  <c r="O31" i="1"/>
  <c r="U20" i="1"/>
  <c r="W12" i="1"/>
  <c r="K7" i="1"/>
  <c r="Q32" i="1"/>
  <c r="S26" i="1"/>
  <c r="V14" i="1"/>
  <c r="T33" i="1"/>
  <c r="R30" i="1"/>
  <c r="I15" i="1"/>
  <c r="P40" i="1"/>
  <c r="K31" i="1"/>
  <c r="M10" i="1"/>
  <c r="I33" i="1"/>
  <c r="M21" i="1"/>
  <c r="V11" i="1"/>
  <c r="V42" i="1"/>
  <c r="U15" i="1"/>
  <c r="K22" i="1"/>
  <c r="O18" i="1"/>
  <c r="V24" i="1"/>
  <c r="I18" i="1"/>
  <c r="L6" i="1"/>
  <c r="T37" i="1"/>
  <c r="K8" i="1"/>
  <c r="T13" i="1"/>
  <c r="K6" i="1"/>
  <c r="U43" i="1"/>
  <c r="N35" i="1"/>
  <c r="M15" i="1"/>
  <c r="L29" i="1"/>
  <c r="I7" i="1"/>
  <c r="W11" i="1"/>
  <c r="K23" i="1"/>
  <c r="I32" i="1"/>
  <c r="U12" i="1"/>
  <c r="P37" i="1"/>
  <c r="W20" i="1"/>
  <c r="Q21" i="1"/>
  <c r="O23" i="1"/>
  <c r="L7" i="1"/>
  <c r="K35" i="1"/>
  <c r="T41" i="1"/>
  <c r="W28" i="1"/>
  <c r="M34" i="1"/>
  <c r="N28" i="1"/>
  <c r="I23" i="1"/>
  <c r="M31" i="1"/>
  <c r="T17" i="1"/>
  <c r="N19" i="1"/>
  <c r="P26" i="1"/>
  <c r="K28" i="1"/>
  <c r="W19" i="1"/>
  <c r="I19" i="1"/>
  <c r="P35" i="1"/>
  <c r="P15" i="1"/>
  <c r="O38" i="1"/>
  <c r="S15" i="1"/>
  <c r="N43" i="1"/>
  <c r="P29" i="1"/>
  <c r="K12" i="1"/>
  <c r="P13" i="1"/>
  <c r="V35" i="1"/>
  <c r="N8" i="1"/>
  <c r="L27" i="1"/>
  <c r="Q29" i="1"/>
  <c r="R10" i="1"/>
  <c r="M38" i="1"/>
  <c r="P23" i="1"/>
  <c r="R35" i="1"/>
  <c r="W33" i="1"/>
  <c r="P41" i="1"/>
  <c r="Q24" i="1"/>
  <c r="O6" i="1"/>
  <c r="U40" i="1"/>
  <c r="L39" i="1"/>
  <c r="S19" i="1"/>
  <c r="O26" i="1"/>
  <c r="U7" i="1"/>
  <c r="N15" i="1"/>
  <c r="T19" i="1"/>
  <c r="N21" i="1"/>
  <c r="U17" i="1"/>
  <c r="W35" i="1"/>
  <c r="W43" i="1"/>
  <c r="O39" i="1"/>
  <c r="M40" i="1"/>
  <c r="V8" i="1"/>
  <c r="Q17" i="1"/>
  <c r="K24" i="1"/>
  <c r="V29" i="1"/>
  <c r="I29" i="1"/>
  <c r="W38" i="1"/>
  <c r="V20" i="1"/>
  <c r="V37" i="1"/>
  <c r="S8" i="1"/>
  <c r="P31" i="1"/>
  <c r="T31" i="1"/>
  <c r="O40" i="1"/>
  <c r="V12" i="1"/>
  <c r="L24" i="1"/>
  <c r="S21" i="1"/>
  <c r="O29" i="1"/>
  <c r="Q19" i="1"/>
  <c r="Q33" i="1"/>
  <c r="M16" i="1"/>
  <c r="O8" i="1"/>
  <c r="V17" i="1"/>
  <c r="R25" i="1"/>
  <c r="Q34" i="1"/>
  <c r="O12" i="1"/>
  <c r="P17" i="1"/>
  <c r="S16" i="1"/>
  <c r="I37" i="1"/>
  <c r="T14" i="1"/>
  <c r="V41" i="1"/>
  <c r="T9" i="1"/>
  <c r="P10" i="1"/>
  <c r="N27" i="1"/>
  <c r="N39" i="1"/>
  <c r="N17" i="1"/>
  <c r="S28" i="1"/>
  <c r="W14" i="1"/>
  <c r="L11" i="1"/>
  <c r="K33" i="1"/>
  <c r="L12" i="1"/>
  <c r="O17" i="1"/>
  <c r="R23" i="1"/>
  <c r="I34" i="1"/>
  <c r="N12" i="1"/>
  <c r="S43" i="1"/>
  <c r="U29" i="1"/>
  <c r="T39" i="1"/>
  <c r="O42" i="1"/>
  <c r="L22" i="1"/>
  <c r="N18" i="1"/>
  <c r="T36" i="1"/>
  <c r="L28" i="1"/>
  <c r="I26" i="1"/>
  <c r="T22" i="1"/>
  <c r="I20" i="1"/>
  <c r="R37" i="1"/>
  <c r="N24" i="1"/>
  <c r="I16" i="1"/>
  <c r="M28" i="1"/>
  <c r="N30" i="1"/>
  <c r="O30" i="1"/>
  <c r="Q18" i="1"/>
  <c r="I22" i="1"/>
  <c r="M29" i="1"/>
  <c r="O35" i="1"/>
  <c r="U34" i="1"/>
  <c r="W16" i="1"/>
  <c r="V28" i="1"/>
  <c r="U10" i="1"/>
  <c r="Q41" i="1"/>
  <c r="T8" i="1"/>
  <c r="N42" i="1"/>
  <c r="S41" i="1"/>
  <c r="Q7" i="1"/>
  <c r="N6" i="1"/>
  <c r="S35" i="1"/>
  <c r="U9" i="1"/>
  <c r="T35" i="1"/>
  <c r="N26" i="1"/>
  <c r="X29" i="1"/>
  <c r="X11" i="1"/>
  <c r="X25" i="1"/>
  <c r="X37" i="1"/>
  <c r="X17" i="1"/>
  <c r="X27" i="1"/>
  <c r="X10" i="1"/>
  <c r="X26" i="1"/>
  <c r="X13" i="1"/>
  <c r="X24" i="1"/>
  <c r="X28" i="1"/>
  <c r="X39" i="1"/>
  <c r="X14" i="1"/>
  <c r="X19" i="1"/>
  <c r="X12" i="1"/>
  <c r="X20" i="1"/>
  <c r="X43" i="1"/>
  <c r="X31" i="1"/>
  <c r="X23" i="1"/>
  <c r="X9" i="1"/>
  <c r="X35" i="1"/>
  <c r="X8" i="1"/>
  <c r="X41" i="1"/>
  <c r="X15" i="1"/>
  <c r="X21" i="1"/>
  <c r="X34" i="1"/>
  <c r="X42" i="1"/>
  <c r="X32" i="1"/>
  <c r="X7" i="1"/>
  <c r="X6" i="1"/>
  <c r="X38" i="1"/>
  <c r="X36" i="1"/>
  <c r="X30" i="1"/>
  <c r="X16" i="1"/>
  <c r="X33" i="1"/>
  <c r="X18" i="1"/>
  <c r="X40" i="1"/>
  <c r="X22" i="1"/>
  <c r="B7" i="6" l="1"/>
  <c r="B8" i="6" s="1"/>
  <c r="C14" i="6"/>
  <c r="B7" i="5"/>
  <c r="C15" i="5"/>
  <c r="B6" i="2"/>
  <c r="S5" i="1"/>
  <c r="V5" i="1"/>
  <c r="T5" i="1"/>
  <c r="W5" i="1"/>
  <c r="J18" i="1"/>
  <c r="J19" i="1"/>
  <c r="J31" i="1"/>
  <c r="J8" i="1"/>
  <c r="J35" i="1"/>
  <c r="J33" i="1"/>
  <c r="J20" i="1"/>
  <c r="J37" i="1"/>
  <c r="J43" i="1"/>
  <c r="J42" i="1"/>
  <c r="J28" i="1"/>
  <c r="J27" i="1"/>
  <c r="J30" i="1"/>
  <c r="J34" i="1"/>
  <c r="J32" i="1"/>
  <c r="J39" i="1"/>
  <c r="J7" i="1"/>
  <c r="J17" i="1"/>
  <c r="J36" i="1"/>
  <c r="J29" i="1"/>
  <c r="J41" i="1"/>
  <c r="J16" i="1"/>
  <c r="J15" i="1"/>
  <c r="J14" i="1"/>
  <c r="J21" i="1"/>
  <c r="J12" i="1"/>
  <c r="J24" i="1"/>
  <c r="J38" i="1"/>
  <c r="J6" i="1"/>
  <c r="J23" i="1"/>
  <c r="J22" i="1"/>
  <c r="J11" i="1"/>
  <c r="J26" i="1"/>
  <c r="J9" i="1"/>
  <c r="J13" i="1"/>
  <c r="J10" i="1"/>
  <c r="J40" i="1"/>
  <c r="J25" i="1"/>
  <c r="B9" i="6" l="1"/>
  <c r="C15" i="6"/>
  <c r="B8" i="5"/>
  <c r="C16" i="5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10" i="6" l="1"/>
  <c r="C16" i="6"/>
  <c r="B9" i="5"/>
  <c r="C17" i="5"/>
  <c r="P32" i="2"/>
  <c r="L6" i="2"/>
  <c r="M6" i="2"/>
  <c r="N6" i="2"/>
  <c r="O6" i="2"/>
  <c r="P6" i="2"/>
  <c r="Q6" i="2"/>
  <c r="K6" i="2"/>
  <c r="Q7" i="2"/>
  <c r="N7" i="2"/>
  <c r="M7" i="2"/>
  <c r="L7" i="2"/>
  <c r="P7" i="2"/>
  <c r="O7" i="2"/>
  <c r="M32" i="2"/>
  <c r="N9" i="2"/>
  <c r="L9" i="2"/>
  <c r="P43" i="2"/>
  <c r="P35" i="2"/>
  <c r="O36" i="2"/>
  <c r="Q11" i="2"/>
  <c r="N20" i="2"/>
  <c r="N35" i="2"/>
  <c r="Q36" i="2"/>
  <c r="O35" i="2"/>
  <c r="M28" i="2"/>
  <c r="M20" i="2"/>
  <c r="Q15" i="2"/>
  <c r="O8" i="2"/>
  <c r="P41" i="2"/>
  <c r="P28" i="2"/>
  <c r="P42" i="2"/>
  <c r="M14" i="2"/>
  <c r="K9" i="2"/>
  <c r="AB9" i="2" s="1"/>
  <c r="M21" i="2"/>
  <c r="N41" i="2"/>
  <c r="O39" i="2"/>
  <c r="P9" i="2"/>
  <c r="M25" i="2"/>
  <c r="M19" i="2"/>
  <c r="L11" i="2"/>
  <c r="O34" i="2"/>
  <c r="O26" i="2"/>
  <c r="L10" i="2"/>
  <c r="L28" i="2"/>
  <c r="N12" i="2"/>
  <c r="M35" i="2"/>
  <c r="N33" i="2"/>
  <c r="P11" i="2"/>
  <c r="Q41" i="2"/>
  <c r="O43" i="2"/>
  <c r="O10" i="2"/>
  <c r="K22" i="2"/>
  <c r="AB22" i="2" s="1"/>
  <c r="L12" i="2"/>
  <c r="Q20" i="2"/>
  <c r="M36" i="2"/>
  <c r="L29" i="2"/>
  <c r="M37" i="2"/>
  <c r="Q29" i="2"/>
  <c r="N34" i="2"/>
  <c r="M12" i="2"/>
  <c r="L15" i="2"/>
  <c r="P38" i="2"/>
  <c r="M13" i="2"/>
  <c r="Q22" i="2"/>
  <c r="O13" i="2"/>
  <c r="Q42" i="2"/>
  <c r="M26" i="2"/>
  <c r="O29" i="2"/>
  <c r="O23" i="2"/>
  <c r="K12" i="2"/>
  <c r="AB12" i="2" s="1"/>
  <c r="O41" i="2"/>
  <c r="M18" i="2"/>
  <c r="Q26" i="2"/>
  <c r="Q10" i="2"/>
  <c r="L37" i="2"/>
  <c r="M23" i="2"/>
  <c r="L40" i="2"/>
  <c r="N17" i="2"/>
  <c r="O11" i="2"/>
  <c r="O20" i="2"/>
  <c r="P24" i="2"/>
  <c r="O15" i="2"/>
  <c r="O31" i="2"/>
  <c r="O14" i="2"/>
  <c r="Q38" i="2"/>
  <c r="Q17" i="2"/>
  <c r="Q28" i="2"/>
  <c r="L32" i="2"/>
  <c r="K27" i="2"/>
  <c r="AB27" i="2" s="1"/>
  <c r="Q33" i="2"/>
  <c r="Q13" i="2"/>
  <c r="N30" i="2"/>
  <c r="N28" i="2"/>
  <c r="N19" i="2"/>
  <c r="L35" i="2"/>
  <c r="O21" i="2"/>
  <c r="M34" i="2"/>
  <c r="N39" i="2"/>
  <c r="Q24" i="2"/>
  <c r="L26" i="2"/>
  <c r="N24" i="2"/>
  <c r="P14" i="2"/>
  <c r="L16" i="2"/>
  <c r="O24" i="2"/>
  <c r="P15" i="2"/>
  <c r="N16" i="2"/>
  <c r="K8" i="2"/>
  <c r="AB8" i="2" s="1"/>
  <c r="Q19" i="2"/>
  <c r="Q30" i="2"/>
  <c r="Q9" i="2"/>
  <c r="L19" i="2"/>
  <c r="O17" i="2"/>
  <c r="P19" i="2"/>
  <c r="O22" i="2"/>
  <c r="P13" i="2"/>
  <c r="P20" i="2"/>
  <c r="P22" i="2"/>
  <c r="M24" i="2"/>
  <c r="N22" i="2"/>
  <c r="O9" i="2"/>
  <c r="N40" i="2"/>
  <c r="M38" i="2"/>
  <c r="L21" i="2"/>
  <c r="L24" i="2"/>
  <c r="K41" i="2"/>
  <c r="AB41" i="2" s="1"/>
  <c r="K7" i="2"/>
  <c r="Q34" i="2"/>
  <c r="P26" i="2"/>
  <c r="N23" i="2"/>
  <c r="P8" i="2"/>
  <c r="P21" i="2"/>
  <c r="Q35" i="2"/>
  <c r="N21" i="2"/>
  <c r="M43" i="2"/>
  <c r="M17" i="2"/>
  <c r="O33" i="2"/>
  <c r="O12" i="2"/>
  <c r="N10" i="2"/>
  <c r="O27" i="2"/>
  <c r="O18" i="2"/>
  <c r="M42" i="2"/>
  <c r="N42" i="2"/>
  <c r="K17" i="2"/>
  <c r="AB17" i="2" s="1"/>
  <c r="K43" i="2"/>
  <c r="N8" i="2"/>
  <c r="Q37" i="2"/>
  <c r="M8" i="2"/>
  <c r="P33" i="2"/>
  <c r="M41" i="2"/>
  <c r="Q31" i="2"/>
  <c r="O32" i="2"/>
  <c r="L18" i="2"/>
  <c r="N25" i="2"/>
  <c r="Q25" i="2"/>
  <c r="P25" i="2"/>
  <c r="M10" i="2"/>
  <c r="N27" i="2"/>
  <c r="P39" i="2"/>
  <c r="Q14" i="2"/>
  <c r="K20" i="2"/>
  <c r="AB20" i="2" s="1"/>
  <c r="L43" i="2"/>
  <c r="M33" i="2"/>
  <c r="N13" i="2"/>
  <c r="O37" i="2"/>
  <c r="M30" i="2"/>
  <c r="O25" i="2"/>
  <c r="P16" i="2"/>
  <c r="Q12" i="2"/>
  <c r="Q32" i="2"/>
  <c r="O38" i="2"/>
  <c r="Q39" i="2"/>
  <c r="M31" i="2"/>
  <c r="L13" i="2"/>
  <c r="P10" i="2"/>
  <c r="K29" i="2"/>
  <c r="AB29" i="2" s="1"/>
  <c r="K32" i="2"/>
  <c r="AB32" i="2" s="1"/>
  <c r="K19" i="2"/>
  <c r="AB19" i="2" s="1"/>
  <c r="K15" i="2"/>
  <c r="AB15" i="2" s="1"/>
  <c r="L39" i="2"/>
  <c r="N43" i="2"/>
  <c r="Q40" i="2"/>
  <c r="P37" i="2"/>
  <c r="M27" i="2"/>
  <c r="L27" i="2"/>
  <c r="N32" i="2"/>
  <c r="L38" i="2"/>
  <c r="N37" i="2"/>
  <c r="K11" i="2"/>
  <c r="AB11" i="2" s="1"/>
  <c r="K28" i="2"/>
  <c r="AB28" i="2" s="1"/>
  <c r="K39" i="2"/>
  <c r="AB39" i="2" s="1"/>
  <c r="K16" i="2"/>
  <c r="AB16" i="2" s="1"/>
  <c r="K34" i="2"/>
  <c r="AB34" i="2" s="1"/>
  <c r="M22" i="2"/>
  <c r="M29" i="2"/>
  <c r="O28" i="2"/>
  <c r="P30" i="2"/>
  <c r="P31" i="2"/>
  <c r="P23" i="2"/>
  <c r="O19" i="2"/>
  <c r="L22" i="2"/>
  <c r="N18" i="2"/>
  <c r="P27" i="2"/>
  <c r="O16" i="2"/>
  <c r="K10" i="2"/>
  <c r="AB10" i="2" s="1"/>
  <c r="K25" i="2"/>
  <c r="AB25" i="2" s="1"/>
  <c r="K30" i="2"/>
  <c r="AB30" i="2" s="1"/>
  <c r="K23" i="2"/>
  <c r="AB23" i="2" s="1"/>
  <c r="K26" i="2"/>
  <c r="AB26" i="2" s="1"/>
  <c r="Q8" i="2"/>
  <c r="O42" i="2"/>
  <c r="N31" i="2"/>
  <c r="O30" i="2"/>
  <c r="N14" i="2"/>
  <c r="P36" i="2"/>
  <c r="M15" i="2"/>
  <c r="L41" i="2"/>
  <c r="Q27" i="2"/>
  <c r="L8" i="2"/>
  <c r="Q43" i="2"/>
  <c r="N36" i="2"/>
  <c r="K37" i="2"/>
  <c r="AB37" i="2" s="1"/>
  <c r="K40" i="2"/>
  <c r="AB40" i="2" s="1"/>
  <c r="K13" i="2"/>
  <c r="AB13" i="2" s="1"/>
  <c r="K14" i="2"/>
  <c r="AB14" i="2" s="1"/>
  <c r="P18" i="2"/>
  <c r="N11" i="2"/>
  <c r="N26" i="2"/>
  <c r="P29" i="2"/>
  <c r="Q23" i="2"/>
  <c r="P12" i="2"/>
  <c r="N29" i="2"/>
  <c r="N38" i="2"/>
  <c r="L25" i="2"/>
  <c r="Q21" i="2"/>
  <c r="Q16" i="2"/>
  <c r="P34" i="2"/>
  <c r="M40" i="2"/>
  <c r="O40" i="2"/>
  <c r="L20" i="2"/>
  <c r="K36" i="2"/>
  <c r="AB36" i="2" s="1"/>
  <c r="K38" i="2"/>
  <c r="AB38" i="2" s="1"/>
  <c r="K24" i="2"/>
  <c r="AB24" i="2" s="1"/>
  <c r="K35" i="2"/>
  <c r="AB35" i="2" s="1"/>
  <c r="K42" i="2"/>
  <c r="AB42" i="2" s="1"/>
  <c r="N15" i="2"/>
  <c r="L23" i="2"/>
  <c r="L14" i="2"/>
  <c r="L34" i="2"/>
  <c r="M11" i="2"/>
  <c r="L31" i="2"/>
  <c r="L17" i="2"/>
  <c r="M39" i="2"/>
  <c r="L33" i="2"/>
  <c r="M9" i="2"/>
  <c r="L30" i="2"/>
  <c r="P40" i="2"/>
  <c r="M16" i="2"/>
  <c r="Q18" i="2"/>
  <c r="P17" i="2"/>
  <c r="L36" i="2"/>
  <c r="K33" i="2"/>
  <c r="AB33" i="2" s="1"/>
  <c r="K21" i="2"/>
  <c r="AB21" i="2" s="1"/>
  <c r="K31" i="2"/>
  <c r="AB31" i="2" s="1"/>
  <c r="K18" i="2"/>
  <c r="AB18" i="2" s="1"/>
  <c r="L42" i="2"/>
  <c r="AC6" i="2"/>
  <c r="AB6" i="2"/>
  <c r="AG6" i="2"/>
  <c r="Y43" i="2" l="1"/>
  <c r="AB43" i="2"/>
  <c r="AB7" i="2"/>
  <c r="X8" i="2"/>
  <c r="AG14" i="2"/>
  <c r="AG22" i="2"/>
  <c r="AG8" i="2"/>
  <c r="S24" i="2"/>
  <c r="AG24" i="2"/>
  <c r="S15" i="2"/>
  <c r="AG15" i="2"/>
  <c r="W38" i="2"/>
  <c r="AG38" i="2"/>
  <c r="V19" i="2"/>
  <c r="AG19" i="2"/>
  <c r="S27" i="2"/>
  <c r="AG27" i="2"/>
  <c r="AD9" i="2"/>
  <c r="AG9" i="2"/>
  <c r="W26" i="2"/>
  <c r="AG26" i="2"/>
  <c r="S32" i="2"/>
  <c r="AG32" i="2"/>
  <c r="S20" i="2"/>
  <c r="AG20" i="2"/>
  <c r="S36" i="2"/>
  <c r="AG36" i="2"/>
  <c r="W34" i="2"/>
  <c r="AG34" i="2"/>
  <c r="S31" i="2"/>
  <c r="AG31" i="2"/>
  <c r="S13" i="2"/>
  <c r="AG13" i="2"/>
  <c r="S23" i="2"/>
  <c r="AG23" i="2"/>
  <c r="S16" i="2"/>
  <c r="AG16" i="2"/>
  <c r="S29" i="2"/>
  <c r="AG29" i="2"/>
  <c r="S17" i="2"/>
  <c r="AG17" i="2"/>
  <c r="S21" i="2"/>
  <c r="AG21" i="2"/>
  <c r="S40" i="2"/>
  <c r="AG40" i="2"/>
  <c r="S30" i="2"/>
  <c r="AG30" i="2"/>
  <c r="S39" i="2"/>
  <c r="AG39" i="2"/>
  <c r="S12" i="2"/>
  <c r="AG12" i="2"/>
  <c r="S18" i="2"/>
  <c r="AG18" i="2"/>
  <c r="U37" i="2"/>
  <c r="AG37" i="2"/>
  <c r="S25" i="2"/>
  <c r="AG25" i="2"/>
  <c r="S28" i="2"/>
  <c r="AG28" i="2"/>
  <c r="S41" i="2"/>
  <c r="AG41" i="2"/>
  <c r="U35" i="2"/>
  <c r="AG35" i="2"/>
  <c r="AF33" i="2"/>
  <c r="AG33" i="2"/>
  <c r="Y42" i="2"/>
  <c r="AG42" i="2"/>
  <c r="AC10" i="2"/>
  <c r="AG10" i="2"/>
  <c r="S11" i="2"/>
  <c r="AG11" i="2"/>
  <c r="B11" i="6"/>
  <c r="C17" i="6"/>
  <c r="B10" i="5"/>
  <c r="C18" i="5"/>
  <c r="T27" i="2"/>
  <c r="AA27" i="2"/>
  <c r="R27" i="2"/>
  <c r="AF22" i="2"/>
  <c r="AA22" i="2"/>
  <c r="S22" i="2"/>
  <c r="U22" i="2"/>
  <c r="T43" i="2"/>
  <c r="R12" i="2"/>
  <c r="AF10" i="2"/>
  <c r="Z37" i="2"/>
  <c r="AF15" i="2"/>
  <c r="W15" i="2"/>
  <c r="AD15" i="2"/>
  <c r="X15" i="2"/>
  <c r="W32" i="2"/>
  <c r="Z14" i="2"/>
  <c r="AE26" i="2"/>
  <c r="V14" i="2"/>
  <c r="R26" i="2"/>
  <c r="U10" i="2"/>
  <c r="AA14" i="2"/>
  <c r="AF36" i="2"/>
  <c r="U36" i="2"/>
  <c r="AD30" i="2"/>
  <c r="AC12" i="2"/>
  <c r="Z28" i="2"/>
  <c r="Y28" i="2"/>
  <c r="AE14" i="2"/>
  <c r="Y32" i="2"/>
  <c r="X26" i="2"/>
  <c r="Z34" i="2"/>
  <c r="T26" i="2"/>
  <c r="V12" i="2"/>
  <c r="U26" i="2"/>
  <c r="AC40" i="2"/>
  <c r="AC15" i="2"/>
  <c r="Y14" i="2"/>
  <c r="W14" i="2"/>
  <c r="AA36" i="2"/>
  <c r="V20" i="2"/>
  <c r="Y12" i="2"/>
  <c r="W43" i="2"/>
  <c r="U14" i="2"/>
  <c r="T14" i="2"/>
  <c r="Z36" i="2"/>
  <c r="AD13" i="2"/>
  <c r="R15" i="2"/>
  <c r="AF14" i="2"/>
  <c r="AA30" i="2"/>
  <c r="AD12" i="2"/>
  <c r="AE13" i="2"/>
  <c r="AD31" i="2"/>
  <c r="X31" i="2"/>
  <c r="U24" i="2"/>
  <c r="AA31" i="2"/>
  <c r="R13" i="2"/>
  <c r="X14" i="2"/>
  <c r="AD14" i="2"/>
  <c r="R16" i="2"/>
  <c r="R14" i="2"/>
  <c r="X37" i="2"/>
  <c r="AD33" i="2"/>
  <c r="W40" i="2"/>
  <c r="AF13" i="2"/>
  <c r="AF26" i="2"/>
  <c r="AA26" i="2"/>
  <c r="V26" i="2"/>
  <c r="T40" i="2"/>
  <c r="AD26" i="2"/>
  <c r="W23" i="2"/>
  <c r="AC28" i="2"/>
  <c r="U12" i="2"/>
  <c r="AE12" i="2"/>
  <c r="AF28" i="2"/>
  <c r="AF12" i="2"/>
  <c r="W12" i="2"/>
  <c r="AD28" i="2"/>
  <c r="AA24" i="2"/>
  <c r="W24" i="2"/>
  <c r="AA12" i="2"/>
  <c r="T12" i="2"/>
  <c r="AE10" i="2"/>
  <c r="W28" i="2"/>
  <c r="V28" i="2"/>
  <c r="AC24" i="2"/>
  <c r="U28" i="2"/>
  <c r="AA28" i="2"/>
  <c r="R28" i="2"/>
  <c r="X12" i="2"/>
  <c r="T10" i="2"/>
  <c r="AE28" i="2"/>
  <c r="Z12" i="2"/>
  <c r="AD17" i="2"/>
  <c r="AA29" i="2"/>
  <c r="AE39" i="2"/>
  <c r="AE29" i="2"/>
  <c r="Z17" i="2"/>
  <c r="Z31" i="2"/>
  <c r="AF17" i="2"/>
  <c r="AE37" i="2"/>
  <c r="AC32" i="2"/>
  <c r="U32" i="2"/>
  <c r="Y20" i="2"/>
  <c r="AA25" i="2"/>
  <c r="Z43" i="2"/>
  <c r="AF39" i="2"/>
  <c r="X17" i="2"/>
  <c r="Y29" i="2"/>
  <c r="X22" i="2"/>
  <c r="V36" i="2"/>
  <c r="Y37" i="2"/>
  <c r="T16" i="2"/>
  <c r="AC31" i="2"/>
  <c r="R29" i="2"/>
  <c r="V29" i="2"/>
  <c r="Z22" i="2"/>
  <c r="Z42" i="2"/>
  <c r="W30" i="2"/>
  <c r="AA32" i="2"/>
  <c r="AA43" i="2"/>
  <c r="AF31" i="2"/>
  <c r="X39" i="2"/>
  <c r="AA37" i="2"/>
  <c r="W36" i="2"/>
  <c r="AC41" i="2"/>
  <c r="Z30" i="2"/>
  <c r="AC22" i="2"/>
  <c r="AG43" i="2"/>
  <c r="AA39" i="2"/>
  <c r="T19" i="2"/>
  <c r="R40" i="2"/>
  <c r="AA40" i="2"/>
  <c r="X19" i="2"/>
  <c r="AD23" i="2"/>
  <c r="AC27" i="2"/>
  <c r="Z32" i="2"/>
  <c r="V34" i="2"/>
  <c r="T32" i="2"/>
  <c r="AD38" i="2"/>
  <c r="Z19" i="2"/>
  <c r="V40" i="2"/>
  <c r="X20" i="2"/>
  <c r="AE20" i="2"/>
  <c r="AD20" i="2"/>
  <c r="AE32" i="2"/>
  <c r="S43" i="2"/>
  <c r="AA34" i="2"/>
  <c r="O5" i="2"/>
  <c r="W31" i="2"/>
  <c r="U31" i="2"/>
  <c r="AD27" i="2"/>
  <c r="R31" i="2"/>
  <c r="X27" i="2"/>
  <c r="Y22" i="2"/>
  <c r="AC42" i="2"/>
  <c r="AE36" i="2"/>
  <c r="R32" i="2"/>
  <c r="Y34" i="2"/>
  <c r="R37" i="2"/>
  <c r="W22" i="2"/>
  <c r="R36" i="2"/>
  <c r="AF32" i="2"/>
  <c r="AF35" i="2"/>
  <c r="Z20" i="2"/>
  <c r="AA20" i="2"/>
  <c r="AF20" i="2"/>
  <c r="T20" i="2"/>
  <c r="W20" i="2"/>
  <c r="X32" i="2"/>
  <c r="W27" i="2"/>
  <c r="V32" i="2"/>
  <c r="S19" i="2"/>
  <c r="AF34" i="2"/>
  <c r="AC34" i="2"/>
  <c r="AE40" i="2"/>
  <c r="Y40" i="2"/>
  <c r="AE34" i="2"/>
  <c r="X23" i="2"/>
  <c r="AE19" i="2"/>
  <c r="Y27" i="2"/>
  <c r="U20" i="2"/>
  <c r="R20" i="2"/>
  <c r="Z23" i="2"/>
  <c r="T23" i="2"/>
  <c r="R19" i="2"/>
  <c r="AD34" i="2"/>
  <c r="R43" i="2"/>
  <c r="Y31" i="2"/>
  <c r="R11" i="2"/>
  <c r="V27" i="2"/>
  <c r="AF27" i="2"/>
  <c r="AE27" i="2"/>
  <c r="U19" i="2"/>
  <c r="AE22" i="2"/>
  <c r="AF19" i="2"/>
  <c r="T36" i="2"/>
  <c r="AD32" i="2"/>
  <c r="AA42" i="2"/>
  <c r="AD22" i="2"/>
  <c r="AD36" i="2"/>
  <c r="V23" i="2"/>
  <c r="AC23" i="2"/>
  <c r="Y23" i="2"/>
  <c r="AA23" i="2"/>
  <c r="R24" i="2"/>
  <c r="R23" i="2"/>
  <c r="X10" i="2"/>
  <c r="R10" i="2"/>
  <c r="S10" i="2" s="1"/>
  <c r="AC19" i="2"/>
  <c r="AF43" i="2"/>
  <c r="AF40" i="2"/>
  <c r="X43" i="2"/>
  <c r="W19" i="2"/>
  <c r="Y19" i="2"/>
  <c r="Z40" i="2"/>
  <c r="U34" i="2"/>
  <c r="R34" i="2"/>
  <c r="AF23" i="2"/>
  <c r="AE23" i="2"/>
  <c r="AC20" i="2"/>
  <c r="AC43" i="2"/>
  <c r="V31" i="2"/>
  <c r="T31" i="2"/>
  <c r="AE31" i="2"/>
  <c r="U27" i="2"/>
  <c r="Z27" i="2"/>
  <c r="X40" i="2"/>
  <c r="T37" i="2"/>
  <c r="R22" i="2"/>
  <c r="AA19" i="2"/>
  <c r="X36" i="2"/>
  <c r="AD40" i="2"/>
  <c r="T34" i="2"/>
  <c r="T22" i="2"/>
  <c r="AD19" i="2"/>
  <c r="V22" i="2"/>
  <c r="U23" i="2"/>
  <c r="V30" i="2"/>
  <c r="T30" i="2"/>
  <c r="U43" i="2"/>
  <c r="V43" i="2"/>
  <c r="T39" i="2"/>
  <c r="U39" i="2"/>
  <c r="V17" i="2"/>
  <c r="AE17" i="2"/>
  <c r="Z29" i="2"/>
  <c r="V37" i="2"/>
  <c r="AC35" i="2"/>
  <c r="Y13" i="2"/>
  <c r="U13" i="2"/>
  <c r="AE25" i="2"/>
  <c r="T13" i="2"/>
  <c r="W13" i="2"/>
  <c r="U40" i="2"/>
  <c r="S34" i="2"/>
  <c r="AE43" i="2"/>
  <c r="AC39" i="2"/>
  <c r="Y17" i="2"/>
  <c r="AA17" i="2"/>
  <c r="T29" i="2"/>
  <c r="W35" i="2"/>
  <c r="AF42" i="2"/>
  <c r="W37" i="2"/>
  <c r="Y35" i="2"/>
  <c r="W17" i="2"/>
  <c r="AD25" i="2"/>
  <c r="R30" i="2"/>
  <c r="AF25" i="2"/>
  <c r="V13" i="2"/>
  <c r="Z25" i="2"/>
  <c r="W25" i="2"/>
  <c r="V39" i="2"/>
  <c r="T15" i="2"/>
  <c r="Z16" i="2"/>
  <c r="AD43" i="2"/>
  <c r="Y39" i="2"/>
  <c r="U17" i="2"/>
  <c r="W39" i="2"/>
  <c r="AC29" i="2"/>
  <c r="Z35" i="2"/>
  <c r="U42" i="2"/>
  <c r="AD42" i="2"/>
  <c r="T35" i="2"/>
  <c r="T17" i="2"/>
  <c r="AE30" i="2"/>
  <c r="AC25" i="2"/>
  <c r="AA13" i="2"/>
  <c r="R25" i="2"/>
  <c r="AF29" i="2"/>
  <c r="V15" i="2"/>
  <c r="X34" i="2"/>
  <c r="AC26" i="2"/>
  <c r="AC17" i="2"/>
  <c r="R39" i="2"/>
  <c r="X29" i="2"/>
  <c r="W29" i="2"/>
  <c r="AD29" i="2"/>
  <c r="AD35" i="2"/>
  <c r="Y25" i="2"/>
  <c r="X25" i="2"/>
  <c r="V25" i="2"/>
  <c r="U25" i="2"/>
  <c r="Z39" i="2"/>
  <c r="R17" i="2"/>
  <c r="R35" i="2"/>
  <c r="U29" i="2"/>
  <c r="T25" i="2"/>
  <c r="AD39" i="2"/>
  <c r="AC37" i="2"/>
  <c r="AF30" i="2"/>
  <c r="X30" i="2"/>
  <c r="AC16" i="2"/>
  <c r="AF16" i="2"/>
  <c r="U30" i="2"/>
  <c r="S14" i="2"/>
  <c r="X16" i="2"/>
  <c r="X42" i="2"/>
  <c r="W42" i="2"/>
  <c r="AF37" i="2"/>
  <c r="Y16" i="2"/>
  <c r="AE16" i="2"/>
  <c r="AC14" i="2"/>
  <c r="W16" i="2"/>
  <c r="AE42" i="2"/>
  <c r="R42" i="2"/>
  <c r="U16" i="2"/>
  <c r="AD16" i="2"/>
  <c r="Y30" i="2"/>
  <c r="S37" i="2"/>
  <c r="S42" i="2"/>
  <c r="AC30" i="2"/>
  <c r="AD37" i="2"/>
  <c r="V16" i="2"/>
  <c r="AA16" i="2"/>
  <c r="Y36" i="2"/>
  <c r="AC36" i="2"/>
  <c r="T42" i="2"/>
  <c r="V42" i="2"/>
  <c r="V21" i="2"/>
  <c r="AC13" i="2"/>
  <c r="X24" i="2"/>
  <c r="Z13" i="2"/>
  <c r="AD24" i="2"/>
  <c r="Z10" i="2"/>
  <c r="X28" i="2"/>
  <c r="T28" i="2"/>
  <c r="Y15" i="2"/>
  <c r="Z15" i="2"/>
  <c r="Y33" i="2"/>
  <c r="AE15" i="2"/>
  <c r="Z26" i="2"/>
  <c r="Z21" i="2"/>
  <c r="Z24" i="2"/>
  <c r="T24" i="2"/>
  <c r="W10" i="2"/>
  <c r="V10" i="2"/>
  <c r="U15" i="2"/>
  <c r="AE33" i="2"/>
  <c r="AC33" i="2"/>
  <c r="W21" i="2"/>
  <c r="AA33" i="2"/>
  <c r="Z33" i="2"/>
  <c r="S33" i="2"/>
  <c r="AA10" i="2"/>
  <c r="AA15" i="2"/>
  <c r="R33" i="2"/>
  <c r="W33" i="2"/>
  <c r="AD21" i="2"/>
  <c r="Y26" i="2"/>
  <c r="Q5" i="2"/>
  <c r="P5" i="2"/>
  <c r="Y24" i="2"/>
  <c r="AF24" i="2"/>
  <c r="AE24" i="2"/>
  <c r="X13" i="2"/>
  <c r="V24" i="2"/>
  <c r="AD10" i="2"/>
  <c r="Y10" i="2"/>
  <c r="X33" i="2"/>
  <c r="S26" i="2"/>
  <c r="Y21" i="2"/>
  <c r="T33" i="2"/>
  <c r="V33" i="2"/>
  <c r="U33" i="2"/>
  <c r="AA38" i="2"/>
  <c r="AF41" i="2"/>
  <c r="AE41" i="2"/>
  <c r="AF18" i="2"/>
  <c r="AE18" i="2"/>
  <c r="Z38" i="2"/>
  <c r="W11" i="2"/>
  <c r="Y11" i="2"/>
  <c r="R38" i="2"/>
  <c r="U41" i="2"/>
  <c r="Z41" i="2"/>
  <c r="AA18" i="2"/>
  <c r="R18" i="2"/>
  <c r="AD18" i="2"/>
  <c r="AC18" i="2"/>
  <c r="U11" i="2"/>
  <c r="V11" i="2"/>
  <c r="AC11" i="2"/>
  <c r="X11" i="2"/>
  <c r="AF38" i="2"/>
  <c r="W41" i="2"/>
  <c r="S38" i="2"/>
  <c r="Z11" i="2"/>
  <c r="AC38" i="2"/>
  <c r="U38" i="2"/>
  <c r="X38" i="2"/>
  <c r="R41" i="2"/>
  <c r="X18" i="2"/>
  <c r="T11" i="2"/>
  <c r="T38" i="2"/>
  <c r="Y41" i="2"/>
  <c r="AD41" i="2"/>
  <c r="Z18" i="2"/>
  <c r="AE11" i="2"/>
  <c r="Y38" i="2"/>
  <c r="X41" i="2"/>
  <c r="W18" i="2"/>
  <c r="Y18" i="2"/>
  <c r="AD11" i="2"/>
  <c r="AA11" i="2"/>
  <c r="AF11" i="2"/>
  <c r="AE38" i="2"/>
  <c r="V38" i="2"/>
  <c r="T41" i="2"/>
  <c r="AA41" i="2"/>
  <c r="V41" i="2"/>
  <c r="T18" i="2"/>
  <c r="U18" i="2"/>
  <c r="V18" i="2"/>
  <c r="X35" i="2"/>
  <c r="AF21" i="2"/>
  <c r="S35" i="2"/>
  <c r="T21" i="2"/>
  <c r="AC21" i="2"/>
  <c r="AE21" i="2"/>
  <c r="AE35" i="2"/>
  <c r="X21" i="2"/>
  <c r="AA21" i="2"/>
  <c r="U21" i="2"/>
  <c r="AA35" i="2"/>
  <c r="V35" i="2"/>
  <c r="R21" i="2"/>
  <c r="Y9" i="2"/>
  <c r="U9" i="2"/>
  <c r="T9" i="2"/>
  <c r="Z9" i="2"/>
  <c r="AC9" i="2"/>
  <c r="W9" i="2"/>
  <c r="V9" i="2"/>
  <c r="AA9" i="2"/>
  <c r="AE9" i="2"/>
  <c r="X9" i="2"/>
  <c r="R9" i="2"/>
  <c r="AF9" i="2"/>
  <c r="V8" i="2"/>
  <c r="U8" i="2"/>
  <c r="Y8" i="2"/>
  <c r="W8" i="2"/>
  <c r="AD8" i="2"/>
  <c r="AC8" i="2"/>
  <c r="AF8" i="2"/>
  <c r="AE8" i="2"/>
  <c r="R8" i="2"/>
  <c r="AA8" i="2"/>
  <c r="T8" i="2"/>
  <c r="Z8" i="2"/>
  <c r="T7" i="2"/>
  <c r="W6" i="2"/>
  <c r="AD6" i="2"/>
  <c r="V6" i="2"/>
  <c r="Y7" i="2"/>
  <c r="Z7" i="2"/>
  <c r="W7" i="2"/>
  <c r="AE6" i="2"/>
  <c r="U6" i="2"/>
  <c r="Z6" i="2"/>
  <c r="AC7" i="2"/>
  <c r="AA7" i="2"/>
  <c r="AF6" i="2"/>
  <c r="X6" i="2"/>
  <c r="AE7" i="2"/>
  <c r="X7" i="2"/>
  <c r="T6" i="2"/>
  <c r="R6" i="2"/>
  <c r="U7" i="2"/>
  <c r="V7" i="2"/>
  <c r="AA6" i="2"/>
  <c r="AD7" i="2"/>
  <c r="Y6" i="2"/>
  <c r="AF7" i="2"/>
  <c r="R7" i="2"/>
  <c r="AG7" i="2"/>
  <c r="B12" i="6" l="1"/>
  <c r="C18" i="6"/>
  <c r="B11" i="5"/>
  <c r="C19" i="5"/>
  <c r="AF5" i="2"/>
  <c r="AC5" i="2"/>
  <c r="AE5" i="2"/>
  <c r="AB5" i="2"/>
  <c r="S9" i="2"/>
  <c r="S8" i="2"/>
  <c r="S7" i="2"/>
  <c r="S6" i="2"/>
  <c r="B13" i="6" l="1"/>
  <c r="C19" i="6"/>
  <c r="B12" i="5"/>
  <c r="C20" i="5"/>
  <c r="B14" i="6" l="1"/>
  <c r="C20" i="6"/>
  <c r="B13" i="5"/>
  <c r="C21" i="5"/>
  <c r="B15" i="6" l="1"/>
  <c r="C21" i="6"/>
  <c r="B14" i="5"/>
  <c r="C22" i="5"/>
  <c r="B16" i="6" l="1"/>
  <c r="C22" i="6"/>
  <c r="B15" i="5"/>
  <c r="C23" i="5"/>
  <c r="B17" i="6" l="1"/>
  <c r="C23" i="6"/>
  <c r="B16" i="5"/>
  <c r="C24" i="5"/>
  <c r="B18" i="6" l="1"/>
  <c r="C24" i="6"/>
  <c r="B17" i="5"/>
  <c r="C25" i="5"/>
  <c r="B19" i="6" l="1"/>
  <c r="C25" i="6"/>
  <c r="B18" i="5"/>
  <c r="C26" i="5"/>
  <c r="B20" i="6" l="1"/>
  <c r="C26" i="6"/>
  <c r="B19" i="5"/>
  <c r="C27" i="5"/>
  <c r="B21" i="6" l="1"/>
  <c r="C27" i="6"/>
  <c r="B20" i="5"/>
  <c r="C28" i="5"/>
  <c r="B22" i="6" l="1"/>
  <c r="C28" i="6"/>
  <c r="B21" i="5"/>
  <c r="C29" i="5"/>
  <c r="B23" i="6" l="1"/>
  <c r="C29" i="6"/>
  <c r="B22" i="5"/>
  <c r="C30" i="5"/>
  <c r="B24" i="6" l="1"/>
  <c r="C30" i="6"/>
  <c r="B23" i="5"/>
  <c r="C31" i="5"/>
  <c r="B25" i="6" l="1"/>
  <c r="C31" i="6"/>
  <c r="B24" i="5"/>
  <c r="C32" i="5"/>
  <c r="B26" i="6" l="1"/>
  <c r="C32" i="6"/>
  <c r="B25" i="5"/>
  <c r="C33" i="5"/>
  <c r="B27" i="6" l="1"/>
  <c r="C33" i="6"/>
  <c r="B26" i="5"/>
  <c r="C34" i="5"/>
  <c r="B28" i="6" l="1"/>
  <c r="C34" i="6"/>
  <c r="B27" i="5"/>
  <c r="C35" i="5"/>
  <c r="B29" i="6" l="1"/>
  <c r="C35" i="6"/>
  <c r="B28" i="5"/>
  <c r="C36" i="5"/>
  <c r="B30" i="6" l="1"/>
  <c r="C36" i="6"/>
  <c r="B29" i="5"/>
  <c r="C37" i="5"/>
  <c r="B31" i="6" l="1"/>
  <c r="C37" i="6"/>
  <c r="B30" i="5"/>
  <c r="C38" i="5"/>
  <c r="B32" i="6" l="1"/>
  <c r="C38" i="6"/>
  <c r="B31" i="5"/>
  <c r="C39" i="5"/>
  <c r="B33" i="6" l="1"/>
  <c r="C39" i="6"/>
  <c r="B32" i="5"/>
  <c r="C40" i="5"/>
  <c r="B34" i="6" l="1"/>
  <c r="C40" i="6"/>
  <c r="B33" i="5"/>
  <c r="C41" i="5"/>
  <c r="B35" i="6" l="1"/>
  <c r="C41" i="6"/>
  <c r="B34" i="5"/>
  <c r="C42" i="5"/>
  <c r="B36" i="6" l="1"/>
  <c r="C42" i="6"/>
  <c r="B35" i="5"/>
  <c r="C43" i="5"/>
  <c r="B37" i="6" l="1"/>
  <c r="C43" i="6"/>
  <c r="B36" i="5"/>
  <c r="B38" i="6" l="1"/>
  <c r="B37" i="5"/>
  <c r="B39" i="6" l="1"/>
  <c r="B38" i="5"/>
  <c r="B40" i="6" l="1"/>
  <c r="B39" i="5"/>
  <c r="B41" i="6" l="1"/>
  <c r="B40" i="5"/>
  <c r="B42" i="6" l="1"/>
  <c r="B41" i="5"/>
  <c r="B43" i="6" l="1"/>
  <c r="B42" i="5"/>
  <c r="M40" i="6" l="1"/>
  <c r="K6" i="6"/>
  <c r="P6" i="6"/>
  <c r="N6" i="6"/>
  <c r="L6" i="6"/>
  <c r="O6" i="6"/>
  <c r="M6" i="6"/>
  <c r="Q6" i="6"/>
  <c r="K42" i="6"/>
  <c r="AB42" i="6" s="1"/>
  <c r="N42" i="6"/>
  <c r="Q38" i="6"/>
  <c r="O42" i="6"/>
  <c r="P40" i="6"/>
  <c r="K38" i="6"/>
  <c r="AB38" i="6" s="1"/>
  <c r="N40" i="6"/>
  <c r="L7" i="6"/>
  <c r="N7" i="6"/>
  <c r="Q7" i="6"/>
  <c r="K7" i="6"/>
  <c r="P7" i="6"/>
  <c r="O7" i="6"/>
  <c r="M7" i="6"/>
  <c r="M38" i="6"/>
  <c r="Q42" i="6"/>
  <c r="L40" i="6"/>
  <c r="L42" i="6"/>
  <c r="N10" i="6"/>
  <c r="M13" i="6"/>
  <c r="P8" i="6"/>
  <c r="M8" i="6"/>
  <c r="O9" i="6"/>
  <c r="N13" i="6"/>
  <c r="N12" i="6"/>
  <c r="L12" i="6"/>
  <c r="K10" i="6"/>
  <c r="AB10" i="6" s="1"/>
  <c r="O8" i="6"/>
  <c r="M11" i="6"/>
  <c r="Q10" i="6"/>
  <c r="M12" i="6"/>
  <c r="N8" i="6"/>
  <c r="K12" i="6"/>
  <c r="AB12" i="6" s="1"/>
  <c r="O13" i="6"/>
  <c r="P9" i="6"/>
  <c r="Q8" i="6"/>
  <c r="Q11" i="6"/>
  <c r="L11" i="6"/>
  <c r="O12" i="6"/>
  <c r="M9" i="6"/>
  <c r="P13" i="6"/>
  <c r="K13" i="6"/>
  <c r="AB13" i="6" s="1"/>
  <c r="K9" i="6"/>
  <c r="AB9" i="6" s="1"/>
  <c r="K8" i="6"/>
  <c r="AB8" i="6" s="1"/>
  <c r="L8" i="6"/>
  <c r="Q12" i="6"/>
  <c r="Q9" i="6"/>
  <c r="M10" i="6"/>
  <c r="P12" i="6"/>
  <c r="P11" i="6"/>
  <c r="K11" i="6"/>
  <c r="AB11" i="6" s="1"/>
  <c r="O10" i="6"/>
  <c r="N15" i="6"/>
  <c r="L16" i="6"/>
  <c r="N9" i="6"/>
  <c r="O11" i="6"/>
  <c r="L10" i="6"/>
  <c r="K43" i="6"/>
  <c r="AB43" i="6" s="1"/>
  <c r="N14" i="6"/>
  <c r="O14" i="6"/>
  <c r="P10" i="6"/>
  <c r="P14" i="6"/>
  <c r="L14" i="6"/>
  <c r="Q13" i="6"/>
  <c r="K15" i="6"/>
  <c r="AB15" i="6" s="1"/>
  <c r="N11" i="6"/>
  <c r="M14" i="6"/>
  <c r="L13" i="6"/>
  <c r="M16" i="6"/>
  <c r="L18" i="6"/>
  <c r="Q14" i="6"/>
  <c r="O15" i="6"/>
  <c r="K16" i="6"/>
  <c r="AB16" i="6" s="1"/>
  <c r="P15" i="6"/>
  <c r="K14" i="6"/>
  <c r="AB14" i="6" s="1"/>
  <c r="O17" i="6"/>
  <c r="L15" i="6"/>
  <c r="Q15" i="6"/>
  <c r="M15" i="6"/>
  <c r="Q16" i="6"/>
  <c r="N16" i="6"/>
  <c r="P16" i="6"/>
  <c r="Q17" i="6"/>
  <c r="N17" i="6"/>
  <c r="P17" i="6"/>
  <c r="M17" i="6"/>
  <c r="P19" i="6"/>
  <c r="O16" i="6"/>
  <c r="K18" i="6"/>
  <c r="AB18" i="6" s="1"/>
  <c r="P18" i="6"/>
  <c r="L17" i="6"/>
  <c r="L20" i="6"/>
  <c r="L19" i="6"/>
  <c r="P20" i="6"/>
  <c r="O18" i="6"/>
  <c r="Q19" i="6"/>
  <c r="O21" i="6"/>
  <c r="M18" i="6"/>
  <c r="K17" i="6"/>
  <c r="AB17" i="6" s="1"/>
  <c r="K19" i="6"/>
  <c r="AB19" i="6" s="1"/>
  <c r="N18" i="6"/>
  <c r="K20" i="6"/>
  <c r="AB20" i="6" s="1"/>
  <c r="Q18" i="6"/>
  <c r="N19" i="6"/>
  <c r="N20" i="6"/>
  <c r="P21" i="6"/>
  <c r="M21" i="6"/>
  <c r="O19" i="6"/>
  <c r="Q20" i="6"/>
  <c r="O20" i="6"/>
  <c r="M19" i="6"/>
  <c r="M20" i="6"/>
  <c r="Q24" i="6"/>
  <c r="L22" i="6"/>
  <c r="N21" i="6"/>
  <c r="K21" i="6"/>
  <c r="AB21" i="6" s="1"/>
  <c r="Q22" i="6"/>
  <c r="L21" i="6"/>
  <c r="Q21" i="6"/>
  <c r="P22" i="6"/>
  <c r="M22" i="6"/>
  <c r="N23" i="6"/>
  <c r="N22" i="6"/>
  <c r="O22" i="6"/>
  <c r="O23" i="6"/>
  <c r="M23" i="6"/>
  <c r="P23" i="6"/>
  <c r="O24" i="6"/>
  <c r="L24" i="6"/>
  <c r="Q23" i="6"/>
  <c r="K24" i="6"/>
  <c r="AB24" i="6" s="1"/>
  <c r="K22" i="6"/>
  <c r="AB22" i="6" s="1"/>
  <c r="L23" i="6"/>
  <c r="P24" i="6"/>
  <c r="L25" i="6"/>
  <c r="O25" i="6"/>
  <c r="M25" i="6"/>
  <c r="Q27" i="6"/>
  <c r="M24" i="6"/>
  <c r="K23" i="6"/>
  <c r="AB23" i="6" s="1"/>
  <c r="N24" i="6"/>
  <c r="O28" i="6"/>
  <c r="K26" i="6"/>
  <c r="AB26" i="6" s="1"/>
  <c r="N25" i="6"/>
  <c r="N26" i="6"/>
  <c r="Q26" i="6"/>
  <c r="M26" i="6"/>
  <c r="P25" i="6"/>
  <c r="O26" i="6"/>
  <c r="P26" i="6"/>
  <c r="Q25" i="6"/>
  <c r="K25" i="6"/>
  <c r="AB25" i="6" s="1"/>
  <c r="K27" i="6"/>
  <c r="AB27" i="6" s="1"/>
  <c r="M27" i="6"/>
  <c r="L26" i="6"/>
  <c r="O27" i="6"/>
  <c r="K28" i="6"/>
  <c r="AB28" i="6" s="1"/>
  <c r="L29" i="6"/>
  <c r="O29" i="6"/>
  <c r="N27" i="6"/>
  <c r="P28" i="6"/>
  <c r="M28" i="6"/>
  <c r="P27" i="6"/>
  <c r="L27" i="6"/>
  <c r="Q28" i="6"/>
  <c r="P29" i="6"/>
  <c r="L28" i="6"/>
  <c r="O30" i="6"/>
  <c r="N30" i="6"/>
  <c r="N28" i="6"/>
  <c r="Q29" i="6"/>
  <c r="L32" i="6"/>
  <c r="K29" i="6"/>
  <c r="AB29" i="6" s="1"/>
  <c r="K30" i="6"/>
  <c r="AB30" i="6" s="1"/>
  <c r="Q30" i="6"/>
  <c r="N29" i="6"/>
  <c r="P30" i="6"/>
  <c r="N34" i="6"/>
  <c r="M29" i="6"/>
  <c r="L30" i="6"/>
  <c r="M32" i="6"/>
  <c r="Q32" i="6"/>
  <c r="P32" i="6"/>
  <c r="M30" i="6"/>
  <c r="K31" i="6"/>
  <c r="AB31" i="6" s="1"/>
  <c r="P31" i="6"/>
  <c r="N32" i="6"/>
  <c r="N31" i="6"/>
  <c r="O31" i="6"/>
  <c r="L31" i="6"/>
  <c r="Q31" i="6"/>
  <c r="O32" i="6"/>
  <c r="K32" i="6"/>
  <c r="AB32" i="6" s="1"/>
  <c r="M31" i="6"/>
  <c r="L35" i="6"/>
  <c r="L36" i="6"/>
  <c r="M33" i="6"/>
  <c r="P34" i="6"/>
  <c r="K33" i="6"/>
  <c r="AB33" i="6" s="1"/>
  <c r="P33" i="6"/>
  <c r="L33" i="6"/>
  <c r="N33" i="6"/>
  <c r="O33" i="6"/>
  <c r="Q33" i="6"/>
  <c r="N36" i="6"/>
  <c r="L34" i="6"/>
  <c r="N35" i="6"/>
  <c r="M36" i="6"/>
  <c r="Q35" i="6"/>
  <c r="M34" i="6"/>
  <c r="O34" i="6"/>
  <c r="K34" i="6"/>
  <c r="AB34" i="6" s="1"/>
  <c r="Q34" i="6"/>
  <c r="K35" i="6"/>
  <c r="AB35" i="6" s="1"/>
  <c r="P35" i="6"/>
  <c r="O35" i="6"/>
  <c r="P36" i="6"/>
  <c r="M35" i="6"/>
  <c r="O36" i="6"/>
  <c r="K36" i="6"/>
  <c r="AB36" i="6" s="1"/>
  <c r="O37" i="6"/>
  <c r="P38" i="6"/>
  <c r="Q36" i="6"/>
  <c r="N43" i="6"/>
  <c r="N37" i="6"/>
  <c r="Q37" i="6"/>
  <c r="M39" i="6"/>
  <c r="O39" i="6"/>
  <c r="Q43" i="6"/>
  <c r="K41" i="6"/>
  <c r="AB41" i="6" s="1"/>
  <c r="O43" i="6"/>
  <c r="K37" i="6"/>
  <c r="AB37" i="6" s="1"/>
  <c r="Q39" i="6"/>
  <c r="M37" i="6"/>
  <c r="M43" i="6"/>
  <c r="K39" i="6"/>
  <c r="AB39" i="6" s="1"/>
  <c r="P37" i="6"/>
  <c r="M41" i="6"/>
  <c r="L37" i="6"/>
  <c r="N39" i="6"/>
  <c r="L39" i="6"/>
  <c r="N41" i="6"/>
  <c r="L43" i="6"/>
  <c r="P43" i="6"/>
  <c r="P39" i="6"/>
  <c r="L41" i="6"/>
  <c r="N38" i="6"/>
  <c r="Q40" i="6"/>
  <c r="Q41" i="6"/>
  <c r="O40" i="6"/>
  <c r="M42" i="6"/>
  <c r="O41" i="6"/>
  <c r="L38" i="6"/>
  <c r="P41" i="6"/>
  <c r="O38" i="6"/>
  <c r="K40" i="6"/>
  <c r="AB40" i="6" s="1"/>
  <c r="P42" i="6"/>
  <c r="L9" i="6"/>
  <c r="B43" i="5"/>
  <c r="AB6" i="6"/>
  <c r="AC7" i="6"/>
  <c r="AB7" i="6" l="1"/>
  <c r="AG40" i="6"/>
  <c r="AG37" i="6"/>
  <c r="AG25" i="6"/>
  <c r="AG41" i="6"/>
  <c r="AG35" i="6"/>
  <c r="AG30" i="6"/>
  <c r="AG20" i="6"/>
  <c r="AG29" i="6"/>
  <c r="AG28" i="6"/>
  <c r="AG33" i="6"/>
  <c r="AG26" i="6"/>
  <c r="AG39" i="6"/>
  <c r="AG36" i="6"/>
  <c r="AG34" i="6"/>
  <c r="AG23" i="6"/>
  <c r="AG22" i="6"/>
  <c r="AG21" i="6"/>
  <c r="AG19" i="6"/>
  <c r="AG8" i="6"/>
  <c r="AG24" i="6"/>
  <c r="AG17" i="6"/>
  <c r="AG14" i="6"/>
  <c r="AG11" i="6"/>
  <c r="AG9" i="6"/>
  <c r="AG10" i="6"/>
  <c r="AG13" i="6"/>
  <c r="AG32" i="6"/>
  <c r="AG31" i="6"/>
  <c r="AG27" i="6"/>
  <c r="AG18" i="6"/>
  <c r="AG16" i="6"/>
  <c r="AG15" i="6"/>
  <c r="AG12" i="6"/>
  <c r="Y38" i="6"/>
  <c r="AG38" i="6"/>
  <c r="AC42" i="6"/>
  <c r="AG42" i="6"/>
  <c r="AA42" i="6"/>
  <c r="K6" i="5"/>
  <c r="AB6" i="5" s="1"/>
  <c r="M6" i="5"/>
  <c r="N6" i="5"/>
  <c r="O6" i="5"/>
  <c r="P6" i="5"/>
  <c r="L6" i="5"/>
  <c r="Q6" i="5"/>
  <c r="T38" i="6"/>
  <c r="Z38" i="6"/>
  <c r="W38" i="6"/>
  <c r="AD42" i="6"/>
  <c r="AD38" i="6"/>
  <c r="U42" i="6"/>
  <c r="V42" i="6"/>
  <c r="T42" i="6"/>
  <c r="R42" i="6"/>
  <c r="AF42" i="6"/>
  <c r="Z42" i="6"/>
  <c r="Y42" i="6"/>
  <c r="W42" i="6"/>
  <c r="S42" i="6"/>
  <c r="AE42" i="6"/>
  <c r="X42" i="6"/>
  <c r="R38" i="6"/>
  <c r="U38" i="6"/>
  <c r="V38" i="6"/>
  <c r="X38" i="6"/>
  <c r="S38" i="6"/>
  <c r="AF38" i="6"/>
  <c r="AE38" i="6"/>
  <c r="AA38" i="6"/>
  <c r="AC38" i="6"/>
  <c r="M41" i="5"/>
  <c r="M7" i="5"/>
  <c r="Q7" i="5"/>
  <c r="O7" i="5"/>
  <c r="K7" i="5"/>
  <c r="L7" i="5"/>
  <c r="P7" i="5"/>
  <c r="N7" i="5"/>
  <c r="Z40" i="6"/>
  <c r="AD40" i="6"/>
  <c r="R40" i="6"/>
  <c r="V40" i="6"/>
  <c r="AF40" i="6"/>
  <c r="AC40" i="6"/>
  <c r="Y40" i="6"/>
  <c r="U40" i="6"/>
  <c r="S40" i="6"/>
  <c r="W40" i="6"/>
  <c r="X40" i="6"/>
  <c r="T40" i="6"/>
  <c r="AA40" i="6"/>
  <c r="AE40" i="6"/>
  <c r="Z33" i="6"/>
  <c r="AD33" i="6"/>
  <c r="T33" i="6"/>
  <c r="R33" i="6"/>
  <c r="V33" i="6"/>
  <c r="AC33" i="6"/>
  <c r="S33" i="6"/>
  <c r="Y33" i="6"/>
  <c r="U33" i="6"/>
  <c r="W33" i="6"/>
  <c r="AF33" i="6"/>
  <c r="X33" i="6"/>
  <c r="AA33" i="6"/>
  <c r="AE33" i="6"/>
  <c r="AE26" i="6"/>
  <c r="AA26" i="6"/>
  <c r="T26" i="6"/>
  <c r="W26" i="6"/>
  <c r="S26" i="6"/>
  <c r="AC26" i="6"/>
  <c r="U26" i="6"/>
  <c r="Z26" i="6"/>
  <c r="AD26" i="6"/>
  <c r="R26" i="6"/>
  <c r="V26" i="6"/>
  <c r="Y26" i="6"/>
  <c r="X26" i="6"/>
  <c r="AF26" i="6"/>
  <c r="AC41" i="6"/>
  <c r="Y41" i="6"/>
  <c r="U41" i="6"/>
  <c r="V41" i="6"/>
  <c r="AF41" i="6"/>
  <c r="T41" i="6"/>
  <c r="AE41" i="6"/>
  <c r="W41" i="6"/>
  <c r="X41" i="6"/>
  <c r="AA41" i="6"/>
  <c r="S41" i="6"/>
  <c r="Z41" i="6"/>
  <c r="AD41" i="6"/>
  <c r="R41" i="6"/>
  <c r="Y35" i="6"/>
  <c r="U35" i="6"/>
  <c r="R35" i="6"/>
  <c r="AC35" i="6"/>
  <c r="AF35" i="6"/>
  <c r="AA35" i="6"/>
  <c r="S35" i="6"/>
  <c r="Z35" i="6"/>
  <c r="V35" i="6"/>
  <c r="X35" i="6"/>
  <c r="T35" i="6"/>
  <c r="AE35" i="6"/>
  <c r="W35" i="6"/>
  <c r="AD35" i="6"/>
  <c r="AF30" i="6"/>
  <c r="T30" i="6"/>
  <c r="X30" i="6"/>
  <c r="AA30" i="6"/>
  <c r="AE30" i="6"/>
  <c r="Z30" i="6"/>
  <c r="S30" i="6"/>
  <c r="W30" i="6"/>
  <c r="AD30" i="6"/>
  <c r="U30" i="6"/>
  <c r="Y30" i="6"/>
  <c r="V30" i="6"/>
  <c r="R30" i="6"/>
  <c r="AC30" i="6"/>
  <c r="AF20" i="6"/>
  <c r="X20" i="6"/>
  <c r="T20" i="6"/>
  <c r="AE20" i="6"/>
  <c r="AA20" i="6"/>
  <c r="Y20" i="6"/>
  <c r="W20" i="6"/>
  <c r="S20" i="6"/>
  <c r="V20" i="6"/>
  <c r="R20" i="6"/>
  <c r="AD20" i="6"/>
  <c r="Z20" i="6"/>
  <c r="U20" i="6"/>
  <c r="AC20" i="6"/>
  <c r="S25" i="6"/>
  <c r="W25" i="6"/>
  <c r="AA25" i="6"/>
  <c r="Z25" i="6"/>
  <c r="AD25" i="6"/>
  <c r="R25" i="6"/>
  <c r="AF25" i="6"/>
  <c r="V25" i="6"/>
  <c r="X25" i="6"/>
  <c r="AC25" i="6"/>
  <c r="AE25" i="6"/>
  <c r="Y25" i="6"/>
  <c r="U25" i="6"/>
  <c r="T25" i="6"/>
  <c r="Q5" i="6"/>
  <c r="U29" i="6"/>
  <c r="Y29" i="6"/>
  <c r="AF29" i="6"/>
  <c r="T29" i="6"/>
  <c r="AC29" i="6"/>
  <c r="X29" i="6"/>
  <c r="AE29" i="6"/>
  <c r="AA29" i="6"/>
  <c r="V29" i="6"/>
  <c r="W29" i="6"/>
  <c r="S29" i="6"/>
  <c r="AD29" i="6"/>
  <c r="Z29" i="6"/>
  <c r="R29" i="6"/>
  <c r="AD28" i="6"/>
  <c r="Z28" i="6"/>
  <c r="T28" i="6"/>
  <c r="V28" i="6"/>
  <c r="R28" i="6"/>
  <c r="AF28" i="6"/>
  <c r="AC28" i="6"/>
  <c r="Y28" i="6"/>
  <c r="U28" i="6"/>
  <c r="W28" i="6"/>
  <c r="X28" i="6"/>
  <c r="S28" i="6"/>
  <c r="AE28" i="6"/>
  <c r="AA28" i="6"/>
  <c r="V37" i="6"/>
  <c r="R37" i="6"/>
  <c r="U37" i="6"/>
  <c r="Y37" i="6"/>
  <c r="T37" i="6"/>
  <c r="AC37" i="6"/>
  <c r="X37" i="6"/>
  <c r="AF37" i="6"/>
  <c r="AE37" i="6"/>
  <c r="AA37" i="6"/>
  <c r="Z37" i="6"/>
  <c r="W37" i="6"/>
  <c r="S37" i="6"/>
  <c r="AD37" i="6"/>
  <c r="P5" i="6"/>
  <c r="AA39" i="6"/>
  <c r="AE39" i="6"/>
  <c r="AD39" i="6"/>
  <c r="X39" i="6"/>
  <c r="S39" i="6"/>
  <c r="W39" i="6"/>
  <c r="Z39" i="6"/>
  <c r="V39" i="6"/>
  <c r="R39" i="6"/>
  <c r="AC39" i="6"/>
  <c r="U39" i="6"/>
  <c r="Y39" i="6"/>
  <c r="T39" i="6"/>
  <c r="AF39" i="6"/>
  <c r="U36" i="6"/>
  <c r="Y36" i="6"/>
  <c r="X36" i="6"/>
  <c r="T36" i="6"/>
  <c r="AA36" i="6"/>
  <c r="W36" i="6"/>
  <c r="AF36" i="6"/>
  <c r="AD36" i="6"/>
  <c r="Z36" i="6"/>
  <c r="AC36" i="6"/>
  <c r="AE36" i="6"/>
  <c r="S36" i="6"/>
  <c r="R36" i="6"/>
  <c r="V36" i="6"/>
  <c r="Z34" i="6"/>
  <c r="AD34" i="6"/>
  <c r="R34" i="6"/>
  <c r="V34" i="6"/>
  <c r="T34" i="6"/>
  <c r="AC34" i="6"/>
  <c r="Y34" i="6"/>
  <c r="U34" i="6"/>
  <c r="AF34" i="6"/>
  <c r="S34" i="6"/>
  <c r="X34" i="6"/>
  <c r="AE34" i="6"/>
  <c r="AA34" i="6"/>
  <c r="W34" i="6"/>
  <c r="R23" i="6"/>
  <c r="AD23" i="6"/>
  <c r="AF23" i="6"/>
  <c r="AE23" i="6"/>
  <c r="S23" i="6"/>
  <c r="AC23" i="6"/>
  <c r="T23" i="6"/>
  <c r="X23" i="6"/>
  <c r="U23" i="6"/>
  <c r="Y23" i="6"/>
  <c r="W23" i="6"/>
  <c r="Z23" i="6"/>
  <c r="V23" i="6"/>
  <c r="AA23" i="6"/>
  <c r="T22" i="6"/>
  <c r="X22" i="6"/>
  <c r="U22" i="6"/>
  <c r="AA22" i="6"/>
  <c r="AE22" i="6"/>
  <c r="S22" i="6"/>
  <c r="W22" i="6"/>
  <c r="AD22" i="6"/>
  <c r="Z22" i="6"/>
  <c r="V22" i="6"/>
  <c r="R22" i="6"/>
  <c r="AC22" i="6"/>
  <c r="AF22" i="6"/>
  <c r="Y22" i="6"/>
  <c r="X21" i="6"/>
  <c r="AF21" i="6"/>
  <c r="T21" i="6"/>
  <c r="AE21" i="6"/>
  <c r="AA21" i="6"/>
  <c r="Y21" i="6"/>
  <c r="W21" i="6"/>
  <c r="S21" i="6"/>
  <c r="AD21" i="6"/>
  <c r="Z21" i="6"/>
  <c r="V21" i="6"/>
  <c r="R21" i="6"/>
  <c r="AC21" i="6"/>
  <c r="U21" i="6"/>
  <c r="Y19" i="6"/>
  <c r="U19" i="6"/>
  <c r="AF19" i="6"/>
  <c r="AD19" i="6"/>
  <c r="X19" i="6"/>
  <c r="T19" i="6"/>
  <c r="AC19" i="6"/>
  <c r="AE19" i="6"/>
  <c r="AA19" i="6"/>
  <c r="W19" i="6"/>
  <c r="S19" i="6"/>
  <c r="Z19" i="6"/>
  <c r="V19" i="6"/>
  <c r="R19" i="6"/>
  <c r="O5" i="6"/>
  <c r="AC24" i="6"/>
  <c r="AF24" i="6"/>
  <c r="Y24" i="6"/>
  <c r="U24" i="6"/>
  <c r="V24" i="6"/>
  <c r="T24" i="6"/>
  <c r="X24" i="6"/>
  <c r="AA24" i="6"/>
  <c r="AE24" i="6"/>
  <c r="S24" i="6"/>
  <c r="W24" i="6"/>
  <c r="R24" i="6"/>
  <c r="Z24" i="6"/>
  <c r="AD24" i="6"/>
  <c r="X17" i="6"/>
  <c r="AA17" i="6"/>
  <c r="V17" i="6"/>
  <c r="AC17" i="6"/>
  <c r="AF17" i="6"/>
  <c r="AE17" i="6"/>
  <c r="Z17" i="6"/>
  <c r="W17" i="6"/>
  <c r="R17" i="6"/>
  <c r="AD17" i="6"/>
  <c r="T17" i="6"/>
  <c r="S17" i="6"/>
  <c r="U17" i="6"/>
  <c r="Y17" i="6"/>
  <c r="AE14" i="6"/>
  <c r="Y14" i="6"/>
  <c r="W14" i="6"/>
  <c r="AA14" i="6"/>
  <c r="T14" i="6"/>
  <c r="AD14" i="6"/>
  <c r="S14" i="6"/>
  <c r="V14" i="6"/>
  <c r="Z14" i="6"/>
  <c r="AF14" i="6"/>
  <c r="AC14" i="6"/>
  <c r="X14" i="6"/>
  <c r="U14" i="6"/>
  <c r="R14" i="6"/>
  <c r="R11" i="6"/>
  <c r="W11" i="6"/>
  <c r="AD11" i="6"/>
  <c r="Y11" i="6"/>
  <c r="V11" i="6"/>
  <c r="T11" i="6"/>
  <c r="U11" i="6"/>
  <c r="AF11" i="6"/>
  <c r="AA11" i="6"/>
  <c r="X11" i="6"/>
  <c r="S11" i="6"/>
  <c r="AC11" i="6"/>
  <c r="Z11" i="6"/>
  <c r="AE11" i="6"/>
  <c r="T9" i="6"/>
  <c r="AE9" i="6"/>
  <c r="AF9" i="6"/>
  <c r="W9" i="6"/>
  <c r="Y9" i="6"/>
  <c r="AD9" i="6"/>
  <c r="S9" i="6"/>
  <c r="AA9" i="6"/>
  <c r="X9" i="6"/>
  <c r="V9" i="6"/>
  <c r="AC9" i="6"/>
  <c r="Z9" i="6"/>
  <c r="U9" i="6"/>
  <c r="R9" i="6"/>
  <c r="S10" i="6"/>
  <c r="AF10" i="6"/>
  <c r="AC10" i="6"/>
  <c r="AE10" i="6"/>
  <c r="X10" i="6"/>
  <c r="Z10" i="6"/>
  <c r="R10" i="6"/>
  <c r="W10" i="6"/>
  <c r="V10" i="6"/>
  <c r="AD10" i="6"/>
  <c r="U10" i="6"/>
  <c r="T10" i="6"/>
  <c r="Y10" i="6"/>
  <c r="AA10" i="6"/>
  <c r="X43" i="6"/>
  <c r="T43" i="6"/>
  <c r="AE43" i="6"/>
  <c r="AA43" i="6"/>
  <c r="W43" i="6"/>
  <c r="S43" i="6"/>
  <c r="AD43" i="6"/>
  <c r="Z43" i="6"/>
  <c r="V43" i="6"/>
  <c r="R43" i="6"/>
  <c r="AG43" i="6"/>
  <c r="AC43" i="6"/>
  <c r="Y43" i="6"/>
  <c r="U43" i="6"/>
  <c r="AF43" i="6"/>
  <c r="X13" i="6"/>
  <c r="AC13" i="6"/>
  <c r="Z13" i="6"/>
  <c r="U13" i="6"/>
  <c r="AE13" i="6"/>
  <c r="W13" i="6"/>
  <c r="T13" i="6"/>
  <c r="S13" i="6"/>
  <c r="AA13" i="6"/>
  <c r="R13" i="6"/>
  <c r="Y13" i="6"/>
  <c r="AD13" i="6"/>
  <c r="AF13" i="6"/>
  <c r="V13" i="6"/>
  <c r="AF32" i="6"/>
  <c r="T32" i="6"/>
  <c r="X32" i="6"/>
  <c r="AA32" i="6"/>
  <c r="AE32" i="6"/>
  <c r="S32" i="6"/>
  <c r="W32" i="6"/>
  <c r="Z32" i="6"/>
  <c r="AD32" i="6"/>
  <c r="AC32" i="6"/>
  <c r="Y32" i="6"/>
  <c r="R32" i="6"/>
  <c r="V32" i="6"/>
  <c r="U32" i="6"/>
  <c r="S31" i="6"/>
  <c r="W31" i="6"/>
  <c r="R31" i="6"/>
  <c r="V31" i="6"/>
  <c r="Z31" i="6"/>
  <c r="AD31" i="6"/>
  <c r="AA31" i="6"/>
  <c r="AC31" i="6"/>
  <c r="U31" i="6"/>
  <c r="Y31" i="6"/>
  <c r="T31" i="6"/>
  <c r="X31" i="6"/>
  <c r="AF31" i="6"/>
  <c r="AE31" i="6"/>
  <c r="Y27" i="6"/>
  <c r="U27" i="6"/>
  <c r="AC27" i="6"/>
  <c r="AF27" i="6"/>
  <c r="Z27" i="6"/>
  <c r="X27" i="6"/>
  <c r="T27" i="6"/>
  <c r="AE27" i="6"/>
  <c r="AA27" i="6"/>
  <c r="S27" i="6"/>
  <c r="W27" i="6"/>
  <c r="AD27" i="6"/>
  <c r="V27" i="6"/>
  <c r="R27" i="6"/>
  <c r="X18" i="6"/>
  <c r="T18" i="6"/>
  <c r="S18" i="6"/>
  <c r="R18" i="6"/>
  <c r="AE18" i="6"/>
  <c r="AA18" i="6"/>
  <c r="V18" i="6"/>
  <c r="W18" i="6"/>
  <c r="AF18" i="6"/>
  <c r="Z18" i="6"/>
  <c r="AD18" i="6"/>
  <c r="AC18" i="6"/>
  <c r="Y18" i="6"/>
  <c r="U18" i="6"/>
  <c r="AD16" i="6"/>
  <c r="AE16" i="6"/>
  <c r="R16" i="6"/>
  <c r="Y16" i="6"/>
  <c r="V16" i="6"/>
  <c r="AA16" i="6"/>
  <c r="AF16" i="6"/>
  <c r="X16" i="6"/>
  <c r="S16" i="6"/>
  <c r="T16" i="6"/>
  <c r="W16" i="6"/>
  <c r="Z16" i="6"/>
  <c r="AC16" i="6"/>
  <c r="U16" i="6"/>
  <c r="U15" i="6"/>
  <c r="Z15" i="6"/>
  <c r="AF15" i="6"/>
  <c r="R15" i="6"/>
  <c r="Y15" i="6"/>
  <c r="AE15" i="6"/>
  <c r="T15" i="6"/>
  <c r="W15" i="6"/>
  <c r="AD15" i="6"/>
  <c r="AA15" i="6"/>
  <c r="V15" i="6"/>
  <c r="S15" i="6"/>
  <c r="AC15" i="6"/>
  <c r="X15" i="6"/>
  <c r="AD12" i="6"/>
  <c r="Y12" i="6"/>
  <c r="V12" i="6"/>
  <c r="AF12" i="6"/>
  <c r="U12" i="6"/>
  <c r="S12" i="6"/>
  <c r="X12" i="6"/>
  <c r="AC12" i="6"/>
  <c r="T12" i="6"/>
  <c r="W12" i="6"/>
  <c r="Z12" i="6"/>
  <c r="AA12" i="6"/>
  <c r="R12" i="6"/>
  <c r="AE12" i="6"/>
  <c r="Q43" i="5"/>
  <c r="N43" i="5"/>
  <c r="Q42" i="5"/>
  <c r="K42" i="5"/>
  <c r="AB42" i="5" s="1"/>
  <c r="L41" i="5"/>
  <c r="M42" i="5"/>
  <c r="P42" i="5"/>
  <c r="P43" i="5"/>
  <c r="O41" i="5"/>
  <c r="N13" i="5"/>
  <c r="M10" i="5"/>
  <c r="M8" i="5"/>
  <c r="P10" i="5"/>
  <c r="P8" i="5"/>
  <c r="M13" i="5"/>
  <c r="L10" i="5"/>
  <c r="K10" i="5"/>
  <c r="AB10" i="5" s="1"/>
  <c r="N9" i="5"/>
  <c r="N12" i="5"/>
  <c r="P13" i="5"/>
  <c r="L11" i="5"/>
  <c r="L8" i="5"/>
  <c r="Q12" i="5"/>
  <c r="Q11" i="5"/>
  <c r="Q9" i="5"/>
  <c r="O8" i="5"/>
  <c r="N10" i="5"/>
  <c r="L12" i="5"/>
  <c r="K8" i="5"/>
  <c r="AB8" i="5" s="1"/>
  <c r="M12" i="5"/>
  <c r="M11" i="5"/>
  <c r="P9" i="5"/>
  <c r="P11" i="5"/>
  <c r="K14" i="5"/>
  <c r="AB14" i="5" s="1"/>
  <c r="P12" i="5"/>
  <c r="O13" i="5"/>
  <c r="L43" i="5"/>
  <c r="K43" i="5"/>
  <c r="AB43" i="5" s="1"/>
  <c r="Q10" i="5"/>
  <c r="O9" i="5"/>
  <c r="K13" i="5"/>
  <c r="AB13" i="5" s="1"/>
  <c r="M14" i="5"/>
  <c r="Q13" i="5"/>
  <c r="K15" i="5"/>
  <c r="AB15" i="5" s="1"/>
  <c r="P14" i="5"/>
  <c r="O10" i="5"/>
  <c r="M9" i="5"/>
  <c r="M15" i="5"/>
  <c r="K12" i="5"/>
  <c r="AB12" i="5" s="1"/>
  <c r="L9" i="5"/>
  <c r="Q8" i="5"/>
  <c r="K9" i="5"/>
  <c r="AB9" i="5" s="1"/>
  <c r="N11" i="5"/>
  <c r="O12" i="5"/>
  <c r="K11" i="5"/>
  <c r="AB11" i="5" s="1"/>
  <c r="Q14" i="5"/>
  <c r="O11" i="5"/>
  <c r="Q15" i="5"/>
  <c r="N8" i="5"/>
  <c r="L13" i="5"/>
  <c r="P15" i="5"/>
  <c r="O14" i="5"/>
  <c r="L14" i="5"/>
  <c r="N14" i="5"/>
  <c r="Q17" i="5"/>
  <c r="L15" i="5"/>
  <c r="N16" i="5"/>
  <c r="O16" i="5"/>
  <c r="K16" i="5"/>
  <c r="AB16" i="5" s="1"/>
  <c r="P16" i="5"/>
  <c r="O15" i="5"/>
  <c r="N15" i="5"/>
  <c r="M16" i="5"/>
  <c r="L16" i="5"/>
  <c r="Q16" i="5"/>
  <c r="O17" i="5"/>
  <c r="K19" i="5"/>
  <c r="AB19" i="5" s="1"/>
  <c r="L17" i="5"/>
  <c r="N18" i="5"/>
  <c r="K17" i="5"/>
  <c r="AB17" i="5" s="1"/>
  <c r="P17" i="5"/>
  <c r="N17" i="5"/>
  <c r="Q18" i="5"/>
  <c r="O18" i="5"/>
  <c r="P18" i="5"/>
  <c r="M17" i="5"/>
  <c r="P20" i="5"/>
  <c r="K21" i="5"/>
  <c r="AB21" i="5" s="1"/>
  <c r="M18" i="5"/>
  <c r="N19" i="5"/>
  <c r="K18" i="5"/>
  <c r="AB18" i="5" s="1"/>
  <c r="N22" i="5"/>
  <c r="L18" i="5"/>
  <c r="M19" i="5"/>
  <c r="L19" i="5"/>
  <c r="Q19" i="5"/>
  <c r="O19" i="5"/>
  <c r="P19" i="5"/>
  <c r="Q21" i="5"/>
  <c r="M20" i="5"/>
  <c r="K20" i="5"/>
  <c r="AB20" i="5" s="1"/>
  <c r="L20" i="5"/>
  <c r="Q20" i="5"/>
  <c r="N23" i="5"/>
  <c r="N20" i="5"/>
  <c r="O20" i="5"/>
  <c r="K24" i="5"/>
  <c r="AB24" i="5" s="1"/>
  <c r="M21" i="5"/>
  <c r="L21" i="5"/>
  <c r="P22" i="5"/>
  <c r="N21" i="5"/>
  <c r="M22" i="5"/>
  <c r="P21" i="5"/>
  <c r="L22" i="5"/>
  <c r="Q22" i="5"/>
  <c r="O22" i="5"/>
  <c r="O21" i="5"/>
  <c r="K22" i="5"/>
  <c r="AB22" i="5" s="1"/>
  <c r="N26" i="5"/>
  <c r="Q23" i="5"/>
  <c r="O23" i="5"/>
  <c r="L24" i="5"/>
  <c r="M27" i="5"/>
  <c r="P23" i="5"/>
  <c r="L23" i="5"/>
  <c r="L25" i="5"/>
  <c r="N25" i="5"/>
  <c r="M23" i="5"/>
  <c r="P24" i="5"/>
  <c r="Q24" i="5"/>
  <c r="O24" i="5"/>
  <c r="M24" i="5"/>
  <c r="N24" i="5"/>
  <c r="K25" i="5"/>
  <c r="AB25" i="5" s="1"/>
  <c r="K23" i="5"/>
  <c r="AB23" i="5" s="1"/>
  <c r="O25" i="5"/>
  <c r="L26" i="5"/>
  <c r="Q26" i="5"/>
  <c r="P25" i="5"/>
  <c r="P26" i="5"/>
  <c r="K28" i="5"/>
  <c r="AB28" i="5" s="1"/>
  <c r="M26" i="5"/>
  <c r="Q28" i="5"/>
  <c r="M25" i="5"/>
  <c r="O26" i="5"/>
  <c r="Q25" i="5"/>
  <c r="K26" i="5"/>
  <c r="AB26" i="5" s="1"/>
  <c r="O28" i="5"/>
  <c r="K27" i="5"/>
  <c r="AB27" i="5" s="1"/>
  <c r="M28" i="5"/>
  <c r="N29" i="5"/>
  <c r="L28" i="5"/>
  <c r="P28" i="5"/>
  <c r="N30" i="5"/>
  <c r="L30" i="5"/>
  <c r="Q27" i="5"/>
  <c r="L27" i="5"/>
  <c r="N32" i="5"/>
  <c r="N27" i="5"/>
  <c r="N28" i="5"/>
  <c r="L29" i="5"/>
  <c r="P27" i="5"/>
  <c r="O27" i="5"/>
  <c r="K32" i="5"/>
  <c r="AB32" i="5" s="1"/>
  <c r="M30" i="5"/>
  <c r="K30" i="5"/>
  <c r="AB30" i="5" s="1"/>
  <c r="P30" i="5"/>
  <c r="M29" i="5"/>
  <c r="L32" i="5"/>
  <c r="O29" i="5"/>
  <c r="Q29" i="5"/>
  <c r="Q30" i="5"/>
  <c r="Q33" i="5"/>
  <c r="K29" i="5"/>
  <c r="AB29" i="5" s="1"/>
  <c r="P29" i="5"/>
  <c r="M32" i="5"/>
  <c r="Q31" i="5"/>
  <c r="P32" i="5"/>
  <c r="O30" i="5"/>
  <c r="O32" i="5"/>
  <c r="L31" i="5"/>
  <c r="Q32" i="5"/>
  <c r="O31" i="5"/>
  <c r="K34" i="5"/>
  <c r="AB34" i="5" s="1"/>
  <c r="K31" i="5"/>
  <c r="AB31" i="5" s="1"/>
  <c r="N31" i="5"/>
  <c r="P31" i="5"/>
  <c r="M31" i="5"/>
  <c r="Q35" i="5"/>
  <c r="M34" i="5"/>
  <c r="O33" i="5"/>
  <c r="L33" i="5"/>
  <c r="K33" i="5"/>
  <c r="AB33" i="5" s="1"/>
  <c r="P33" i="5"/>
  <c r="N33" i="5"/>
  <c r="M33" i="5"/>
  <c r="O35" i="5"/>
  <c r="P34" i="5"/>
  <c r="L35" i="5"/>
  <c r="O34" i="5"/>
  <c r="N38" i="5"/>
  <c r="L34" i="5"/>
  <c r="N34" i="5"/>
  <c r="Q34" i="5"/>
  <c r="N35" i="5"/>
  <c r="M35" i="5"/>
  <c r="M38" i="5"/>
  <c r="M37" i="5"/>
  <c r="K35" i="5"/>
  <c r="AB35" i="5" s="1"/>
  <c r="P35" i="5"/>
  <c r="M36" i="5"/>
  <c r="O36" i="5"/>
  <c r="P36" i="5"/>
  <c r="N36" i="5"/>
  <c r="L36" i="5"/>
  <c r="Q36" i="5"/>
  <c r="K36" i="5"/>
  <c r="AB36" i="5" s="1"/>
  <c r="N39" i="5"/>
  <c r="P37" i="5"/>
  <c r="Q37" i="5"/>
  <c r="L38" i="5"/>
  <c r="Q38" i="5"/>
  <c r="N37" i="5"/>
  <c r="P38" i="5"/>
  <c r="O38" i="5"/>
  <c r="K37" i="5"/>
  <c r="AB37" i="5" s="1"/>
  <c r="L37" i="5"/>
  <c r="K38" i="5"/>
  <c r="AB38" i="5" s="1"/>
  <c r="O37" i="5"/>
  <c r="P40" i="5"/>
  <c r="K41" i="5"/>
  <c r="AB41" i="5" s="1"/>
  <c r="L40" i="5"/>
  <c r="L39" i="5"/>
  <c r="Q40" i="5"/>
  <c r="O39" i="5"/>
  <c r="M39" i="5"/>
  <c r="P39" i="5"/>
  <c r="L42" i="5"/>
  <c r="M40" i="5"/>
  <c r="K39" i="5"/>
  <c r="AB39" i="5" s="1"/>
  <c r="N42" i="5"/>
  <c r="N40" i="5"/>
  <c r="O40" i="5"/>
  <c r="K40" i="5"/>
  <c r="AB40" i="5" s="1"/>
  <c r="P41" i="5"/>
  <c r="Q39" i="5"/>
  <c r="Q41" i="5"/>
  <c r="O42" i="5"/>
  <c r="O43" i="5"/>
  <c r="M43" i="5"/>
  <c r="N41" i="5"/>
  <c r="AA8" i="6"/>
  <c r="V8" i="6"/>
  <c r="T8" i="6"/>
  <c r="U8" i="6"/>
  <c r="W8" i="6"/>
  <c r="AF8" i="6"/>
  <c r="Z8" i="6"/>
  <c r="Y8" i="6"/>
  <c r="AC8" i="6"/>
  <c r="R8" i="6"/>
  <c r="X8" i="6"/>
  <c r="AE8" i="6"/>
  <c r="AD8" i="6"/>
  <c r="X6" i="6"/>
  <c r="T7" i="6"/>
  <c r="R6" i="6"/>
  <c r="Z6" i="6"/>
  <c r="AF6" i="6"/>
  <c r="X7" i="6"/>
  <c r="AC6" i="6"/>
  <c r="T6" i="6"/>
  <c r="V6" i="6"/>
  <c r="W7" i="6"/>
  <c r="AA6" i="6"/>
  <c r="Y7" i="6"/>
  <c r="AE6" i="6"/>
  <c r="U6" i="6"/>
  <c r="Z7" i="6"/>
  <c r="U7" i="6"/>
  <c r="V7" i="6"/>
  <c r="AE7" i="6"/>
  <c r="W6" i="6"/>
  <c r="AA7" i="6"/>
  <c r="AF7" i="6"/>
  <c r="R7" i="6"/>
  <c r="AD6" i="6"/>
  <c r="Y6" i="6"/>
  <c r="AD7" i="6"/>
  <c r="AG6" i="6"/>
  <c r="AG7" i="6"/>
  <c r="AG6" i="5" l="1"/>
  <c r="AB7" i="5"/>
  <c r="AG29" i="5"/>
  <c r="AG30" i="5"/>
  <c r="AG25" i="5"/>
  <c r="AG22" i="5"/>
  <c r="AG27" i="5"/>
  <c r="AG28" i="5"/>
  <c r="AG20" i="5"/>
  <c r="AG19" i="5"/>
  <c r="AG16" i="5"/>
  <c r="AG8" i="5"/>
  <c r="AG40" i="5"/>
  <c r="AG38" i="5"/>
  <c r="AG32" i="5"/>
  <c r="AG9" i="5"/>
  <c r="AG15" i="5"/>
  <c r="AG26" i="5"/>
  <c r="AG24" i="5"/>
  <c r="AG18" i="5"/>
  <c r="AG37" i="5"/>
  <c r="AG14" i="5"/>
  <c r="AG36" i="5"/>
  <c r="AG35" i="5"/>
  <c r="AG33" i="5"/>
  <c r="AG31" i="5"/>
  <c r="AG12" i="5"/>
  <c r="AG13" i="5"/>
  <c r="AG10" i="5"/>
  <c r="AG39" i="5"/>
  <c r="AG34" i="5"/>
  <c r="AG21" i="5"/>
  <c r="AG17" i="5"/>
  <c r="AG41" i="5"/>
  <c r="AG23" i="5"/>
  <c r="AG11" i="5"/>
  <c r="V42" i="5"/>
  <c r="AG42" i="5"/>
  <c r="AB5" i="6"/>
  <c r="AE5" i="6"/>
  <c r="AC5" i="6"/>
  <c r="AF5" i="6"/>
  <c r="Z42" i="5"/>
  <c r="W42" i="5"/>
  <c r="AE42" i="5"/>
  <c r="T42" i="5"/>
  <c r="AC42" i="5"/>
  <c r="AD42" i="5"/>
  <c r="AF42" i="5"/>
  <c r="AA42" i="5"/>
  <c r="Y42" i="5"/>
  <c r="X42" i="5"/>
  <c r="S42" i="5"/>
  <c r="U42" i="5"/>
  <c r="R42" i="5"/>
  <c r="P5" i="5"/>
  <c r="Q5" i="5"/>
  <c r="O5" i="5"/>
  <c r="W36" i="5"/>
  <c r="Y36" i="5"/>
  <c r="AD36" i="5"/>
  <c r="AC36" i="5"/>
  <c r="X36" i="5"/>
  <c r="AA36" i="5"/>
  <c r="R36" i="5"/>
  <c r="AE36" i="5"/>
  <c r="V36" i="5"/>
  <c r="Z36" i="5"/>
  <c r="S36" i="5"/>
  <c r="T36" i="5"/>
  <c r="U36" i="5"/>
  <c r="AF36" i="5"/>
  <c r="V35" i="5"/>
  <c r="S35" i="5"/>
  <c r="AC35" i="5"/>
  <c r="R35" i="5"/>
  <c r="T35" i="5"/>
  <c r="Y35" i="5"/>
  <c r="U35" i="5"/>
  <c r="AF35" i="5"/>
  <c r="X35" i="5"/>
  <c r="AD35" i="5"/>
  <c r="Z35" i="5"/>
  <c r="AA35" i="5"/>
  <c r="AE35" i="5"/>
  <c r="W35" i="5"/>
  <c r="AF33" i="5"/>
  <c r="R33" i="5"/>
  <c r="AD33" i="5"/>
  <c r="S33" i="5"/>
  <c r="Y33" i="5"/>
  <c r="X33" i="5"/>
  <c r="Z33" i="5"/>
  <c r="AE33" i="5"/>
  <c r="AA33" i="5"/>
  <c r="T33" i="5"/>
  <c r="V33" i="5"/>
  <c r="U33" i="5"/>
  <c r="W33" i="5"/>
  <c r="AC33" i="5"/>
  <c r="AC31" i="5"/>
  <c r="AD31" i="5"/>
  <c r="U31" i="5"/>
  <c r="V31" i="5"/>
  <c r="AA31" i="5"/>
  <c r="AF31" i="5"/>
  <c r="S31" i="5"/>
  <c r="AE31" i="5"/>
  <c r="Z31" i="5"/>
  <c r="R31" i="5"/>
  <c r="X31" i="5"/>
  <c r="W31" i="5"/>
  <c r="Y31" i="5"/>
  <c r="T31" i="5"/>
  <c r="AE12" i="5"/>
  <c r="T12" i="5"/>
  <c r="W12" i="5"/>
  <c r="AA12" i="5"/>
  <c r="AF12" i="5"/>
  <c r="S12" i="5"/>
  <c r="AD12" i="5"/>
  <c r="Z12" i="5"/>
  <c r="V12" i="5"/>
  <c r="R12" i="5"/>
  <c r="AC12" i="5"/>
  <c r="U12" i="5"/>
  <c r="Y12" i="5"/>
  <c r="X12" i="5"/>
  <c r="Z13" i="5"/>
  <c r="AC13" i="5"/>
  <c r="U13" i="5"/>
  <c r="AE13" i="5"/>
  <c r="AA13" i="5"/>
  <c r="X13" i="5"/>
  <c r="V13" i="5"/>
  <c r="T13" i="5"/>
  <c r="Y13" i="5"/>
  <c r="R13" i="5"/>
  <c r="W13" i="5"/>
  <c r="AF13" i="5"/>
  <c r="AD13" i="5"/>
  <c r="S13" i="5"/>
  <c r="V10" i="5"/>
  <c r="AD10" i="5"/>
  <c r="Y10" i="5"/>
  <c r="AC10" i="5"/>
  <c r="AF10" i="5"/>
  <c r="U10" i="5"/>
  <c r="X10" i="5"/>
  <c r="R10" i="5"/>
  <c r="Z10" i="5"/>
  <c r="AE10" i="5"/>
  <c r="T10" i="5"/>
  <c r="S10" i="5"/>
  <c r="W10" i="5"/>
  <c r="AA10" i="5"/>
  <c r="T37" i="5"/>
  <c r="R37" i="5"/>
  <c r="U37" i="5"/>
  <c r="AE37" i="5"/>
  <c r="AA37" i="5"/>
  <c r="AD37" i="5"/>
  <c r="Y37" i="5"/>
  <c r="W37" i="5"/>
  <c r="S37" i="5"/>
  <c r="AF37" i="5"/>
  <c r="V37" i="5"/>
  <c r="X37" i="5"/>
  <c r="AC37" i="5"/>
  <c r="Z37" i="5"/>
  <c r="T39" i="5"/>
  <c r="X39" i="5"/>
  <c r="AA39" i="5"/>
  <c r="AD39" i="5"/>
  <c r="AF39" i="5"/>
  <c r="S39" i="5"/>
  <c r="V39" i="5"/>
  <c r="Z39" i="5"/>
  <c r="AE39" i="5"/>
  <c r="R39" i="5"/>
  <c r="W39" i="5"/>
  <c r="AC39" i="5"/>
  <c r="U39" i="5"/>
  <c r="Y39" i="5"/>
  <c r="AA34" i="5"/>
  <c r="S34" i="5"/>
  <c r="Y34" i="5"/>
  <c r="AF34" i="5"/>
  <c r="X34" i="5"/>
  <c r="U34" i="5"/>
  <c r="V34" i="5"/>
  <c r="AE34" i="5"/>
  <c r="T34" i="5"/>
  <c r="W34" i="5"/>
  <c r="AC34" i="5"/>
  <c r="R34" i="5"/>
  <c r="Z34" i="5"/>
  <c r="AD34" i="5"/>
  <c r="U21" i="5"/>
  <c r="V21" i="5"/>
  <c r="S21" i="5"/>
  <c r="R21" i="5"/>
  <c r="T21" i="5"/>
  <c r="AD21" i="5"/>
  <c r="AE21" i="5"/>
  <c r="AA21" i="5"/>
  <c r="Z21" i="5"/>
  <c r="AF21" i="5"/>
  <c r="W21" i="5"/>
  <c r="X21" i="5"/>
  <c r="AC21" i="5"/>
  <c r="Y21" i="5"/>
  <c r="W17" i="5"/>
  <c r="AA17" i="5"/>
  <c r="AD17" i="5"/>
  <c r="T17" i="5"/>
  <c r="AC17" i="5"/>
  <c r="Z17" i="5"/>
  <c r="AF17" i="5"/>
  <c r="X17" i="5"/>
  <c r="Y17" i="5"/>
  <c r="V17" i="5"/>
  <c r="U17" i="5"/>
  <c r="S17" i="5"/>
  <c r="AE17" i="5"/>
  <c r="R17" i="5"/>
  <c r="X41" i="5"/>
  <c r="AC41" i="5"/>
  <c r="AA41" i="5"/>
  <c r="AE41" i="5"/>
  <c r="Z41" i="5"/>
  <c r="T41" i="5"/>
  <c r="S41" i="5"/>
  <c r="W41" i="5"/>
  <c r="AD41" i="5"/>
  <c r="AF41" i="5"/>
  <c r="R41" i="5"/>
  <c r="V41" i="5"/>
  <c r="Y41" i="5"/>
  <c r="U41" i="5"/>
  <c r="Y23" i="5"/>
  <c r="X23" i="5"/>
  <c r="AC23" i="5"/>
  <c r="AD23" i="5"/>
  <c r="AE23" i="5"/>
  <c r="R23" i="5"/>
  <c r="W23" i="5"/>
  <c r="U23" i="5"/>
  <c r="V23" i="5"/>
  <c r="AA23" i="5"/>
  <c r="T23" i="5"/>
  <c r="S23" i="5"/>
  <c r="Z23" i="5"/>
  <c r="AF23" i="5"/>
  <c r="AF11" i="5"/>
  <c r="U11" i="5"/>
  <c r="X11" i="5"/>
  <c r="AE11" i="5"/>
  <c r="T11" i="5"/>
  <c r="R11" i="5"/>
  <c r="W11" i="5"/>
  <c r="AA11" i="5"/>
  <c r="AC11" i="5"/>
  <c r="S11" i="5"/>
  <c r="AD11" i="5"/>
  <c r="Y11" i="5"/>
  <c r="V11" i="5"/>
  <c r="Z11" i="5"/>
  <c r="V30" i="5"/>
  <c r="W30" i="5"/>
  <c r="T30" i="5"/>
  <c r="AF30" i="5"/>
  <c r="AA30" i="5"/>
  <c r="AC30" i="5"/>
  <c r="AD30" i="5"/>
  <c r="AE30" i="5"/>
  <c r="S30" i="5"/>
  <c r="Y30" i="5"/>
  <c r="Z30" i="5"/>
  <c r="X30" i="5"/>
  <c r="R30" i="5"/>
  <c r="U30" i="5"/>
  <c r="S22" i="5"/>
  <c r="R22" i="5"/>
  <c r="AC22" i="5"/>
  <c r="Z22" i="5"/>
  <c r="AF22" i="5"/>
  <c r="Y22" i="5"/>
  <c r="U22" i="5"/>
  <c r="T22" i="5"/>
  <c r="AD22" i="5"/>
  <c r="AE22" i="5"/>
  <c r="V22" i="5"/>
  <c r="W22" i="5"/>
  <c r="X22" i="5"/>
  <c r="AA22" i="5"/>
  <c r="AG43" i="5"/>
  <c r="AC43" i="5"/>
  <c r="Y43" i="5"/>
  <c r="U43" i="5"/>
  <c r="AF43" i="5"/>
  <c r="X43" i="5"/>
  <c r="T43" i="5"/>
  <c r="AE43" i="5"/>
  <c r="Z43" i="5"/>
  <c r="V43" i="5"/>
  <c r="W43" i="5"/>
  <c r="R43" i="5"/>
  <c r="AD43" i="5"/>
  <c r="AA43" i="5"/>
  <c r="S43" i="5"/>
  <c r="T29" i="5"/>
  <c r="Z29" i="5"/>
  <c r="S29" i="5"/>
  <c r="U29" i="5"/>
  <c r="AA29" i="5"/>
  <c r="Y29" i="5"/>
  <c r="X29" i="5"/>
  <c r="V29" i="5"/>
  <c r="W29" i="5"/>
  <c r="R29" i="5"/>
  <c r="AD29" i="5"/>
  <c r="AE29" i="5"/>
  <c r="AF29" i="5"/>
  <c r="AC29" i="5"/>
  <c r="W27" i="5"/>
  <c r="T27" i="5"/>
  <c r="AD27" i="5"/>
  <c r="V27" i="5"/>
  <c r="AF27" i="5"/>
  <c r="AC27" i="5"/>
  <c r="U27" i="5"/>
  <c r="Z27" i="5"/>
  <c r="AA27" i="5"/>
  <c r="Y27" i="5"/>
  <c r="R27" i="5"/>
  <c r="AE27" i="5"/>
  <c r="X27" i="5"/>
  <c r="S27" i="5"/>
  <c r="AD28" i="5"/>
  <c r="R28" i="5"/>
  <c r="Z28" i="5"/>
  <c r="T28" i="5"/>
  <c r="Y28" i="5"/>
  <c r="V28" i="5"/>
  <c r="AE28" i="5"/>
  <c r="AC28" i="5"/>
  <c r="AA28" i="5"/>
  <c r="W28" i="5"/>
  <c r="U28" i="5"/>
  <c r="S28" i="5"/>
  <c r="X28" i="5"/>
  <c r="AF28" i="5"/>
  <c r="AC20" i="5"/>
  <c r="AA20" i="5"/>
  <c r="AD20" i="5"/>
  <c r="Z20" i="5"/>
  <c r="U20" i="5"/>
  <c r="S20" i="5"/>
  <c r="X20" i="5"/>
  <c r="R20" i="5"/>
  <c r="AE20" i="5"/>
  <c r="T20" i="5"/>
  <c r="W20" i="5"/>
  <c r="AF20" i="5"/>
  <c r="Y20" i="5"/>
  <c r="V20" i="5"/>
  <c r="Y19" i="5"/>
  <c r="R19" i="5"/>
  <c r="U19" i="5"/>
  <c r="AE19" i="5"/>
  <c r="AF19" i="5"/>
  <c r="AC19" i="5"/>
  <c r="W19" i="5"/>
  <c r="AA19" i="5"/>
  <c r="AD19" i="5"/>
  <c r="V19" i="5"/>
  <c r="X19" i="5"/>
  <c r="T19" i="5"/>
  <c r="S19" i="5"/>
  <c r="Z19" i="5"/>
  <c r="Z16" i="5"/>
  <c r="T16" i="5"/>
  <c r="R16" i="5"/>
  <c r="AD16" i="5"/>
  <c r="V16" i="5"/>
  <c r="Y16" i="5"/>
  <c r="W16" i="5"/>
  <c r="AF16" i="5"/>
  <c r="AC16" i="5"/>
  <c r="X16" i="5"/>
  <c r="U16" i="5"/>
  <c r="AA16" i="5"/>
  <c r="AE16" i="5"/>
  <c r="S16" i="5"/>
  <c r="AE25" i="5"/>
  <c r="U25" i="5"/>
  <c r="W25" i="5"/>
  <c r="R25" i="5"/>
  <c r="T25" i="5"/>
  <c r="AA25" i="5"/>
  <c r="S25" i="5"/>
  <c r="AF25" i="5"/>
  <c r="AD25" i="5"/>
  <c r="Y25" i="5"/>
  <c r="AC25" i="5"/>
  <c r="X25" i="5"/>
  <c r="Z25" i="5"/>
  <c r="V25" i="5"/>
  <c r="AD40" i="5"/>
  <c r="AC40" i="5"/>
  <c r="Y40" i="5"/>
  <c r="V40" i="5"/>
  <c r="AF40" i="5"/>
  <c r="R40" i="5"/>
  <c r="T40" i="5"/>
  <c r="X40" i="5"/>
  <c r="U40" i="5"/>
  <c r="AA40" i="5"/>
  <c r="AE40" i="5"/>
  <c r="Z40" i="5"/>
  <c r="S40" i="5"/>
  <c r="W40" i="5"/>
  <c r="AE38" i="5"/>
  <c r="W38" i="5"/>
  <c r="AA38" i="5"/>
  <c r="AF38" i="5"/>
  <c r="AC38" i="5"/>
  <c r="U38" i="5"/>
  <c r="Y38" i="5"/>
  <c r="T38" i="5"/>
  <c r="X38" i="5"/>
  <c r="S38" i="5"/>
  <c r="AD38" i="5"/>
  <c r="Z38" i="5"/>
  <c r="R38" i="5"/>
  <c r="V38" i="5"/>
  <c r="Z32" i="5"/>
  <c r="AA32" i="5"/>
  <c r="V32" i="5"/>
  <c r="R32" i="5"/>
  <c r="AD32" i="5"/>
  <c r="W32" i="5"/>
  <c r="AE32" i="5"/>
  <c r="Y32" i="5"/>
  <c r="X32" i="5"/>
  <c r="AF32" i="5"/>
  <c r="S32" i="5"/>
  <c r="AC32" i="5"/>
  <c r="T32" i="5"/>
  <c r="U32" i="5"/>
  <c r="Z9" i="5"/>
  <c r="W9" i="5"/>
  <c r="R9" i="5"/>
  <c r="S9" i="5"/>
  <c r="AD9" i="5"/>
  <c r="Y9" i="5"/>
  <c r="V9" i="5"/>
  <c r="AA9" i="5"/>
  <c r="AC9" i="5"/>
  <c r="AF9" i="5"/>
  <c r="U9" i="5"/>
  <c r="AE9" i="5"/>
  <c r="X9" i="5"/>
  <c r="T9" i="5"/>
  <c r="AC15" i="5"/>
  <c r="AD15" i="5"/>
  <c r="V15" i="5"/>
  <c r="Y15" i="5"/>
  <c r="T15" i="5"/>
  <c r="AF15" i="5"/>
  <c r="AA15" i="5"/>
  <c r="X15" i="5"/>
  <c r="S15" i="5"/>
  <c r="AE15" i="5"/>
  <c r="R15" i="5"/>
  <c r="Z15" i="5"/>
  <c r="W15" i="5"/>
  <c r="U15" i="5"/>
  <c r="V26" i="5"/>
  <c r="T26" i="5"/>
  <c r="AF26" i="5"/>
  <c r="AD26" i="5"/>
  <c r="Z26" i="5"/>
  <c r="AA26" i="5"/>
  <c r="R26" i="5"/>
  <c r="S26" i="5"/>
  <c r="AC26" i="5"/>
  <c r="X26" i="5"/>
  <c r="AE26" i="5"/>
  <c r="W26" i="5"/>
  <c r="Y26" i="5"/>
  <c r="U26" i="5"/>
  <c r="AA24" i="5"/>
  <c r="W24" i="5"/>
  <c r="X24" i="5"/>
  <c r="Y24" i="5"/>
  <c r="Z24" i="5"/>
  <c r="AF24" i="5"/>
  <c r="V24" i="5"/>
  <c r="S24" i="5"/>
  <c r="AE24" i="5"/>
  <c r="AD24" i="5"/>
  <c r="AC24" i="5"/>
  <c r="R24" i="5"/>
  <c r="T24" i="5"/>
  <c r="U24" i="5"/>
  <c r="AF18" i="5"/>
  <c r="R18" i="5"/>
  <c r="S18" i="5"/>
  <c r="X18" i="5"/>
  <c r="AE18" i="5"/>
  <c r="T18" i="5"/>
  <c r="AC18" i="5"/>
  <c r="W18" i="5"/>
  <c r="V18" i="5"/>
  <c r="Z18" i="5"/>
  <c r="AD18" i="5"/>
  <c r="Y18" i="5"/>
  <c r="AA18" i="5"/>
  <c r="U18" i="5"/>
  <c r="U14" i="5"/>
  <c r="X14" i="5"/>
  <c r="S14" i="5"/>
  <c r="Z14" i="5"/>
  <c r="AC14" i="5"/>
  <c r="Y14" i="5"/>
  <c r="AE14" i="5"/>
  <c r="AD14" i="5"/>
  <c r="T14" i="5"/>
  <c r="AF14" i="5"/>
  <c r="AA14" i="5"/>
  <c r="W14" i="5"/>
  <c r="R14" i="5"/>
  <c r="V14" i="5"/>
  <c r="S8" i="6"/>
  <c r="AA8" i="5"/>
  <c r="AD8" i="5"/>
  <c r="X8" i="5"/>
  <c r="U8" i="5"/>
  <c r="AF8" i="5"/>
  <c r="R8" i="5"/>
  <c r="V8" i="5"/>
  <c r="T8" i="5"/>
  <c r="AC8" i="5"/>
  <c r="AE8" i="5"/>
  <c r="Z8" i="5"/>
  <c r="W8" i="5"/>
  <c r="Y8" i="5"/>
  <c r="S7" i="6"/>
  <c r="S6" i="6"/>
  <c r="W7" i="5"/>
  <c r="T6" i="5"/>
  <c r="X6" i="5"/>
  <c r="AD7" i="5"/>
  <c r="AF6" i="5"/>
  <c r="R7" i="5"/>
  <c r="V7" i="5"/>
  <c r="AC7" i="5"/>
  <c r="AC6" i="5"/>
  <c r="Y6" i="5"/>
  <c r="AD6" i="5"/>
  <c r="U7" i="5"/>
  <c r="T7" i="5"/>
  <c r="R6" i="5"/>
  <c r="Z6" i="5"/>
  <c r="Z7" i="5"/>
  <c r="AE6" i="5"/>
  <c r="X7" i="5"/>
  <c r="AA6" i="5"/>
  <c r="V6" i="5"/>
  <c r="W6" i="5"/>
  <c r="Y7" i="5"/>
  <c r="U6" i="5"/>
  <c r="AA7" i="5"/>
  <c r="AE7" i="5"/>
  <c r="AF7" i="5"/>
  <c r="AG7" i="5"/>
  <c r="AF5" i="5" l="1"/>
  <c r="AB5" i="5"/>
  <c r="AC5" i="5"/>
  <c r="AE5" i="5"/>
  <c r="S8" i="5"/>
  <c r="S7" i="5"/>
  <c r="S6" i="5"/>
</calcChain>
</file>

<file path=xl/sharedStrings.xml><?xml version="1.0" encoding="utf-8"?>
<sst xmlns="http://schemas.openxmlformats.org/spreadsheetml/2006/main" count="174" uniqueCount="34">
  <si>
    <t xml:space="preserve">Account Name: </t>
  </si>
  <si>
    <t xml:space="preserve">Account ID: </t>
  </si>
  <si>
    <t>Index</t>
  </si>
  <si>
    <t>Contract</t>
  </si>
  <si>
    <t>Quantity</t>
  </si>
  <si>
    <t>Price</t>
  </si>
  <si>
    <t>OTE</t>
  </si>
  <si>
    <t>MVO</t>
  </si>
  <si>
    <t>UPL</t>
  </si>
  <si>
    <t>Last</t>
  </si>
  <si>
    <t>Trade</t>
  </si>
  <si>
    <t>Time of</t>
  </si>
  <si>
    <t>Last Trade</t>
  </si>
  <si>
    <t>Bid</t>
  </si>
  <si>
    <t>Volume</t>
  </si>
  <si>
    <t>Ask</t>
  </si>
  <si>
    <t xml:space="preserve">Contract </t>
  </si>
  <si>
    <t>Delta</t>
  </si>
  <si>
    <t>IV</t>
  </si>
  <si>
    <t>Theta</t>
  </si>
  <si>
    <t>Vega</t>
  </si>
  <si>
    <t>DTE</t>
  </si>
  <si>
    <t>Open Int</t>
  </si>
  <si>
    <t>NC Last</t>
  </si>
  <si>
    <t>Total</t>
  </si>
  <si>
    <t>Side</t>
  </si>
  <si>
    <t>BID</t>
  </si>
  <si>
    <t>ASK</t>
  </si>
  <si>
    <t>Gamma</t>
  </si>
  <si>
    <t>Settle</t>
  </si>
  <si>
    <t>Symbol:</t>
  </si>
  <si>
    <t>CQG Open Futures and Options on Futures Positions Dashboard</t>
  </si>
  <si>
    <t>Underlying Symbol:</t>
  </si>
  <si>
    <t>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</si>
</sst>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[$-F400]h:mm:ss\ AM/PM"/>
    <numFmt numFmtId="165" formatCode="h:mm:ss;@"/>
    <numFmt numFmtId="166" formatCode="&quot;$&quot;#,##0.00"/>
  </numFmts>
  <fonts count="3" x14ac:knownFonts="1">
    <font>
      <sz val="12"/>
      <color theme="1"/>
      <name val="Century Gothic"/>
      <family val="2"/>
    </font>
    <font>
      <sz val="24"/>
      <color theme="1"/>
      <name val="Century Gothic"/>
      <family val="2"/>
    </font>
    <font>
      <sz val="12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1" tint="0.24994659260841701"/>
        <bgColor indexed="64"/>
      </patternFill>
    </fill>
  </fills>
  <borders count="43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 style="thin">
        <color rgb="FF002060"/>
      </bottom>
      <diagonal/>
    </border>
    <border>
      <left/>
      <right/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rgb="FF002060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rgb="FF002060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rgb="FF002060"/>
      </top>
      <bottom/>
      <diagonal/>
    </border>
    <border>
      <left/>
      <right/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rgb="FF002060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5117038483843"/>
      </top>
      <bottom style="thin">
        <color theme="4" tint="0.79995117038483843"/>
      </bottom>
      <diagonal/>
    </border>
    <border>
      <left/>
      <right style="thin">
        <color theme="4" tint="0.79998168889431442"/>
      </right>
      <top style="thin">
        <color rgb="FF002060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2065187536243"/>
      </left>
      <right style="thin">
        <color theme="4" tint="0.79992065187536243"/>
      </right>
      <top style="thin">
        <color theme="4" tint="0.79992065187536243"/>
      </top>
      <bottom style="thin">
        <color theme="4" tint="0.79992065187536243"/>
      </bottom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5117038483843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2" borderId="0" xfId="0" applyFont="1" applyFill="1" applyAlignment="1">
      <alignment shrinkToFit="1"/>
    </xf>
    <xf numFmtId="7" fontId="0" fillId="2" borderId="0" xfId="0" applyNumberFormat="1" applyFont="1" applyFill="1" applyAlignment="1">
      <alignment shrinkToFit="1"/>
    </xf>
    <xf numFmtId="3" fontId="0" fillId="2" borderId="0" xfId="0" applyNumberFormat="1" applyFont="1" applyFill="1" applyAlignment="1">
      <alignment shrinkToFit="1"/>
    </xf>
    <xf numFmtId="0" fontId="1" fillId="3" borderId="3" xfId="0" applyFont="1" applyFill="1" applyBorder="1" applyAlignment="1">
      <alignment vertical="center" shrinkToFit="1"/>
    </xf>
    <xf numFmtId="0" fontId="1" fillId="3" borderId="4" xfId="0" applyFont="1" applyFill="1" applyBorder="1" applyAlignment="1">
      <alignment vertical="center" shrinkToFit="1"/>
    </xf>
    <xf numFmtId="0" fontId="1" fillId="3" borderId="6" xfId="0" applyFont="1" applyFill="1" applyBorder="1" applyAlignment="1">
      <alignment vertical="center" shrinkToFit="1"/>
    </xf>
    <xf numFmtId="0" fontId="1" fillId="3" borderId="0" xfId="0" applyFont="1" applyFill="1" applyBorder="1" applyAlignment="1">
      <alignment vertical="center" shrinkToFit="1"/>
    </xf>
    <xf numFmtId="0" fontId="2" fillId="4" borderId="8" xfId="0" applyFont="1" applyFill="1" applyBorder="1" applyAlignment="1">
      <alignment horizontal="right" shrinkToFit="1"/>
    </xf>
    <xf numFmtId="0" fontId="2" fillId="4" borderId="9" xfId="0" applyFont="1" applyFill="1" applyBorder="1" applyAlignment="1">
      <alignment horizontal="left" shrinkToFit="1"/>
    </xf>
    <xf numFmtId="7" fontId="2" fillId="4" borderId="9" xfId="0" applyNumberFormat="1" applyFont="1" applyFill="1" applyBorder="1" applyAlignment="1">
      <alignment horizontal="center" shrinkToFit="1"/>
    </xf>
    <xf numFmtId="0" fontId="2" fillId="4" borderId="16" xfId="0" applyFont="1" applyFill="1" applyBorder="1" applyAlignment="1">
      <alignment horizontal="center" shrinkToFit="1"/>
    </xf>
    <xf numFmtId="0" fontId="2" fillId="4" borderId="17" xfId="0" applyFont="1" applyFill="1" applyBorder="1" applyAlignment="1">
      <alignment horizontal="center" shrinkToFit="1"/>
    </xf>
    <xf numFmtId="3" fontId="2" fillId="4" borderId="17" xfId="0" applyNumberFormat="1" applyFont="1" applyFill="1" applyBorder="1" applyAlignment="1">
      <alignment horizontal="center" shrinkToFit="1"/>
    </xf>
    <xf numFmtId="3" fontId="2" fillId="4" borderId="18" xfId="0" applyNumberFormat="1" applyFont="1" applyFill="1" applyBorder="1" applyAlignment="1">
      <alignment horizontal="center" shrinkToFit="1"/>
    </xf>
    <xf numFmtId="0" fontId="2" fillId="4" borderId="9" xfId="0" applyFont="1" applyFill="1" applyBorder="1" applyAlignment="1">
      <alignment horizontal="center" shrinkToFit="1"/>
    </xf>
    <xf numFmtId="0" fontId="2" fillId="4" borderId="10" xfId="0" applyFont="1" applyFill="1" applyBorder="1" applyAlignment="1">
      <alignment horizontal="center" shrinkToFit="1"/>
    </xf>
    <xf numFmtId="0" fontId="2" fillId="4" borderId="11" xfId="0" applyFont="1" applyFill="1" applyBorder="1" applyAlignment="1">
      <alignment horizontal="right" shrinkToFit="1"/>
    </xf>
    <xf numFmtId="0" fontId="2" fillId="4" borderId="1" xfId="0" applyFont="1" applyFill="1" applyBorder="1" applyAlignment="1">
      <alignment horizontal="left" shrinkToFit="1"/>
    </xf>
    <xf numFmtId="0" fontId="2" fillId="4" borderId="1" xfId="0" applyFont="1" applyFill="1" applyBorder="1" applyAlignment="1">
      <alignment horizontal="center" shrinkToFit="1"/>
    </xf>
    <xf numFmtId="3" fontId="2" fillId="4" borderId="1" xfId="0" applyNumberFormat="1" applyFont="1" applyFill="1" applyBorder="1" applyAlignment="1">
      <alignment horizontal="center" shrinkToFit="1"/>
    </xf>
    <xf numFmtId="0" fontId="2" fillId="4" borderId="12" xfId="0" applyFont="1" applyFill="1" applyBorder="1" applyAlignment="1">
      <alignment horizontal="center" shrinkToFit="1"/>
    </xf>
    <xf numFmtId="0" fontId="2" fillId="4" borderId="13" xfId="0" applyFont="1" applyFill="1" applyBorder="1" applyAlignment="1">
      <alignment horizontal="center" shrinkToFit="1"/>
    </xf>
    <xf numFmtId="0" fontId="2" fillId="4" borderId="14" xfId="0" applyFont="1" applyFill="1" applyBorder="1" applyAlignment="1">
      <alignment horizontal="center" shrinkToFit="1"/>
    </xf>
    <xf numFmtId="7" fontId="2" fillId="4" borderId="14" xfId="0" applyNumberFormat="1" applyFont="1" applyFill="1" applyBorder="1" applyAlignment="1">
      <alignment horizontal="center" shrinkToFit="1"/>
    </xf>
    <xf numFmtId="3" fontId="2" fillId="4" borderId="14" xfId="0" applyNumberFormat="1" applyFont="1" applyFill="1" applyBorder="1" applyAlignment="1">
      <alignment horizontal="center" shrinkToFit="1"/>
    </xf>
    <xf numFmtId="0" fontId="2" fillId="4" borderId="15" xfId="0" applyFont="1" applyFill="1" applyBorder="1" applyAlignment="1">
      <alignment horizontal="center" shrinkToFit="1"/>
    </xf>
    <xf numFmtId="0" fontId="2" fillId="4" borderId="8" xfId="0" applyFont="1" applyFill="1" applyBorder="1" applyAlignment="1">
      <alignment horizontal="center" shrinkToFit="1"/>
    </xf>
    <xf numFmtId="0" fontId="2" fillId="4" borderId="11" xfId="0" applyFont="1" applyFill="1" applyBorder="1" applyAlignment="1">
      <alignment horizontal="center" shrinkToFit="1"/>
    </xf>
    <xf numFmtId="166" fontId="2" fillId="4" borderId="9" xfId="0" applyNumberFormat="1" applyFont="1" applyFill="1" applyBorder="1" applyAlignment="1">
      <alignment horizontal="center" shrinkToFit="1"/>
    </xf>
    <xf numFmtId="166" fontId="2" fillId="4" borderId="1" xfId="0" applyNumberFormat="1" applyFont="1" applyFill="1" applyBorder="1" applyAlignment="1">
      <alignment horizontal="center" shrinkToFit="1"/>
    </xf>
    <xf numFmtId="0" fontId="2" fillId="4" borderId="22" xfId="0" applyFont="1" applyFill="1" applyBorder="1" applyAlignment="1">
      <alignment horizontal="center" shrinkToFit="1"/>
    </xf>
    <xf numFmtId="0" fontId="2" fillId="4" borderId="2" xfId="0" applyFont="1" applyFill="1" applyBorder="1" applyAlignment="1">
      <alignment horizontal="center" shrinkToFit="1"/>
    </xf>
    <xf numFmtId="166" fontId="2" fillId="4" borderId="2" xfId="0" applyNumberFormat="1" applyFont="1" applyFill="1" applyBorder="1" applyAlignment="1">
      <alignment horizontal="center" shrinkToFit="1"/>
    </xf>
    <xf numFmtId="3" fontId="2" fillId="4" borderId="2" xfId="0" applyNumberFormat="1" applyFont="1" applyFill="1" applyBorder="1" applyAlignment="1">
      <alignment horizont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166" fontId="0" fillId="0" borderId="0" xfId="0" applyNumberFormat="1" applyAlignment="1">
      <alignment horizontal="center" shrinkToFit="1"/>
    </xf>
    <xf numFmtId="0" fontId="2" fillId="2" borderId="0" xfId="0" applyFont="1" applyFill="1" applyAlignment="1">
      <alignment shrinkToFit="1"/>
    </xf>
    <xf numFmtId="0" fontId="0" fillId="2" borderId="26" xfId="0" applyFont="1" applyFill="1" applyBorder="1" applyAlignment="1">
      <alignment horizontal="center" shrinkToFit="1"/>
    </xf>
    <xf numFmtId="7" fontId="0" fillId="2" borderId="26" xfId="0" applyNumberFormat="1" applyFont="1" applyFill="1" applyBorder="1" applyAlignment="1">
      <alignment horizontal="center" shrinkToFit="1"/>
    </xf>
    <xf numFmtId="0" fontId="0" fillId="3" borderId="26" xfId="0" applyFont="1" applyFill="1" applyBorder="1" applyAlignment="1">
      <alignment horizontal="center" shrinkToFit="1"/>
    </xf>
    <xf numFmtId="3" fontId="0" fillId="2" borderId="26" xfId="0" applyNumberFormat="1" applyFont="1" applyFill="1" applyBorder="1" applyAlignment="1">
      <alignment horizontal="center" shrinkToFit="1"/>
    </xf>
    <xf numFmtId="0" fontId="0" fillId="2" borderId="27" xfId="0" applyFont="1" applyFill="1" applyBorder="1" applyAlignment="1">
      <alignment horizontal="center" shrinkToFit="1"/>
    </xf>
    <xf numFmtId="7" fontId="0" fillId="2" borderId="27" xfId="0" applyNumberFormat="1" applyFont="1" applyFill="1" applyBorder="1" applyAlignment="1">
      <alignment horizontal="center" shrinkToFit="1"/>
    </xf>
    <xf numFmtId="0" fontId="0" fillId="3" borderId="27" xfId="0" applyFont="1" applyFill="1" applyBorder="1" applyAlignment="1">
      <alignment horizontal="center" shrinkToFit="1"/>
    </xf>
    <xf numFmtId="3" fontId="0" fillId="2" borderId="27" xfId="0" applyNumberFormat="1" applyFont="1" applyFill="1" applyBorder="1" applyAlignment="1">
      <alignment horizontal="center" shrinkToFit="1"/>
    </xf>
    <xf numFmtId="0" fontId="0" fillId="2" borderId="27" xfId="0" applyFont="1" applyFill="1" applyBorder="1" applyAlignment="1">
      <alignment shrinkToFit="1"/>
    </xf>
    <xf numFmtId="7" fontId="0" fillId="2" borderId="27" xfId="0" applyNumberFormat="1" applyFont="1" applyFill="1" applyBorder="1" applyAlignment="1">
      <alignment shrinkToFit="1"/>
    </xf>
    <xf numFmtId="0" fontId="0" fillId="0" borderId="29" xfId="0" applyBorder="1" applyAlignment="1">
      <alignment horizontal="center" shrinkToFit="1"/>
    </xf>
    <xf numFmtId="166" fontId="0" fillId="0" borderId="29" xfId="0" applyNumberFormat="1" applyBorder="1" applyAlignment="1">
      <alignment horizontal="center" shrinkToFit="1"/>
    </xf>
    <xf numFmtId="2" fontId="0" fillId="0" borderId="29" xfId="0" applyNumberFormat="1" applyBorder="1" applyAlignment="1">
      <alignment horizontal="center" shrinkToFit="1"/>
    </xf>
    <xf numFmtId="0" fontId="0" fillId="3" borderId="29" xfId="0" applyFont="1" applyFill="1" applyBorder="1" applyAlignment="1">
      <alignment horizontal="center" shrinkToFit="1"/>
    </xf>
    <xf numFmtId="0" fontId="0" fillId="2" borderId="29" xfId="0" applyFont="1" applyFill="1" applyBorder="1" applyAlignment="1">
      <alignment horizontal="center" shrinkToFit="1"/>
    </xf>
    <xf numFmtId="3" fontId="0" fillId="2" borderId="29" xfId="0" applyNumberFormat="1" applyFont="1" applyFill="1" applyBorder="1" applyAlignment="1">
      <alignment horizontal="center" shrinkToFit="1"/>
    </xf>
    <xf numFmtId="0" fontId="0" fillId="2" borderId="28" xfId="0" applyFont="1" applyFill="1" applyBorder="1" applyAlignment="1">
      <alignment horizontal="center" shrinkToFit="1"/>
    </xf>
    <xf numFmtId="0" fontId="0" fillId="0" borderId="27" xfId="0" applyBorder="1" applyAlignment="1">
      <alignment horizontal="center" shrinkToFit="1"/>
    </xf>
    <xf numFmtId="166" fontId="0" fillId="0" borderId="27" xfId="0" applyNumberFormat="1" applyBorder="1" applyAlignment="1">
      <alignment horizontal="center" shrinkToFit="1"/>
    </xf>
    <xf numFmtId="2" fontId="0" fillId="0" borderId="27" xfId="0" applyNumberFormat="1" applyBorder="1" applyAlignment="1">
      <alignment horizontal="center" shrinkToFit="1"/>
    </xf>
    <xf numFmtId="0" fontId="0" fillId="2" borderId="30" xfId="0" applyFont="1" applyFill="1" applyBorder="1" applyAlignment="1">
      <alignment horizontal="center" shrinkToFit="1"/>
    </xf>
    <xf numFmtId="0" fontId="2" fillId="4" borderId="16" xfId="0" applyFont="1" applyFill="1" applyBorder="1" applyAlignment="1">
      <alignment horizontal="center" shrinkToFit="1"/>
    </xf>
    <xf numFmtId="0" fontId="0" fillId="2" borderId="32" xfId="0" applyFont="1" applyFill="1" applyBorder="1" applyAlignment="1">
      <alignment horizontal="center" shrinkToFit="1"/>
    </xf>
    <xf numFmtId="165" fontId="0" fillId="2" borderId="33" xfId="0" applyNumberFormat="1" applyFont="1" applyFill="1" applyBorder="1" applyAlignment="1">
      <alignment horizontal="center" shrinkToFit="1"/>
    </xf>
    <xf numFmtId="165" fontId="0" fillId="2" borderId="31" xfId="0" applyNumberFormat="1" applyFont="1" applyFill="1" applyBorder="1" applyAlignment="1">
      <alignment horizontal="center" shrinkToFit="1"/>
    </xf>
    <xf numFmtId="0" fontId="0" fillId="3" borderId="34" xfId="0" applyFont="1" applyFill="1" applyBorder="1" applyAlignment="1">
      <alignment shrinkToFit="1"/>
    </xf>
    <xf numFmtId="7" fontId="0" fillId="3" borderId="34" xfId="0" applyNumberFormat="1" applyFont="1" applyFill="1" applyBorder="1" applyAlignment="1">
      <alignment shrinkToFit="1"/>
    </xf>
    <xf numFmtId="0" fontId="0" fillId="3" borderId="34" xfId="0" applyFont="1" applyFill="1" applyBorder="1" applyAlignment="1">
      <alignment horizontal="center" shrinkToFit="1"/>
    </xf>
    <xf numFmtId="165" fontId="0" fillId="2" borderId="0" xfId="0" applyNumberFormat="1" applyFont="1" applyFill="1" applyBorder="1" applyAlignment="1">
      <alignment horizontal="center" shrinkToFit="1"/>
    </xf>
    <xf numFmtId="3" fontId="0" fillId="3" borderId="34" xfId="0" applyNumberFormat="1" applyFont="1" applyFill="1" applyBorder="1" applyAlignment="1">
      <alignment horizontal="center" shrinkToFit="1"/>
    </xf>
    <xf numFmtId="0" fontId="0" fillId="0" borderId="35" xfId="0" applyBorder="1" applyAlignment="1">
      <alignment horizontal="center" shrinkToFit="1"/>
    </xf>
    <xf numFmtId="166" fontId="0" fillId="0" borderId="35" xfId="0" applyNumberFormat="1" applyBorder="1" applyAlignment="1">
      <alignment horizontal="center" shrinkToFit="1"/>
    </xf>
    <xf numFmtId="2" fontId="0" fillId="0" borderId="35" xfId="0" applyNumberFormat="1" applyBorder="1" applyAlignment="1">
      <alignment horizontal="center" shrinkToFit="1"/>
    </xf>
    <xf numFmtId="0" fontId="0" fillId="3" borderId="35" xfId="0" applyFont="1" applyFill="1" applyBorder="1" applyAlignment="1">
      <alignment horizontal="center" shrinkToFit="1"/>
    </xf>
    <xf numFmtId="0" fontId="0" fillId="2" borderId="35" xfId="0" applyFont="1" applyFill="1" applyBorder="1" applyAlignment="1">
      <alignment horizontal="center" shrinkToFit="1"/>
    </xf>
    <xf numFmtId="3" fontId="0" fillId="2" borderId="35" xfId="0" applyNumberFormat="1" applyFont="1" applyFill="1" applyBorder="1" applyAlignment="1">
      <alignment horizontal="center" shrinkToFit="1"/>
    </xf>
    <xf numFmtId="0" fontId="0" fillId="0" borderId="0" xfId="0" applyBorder="1" applyAlignment="1">
      <alignment horizontal="center" shrinkToFit="1"/>
    </xf>
    <xf numFmtId="166" fontId="0" fillId="0" borderId="0" xfId="0" applyNumberFormat="1" applyBorder="1" applyAlignment="1">
      <alignment horizontal="center" shrinkToFit="1"/>
    </xf>
    <xf numFmtId="165" fontId="0" fillId="0" borderId="0" xfId="0" applyNumberFormat="1" applyBorder="1" applyAlignment="1">
      <alignment horizontal="center" shrinkToFit="1"/>
    </xf>
    <xf numFmtId="2" fontId="0" fillId="0" borderId="0" xfId="0" applyNumberFormat="1" applyBorder="1" applyAlignment="1">
      <alignment horizontal="center" shrinkToFit="1"/>
    </xf>
    <xf numFmtId="0" fontId="0" fillId="3" borderId="0" xfId="0" applyFont="1" applyFill="1" applyBorder="1" applyAlignment="1">
      <alignment horizontal="center" shrinkToFit="1"/>
    </xf>
    <xf numFmtId="0" fontId="0" fillId="2" borderId="0" xfId="0" applyFont="1" applyFill="1" applyBorder="1" applyAlignment="1">
      <alignment horizontal="center" shrinkToFit="1"/>
    </xf>
    <xf numFmtId="3" fontId="0" fillId="2" borderId="0" xfId="0" applyNumberFormat="1" applyFont="1" applyFill="1" applyBorder="1" applyAlignment="1">
      <alignment horizontal="center" shrinkToFit="1"/>
    </xf>
    <xf numFmtId="165" fontId="0" fillId="0" borderId="36" xfId="0" applyNumberFormat="1" applyBorder="1" applyAlignment="1">
      <alignment horizontal="center" shrinkToFit="1"/>
    </xf>
    <xf numFmtId="165" fontId="0" fillId="0" borderId="37" xfId="0" applyNumberFormat="1" applyBorder="1" applyAlignment="1">
      <alignment horizontal="center" shrinkToFit="1"/>
    </xf>
    <xf numFmtId="0" fontId="0" fillId="0" borderId="0" xfId="0" applyAlignment="1" applyProtection="1">
      <alignment shrinkToFit="1"/>
      <protection locked="0"/>
    </xf>
    <xf numFmtId="0" fontId="0" fillId="0" borderId="17" xfId="0" applyFont="1" applyFill="1" applyBorder="1" applyAlignment="1" applyProtection="1">
      <alignment horizontal="center" shrinkToFit="1"/>
      <protection locked="0"/>
    </xf>
    <xf numFmtId="0" fontId="2" fillId="4" borderId="9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0" fillId="0" borderId="38" xfId="0" applyBorder="1" applyAlignment="1">
      <alignment horizontal="center" shrinkToFit="1"/>
    </xf>
    <xf numFmtId="0" fontId="0" fillId="0" borderId="32" xfId="0" applyBorder="1" applyAlignment="1">
      <alignment horizontal="center" shrinkToFit="1"/>
    </xf>
    <xf numFmtId="0" fontId="0" fillId="0" borderId="39" xfId="0" applyBorder="1" applyAlignment="1">
      <alignment horizontal="center" shrinkToFit="1"/>
    </xf>
    <xf numFmtId="0" fontId="0" fillId="0" borderId="31" xfId="0" applyBorder="1" applyAlignment="1">
      <alignment horizontal="center" shrinkToFit="1"/>
    </xf>
    <xf numFmtId="0" fontId="0" fillId="0" borderId="41" xfId="0" applyBorder="1" applyAlignment="1">
      <alignment horizontal="center" shrinkToFit="1"/>
    </xf>
    <xf numFmtId="165" fontId="0" fillId="0" borderId="42" xfId="0" applyNumberFormat="1" applyBorder="1" applyAlignment="1">
      <alignment horizontal="center" shrinkToFit="1"/>
    </xf>
    <xf numFmtId="0" fontId="0" fillId="0" borderId="40" xfId="0" applyBorder="1" applyAlignment="1">
      <alignment horizontal="center" shrinkToFit="1"/>
    </xf>
    <xf numFmtId="166" fontId="0" fillId="0" borderId="40" xfId="0" applyNumberFormat="1" applyBorder="1" applyAlignment="1">
      <alignment horizontal="center" shrinkToFit="1"/>
    </xf>
    <xf numFmtId="165" fontId="0" fillId="0" borderId="40" xfId="0" applyNumberFormat="1" applyBorder="1" applyAlignment="1">
      <alignment horizontal="center" shrinkToFit="1"/>
    </xf>
    <xf numFmtId="2" fontId="0" fillId="0" borderId="40" xfId="0" applyNumberFormat="1" applyBorder="1" applyAlignment="1">
      <alignment horizontal="center" shrinkToFit="1"/>
    </xf>
    <xf numFmtId="0" fontId="0" fillId="3" borderId="40" xfId="0" applyFont="1" applyFill="1" applyBorder="1" applyAlignment="1">
      <alignment horizontal="center" shrinkToFit="1"/>
    </xf>
    <xf numFmtId="0" fontId="0" fillId="2" borderId="40" xfId="0" applyFont="1" applyFill="1" applyBorder="1" applyAlignment="1">
      <alignment horizontal="center" shrinkToFit="1"/>
    </xf>
    <xf numFmtId="3" fontId="0" fillId="2" borderId="40" xfId="0" applyNumberFormat="1" applyFont="1" applyFill="1" applyBorder="1" applyAlignment="1">
      <alignment horizontal="center" shrinkToFit="1"/>
    </xf>
    <xf numFmtId="0" fontId="2" fillId="4" borderId="16" xfId="0" applyFont="1" applyFill="1" applyBorder="1" applyAlignment="1">
      <alignment horizontal="center" shrinkToFit="1"/>
    </xf>
    <xf numFmtId="0" fontId="2" fillId="4" borderId="17" xfId="0" applyFont="1" applyFill="1" applyBorder="1" applyAlignment="1">
      <alignment horizontal="center" shrinkToFit="1"/>
    </xf>
    <xf numFmtId="0" fontId="2" fillId="4" borderId="17" xfId="0" applyFont="1" applyFill="1" applyBorder="1" applyAlignment="1">
      <alignment horizontal="center" shrinkToFit="1"/>
    </xf>
    <xf numFmtId="0" fontId="0" fillId="2" borderId="33" xfId="0" applyFont="1" applyFill="1" applyBorder="1" applyAlignment="1">
      <alignment horizontal="center" shrinkToFit="1"/>
    </xf>
    <xf numFmtId="0" fontId="0" fillId="2" borderId="31" xfId="0" applyFont="1" applyFill="1" applyBorder="1" applyAlignment="1">
      <alignment horizontal="center" shrinkToFit="1"/>
    </xf>
    <xf numFmtId="0" fontId="0" fillId="2" borderId="37" xfId="0" applyFont="1" applyFill="1" applyBorder="1" applyAlignment="1">
      <alignment horizontal="center" shrinkToFit="1"/>
    </xf>
    <xf numFmtId="164" fontId="1" fillId="3" borderId="4" xfId="0" applyNumberFormat="1" applyFont="1" applyFill="1" applyBorder="1" applyAlignment="1">
      <alignment horizontal="center" vertical="center" shrinkToFit="1"/>
    </xf>
    <xf numFmtId="164" fontId="1" fillId="3" borderId="5" xfId="0" applyNumberFormat="1" applyFont="1" applyFill="1" applyBorder="1" applyAlignment="1">
      <alignment horizontal="center" vertical="center" shrinkToFit="1"/>
    </xf>
    <xf numFmtId="164" fontId="1" fillId="3" borderId="0" xfId="0" applyNumberFormat="1" applyFont="1" applyFill="1" applyBorder="1" applyAlignment="1">
      <alignment horizontal="center" vertical="center" shrinkToFit="1"/>
    </xf>
    <xf numFmtId="164" fontId="1" fillId="3" borderId="7" xfId="0" applyNumberFormat="1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2" fillId="4" borderId="24" xfId="0" applyFont="1" applyFill="1" applyBorder="1" applyAlignment="1">
      <alignment horizontal="center" shrinkToFit="1"/>
    </xf>
    <xf numFmtId="0" fontId="2" fillId="4" borderId="25" xfId="0" applyFont="1" applyFill="1" applyBorder="1" applyAlignment="1">
      <alignment horizontal="center" shrinkToFit="1"/>
    </xf>
    <xf numFmtId="0" fontId="2" fillId="4" borderId="16" xfId="0" applyFont="1" applyFill="1" applyBorder="1" applyAlignment="1">
      <alignment horizontal="center" shrinkToFit="1"/>
    </xf>
    <xf numFmtId="0" fontId="2" fillId="4" borderId="18" xfId="0" applyFont="1" applyFill="1" applyBorder="1" applyAlignment="1">
      <alignment horizontal="center" shrinkToFit="1"/>
    </xf>
    <xf numFmtId="0" fontId="2" fillId="4" borderId="17" xfId="0" applyFont="1" applyFill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0000"/>
      <color rgb="FF3D5D19"/>
      <color rgb="FF008000"/>
      <color rgb="FF00000F"/>
      <color rgb="FF002060"/>
      <color rgb="FF00004B"/>
      <color rgb="FF000032"/>
      <color rgb="FF000064"/>
      <color rgb="FFC8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No Account name or FCM Account ID provided</v>
        <stp/>
        <stp>OpenPositions</stp>
        <stp/>
        <stp>Price</stp>
        <stp>16</stp>
        <stp/>
        <stp/>
        <tr r="D22" s="1"/>
      </tp>
      <tp t="s">
        <v>No Account name or FCM Account ID provided</v>
        <stp/>
        <stp>OpenPositions</stp>
        <stp/>
        <stp>Price</stp>
        <stp>26</stp>
        <stp/>
        <stp/>
        <tr r="D32" s="1"/>
      </tp>
      <tp t="s">
        <v>No Account name or FCM Account ID provided</v>
        <stp/>
        <stp>OpenPositions</stp>
        <stp/>
        <stp>Price</stp>
        <stp>36</stp>
        <stp/>
        <stp/>
        <tr r="D42" s="1"/>
      </tp>
      <tp t="s">
        <v>No Account name or FCM Account ID provided</v>
        <stp/>
        <stp>OpenPositions</stp>
        <stp/>
        <stp>MVO</stp>
        <stp>8</stp>
        <stp/>
        <stp/>
        <tr r="G14" s="1"/>
      </tp>
      <tp t="s">
        <v>No Account name or FCM Account ID provided</v>
        <stp/>
        <stp>OpenPositions</stp>
        <stp/>
        <stp>Price</stp>
        <stp>17</stp>
        <stp/>
        <stp/>
        <tr r="D23" s="1"/>
      </tp>
      <tp t="s">
        <v>No Account name or FCM Account ID provided</v>
        <stp/>
        <stp>OpenPositions</stp>
        <stp/>
        <stp>Price</stp>
        <stp>27</stp>
        <stp/>
        <stp/>
        <tr r="D33" s="1"/>
      </tp>
      <tp t="s">
        <v>No Account name or FCM Account ID provided</v>
        <stp/>
        <stp>OpenPositions</stp>
        <stp/>
        <stp>Price</stp>
        <stp>37</stp>
        <stp/>
        <stp/>
        <tr r="D43" s="1"/>
      </tp>
      <tp t="s">
        <v>No Account name or FCM Account ID provided</v>
        <stp/>
        <stp>OpenPositions</stp>
        <stp/>
        <stp>MVO</stp>
        <stp>9</stp>
        <stp/>
        <stp/>
        <tr r="G15" s="1"/>
      </tp>
      <tp t="s">
        <v>No Account name or FCM Account ID provided</v>
        <stp/>
        <stp>OpenPositions</stp>
        <stp/>
        <stp>Price</stp>
        <stp>14</stp>
        <stp/>
        <stp/>
        <tr r="D20" s="1"/>
      </tp>
      <tp t="s">
        <v>No Account name or FCM Account ID provided</v>
        <stp/>
        <stp>OpenPositions</stp>
        <stp/>
        <stp>Price</stp>
        <stp>24</stp>
        <stp/>
        <stp/>
        <tr r="D30" s="1"/>
      </tp>
      <tp t="s">
        <v>No Account name or FCM Account ID provided</v>
        <stp/>
        <stp>OpenPositions</stp>
        <stp/>
        <stp>Price</stp>
        <stp>34</stp>
        <stp/>
        <stp/>
        <tr r="D40" s="1"/>
      </tp>
      <tp t="s">
        <v>No Account name or FCM Account ID provided</v>
        <stp/>
        <stp>OpenPositions</stp>
        <stp/>
        <stp>OTE</stp>
        <stp>8</stp>
        <stp/>
        <stp/>
        <tr r="F14" s="1"/>
      </tp>
      <tp t="s">
        <v>No Account name or FCM Account ID provided</v>
        <stp/>
        <stp>OpenPositions</stp>
        <stp/>
        <stp>Price</stp>
        <stp>15</stp>
        <stp/>
        <stp/>
        <tr r="D21" s="1"/>
      </tp>
      <tp t="s">
        <v>No Account name or FCM Account ID provided</v>
        <stp/>
        <stp>OpenPositions</stp>
        <stp/>
        <stp>Price</stp>
        <stp>25</stp>
        <stp/>
        <stp/>
        <tr r="D31" s="1"/>
      </tp>
      <tp t="s">
        <v>No Account name or FCM Account ID provided</v>
        <stp/>
        <stp>OpenPositions</stp>
        <stp/>
        <stp>Price</stp>
        <stp>35</stp>
        <stp/>
        <stp/>
        <tr r="D41" s="1"/>
      </tp>
      <tp t="s">
        <v>No Account name or FCM Account ID provided</v>
        <stp/>
        <stp>OpenPositions</stp>
        <stp/>
        <stp>OTE</stp>
        <stp>9</stp>
        <stp/>
        <stp/>
        <tr r="F15" s="1"/>
      </tp>
      <tp t="s">
        <v>No Account name or FCM Account ID provided</v>
        <stp/>
        <stp>OpenPositions</stp>
        <stp/>
        <stp>Price</stp>
        <stp>12</stp>
        <stp/>
        <stp/>
        <tr r="D18" s="1"/>
      </tp>
      <tp t="s">
        <v>No Account name or FCM Account ID provided</v>
        <stp/>
        <stp>OpenPositions</stp>
        <stp/>
        <stp>Price</stp>
        <stp>22</stp>
        <stp/>
        <stp/>
        <tr r="D28" s="1"/>
      </tp>
      <tp t="s">
        <v>No Account name or FCM Account ID provided</v>
        <stp/>
        <stp>OpenPositions</stp>
        <stp/>
        <stp>Price</stp>
        <stp>32</stp>
        <stp/>
        <stp/>
        <tr r="D38" s="1"/>
      </tp>
      <tp t="s">
        <v>No Account name or FCM Account ID provided</v>
        <stp/>
        <stp>OpenPositions</stp>
        <stp/>
        <stp>Price</stp>
        <stp>13</stp>
        <stp/>
        <stp/>
        <tr r="D19" s="1"/>
      </tp>
      <tp t="s">
        <v>No Account name or FCM Account ID provided</v>
        <stp/>
        <stp>OpenPositions</stp>
        <stp/>
        <stp>Price</stp>
        <stp>23</stp>
        <stp/>
        <stp/>
        <tr r="D29" s="1"/>
      </tp>
      <tp t="s">
        <v>No Account name or FCM Account ID provided</v>
        <stp/>
        <stp>OpenPositions</stp>
        <stp/>
        <stp>Price</stp>
        <stp>33</stp>
        <stp/>
        <stp/>
        <tr r="D39" s="1"/>
      </tp>
      <tp t="s">
        <v>No Account name or FCM Account ID provided</v>
        <stp/>
        <stp>OpenPositions</stp>
        <stp/>
        <stp>Price</stp>
        <stp>10</stp>
        <stp/>
        <stp/>
        <tr r="D16" s="1"/>
      </tp>
      <tp t="s">
        <v>No Account name or FCM Account ID provided</v>
        <stp/>
        <stp>OpenPositions</stp>
        <stp/>
        <stp>Price</stp>
        <stp>20</stp>
        <stp/>
        <stp/>
        <tr r="D26" s="1"/>
      </tp>
      <tp t="s">
        <v>No Account name or FCM Account ID provided</v>
        <stp/>
        <stp>OpenPositions</stp>
        <stp/>
        <stp>Price</stp>
        <stp>30</stp>
        <stp/>
        <stp/>
        <tr r="D36" s="1"/>
      </tp>
      <tp t="s">
        <v>No Account name or FCM Account ID provided</v>
        <stp/>
        <stp>OpenPositions</stp>
        <stp/>
        <stp>Price</stp>
        <stp>11</stp>
        <stp/>
        <stp/>
        <tr r="D17" s="1"/>
      </tp>
      <tp t="s">
        <v>No Account name or FCM Account ID provided</v>
        <stp/>
        <stp>OpenPositions</stp>
        <stp/>
        <stp>Price</stp>
        <stp>21</stp>
        <stp/>
        <stp/>
        <tr r="D27" s="1"/>
      </tp>
      <tp t="s">
        <v>No Account name or FCM Account ID provided</v>
        <stp/>
        <stp>OpenPositions</stp>
        <stp/>
        <stp>Price</stp>
        <stp>31</stp>
        <stp/>
        <stp/>
        <tr r="D37" s="1"/>
      </tp>
      <tp t="s">
        <v>No Account name or FCM Account ID provided</v>
        <stp/>
        <stp>OpenPositions</stp>
        <stp/>
        <stp>OTE</stp>
        <stp>2</stp>
        <stp/>
        <stp/>
        <tr r="F8" s="1"/>
      </tp>
      <tp t="s">
        <v>No Account name or FCM Account ID provided</v>
        <stp/>
        <stp>OpenPositions</stp>
        <stp/>
        <stp>MVO</stp>
        <stp>0</stp>
        <stp/>
        <stp/>
        <tr r="G6" s="1"/>
      </tp>
      <tp t="s">
        <v>No Account name or FCM Account ID provided</v>
        <stp/>
        <stp>OpenPositions</stp>
        <stp/>
        <stp>OTE</stp>
        <stp>3</stp>
        <stp/>
        <stp/>
        <tr r="F9" s="1"/>
      </tp>
      <tp t="s">
        <v>No Account name or FCM Account ID provided</v>
        <stp/>
        <stp>OpenPositions</stp>
        <stp/>
        <stp>MVO</stp>
        <stp>1</stp>
        <stp/>
        <stp/>
        <tr r="G7" s="1"/>
      </tp>
      <tp t="s">
        <v>No Account name or FCM Account ID provided</v>
        <stp/>
        <stp>OpenPositions</stp>
        <stp/>
        <stp>OTE</stp>
        <stp>0</stp>
        <stp/>
        <stp/>
        <tr r="F6" s="1"/>
      </tp>
      <tp t="s">
        <v>No Account name or FCM Account ID provided</v>
        <stp/>
        <stp>OpenPositions</stp>
        <stp/>
        <stp>MVO</stp>
        <stp>2</stp>
        <stp/>
        <stp/>
        <tr r="G8" s="1"/>
      </tp>
      <tp t="s">
        <v>No Account name or FCM Account ID provided</v>
        <stp/>
        <stp>OpenPositions</stp>
        <stp/>
        <stp>OTE</stp>
        <stp>1</stp>
        <stp/>
        <stp/>
        <tr r="F7" s="1"/>
      </tp>
      <tp t="s">
        <v>No Account name or FCM Account ID provided</v>
        <stp/>
        <stp>OpenPositions</stp>
        <stp/>
        <stp>MVO</stp>
        <stp>3</stp>
        <stp/>
        <stp/>
        <tr r="G9" s="1"/>
      </tp>
      <tp t="s">
        <v>No Account name or FCM Account ID provided</v>
        <stp/>
        <stp>OpenPositions</stp>
        <stp/>
        <stp>OTE</stp>
        <stp>6</stp>
        <stp/>
        <stp/>
        <tr r="F12" s="1"/>
      </tp>
      <tp t="s">
        <v>No Account name or FCM Account ID provided</v>
        <stp/>
        <stp>OpenPositions</stp>
        <stp/>
        <stp>MVO</stp>
        <stp>4</stp>
        <stp/>
        <stp/>
        <tr r="G10" s="1"/>
      </tp>
      <tp t="s">
        <v>No Account name or FCM Account ID provided</v>
        <stp/>
        <stp>OpenPositions</stp>
        <stp/>
        <stp>OTE</stp>
        <stp>7</stp>
        <stp/>
        <stp/>
        <tr r="F13" s="1"/>
      </tp>
      <tp t="s">
        <v>No Account name or FCM Account ID provided</v>
        <stp/>
        <stp>OpenPositions</stp>
        <stp/>
        <stp>MVO</stp>
        <stp>5</stp>
        <stp/>
        <stp/>
        <tr r="G11" s="1"/>
      </tp>
      <tp t="s">
        <v>No Account name or FCM Account ID provided</v>
        <stp/>
        <stp>OpenPositions</stp>
        <stp/>
        <stp>Price</stp>
        <stp>18</stp>
        <stp/>
        <stp/>
        <tr r="D24" s="1"/>
      </tp>
      <tp t="s">
        <v>No Account name or FCM Account ID provided</v>
        <stp/>
        <stp>OpenPositions</stp>
        <stp/>
        <stp>Price</stp>
        <stp>28</stp>
        <stp/>
        <stp/>
        <tr r="D34" s="1"/>
      </tp>
      <tp t="s">
        <v>No Account name or FCM Account ID provided</v>
        <stp/>
        <stp>OpenPositions</stp>
        <stp/>
        <stp>OTE</stp>
        <stp>4</stp>
        <stp/>
        <stp/>
        <tr r="F10" s="1"/>
      </tp>
      <tp t="s">
        <v>No Account name or FCM Account ID provided</v>
        <stp/>
        <stp>OpenPositions</stp>
        <stp/>
        <stp>MVO</stp>
        <stp>6</stp>
        <stp/>
        <stp/>
        <tr r="G12" s="1"/>
      </tp>
      <tp t="s">
        <v>No Account name or FCM Account ID provided</v>
        <stp/>
        <stp>OpenPositions</stp>
        <stp/>
        <stp>Price</stp>
        <stp>19</stp>
        <stp/>
        <stp/>
        <tr r="D25" s="1"/>
      </tp>
      <tp t="s">
        <v>No Account name or FCM Account ID provided</v>
        <stp/>
        <stp>OpenPositions</stp>
        <stp/>
        <stp>Price</stp>
        <stp>29</stp>
        <stp/>
        <stp/>
        <tr r="D35" s="1"/>
      </tp>
      <tp t="s">
        <v>No Account name or FCM Account ID provided</v>
        <stp/>
        <stp>OpenPositions</stp>
        <stp/>
        <stp>OTE</stp>
        <stp>5</stp>
        <stp/>
        <stp/>
        <tr r="F11" s="1"/>
      </tp>
      <tp t="s">
        <v>No Account name or FCM Account ID provided</v>
        <stp/>
        <stp>OpenPositions</stp>
        <stp/>
        <stp>MVO</stp>
        <stp>7</stp>
        <stp/>
        <stp/>
        <tr r="G13" s="1"/>
      </tp>
      <tp t="s">
        <v>No Account name or FCM Account ID provided</v>
        <stp/>
        <stp>OpenPositions</stp>
        <stp/>
        <stp>UPL</stp>
        <stp>0</stp>
        <stp/>
        <stp/>
        <tr r="H6" s="1"/>
      </tp>
      <tp t="s">
        <v>No Account name or FCM Account ID provided</v>
        <stp/>
        <stp>OpenPositions</stp>
        <stp/>
        <stp>UPL</stp>
        <stp>1</stp>
        <stp/>
        <stp/>
        <tr r="H7" s="1"/>
      </tp>
      <tp t="s">
        <v>No Account name or FCM Account ID provided</v>
        <stp/>
        <stp>OpenPositions</stp>
        <stp/>
        <stp>UPL</stp>
        <stp>2</stp>
        <stp/>
        <stp/>
        <tr r="H8" s="1"/>
      </tp>
      <tp t="s">
        <v>No Account name or FCM Account ID provided</v>
        <stp/>
        <stp>OpenPositions</stp>
        <stp/>
        <stp>UPL</stp>
        <stp>3</stp>
        <stp/>
        <stp/>
        <tr r="H9" s="1"/>
      </tp>
      <tp t="s">
        <v>No Account name or FCM Account ID provided</v>
        <stp/>
        <stp>OpenPositions</stp>
        <stp/>
        <stp>UPL</stp>
        <stp>4</stp>
        <stp/>
        <stp/>
        <tr r="H10" s="1"/>
      </tp>
      <tp t="s">
        <v>No Account name or FCM Account ID provided</v>
        <stp/>
        <stp>OpenPositions</stp>
        <stp/>
        <stp>UPL</stp>
        <stp>5</stp>
        <stp/>
        <stp/>
        <tr r="H11" s="1"/>
      </tp>
      <tp t="s">
        <v>No Account name or FCM Account ID provided</v>
        <stp/>
        <stp>OpenPositions</stp>
        <stp/>
        <stp>UPL</stp>
        <stp>6</stp>
        <stp/>
        <stp/>
        <tr r="H12" s="1"/>
      </tp>
      <tp t="s">
        <v>No Account name or FCM Account ID provided</v>
        <stp/>
        <stp>OpenPositions</stp>
        <stp/>
        <stp>UPL</stp>
        <stp>7</stp>
        <stp/>
        <stp/>
        <tr r="H13" s="1"/>
      </tp>
      <tp t="s">
        <v>No Account name or FCM Account ID provided</v>
        <stp/>
        <stp>OpenPositions</stp>
        <stp/>
        <stp>UPL</stp>
        <stp>8</stp>
        <stp/>
        <stp/>
        <tr r="H14" s="1"/>
      </tp>
      <tp t="s">
        <v>No Account name or FCM Account ID provided</v>
        <stp/>
        <stp>OpenPositions</stp>
        <stp/>
        <stp>UPL</stp>
        <stp>9</stp>
        <stp/>
        <stp/>
        <tr r="H15" s="1"/>
      </tp>
      <tp t="s">
        <v>768: Current Message -&gt; operators and operands out of sequence</v>
        <stp/>
        <stp>ContractData</stp>
        <stp>No Account name or FCM Account ID provided</stp>
        <stp>T_CVol</stp>
        <stp/>
        <stp>T</stp>
        <tr r="Q7" s="1"/>
        <tr r="Q41" s="1"/>
        <tr r="Q18" s="1"/>
        <tr r="Q34" s="1"/>
        <tr r="Q33" s="1"/>
        <tr r="Q19" s="1"/>
        <tr r="Q17" s="1"/>
        <tr r="Q24" s="1"/>
        <tr r="Q29" s="1"/>
        <tr r="Q21" s="1"/>
        <tr r="Q32" s="1"/>
        <tr r="Q6" s="1"/>
        <tr r="Q14" s="1"/>
        <tr r="Q27" s="1"/>
        <tr r="Q16" s="1"/>
        <tr r="Q22" s="1"/>
        <tr r="Q38" s="1"/>
        <tr r="Q39" s="1"/>
        <tr r="Q42" s="1"/>
        <tr r="Q40" s="1"/>
        <tr r="Q35" s="1"/>
        <tr r="Q12" s="1"/>
        <tr r="Q8" s="1"/>
        <tr r="Q43" s="1"/>
        <tr r="Q30" s="1"/>
        <tr r="Q9" s="1"/>
        <tr r="Q36" s="1"/>
        <tr r="Q15" s="1"/>
        <tr r="Q13" s="1"/>
        <tr r="Q28" s="1"/>
        <tr r="Q37" s="1"/>
        <tr r="Q31" s="1"/>
        <tr r="Q10" s="1"/>
        <tr r="Q25" s="1"/>
        <tr r="Q11" s="1"/>
        <tr r="Q20" s="1"/>
        <tr r="Q26" s="1"/>
        <tr r="Q23" s="1"/>
      </tp>
      <tp t="s">
        <v>No Account name or FCM Account ID provided</v>
        <stp/>
        <stp>OpenPositions</stp>
        <stp/>
        <stp>Contract</stp>
        <stp>3</stp>
        <stp/>
        <stp/>
        <tr r="B9" s="1"/>
      </tp>
      <tp t="s">
        <v>No Account name or FCM Account ID provided</v>
        <stp/>
        <stp>OpenPositions</stp>
        <stp/>
        <stp>Contract</stp>
        <stp>2</stp>
        <stp/>
        <stp/>
        <tr r="B8" s="1"/>
      </tp>
      <tp t="s">
        <v>768: Current Message -&gt; operators and operands out of sequence</v>
        <stp/>
        <stp>ContractData</stp>
        <stp>No Account name or FCM Account ID provided</stp>
        <stp>LastTradeToday</stp>
        <stp/>
        <stp>T</stp>
        <tr r="I22" s="1"/>
        <tr r="I16" s="1"/>
        <tr r="I20" s="1"/>
        <tr r="I26" s="1"/>
        <tr r="I34" s="1"/>
        <tr r="I37" s="1"/>
        <tr r="I29" s="1"/>
        <tr r="I19" s="1"/>
        <tr r="I23" s="1"/>
        <tr r="I32" s="1"/>
        <tr r="I7" s="1"/>
        <tr r="I18" s="1"/>
        <tr r="I33" s="1"/>
        <tr r="I15" s="1"/>
        <tr r="I21" s="1"/>
        <tr r="I30" s="1"/>
        <tr r="I27" s="1"/>
        <tr r="I14" s="1"/>
        <tr r="I12" s="1"/>
        <tr r="I35" s="1"/>
        <tr r="I10" s="1"/>
        <tr r="I11" s="1"/>
        <tr r="I17" s="1"/>
        <tr r="I31" s="1"/>
        <tr r="I28" s="1"/>
        <tr r="I41" s="1"/>
        <tr r="I6" s="1"/>
        <tr r="I38" s="1"/>
        <tr r="I24" s="1"/>
        <tr r="I25" s="1"/>
        <tr r="I36" s="1"/>
        <tr r="I40" s="1"/>
        <tr r="I42" s="1"/>
        <tr r="I43" s="1"/>
        <tr r="I9" s="1"/>
        <tr r="I13" s="1"/>
        <tr r="I39" s="1"/>
        <tr r="I8" s="1"/>
      </tp>
      <tp t="s">
        <v>No Account name or FCM Account ID provided</v>
        <stp/>
        <stp>OpenPositions</stp>
        <stp/>
        <stp>Contract</stp>
        <stp>1</stp>
        <stp/>
        <stp/>
        <tr r="B7" s="1"/>
      </tp>
      <tp t="s">
        <v>768: Current Message -&gt; operators and operands out of sequence</v>
        <stp/>
        <stp>ContractData</stp>
        <stp>No Account name or FCM Account ID provided</stp>
        <stp>Ask</stp>
        <stp/>
        <stp>T</stp>
        <tr r="O35" s="1"/>
        <tr r="O30" s="1"/>
        <tr r="O42" s="1"/>
        <tr r="O17" s="1"/>
        <tr r="O12" s="1"/>
        <tr r="O8" s="1"/>
        <tr r="O29" s="1"/>
        <tr r="O40" s="1"/>
        <tr r="O39" s="1"/>
        <tr r="O26" s="1"/>
        <tr r="O6" s="1"/>
        <tr r="O38" s="1"/>
        <tr r="O23" s="1"/>
        <tr r="O18" s="1"/>
        <tr r="O31" s="1"/>
        <tr r="O16" s="1"/>
        <tr r="O20" s="1"/>
        <tr r="O13" s="1"/>
        <tr r="O11" s="1"/>
        <tr r="O19" s="1"/>
        <tr r="O41" s="1"/>
        <tr r="O22" s="1"/>
        <tr r="O43" s="1"/>
        <tr r="O24" s="1"/>
        <tr r="O37" s="1"/>
        <tr r="O9" s="1"/>
        <tr r="O32" s="1"/>
        <tr r="O14" s="1"/>
        <tr r="O33" s="1"/>
        <tr r="O36" s="1"/>
        <tr r="O15" s="1"/>
        <tr r="O21" s="1"/>
        <tr r="O10" s="1"/>
        <tr r="O28" s="1"/>
        <tr r="O27" s="1"/>
        <tr r="O34" s="1"/>
        <tr r="O25" s="1"/>
        <tr r="O7" s="1"/>
      </tp>
      <tp t="s">
        <v>768: Current Message -&gt; operators and operands out of sequence</v>
        <stp/>
        <stp>ContractData</stp>
        <stp>No Account name or FCM Account ID provided</stp>
        <stp>Bid</stp>
        <stp/>
        <stp>T</stp>
        <tr r="N26" s="1"/>
        <tr r="N6" s="1"/>
        <tr r="N42" s="1"/>
        <tr r="N30" s="1"/>
        <tr r="N24" s="1"/>
        <tr r="N18" s="1"/>
        <tr r="N12" s="1"/>
        <tr r="N17" s="1"/>
        <tr r="N39" s="1"/>
        <tr r="N27" s="1"/>
        <tr r="N21" s="1"/>
        <tr r="N15" s="1"/>
        <tr r="N8" s="1"/>
        <tr r="N43" s="1"/>
        <tr r="N19" s="1"/>
        <tr r="N28" s="1"/>
        <tr r="N35" s="1"/>
        <tr r="N13" s="1"/>
        <tr r="N9" s="1"/>
        <tr r="N20" s="1"/>
        <tr r="N25" s="1"/>
        <tr r="N41" s="1"/>
        <tr r="N38" s="1"/>
        <tr r="N29" s="1"/>
        <tr r="N7" s="1"/>
        <tr r="N40" s="1"/>
        <tr r="N37" s="1"/>
        <tr r="N34" s="1"/>
        <tr r="N31" s="1"/>
        <tr r="N16" s="1"/>
        <tr r="N33" s="1"/>
        <tr r="N23" s="1"/>
        <tr r="N14" s="1"/>
        <tr r="N22" s="1"/>
        <tr r="N36" s="1"/>
        <tr r="N32" s="1"/>
        <tr r="N10" s="1"/>
        <tr r="N11" s="1"/>
      </tp>
      <tp t="s">
        <v>No Account name or FCM Account ID provided</v>
        <stp/>
        <stp>OpenPositions</stp>
        <stp/>
        <stp>Contract</stp>
        <stp>0</stp>
        <stp/>
        <stp/>
        <tr r="B6" s="1"/>
      </tp>
      <tp t="s">
        <v>768: Current Message -&gt; operators and operands out of sequence</v>
        <stp/>
        <stp>ContractData</stp>
        <stp>No Account name or FCM Account ID provided</stp>
        <stp>MT_LastBidVolume</stp>
        <stp/>
        <stp>T</stp>
        <tr r="M29" s="1"/>
        <tr r="M28" s="1"/>
        <tr r="M16" s="1"/>
        <tr r="M40" s="1"/>
        <tr r="M38" s="1"/>
        <tr r="M31" s="1"/>
        <tr r="M34" s="1"/>
        <tr r="M15" s="1"/>
        <tr r="M21" s="1"/>
        <tr r="M10" s="1"/>
        <tr r="M41" s="1"/>
        <tr r="M6" s="1"/>
        <tr r="M13" s="1"/>
        <tr r="M35" s="1"/>
        <tr r="M37" s="1"/>
        <tr r="M23" s="1"/>
        <tr r="M22" s="1"/>
        <tr r="M36" s="1"/>
        <tr r="M9" s="1"/>
        <tr r="M30" s="1"/>
        <tr r="M12" s="1"/>
        <tr r="M42" s="1"/>
        <tr r="M26" s="1"/>
        <tr r="M18" s="1"/>
        <tr r="M39" s="1"/>
        <tr r="M33" s="1"/>
        <tr r="M11" s="1"/>
        <tr r="M27" s="1"/>
        <tr r="M25" s="1"/>
        <tr r="M8" s="1"/>
        <tr r="M43" s="1"/>
        <tr r="M7" s="1"/>
        <tr r="M19" s="1"/>
        <tr r="M17" s="1"/>
        <tr r="M20" s="1"/>
        <tr r="M24" s="1"/>
        <tr r="M32" s="1"/>
        <tr r="M14" s="1"/>
      </tp>
      <tp t="s">
        <v>No Account name or FCM Account ID provided</v>
        <stp/>
        <stp>OpenPositions</stp>
        <stp/>
        <stp>Price</stp>
        <stp>8</stp>
        <stp/>
        <stp/>
        <tr r="D14" s="1"/>
      </tp>
      <tp t="s">
        <v>No Account name or FCM Account ID provided</v>
        <stp/>
        <stp>OpenPositions</stp>
        <stp/>
        <stp>Contract</stp>
        <stp>7</stp>
        <stp/>
        <stp/>
        <tr r="B13" s="1"/>
      </tp>
      <tp t="s">
        <v>No Account name or FCM Account ID provided</v>
        <stp/>
        <stp>OpenPositions</stp>
        <stp/>
        <stp>Price</stp>
        <stp>9</stp>
        <stp/>
        <stp/>
        <tr r="D15" s="1"/>
      </tp>
      <tp t="s">
        <v>No Account name or FCM Account ID provided</v>
        <stp/>
        <stp>OpenPositions</stp>
        <stp/>
        <stp>Contract</stp>
        <stp>6</stp>
        <stp/>
        <stp/>
        <tr r="B12" s="1"/>
      </tp>
      <tp t="s">
        <v>No Account name or FCM Account ID provided</v>
        <stp/>
        <stp>OpenPositions</stp>
        <stp/>
        <stp>Contract</stp>
        <stp>5</stp>
        <stp/>
        <stp/>
        <tr r="B11" s="1"/>
      </tp>
      <tp t="s">
        <v>No Account name or FCM Account ID provided</v>
        <stp/>
        <stp>OpenPositions</stp>
        <stp/>
        <stp>Contract</stp>
        <stp>4</stp>
        <stp/>
        <stp/>
        <tr r="B10" s="1"/>
      </tp>
      <tp t="s">
        <v>No Account name or FCM Account ID provided</v>
        <stp/>
        <stp>OpenPositions</stp>
        <stp/>
        <stp>Price</stp>
        <stp>4</stp>
        <stp/>
        <stp/>
        <tr r="D10" s="1"/>
      </tp>
      <tp t="s">
        <v>No Account name or FCM Account ID provided</v>
        <stp/>
        <stp>OpenPositions</stp>
        <stp/>
        <stp>Price</stp>
        <stp>5</stp>
        <stp/>
        <stp/>
        <tr r="D11" s="1"/>
      </tp>
      <tp t="s">
        <v>768: Current Message -&gt; operators and operands out of sequence</v>
        <stp/>
        <stp>ContractData</stp>
        <stp>No Account name or FCM Account ID provided</stp>
        <stp>ImpliedVolatility</stp>
        <stp/>
        <stp>T</stp>
        <tr r="U9" s="1"/>
        <tr r="U10" s="1"/>
        <tr r="U34" s="1"/>
        <tr r="U29" s="1"/>
        <tr r="U17" s="1"/>
        <tr r="U7" s="1"/>
        <tr r="U40" s="1"/>
        <tr r="U12" s="1"/>
        <tr r="U43" s="1"/>
        <tr r="U15" s="1"/>
        <tr r="U20" s="1"/>
        <tr r="U16" s="1"/>
        <tr r="U23" s="1"/>
        <tr r="U22" s="1"/>
        <tr r="U42" s="1"/>
        <tr r="U6" s="1"/>
        <tr r="U27" s="1"/>
        <tr r="U11" s="1"/>
        <tr r="U36" s="1"/>
        <tr r="U33" s="1"/>
        <tr r="U25" s="1"/>
        <tr r="U19" s="1"/>
        <tr r="U14" s="1"/>
        <tr r="U24" s="1"/>
        <tr r="U13" s="1"/>
        <tr r="U8" s="1"/>
        <tr r="U39" s="1"/>
        <tr r="U41" s="1"/>
        <tr r="U28" s="1"/>
        <tr r="U32" s="1"/>
        <tr r="U21" s="1"/>
        <tr r="U26" s="1"/>
        <tr r="U38" s="1"/>
        <tr r="U18" s="1"/>
        <tr r="U37" s="1"/>
        <tr r="U35" s="1"/>
        <tr r="U30" s="1"/>
        <tr r="U31" s="1"/>
      </tp>
      <tp t="s">
        <v>No Account name or FCM Account ID provided</v>
        <stp/>
        <stp>OpenPositions</stp>
        <stp/>
        <stp>Price</stp>
        <stp>6</stp>
        <stp/>
        <stp/>
        <tr r="D12" s="1"/>
      </tp>
      <tp t="s">
        <v>No Account name or FCM Account ID provided</v>
        <stp/>
        <stp>OpenPositions</stp>
        <stp/>
        <stp>Contract</stp>
        <stp>9</stp>
        <stp/>
        <stp/>
        <tr r="B15" s="1"/>
      </tp>
      <tp t="s">
        <v>No Account name or FCM Account ID provided</v>
        <stp/>
        <stp>OpenPositions</stp>
        <stp/>
        <stp>Price</stp>
        <stp>7</stp>
        <stp/>
        <stp/>
        <tr r="D13" s="1"/>
      </tp>
      <tp t="s">
        <v>No Account name or FCM Account ID provided</v>
        <stp/>
        <stp>OpenPositions</stp>
        <stp/>
        <stp>Contract</stp>
        <stp>8</stp>
        <stp/>
        <stp/>
        <tr r="B14" s="1"/>
      </tp>
      <tp t="s">
        <v>No Account name or FCM Account ID provided</v>
        <stp/>
        <stp>OpenPositions</stp>
        <stp/>
        <stp>Price</stp>
        <stp>0</stp>
        <stp/>
        <stp/>
        <tr r="D6" s="1"/>
      </tp>
      <tp t="s">
        <v>No Account name or FCM Account ID provided</v>
        <stp/>
        <stp>OpenPositions</stp>
        <stp/>
        <stp>Price</stp>
        <stp>1</stp>
        <stp/>
        <stp/>
        <tr r="D7" s="1"/>
      </tp>
      <tp t="s">
        <v>No Account name or FCM Account ID provided</v>
        <stp/>
        <stp>OpenPositions</stp>
        <stp/>
        <stp>Price</stp>
        <stp>2</stp>
        <stp/>
        <stp/>
        <tr r="D8" s="1"/>
      </tp>
      <tp t="s">
        <v>No Account name or FCM Account ID provided</v>
        <stp/>
        <stp>OpenPositions</stp>
        <stp/>
        <stp>Price</stp>
        <stp>3</stp>
        <stp/>
        <stp/>
        <tr r="D9" s="1"/>
      </tp>
      <tp t="s">
        <v>No Account name or FCM Account ID provided</v>
        <stp/>
        <stp>OpenPositions</stp>
        <stp/>
        <stp>Quantity</stp>
        <stp>1</stp>
        <stp/>
        <stp/>
        <tr r="C7" s="1"/>
      </tp>
      <tp t="s">
        <v>No Account name or FCM Account ID provided</v>
        <stp/>
        <stp>OpenPositions</stp>
        <stp/>
        <stp>Quantity</stp>
        <stp>0</stp>
        <stp/>
        <stp/>
        <tr r="C6" s="1"/>
      </tp>
      <tp t="s">
        <v>No Account name or FCM Account ID provided</v>
        <stp/>
        <stp>OpenPositions</stp>
        <stp/>
        <stp>Quantity</stp>
        <stp>3</stp>
        <stp/>
        <stp/>
        <tr r="C9" s="1"/>
      </tp>
      <tp t="s">
        <v>No Account name or FCM Account ID provided</v>
        <stp/>
        <stp>OpenPositions</stp>
        <stp/>
        <stp>Quantity</stp>
        <stp>2</stp>
        <stp/>
        <stp/>
        <tr r="C8" s="1"/>
      </tp>
      <tp t="s">
        <v>No Account name or FCM Account ID provided</v>
        <stp/>
        <stp>OpenPositions</stp>
        <stp/>
        <stp>Quantity</stp>
        <stp>5</stp>
        <stp/>
        <stp/>
        <tr r="C11" s="1"/>
      </tp>
      <tp t="s">
        <v>No Account name or FCM Account ID provided</v>
        <stp/>
        <stp>OpenPositions</stp>
        <stp/>
        <stp>Quantity</stp>
        <stp>4</stp>
        <stp/>
        <stp/>
        <tr r="C10" s="1"/>
      </tp>
      <tp t="s">
        <v>No Account name or FCM Account ID provided</v>
        <stp/>
        <stp>OpenPositions</stp>
        <stp/>
        <stp>Quantity</stp>
        <stp>7</stp>
        <stp/>
        <stp/>
        <tr r="C13" s="1"/>
      </tp>
      <tp t="s">
        <v>No Account name or FCM Account ID provided</v>
        <stp/>
        <stp>OpenPositions</stp>
        <stp/>
        <stp>Quantity</stp>
        <stp>6</stp>
        <stp/>
        <stp/>
        <tr r="C12" s="1"/>
      </tp>
      <tp t="s">
        <v>768: Current Message -&gt; operators and operands out of sequence</v>
        <stp/>
        <stp>ContractData</stp>
        <stp>No Account name or FCM Account ID provided</stp>
        <stp>TMLastTrade</stp>
        <stp/>
        <stp>T</stp>
        <tr r="J25" s="1"/>
        <tr r="J40" s="1"/>
        <tr r="J10" s="1"/>
        <tr r="J13" s="1"/>
        <tr r="J9" s="1"/>
        <tr r="J26" s="1"/>
        <tr r="J11" s="1"/>
        <tr r="J22" s="1"/>
        <tr r="J23" s="1"/>
        <tr r="J6" s="1"/>
        <tr r="J38" s="1"/>
        <tr r="J24" s="1"/>
        <tr r="J12" s="1"/>
        <tr r="J21" s="1"/>
        <tr r="J14" s="1"/>
        <tr r="J15" s="1"/>
        <tr r="J16" s="1"/>
        <tr r="J41" s="1"/>
        <tr r="J29" s="1"/>
        <tr r="J36" s="1"/>
        <tr r="J17" s="1"/>
        <tr r="J7" s="1"/>
        <tr r="J39" s="1"/>
        <tr r="J32" s="1"/>
        <tr r="J34" s="1"/>
        <tr r="J30" s="1"/>
        <tr r="J27" s="1"/>
        <tr r="J28" s="1"/>
        <tr r="J42" s="1"/>
        <tr r="J43" s="1"/>
        <tr r="J37" s="1"/>
        <tr r="J20" s="1"/>
        <tr r="J33" s="1"/>
        <tr r="J35" s="1"/>
        <tr r="J8" s="1"/>
        <tr r="J31" s="1"/>
        <tr r="J19" s="1"/>
        <tr r="J18" s="1"/>
      </tp>
      <tp t="s">
        <v>No Account name or FCM Account ID provided</v>
        <stp/>
        <stp>OpenPositions</stp>
        <stp/>
        <stp>Quantity</stp>
        <stp>9</stp>
        <stp/>
        <stp/>
        <tr r="C15" s="1"/>
      </tp>
      <tp t="s">
        <v>768: Current Message -&gt; operators and operands out of sequence</v>
        <stp/>
        <stp>ContractData</stp>
        <stp>No Account name or FCM Account ID provided</stp>
        <stp>NetLastTradeToday</stp>
        <stp/>
        <stp>T</stp>
        <tr r="K33" s="1"/>
        <tr r="K24" s="1"/>
        <tr r="K12" s="1"/>
        <tr r="K28" s="1"/>
        <tr r="K35" s="1"/>
        <tr r="K23" s="1"/>
        <tr r="K6" s="1"/>
        <tr r="K8" s="1"/>
        <tr r="K22" s="1"/>
        <tr r="K31" s="1"/>
        <tr r="K7" s="1"/>
        <tr r="K13" s="1"/>
        <tr r="K39" s="1"/>
        <tr r="K17" s="1"/>
        <tr r="K9" s="1"/>
        <tr r="K25" s="1"/>
        <tr r="K43" s="1"/>
        <tr r="K29" s="1"/>
        <tr r="K27" s="1"/>
        <tr r="K21" s="1"/>
        <tr r="K11" s="1"/>
        <tr r="K32" s="1"/>
        <tr r="K15" s="1"/>
        <tr r="K34" s="1"/>
        <tr r="K40" s="1"/>
        <tr r="K36" s="1"/>
        <tr r="K18" s="1"/>
        <tr r="K10" s="1"/>
        <tr r="K20" s="1"/>
        <tr r="K16" s="1"/>
        <tr r="K42" s="1"/>
        <tr r="K38" s="1"/>
        <tr r="K26" s="1"/>
        <tr r="K41" s="1"/>
        <tr r="K30" s="1"/>
        <tr r="K19" s="1"/>
        <tr r="K37" s="1"/>
        <tr r="K14" s="1"/>
      </tp>
      <tp t="s">
        <v>No Account name or FCM Account ID provided</v>
        <stp/>
        <stp>OpenPositions</stp>
        <stp/>
        <stp>Quantity</stp>
        <stp>8</stp>
        <stp/>
        <stp/>
        <tr r="C14" s="1"/>
      </tp>
      <tp t="s">
        <v>768: Current Message -&gt; operators and operands out of sequence</v>
        <stp/>
        <stp>ContractData</stp>
        <stp>No Account name or FCM Account ID provided</stp>
        <stp>MT_LastAskVolume</stp>
        <stp/>
        <stp>T</stp>
        <tr r="P10" s="1"/>
        <tr r="P17" s="1"/>
        <tr r="P31" s="1"/>
        <tr r="P41" s="1"/>
        <tr r="P23" s="1"/>
        <tr r="P13" s="1"/>
        <tr r="P29" s="1"/>
        <tr r="P15" s="1"/>
        <tr r="P35" s="1"/>
        <tr r="P26" s="1"/>
        <tr r="P37" s="1"/>
        <tr r="P40" s="1"/>
        <tr r="P32" s="1"/>
        <tr r="P22" s="1"/>
        <tr r="P27" s="1"/>
        <tr r="P42" s="1"/>
        <tr r="P19" s="1"/>
        <tr r="P38" s="1"/>
        <tr r="P43" s="1"/>
        <tr r="P18" s="1"/>
        <tr r="P6" s="1"/>
        <tr r="P30" s="1"/>
        <tr r="P36" s="1"/>
        <tr r="P34" s="1"/>
        <tr r="P11" s="1"/>
        <tr r="P7" s="1"/>
        <tr r="P8" s="1"/>
        <tr r="P21" s="1"/>
        <tr r="P9" s="1"/>
        <tr r="P20" s="1"/>
        <tr r="P25" s="1"/>
        <tr r="P24" s="1"/>
        <tr r="P12" s="1"/>
        <tr r="P14" s="1"/>
        <tr r="P28" s="1"/>
        <tr r="P33" s="1"/>
        <tr r="P16" s="1"/>
        <tr r="P39" s="1"/>
      </tp>
      <tp t="s">
        <v>No Account name or FCM Account ID provided</v>
        <stp/>
        <stp>OpenPositions</stp>
        <stp/>
        <stp>Contract</stp>
        <stp>28</stp>
        <stp/>
        <stp/>
        <tr r="B34" s="1"/>
      </tp>
      <tp t="s">
        <v>No Account name or FCM Account ID provided</v>
        <stp/>
        <stp>OpenPositions</stp>
        <stp/>
        <stp>Contract</stp>
        <stp>18</stp>
        <stp/>
        <stp/>
        <tr r="B24" s="1"/>
      </tp>
      <tp t="s">
        <v>No Account name or FCM Account ID provided</v>
        <stp/>
        <stp>OpenPositions</stp>
        <stp/>
        <stp>Contract</stp>
        <stp>29</stp>
        <stp/>
        <stp/>
        <tr r="B35" s="1"/>
      </tp>
      <tp t="s">
        <v>No Account name or FCM Account ID provided</v>
        <stp/>
        <stp>OpenPositions</stp>
        <stp/>
        <stp>Contract</stp>
        <stp>19</stp>
        <stp/>
        <stp/>
        <tr r="B25" s="1"/>
      </tp>
      <tp t="s">
        <v>No Account name or FCM Account ID provided</v>
        <stp/>
        <stp>OpenPositions</stp>
        <stp/>
        <stp>TradeSide</stp>
        <stp>9</stp>
        <stp/>
        <stp/>
        <tr r="E15" s="1"/>
      </tp>
      <tp t="s">
        <v>No Account name or FCM Account ID provided</v>
        <stp/>
        <stp>OpenPositions</stp>
        <stp/>
        <stp>TradeSide</stp>
        <stp>8</stp>
        <stp/>
        <stp/>
        <tr r="E14" s="1"/>
      </tp>
      <tp t="s">
        <v>768: Current Message -&gt; operators and operands out of sequence</v>
        <stp/>
        <stp>ContractData</stp>
        <stp>No Account name or FCM Account ID provided</stp>
        <stp>Settlement</stp>
        <stp/>
        <stp>T</stp>
        <tr r="L28" s="1"/>
        <tr r="L22" s="1"/>
        <tr r="L12" s="1"/>
        <tr r="L11" s="1"/>
        <tr r="L24" s="1"/>
        <tr r="L39" s="1"/>
        <tr r="L27" s="1"/>
        <tr r="L7" s="1"/>
        <tr r="L29" s="1"/>
        <tr r="L6" s="1"/>
        <tr r="L36" s="1"/>
        <tr r="L23" s="1"/>
        <tr r="L43" s="1"/>
        <tr r="L41" s="1"/>
        <tr r="L20" s="1"/>
        <tr r="L14" s="1"/>
        <tr r="L16" s="1"/>
        <tr r="L40" s="1"/>
        <tr r="L37" s="1"/>
        <tr r="L19" s="1"/>
        <tr r="L13" s="1"/>
        <tr r="L34" s="1"/>
        <tr r="L33" s="1"/>
        <tr r="L25" s="1"/>
        <tr r="L15" s="1"/>
        <tr r="L8" s="1"/>
        <tr r="L21" s="1"/>
        <tr r="L32" s="1"/>
        <tr r="L31" s="1"/>
        <tr r="L10" s="1"/>
        <tr r="L18" s="1"/>
        <tr r="L17" s="1"/>
        <tr r="L38" s="1"/>
        <tr r="L42" s="1"/>
        <tr r="L35" s="1"/>
        <tr r="L9" s="1"/>
        <tr r="L26" s="1"/>
        <tr r="L30" s="1"/>
      </tp>
      <tp t="s">
        <v>768: Current Message -&gt; operators and operands out of sequence</v>
        <stp/>
        <stp>ContractData</stp>
        <stp>No Account name or FCM Account ID provided</stp>
        <stp>OptionDaysToExp</stp>
        <stp/>
        <stp>T</stp>
        <tr r="X22" s="1"/>
        <tr r="X40" s="1"/>
        <tr r="X18" s="1"/>
        <tr r="X33" s="1"/>
        <tr r="X16" s="1"/>
        <tr r="X30" s="1"/>
        <tr r="X36" s="1"/>
        <tr r="X38" s="1"/>
        <tr r="X6" s="1"/>
        <tr r="X7" s="1"/>
        <tr r="X32" s="1"/>
        <tr r="X42" s="1"/>
        <tr r="X34" s="1"/>
        <tr r="X21" s="1"/>
        <tr r="X15" s="1"/>
        <tr r="X41" s="1"/>
        <tr r="X8" s="1"/>
        <tr r="X35" s="1"/>
        <tr r="X9" s="1"/>
        <tr r="X23" s="1"/>
        <tr r="X31" s="1"/>
        <tr r="X43" s="1"/>
        <tr r="X20" s="1"/>
        <tr r="X12" s="1"/>
        <tr r="X19" s="1"/>
        <tr r="X14" s="1"/>
        <tr r="X39" s="1"/>
        <tr r="X28" s="1"/>
        <tr r="X24" s="1"/>
        <tr r="X13" s="1"/>
        <tr r="X26" s="1"/>
        <tr r="X10" s="1"/>
        <tr r="X27" s="1"/>
        <tr r="X17" s="1"/>
        <tr r="X37" s="1"/>
        <tr r="X25" s="1"/>
        <tr r="X11" s="1"/>
        <tr r="X29" s="1"/>
      </tp>
      <tp t="s">
        <v>No Account name or FCM Account ID provided</v>
        <stp/>
        <stp>OpenPositions</stp>
        <stp/>
        <stp>Contract</stp>
        <stp>30</stp>
        <stp/>
        <stp/>
        <tr r="B36" s="1"/>
      </tp>
      <tp t="s">
        <v>No Account name or FCM Account ID provided</v>
        <stp/>
        <stp>OpenPositions</stp>
        <stp/>
        <stp>Contract</stp>
        <stp>20</stp>
        <stp/>
        <stp/>
        <tr r="B26" s="1"/>
      </tp>
      <tp t="s">
        <v>No Account name or FCM Account ID provided</v>
        <stp/>
        <stp>OpenPositions</stp>
        <stp/>
        <stp>Contract</stp>
        <stp>10</stp>
        <stp/>
        <stp/>
        <tr r="B16" s="1"/>
      </tp>
      <tp t="s">
        <v>No Account name or FCM Account ID provided</v>
        <stp/>
        <stp>OpenPositions</stp>
        <stp/>
        <stp>TradeSide</stp>
        <stp>5</stp>
        <stp/>
        <stp/>
        <tr r="E11" s="1"/>
      </tp>
      <tp t="s">
        <v>No Account name or FCM Account ID provided</v>
        <stp/>
        <stp>OpenPositions</stp>
        <stp/>
        <stp>Contract</stp>
        <stp>31</stp>
        <stp/>
        <stp/>
        <tr r="B37" s="1"/>
      </tp>
      <tp t="s">
        <v>No Account name or FCM Account ID provided</v>
        <stp/>
        <stp>OpenPositions</stp>
        <stp/>
        <stp>Contract</stp>
        <stp>21</stp>
        <stp/>
        <stp/>
        <tr r="B27" s="1"/>
      </tp>
      <tp t="s">
        <v>No Account name or FCM Account ID provided</v>
        <stp/>
        <stp>OpenPositions</stp>
        <stp/>
        <stp>Contract</stp>
        <stp>11</stp>
        <stp/>
        <stp/>
        <tr r="B17" s="1"/>
      </tp>
      <tp t="s">
        <v>No Account name or FCM Account ID provided</v>
        <stp/>
        <stp>OpenPositions</stp>
        <stp/>
        <stp>TradeSide</stp>
        <stp>4</stp>
        <stp/>
        <stp/>
        <tr r="E10" s="1"/>
      </tp>
      <tp t="s">
        <v>No Account name or FCM Account ID provided</v>
        <stp/>
        <stp>OpenPositions</stp>
        <stp/>
        <stp>Contract</stp>
        <stp>32</stp>
        <stp/>
        <stp/>
        <tr r="B38" s="1"/>
      </tp>
      <tp t="s">
        <v>No Account name or FCM Account ID provided</v>
        <stp/>
        <stp>OpenPositions</stp>
        <stp/>
        <stp>Contract</stp>
        <stp>22</stp>
        <stp/>
        <stp/>
        <tr r="B28" s="1"/>
      </tp>
      <tp t="s">
        <v>No Account name or FCM Account ID provided</v>
        <stp/>
        <stp>OpenPositions</stp>
        <stp/>
        <stp>Contract</stp>
        <stp>12</stp>
        <stp/>
        <stp/>
        <tr r="B18" s="1"/>
      </tp>
      <tp t="s">
        <v>No Account name or FCM Account ID provided</v>
        <stp/>
        <stp>OpenPositions</stp>
        <stp/>
        <stp>TradeSide</stp>
        <stp>7</stp>
        <stp/>
        <stp/>
        <tr r="E13" s="1"/>
      </tp>
      <tp t="s">
        <v>No Account name or FCM Account ID provided</v>
        <stp/>
        <stp>OpenPositions</stp>
        <stp/>
        <stp>Contract</stp>
        <stp>33</stp>
        <stp/>
        <stp/>
        <tr r="B39" s="1"/>
      </tp>
      <tp t="s">
        <v>No Account name or FCM Account ID provided</v>
        <stp/>
        <stp>OpenPositions</stp>
        <stp/>
        <stp>Contract</stp>
        <stp>23</stp>
        <stp/>
        <stp/>
        <tr r="B29" s="1"/>
      </tp>
      <tp t="s">
        <v>No Account name or FCM Account ID provided</v>
        <stp/>
        <stp>OpenPositions</stp>
        <stp/>
        <stp>Contract</stp>
        <stp>13</stp>
        <stp/>
        <stp/>
        <tr r="B19" s="1"/>
      </tp>
      <tp t="s">
        <v>No Account name or FCM Account ID provided</v>
        <stp/>
        <stp>OpenPositions</stp>
        <stp/>
        <stp>TradeSide</stp>
        <stp>6</stp>
        <stp/>
        <stp/>
        <tr r="E12" s="1"/>
      </tp>
      <tp t="s">
        <v>No Account name or FCM Account ID provided</v>
        <stp/>
        <stp>OpenPositions</stp>
        <stp/>
        <stp>Contract</stp>
        <stp>34</stp>
        <stp/>
        <stp/>
        <tr r="B40" s="1"/>
      </tp>
      <tp t="s">
        <v>No Account name or FCM Account ID provided</v>
        <stp/>
        <stp>OpenPositions</stp>
        <stp/>
        <stp>Contract</stp>
        <stp>24</stp>
        <stp/>
        <stp/>
        <tr r="B30" s="1"/>
      </tp>
      <tp t="s">
        <v>No Account name or FCM Account ID provided</v>
        <stp/>
        <stp>OpenPositions</stp>
        <stp/>
        <stp>Contract</stp>
        <stp>14</stp>
        <stp/>
        <stp/>
        <tr r="B20" s="1"/>
      </tp>
      <tp t="s">
        <v>No Account name or FCM Account ID provided</v>
        <stp/>
        <stp>OpenPositions</stp>
        <stp/>
        <stp>TradeSide</stp>
        <stp>1</stp>
        <stp/>
        <stp/>
        <tr r="E7" s="1"/>
      </tp>
      <tp t="s">
        <v>No Account name or FCM Account ID provided</v>
        <stp/>
        <stp>OpenPositions</stp>
        <stp/>
        <stp>Contract</stp>
        <stp>35</stp>
        <stp/>
        <stp/>
        <tr r="B41" s="1"/>
      </tp>
      <tp t="s">
        <v>No Account name or FCM Account ID provided</v>
        <stp/>
        <stp>OpenPositions</stp>
        <stp/>
        <stp>Contract</stp>
        <stp>25</stp>
        <stp/>
        <stp/>
        <tr r="B31" s="1"/>
      </tp>
      <tp t="s">
        <v>No Account name or FCM Account ID provided</v>
        <stp/>
        <stp>OpenPositions</stp>
        <stp/>
        <stp>Contract</stp>
        <stp>15</stp>
        <stp/>
        <stp/>
        <tr r="B21" s="1"/>
      </tp>
      <tp t="s">
        <v>No Account name or FCM Account ID provided</v>
        <stp/>
        <stp>OpenPositions</stp>
        <stp/>
        <stp>TradeSide</stp>
        <stp>0</stp>
        <stp/>
        <stp/>
        <tr r="E6" s="1"/>
      </tp>
      <tp t="s">
        <v>No Account name or FCM Account ID provided</v>
        <stp/>
        <stp>OpenPositions</stp>
        <stp/>
        <stp>Contract</stp>
        <stp>36</stp>
        <stp/>
        <stp/>
        <tr r="B42" s="1"/>
      </tp>
      <tp t="s">
        <v>No Account name or FCM Account ID provided</v>
        <stp/>
        <stp>OpenPositions</stp>
        <stp/>
        <stp>Contract</stp>
        <stp>26</stp>
        <stp/>
        <stp/>
        <tr r="B32" s="1"/>
      </tp>
      <tp t="s">
        <v>No Account name or FCM Account ID provided</v>
        <stp/>
        <stp>OpenPositions</stp>
        <stp/>
        <stp>Contract</stp>
        <stp>16</stp>
        <stp/>
        <stp/>
        <tr r="B22" s="1"/>
      </tp>
      <tp t="s">
        <v>No Account name or FCM Account ID provided</v>
        <stp/>
        <stp>OpenPositions</stp>
        <stp/>
        <stp>TradeSide</stp>
        <stp>3</stp>
        <stp/>
        <stp/>
        <tr r="E9" s="1"/>
      </tp>
      <tp t="s">
        <v>No Account name or FCM Account ID provided</v>
        <stp/>
        <stp>OpenPositions</stp>
        <stp/>
        <stp>Contract</stp>
        <stp>37</stp>
        <stp/>
        <stp/>
        <tr r="B43" s="1"/>
      </tp>
      <tp t="s">
        <v>No Account name or FCM Account ID provided</v>
        <stp/>
        <stp>OpenPositions</stp>
        <stp/>
        <stp>Contract</stp>
        <stp>27</stp>
        <stp/>
        <stp/>
        <tr r="B33" s="1"/>
      </tp>
      <tp t="s">
        <v>No Account name or FCM Account ID provided</v>
        <stp/>
        <stp>OpenPositions</stp>
        <stp/>
        <stp>Contract</stp>
        <stp>17</stp>
        <stp/>
        <stp/>
        <tr r="B23" s="1"/>
      </tp>
      <tp t="s">
        <v>No Account name or FCM Account ID provided</v>
        <stp/>
        <stp>OpenPositions</stp>
        <stp/>
        <stp>TradeSide</stp>
        <stp>2</stp>
        <stp/>
        <stp/>
        <tr r="E8" s="1"/>
      </tp>
      <tp t="s">
        <v>No Account name or FCM Account ID provided</v>
        <stp/>
        <stp>OpenPositions</stp>
        <stp/>
        <stp>Quantity</stp>
        <stp>10</stp>
        <stp/>
        <stp/>
        <tr r="C16" s="1"/>
      </tp>
      <tp t="s">
        <v>No Account name or FCM Account ID provided</v>
        <stp/>
        <stp>OpenPositions</stp>
        <stp/>
        <stp>Quantity</stp>
        <stp>30</stp>
        <stp/>
        <stp/>
        <tr r="C36" s="1"/>
      </tp>
      <tp t="s">
        <v>No Account name or FCM Account ID provided</v>
        <stp/>
        <stp>OpenPositions</stp>
        <stp/>
        <stp>Quantity</stp>
        <stp>20</stp>
        <stp/>
        <stp/>
        <tr r="C26" s="1"/>
      </tp>
      <tp t="s">
        <v>No Account name or FCM Account ID provided</v>
        <stp/>
        <stp>OpenPositions</stp>
        <stp/>
        <stp>Quantity</stp>
        <stp>11</stp>
        <stp/>
        <stp/>
        <tr r="C17" s="1"/>
      </tp>
      <tp t="s">
        <v>No Account name or FCM Account ID provided</v>
        <stp/>
        <stp>OpenPositions</stp>
        <stp/>
        <stp>Quantity</stp>
        <stp>31</stp>
        <stp/>
        <stp/>
        <tr r="C37" s="1"/>
      </tp>
      <tp t="s">
        <v>No Account name or FCM Account ID provided</v>
        <stp/>
        <stp>OpenPositions</stp>
        <stp/>
        <stp>Quantity</stp>
        <stp>21</stp>
        <stp/>
        <stp/>
        <tr r="C27" s="1"/>
      </tp>
      <tp t="s">
        <v>No Account name or FCM Account ID provided</v>
        <stp/>
        <stp>OpenPositions</stp>
        <stp/>
        <stp>Quantity</stp>
        <stp>12</stp>
        <stp/>
        <stp/>
        <tr r="C18" s="1"/>
      </tp>
      <tp t="s">
        <v>No Account name or FCM Account ID provided</v>
        <stp/>
        <stp>OpenPositions</stp>
        <stp/>
        <stp>Quantity</stp>
        <stp>32</stp>
        <stp/>
        <stp/>
        <tr r="C38" s="1"/>
      </tp>
      <tp t="s">
        <v>No Account name or FCM Account ID provided</v>
        <stp/>
        <stp>OpenPositions</stp>
        <stp/>
        <stp>Quantity</stp>
        <stp>22</stp>
        <stp/>
        <stp/>
        <tr r="C28" s="1"/>
      </tp>
      <tp t="s">
        <v>No Account name or FCM Account ID provided</v>
        <stp/>
        <stp>OpenPositions</stp>
        <stp/>
        <stp>Quantity</stp>
        <stp>13</stp>
        <stp/>
        <stp/>
        <tr r="C19" s="1"/>
      </tp>
      <tp t="s">
        <v>No Account name or FCM Account ID provided</v>
        <stp/>
        <stp>OpenPositions</stp>
        <stp/>
        <stp>Quantity</stp>
        <stp>33</stp>
        <stp/>
        <stp/>
        <tr r="C39" s="1"/>
      </tp>
      <tp t="s">
        <v>No Account name or FCM Account ID provided</v>
        <stp/>
        <stp>OpenPositions</stp>
        <stp/>
        <stp>Quantity</stp>
        <stp>23</stp>
        <stp/>
        <stp/>
        <tr r="C29" s="1"/>
      </tp>
      <tp t="s">
        <v>No Account name or FCM Account ID provided</v>
        <stp/>
        <stp>OpenPositions</stp>
        <stp/>
        <stp>Quantity</stp>
        <stp>14</stp>
        <stp/>
        <stp/>
        <tr r="C20" s="1"/>
      </tp>
      <tp t="s">
        <v>No Account name or FCM Account ID provided</v>
        <stp/>
        <stp>OpenPositions</stp>
        <stp/>
        <stp>Quantity</stp>
        <stp>34</stp>
        <stp/>
        <stp/>
        <tr r="C40" s="1"/>
      </tp>
      <tp t="s">
        <v>No Account name or FCM Account ID provided</v>
        <stp/>
        <stp>OpenPositions</stp>
        <stp/>
        <stp>Quantity</stp>
        <stp>24</stp>
        <stp/>
        <stp/>
        <tr r="C30" s="1"/>
      </tp>
      <tp t="s">
        <v>No Account name or FCM Account ID provided</v>
        <stp/>
        <stp>OpenPositions</stp>
        <stp/>
        <stp>Quantity</stp>
        <stp>15</stp>
        <stp/>
        <stp/>
        <tr r="C21" s="1"/>
      </tp>
      <tp t="s">
        <v>No Account name or FCM Account ID provided</v>
        <stp/>
        <stp>OpenPositions</stp>
        <stp/>
        <stp>Quantity</stp>
        <stp>35</stp>
        <stp/>
        <stp/>
        <tr r="C41" s="1"/>
      </tp>
      <tp t="s">
        <v>No Account name or FCM Account ID provided</v>
        <stp/>
        <stp>OpenPositions</stp>
        <stp/>
        <stp>Quantity</stp>
        <stp>25</stp>
        <stp/>
        <stp/>
        <tr r="C31" s="1"/>
      </tp>
      <tp>
        <v>44662.364386574074</v>
        <stp/>
        <stp>SystemInfo</stp>
        <stp>Linetime</stp>
        <tr r="V1" s="1"/>
        <tr r="AE1" s="2"/>
        <tr r="AE1" s="5"/>
        <tr r="AE1" s="6"/>
      </tp>
      <tp t="s">
        <v>No Account name or FCM Account ID provided</v>
        <stp/>
        <stp>OpenPositions</stp>
        <stp/>
        <stp>Quantity</stp>
        <stp>16</stp>
        <stp/>
        <stp/>
        <tr r="C22" s="1"/>
      </tp>
      <tp t="s">
        <v>No Account name or FCM Account ID provided</v>
        <stp/>
        <stp>OpenPositions</stp>
        <stp/>
        <stp>Quantity</stp>
        <stp>36</stp>
        <stp/>
        <stp/>
        <tr r="C42" s="1"/>
      </tp>
      <tp t="s">
        <v>No Account name or FCM Account ID provided</v>
        <stp/>
        <stp>OpenPositions</stp>
        <stp/>
        <stp>Quantity</stp>
        <stp>26</stp>
        <stp/>
        <stp/>
        <tr r="C32" s="1"/>
      </tp>
      <tp t="s">
        <v>No Account name or FCM Account ID provided</v>
        <stp/>
        <stp>OpenPositions</stp>
        <stp/>
        <stp>Quantity</stp>
        <stp>17</stp>
        <stp/>
        <stp/>
        <tr r="C23" s="1"/>
      </tp>
      <tp t="s">
        <v>No Account name or FCM Account ID provided</v>
        <stp/>
        <stp>OpenPositions</stp>
        <stp/>
        <stp>Quantity</stp>
        <stp>37</stp>
        <stp/>
        <stp/>
        <tr r="C43" s="1"/>
      </tp>
      <tp t="s">
        <v>No Account name or FCM Account ID provided</v>
        <stp/>
        <stp>OpenPositions</stp>
        <stp/>
        <stp>Quantity</stp>
        <stp>27</stp>
        <stp/>
        <stp/>
        <tr r="C33" s="1"/>
      </tp>
      <tp t="s">
        <v>No Account name or FCM Account ID provided</v>
        <stp/>
        <stp>OpenPositions</stp>
        <stp/>
        <stp>Quantity</stp>
        <stp>18</stp>
        <stp/>
        <stp/>
        <tr r="C24" s="1"/>
      </tp>
      <tp t="s">
        <v>No Account name or FCM Account ID provided</v>
        <stp/>
        <stp>OpenPositions</stp>
        <stp/>
        <stp>Quantity</stp>
        <stp>28</stp>
        <stp/>
        <stp/>
        <tr r="C34" s="1"/>
      </tp>
      <tp t="s">
        <v>No Account name or FCM Account ID provided</v>
        <stp/>
        <stp>OpenPositions</stp>
        <stp/>
        <stp>Quantity</stp>
        <stp>19</stp>
        <stp/>
        <stp/>
        <tr r="C25" s="1"/>
      </tp>
      <tp t="s">
        <v>No Account name or FCM Account ID provided</v>
        <stp/>
        <stp>OpenPositions</stp>
        <stp/>
        <stp>Quantity</stp>
        <stp>29</stp>
        <stp/>
        <stp/>
        <tr r="C35" s="1"/>
      </tp>
      <tp t="s">
        <v>768: Current Message -&gt; operators and operands out of sequence</v>
        <stp/>
        <stp>ContractData</stp>
        <stp>No Account name or FCM Account ID provided</stp>
        <stp>VEga</stp>
        <stp/>
        <stp>T</stp>
        <tr r="W16" s="1"/>
        <tr r="W14" s="1"/>
        <tr r="W38" s="1"/>
        <tr r="W43" s="1"/>
        <tr r="W35" s="1"/>
        <tr r="W33" s="1"/>
        <tr r="W19" s="1"/>
        <tr r="W28" s="1"/>
        <tr r="W20" s="1"/>
        <tr r="W11" s="1"/>
        <tr r="W12" s="1"/>
        <tr r="W41" s="1"/>
        <tr r="W24" s="1"/>
        <tr r="W15" s="1"/>
        <tr r="W34" s="1"/>
        <tr r="W13" s="1"/>
        <tr r="W8" s="1"/>
        <tr r="W25" s="1"/>
        <tr r="W7" s="1"/>
        <tr r="W42" s="1"/>
        <tr r="W18" s="1"/>
        <tr r="W37" s="1"/>
        <tr r="W31" s="1"/>
        <tr r="W6" s="1"/>
        <tr r="W30" s="1"/>
        <tr r="W21" s="1"/>
        <tr r="W17" s="1"/>
        <tr r="W26" s="1"/>
        <tr r="W36" s="1"/>
        <tr r="W9" s="1"/>
        <tr r="W22" s="1"/>
        <tr r="W27" s="1"/>
        <tr r="W40" s="1"/>
        <tr r="W23" s="1"/>
        <tr r="W29" s="1"/>
        <tr r="W10" s="1"/>
        <tr r="W39" s="1"/>
        <tr r="W32" s="1"/>
      </tp>
      <tp t="s">
        <v>No Account name or FCM Account ID provided</v>
        <stp/>
        <stp>OpenPositions</stp>
        <stp/>
        <stp>TradeSide</stp>
        <stp>19</stp>
        <stp/>
        <stp/>
        <tr r="E25" s="1"/>
      </tp>
      <tp t="s">
        <v>No Account name or FCM Account ID provided</v>
        <stp/>
        <stp>OpenPositions</stp>
        <stp/>
        <stp>TradeSide</stp>
        <stp>29</stp>
        <stp/>
        <stp/>
        <tr r="E35" s="1"/>
      </tp>
      <tp t="s">
        <v>768: Current Message -&gt; operators and operands out of sequence</v>
        <stp/>
        <stp>ContractData</stp>
        <stp>No Account name or FCM Account ID provided</stp>
        <stp>GAmma</stp>
        <stp/>
        <stp>T</stp>
        <tr r="T35" s="1"/>
        <tr r="T8" s="1"/>
        <tr r="T22" s="1"/>
        <tr r="T36" s="1"/>
        <tr r="T39" s="1"/>
        <tr r="T9" s="1"/>
        <tr r="T14" s="1"/>
        <tr r="T31" s="1"/>
        <tr r="T19" s="1"/>
        <tr r="T17" s="1"/>
        <tr r="T41" s="1"/>
        <tr r="T13" s="1"/>
        <tr r="T37" s="1"/>
        <tr r="T33" s="1"/>
        <tr r="T34" s="1"/>
        <tr r="T42" s="1"/>
        <tr r="T38" s="1"/>
        <tr r="T27" s="1"/>
        <tr r="T30" s="1"/>
        <tr r="T40" s="1"/>
        <tr r="T7" s="1"/>
        <tr r="T43" s="1"/>
        <tr r="T32" s="1"/>
        <tr r="T15" s="1"/>
        <tr r="T11" s="1"/>
        <tr r="T12" s="1"/>
        <tr r="T6" s="1"/>
        <tr r="T25" s="1"/>
        <tr r="T24" s="1"/>
        <tr r="T28" s="1"/>
        <tr r="T16" s="1"/>
        <tr r="T20" s="1"/>
        <tr r="T10" s="1"/>
        <tr r="T23" s="1"/>
        <tr r="T18" s="1"/>
        <tr r="T29" s="1"/>
        <tr r="T21" s="1"/>
        <tr r="T26" s="1"/>
      </tp>
      <tp t="s">
        <v>No Account name or FCM Account ID provided</v>
        <stp/>
        <stp>OpenPositions</stp>
        <stp/>
        <stp>TradeSide</stp>
        <stp>18</stp>
        <stp/>
        <stp/>
        <tr r="E24" s="1"/>
      </tp>
      <tp t="s">
        <v>No Account name or FCM Account ID provided</v>
        <stp/>
        <stp>OpenPositions</stp>
        <stp/>
        <stp>TradeSide</stp>
        <stp>28</stp>
        <stp/>
        <stp/>
        <tr r="E34" s="1"/>
      </tp>
      <tp t="s">
        <v>CLEK22</v>
        <stp/>
        <stp>ContractData</stp>
        <stp>C.US.CLE</stp>
        <stp>OptionUndSymbol</stp>
        <stp/>
        <stp>T</stp>
        <tr r="X3" s="2"/>
        <tr r="X3" s="5"/>
        <tr r="X3" s="6"/>
      </tp>
      <tp t="s">
        <v>768: Current Message -&gt; operators and operands out of sequence</v>
        <stp/>
        <stp>ContractData</stp>
        <stp>No Account name or FCM Account ID provided</stp>
        <stp>DElta</stp>
        <stp/>
        <stp>T</stp>
        <tr r="S35" s="1"/>
        <tr r="S41" s="1"/>
        <tr r="S43" s="1"/>
        <tr r="S28" s="1"/>
        <tr r="S16" s="1"/>
        <tr r="S21" s="1"/>
        <tr r="S8" s="1"/>
        <tr r="S19" s="1"/>
        <tr r="S15" s="1"/>
        <tr r="S26" s="1"/>
        <tr r="S23" s="1"/>
        <tr r="S32" s="1"/>
        <tr r="S31" s="1"/>
        <tr r="S27" s="1"/>
        <tr r="S39" s="1"/>
        <tr r="S14" s="1"/>
        <tr r="S7" s="1"/>
        <tr r="S20" s="1"/>
        <tr r="S37" s="1"/>
        <tr r="S11" s="1"/>
        <tr r="S42" s="1"/>
        <tr r="S34" s="1"/>
        <tr r="S9" s="1"/>
        <tr r="S12" s="1"/>
        <tr r="S36" s="1"/>
        <tr r="S13" s="1"/>
        <tr r="S40" s="1"/>
        <tr r="S24" s="1"/>
        <tr r="S33" s="1"/>
        <tr r="S38" s="1"/>
        <tr r="S22" s="1"/>
        <tr r="S30" s="1"/>
        <tr r="S25" s="1"/>
        <tr r="S17" s="1"/>
        <tr r="S18" s="1"/>
        <tr r="S6" s="1"/>
        <tr r="S29" s="1"/>
        <tr r="S10" s="1"/>
      </tp>
      <tp t="s">
        <v>No Account name or FCM Account ID provided</v>
        <stp/>
        <stp>OpenPositions</stp>
        <stp/>
        <stp>TradeSide</stp>
        <stp>11</stp>
        <stp/>
        <stp/>
        <tr r="E17" s="1"/>
      </tp>
      <tp t="s">
        <v>No Account name or FCM Account ID provided</v>
        <stp/>
        <stp>OpenPositions</stp>
        <stp/>
        <stp>TradeSide</stp>
        <stp>31</stp>
        <stp/>
        <stp/>
        <tr r="E37" s="1"/>
      </tp>
      <tp t="s">
        <v>No Account name or FCM Account ID provided</v>
        <stp/>
        <stp>OpenPositions</stp>
        <stp/>
        <stp>TradeSide</stp>
        <stp>21</stp>
        <stp/>
        <stp/>
        <tr r="E27" s="1"/>
      </tp>
      <tp t="s">
        <v>No Account name or FCM Account ID provided</v>
        <stp/>
        <stp>OpenPositions</stp>
        <stp/>
        <stp>TradeSide</stp>
        <stp>10</stp>
        <stp/>
        <stp/>
        <tr r="E16" s="1"/>
      </tp>
      <tp t="s">
        <v>No Account name or FCM Account ID provided</v>
        <stp/>
        <stp>OpenPositions</stp>
        <stp/>
        <stp>TradeSide</stp>
        <stp>30</stp>
        <stp/>
        <stp/>
        <tr r="E36" s="1"/>
      </tp>
      <tp t="s">
        <v>No Account name or FCM Account ID provided</v>
        <stp/>
        <stp>OpenPositions</stp>
        <stp/>
        <stp>TradeSide</stp>
        <stp>20</stp>
        <stp/>
        <stp/>
        <tr r="E26" s="1"/>
      </tp>
      <tp t="s">
        <v>768: Current Message -&gt; operators and operands out of sequence</v>
        <stp/>
        <stp>ContractData</stp>
        <stp>No Account name or FCM Account ID provided</stp>
        <stp>THeta</stp>
        <stp/>
        <stp>T</stp>
        <tr r="V28" s="1"/>
        <tr r="V41" s="1"/>
        <tr r="V17" s="1"/>
        <tr r="V12" s="1"/>
        <tr r="V37" s="1"/>
        <tr r="V20" s="1"/>
        <tr r="V29" s="1"/>
        <tr r="V8" s="1"/>
        <tr r="V35" s="1"/>
        <tr r="V24" s="1"/>
        <tr r="V42" s="1"/>
        <tr r="V11" s="1"/>
        <tr r="V14" s="1"/>
        <tr r="V39" s="1"/>
        <tr r="V13" s="1"/>
        <tr r="V18" s="1"/>
        <tr r="V36" s="1"/>
        <tr r="V9" s="1"/>
        <tr r="V33" s="1"/>
        <tr r="V27" s="1"/>
        <tr r="V26" s="1"/>
        <tr r="V38" s="1"/>
        <tr r="V31" s="1"/>
        <tr r="V7" s="1"/>
        <tr r="V43" s="1"/>
        <tr r="V16" s="1"/>
        <tr r="V30" s="1"/>
        <tr r="V6" s="1"/>
        <tr r="V19" s="1"/>
        <tr r="V10" s="1"/>
        <tr r="V21" s="1"/>
        <tr r="V32" s="1"/>
        <tr r="V23" s="1"/>
        <tr r="V40" s="1"/>
        <tr r="V15" s="1"/>
        <tr r="V25" s="1"/>
        <tr r="V22" s="1"/>
        <tr r="V34" s="1"/>
      </tp>
      <tp t="s">
        <v>No Account name or FCM Account ID provided</v>
        <stp/>
        <stp>OpenPositions</stp>
        <stp/>
        <stp>TradeSide</stp>
        <stp>13</stp>
        <stp/>
        <stp/>
        <tr r="E19" s="1"/>
      </tp>
      <tp t="s">
        <v>No Account name or FCM Account ID provided</v>
        <stp/>
        <stp>OpenPositions</stp>
        <stp/>
        <stp>TradeSide</stp>
        <stp>33</stp>
        <stp/>
        <stp/>
        <tr r="E39" s="1"/>
      </tp>
      <tp t="s">
        <v>No Account name or FCM Account ID provided</v>
        <stp/>
        <stp>OpenPositions</stp>
        <stp/>
        <stp>TradeSide</stp>
        <stp>23</stp>
        <stp/>
        <stp/>
        <tr r="E29" s="1"/>
      </tp>
      <tp t="s">
        <v>No Account name or FCM Account ID provided</v>
        <stp/>
        <stp>OpenPositions</stp>
        <stp/>
        <stp>TradeSide</stp>
        <stp>12</stp>
        <stp/>
        <stp/>
        <tr r="E18" s="1"/>
      </tp>
      <tp t="s">
        <v>No Account name or FCM Account ID provided</v>
        <stp/>
        <stp>OpenPositions</stp>
        <stp/>
        <stp>TradeSide</stp>
        <stp>32</stp>
        <stp/>
        <stp/>
        <tr r="E38" s="1"/>
      </tp>
      <tp t="s">
        <v>No Account name or FCM Account ID provided</v>
        <stp/>
        <stp>OpenPositions</stp>
        <stp/>
        <stp>TradeSide</stp>
        <stp>22</stp>
        <stp/>
        <stp/>
        <tr r="E28" s="1"/>
      </tp>
      <tp t="s">
        <v>No Account name or FCM Account ID provided</v>
        <stp/>
        <stp>OpenPositions</stp>
        <stp/>
        <stp>TradeSide</stp>
        <stp>15</stp>
        <stp/>
        <stp/>
        <tr r="E21" s="1"/>
      </tp>
      <tp t="s">
        <v>No Account name or FCM Account ID provided</v>
        <stp/>
        <stp>OpenPositions</stp>
        <stp/>
        <stp>TradeSide</stp>
        <stp>35</stp>
        <stp/>
        <stp/>
        <tr r="E41" s="1"/>
      </tp>
      <tp t="s">
        <v>No Account name or FCM Account ID provided</v>
        <stp/>
        <stp>OpenPositions</stp>
        <stp/>
        <stp>TradeSide</stp>
        <stp>25</stp>
        <stp/>
        <stp/>
        <tr r="E31" s="1"/>
      </tp>
      <tp t="s">
        <v>No Account name or FCM Account ID provided</v>
        <stp/>
        <stp>OpenPositions</stp>
        <stp/>
        <stp>TradeSide</stp>
        <stp>14</stp>
        <stp/>
        <stp/>
        <tr r="E20" s="1"/>
      </tp>
      <tp t="s">
        <v>No Account name or FCM Account ID provided</v>
        <stp/>
        <stp>OpenPositions</stp>
        <stp/>
        <stp>TradeSide</stp>
        <stp>34</stp>
        <stp/>
        <stp/>
        <tr r="E40" s="1"/>
      </tp>
      <tp t="s">
        <v>No Account name or FCM Account ID provided</v>
        <stp/>
        <stp>OpenPositions</stp>
        <stp/>
        <stp>TradeSide</stp>
        <stp>24</stp>
        <stp/>
        <stp/>
        <tr r="E30" s="1"/>
      </tp>
      <tp t="s">
        <v>No Account name or FCM Account ID provided</v>
        <stp/>
        <stp>OpenPositions</stp>
        <stp/>
        <stp>TradeSide</stp>
        <stp>17</stp>
        <stp/>
        <stp/>
        <tr r="E23" s="1"/>
      </tp>
      <tp t="s">
        <v>No Account name or FCM Account ID provided</v>
        <stp/>
        <stp>OpenPositions</stp>
        <stp/>
        <stp>TradeSide</stp>
        <stp>37</stp>
        <stp/>
        <stp/>
        <tr r="E43" s="1"/>
      </tp>
      <tp t="s">
        <v>No Account name or FCM Account ID provided</v>
        <stp/>
        <stp>OpenPositions</stp>
        <stp/>
        <stp>TradeSide</stp>
        <stp>27</stp>
        <stp/>
        <stp/>
        <tr r="E33" s="1"/>
      </tp>
      <tp t="s">
        <v>No Account name or FCM Account ID provided</v>
        <stp/>
        <stp>OpenPositions</stp>
        <stp/>
        <stp>TradeSide</stp>
        <stp>16</stp>
        <stp/>
        <stp/>
        <tr r="E22" s="1"/>
      </tp>
      <tp t="s">
        <v>No Account name or FCM Account ID provided</v>
        <stp/>
        <stp>OpenPositions</stp>
        <stp/>
        <stp>TradeSide</stp>
        <stp>36</stp>
        <stp/>
        <stp/>
        <tr r="E42" s="1"/>
      </tp>
      <tp t="s">
        <v>No Account name or FCM Account ID provided</v>
        <stp/>
        <stp>OpenPositions</stp>
        <stp/>
        <stp>TradeSide</stp>
        <stp>26</stp>
        <stp/>
        <stp/>
        <tr r="E32" s="1"/>
      </tp>
      <tp t="s">
        <v>No Account name or FCM Account ID provided</v>
        <stp/>
        <stp>OpenPositions</stp>
        <stp/>
        <stp>OTE</stp>
        <stp>29</stp>
        <stp/>
        <stp/>
        <tr r="F35" s="1"/>
      </tp>
      <tp t="s">
        <v>No Account name or FCM Account ID provided</v>
        <stp/>
        <stp>OpenPositions</stp>
        <stp/>
        <stp>OTE</stp>
        <stp>19</stp>
        <stp/>
        <stp/>
        <tr r="F25" s="1"/>
      </tp>
      <tp t="s">
        <v>No Account name or FCM Account ID provided</v>
        <stp/>
        <stp>OpenPositions</stp>
        <stp/>
        <stp>OTE</stp>
        <stp>28</stp>
        <stp/>
        <stp/>
        <tr r="F34" s="1"/>
      </tp>
      <tp t="s">
        <v>No Account name or FCM Account ID provided</v>
        <stp/>
        <stp>OpenPositions</stp>
        <stp/>
        <stp>OTE</stp>
        <stp>18</stp>
        <stp/>
        <stp/>
        <tr r="F24" s="1"/>
      </tp>
      <tp t="s">
        <v>No Account name or FCM Account ID provided</v>
        <stp/>
        <stp>OpenPositions</stp>
        <stp/>
        <stp>MVO</stp>
        <stp>19</stp>
        <stp/>
        <stp/>
        <tr r="G25" s="1"/>
      </tp>
      <tp t="s">
        <v>No Account name or FCM Account ID provided</v>
        <stp/>
        <stp>OpenPositions</stp>
        <stp/>
        <stp>MVO</stp>
        <stp>29</stp>
        <stp/>
        <stp/>
        <tr r="G35" s="1"/>
      </tp>
      <tp t="s">
        <v>No Account name or FCM Account ID provided</v>
        <stp/>
        <stp>OpenPositions</stp>
        <stp/>
        <stp>MVO</stp>
        <stp>18</stp>
        <stp/>
        <stp/>
        <tr r="G24" s="1"/>
      </tp>
      <tp t="s">
        <v>No Account name or FCM Account ID provided</v>
        <stp/>
        <stp>OpenPositions</stp>
        <stp/>
        <stp>MVO</stp>
        <stp>28</stp>
        <stp/>
        <stp/>
        <tr r="G34" s="1"/>
      </tp>
      <tp t="s">
        <v>No Account name or FCM Account ID provided</v>
        <stp/>
        <stp>OpenPositions</stp>
        <stp/>
        <stp>UPL</stp>
        <stp>19</stp>
        <stp/>
        <stp/>
        <tr r="H25" s="1"/>
      </tp>
      <tp t="s">
        <v>No Account name or FCM Account ID provided</v>
        <stp/>
        <stp>OpenPositions</stp>
        <stp/>
        <stp>UPL</stp>
        <stp>29</stp>
        <stp/>
        <stp/>
        <tr r="H35" s="1"/>
      </tp>
      <tp t="s">
        <v>No Account name or FCM Account ID provided</v>
        <stp/>
        <stp>OpenPositions</stp>
        <stp/>
        <stp>UPL</stp>
        <stp>18</stp>
        <stp/>
        <stp/>
        <tr r="H24" s="1"/>
      </tp>
      <tp t="s">
        <v>No Account name or FCM Account ID provided</v>
        <stp/>
        <stp>OpenPositions</stp>
        <stp/>
        <stp>UPL</stp>
        <stp>28</stp>
        <stp/>
        <stp/>
        <tr r="H34" s="1"/>
      </tp>
      <tp t="s">
        <v>No Account name or FCM Account ID provided</v>
        <stp/>
        <stp>OpenPositions</stp>
        <stp/>
        <stp>OTE</stp>
        <stp>21</stp>
        <stp/>
        <stp/>
        <tr r="F27" s="1"/>
      </tp>
      <tp t="s">
        <v>No Account name or FCM Account ID provided</v>
        <stp/>
        <stp>OpenPositions</stp>
        <stp/>
        <stp>OTE</stp>
        <stp>31</stp>
        <stp/>
        <stp/>
        <tr r="F37" s="1"/>
      </tp>
      <tp t="s">
        <v>No Account name or FCM Account ID provided</v>
        <stp/>
        <stp>OpenPositions</stp>
        <stp/>
        <stp>OTE</stp>
        <stp>11</stp>
        <stp/>
        <stp/>
        <tr r="F17" s="1"/>
      </tp>
      <tp t="s">
        <v>No Account name or FCM Account ID provided</v>
        <stp/>
        <stp>OpenPositions</stp>
        <stp/>
        <stp>UPL</stp>
        <stp>15</stp>
        <stp/>
        <stp/>
        <tr r="H21" s="1"/>
      </tp>
      <tp t="s">
        <v>No Account name or FCM Account ID provided</v>
        <stp/>
        <stp>OpenPositions</stp>
        <stp/>
        <stp>UPL</stp>
        <stp>25</stp>
        <stp/>
        <stp/>
        <tr r="H31" s="1"/>
      </tp>
      <tp t="s">
        <v>No Account name or FCM Account ID provided</v>
        <stp/>
        <stp>OpenPositions</stp>
        <stp/>
        <stp>UPL</stp>
        <stp>35</stp>
        <stp/>
        <stp/>
        <tr r="H41" s="1"/>
      </tp>
      <tp t="s">
        <v>No Account name or FCM Account ID provided</v>
        <stp/>
        <stp>OpenPositions</stp>
        <stp/>
        <stp>MVO</stp>
        <stp>13</stp>
        <stp/>
        <stp/>
        <tr r="G19" s="1"/>
      </tp>
      <tp t="s">
        <v>No Account name or FCM Account ID provided</v>
        <stp/>
        <stp>OpenPositions</stp>
        <stp/>
        <stp>MVO</stp>
        <stp>23</stp>
        <stp/>
        <stp/>
        <tr r="G29" s="1"/>
      </tp>
      <tp t="s">
        <v>No Account name or FCM Account ID provided</v>
        <stp/>
        <stp>OpenPositions</stp>
        <stp/>
        <stp>MVO</stp>
        <stp>33</stp>
        <stp/>
        <stp/>
        <tr r="G39" s="1"/>
      </tp>
      <tp t="s">
        <v>No Account name or FCM Account ID provided</v>
        <stp/>
        <stp>OpenPositions</stp>
        <stp/>
        <stp>OTE</stp>
        <stp>20</stp>
        <stp/>
        <stp/>
        <tr r="F26" s="1"/>
      </tp>
      <tp t="s">
        <v>No Account name or FCM Account ID provided</v>
        <stp/>
        <stp>OpenPositions</stp>
        <stp/>
        <stp>OTE</stp>
        <stp>30</stp>
        <stp/>
        <stp/>
        <tr r="F36" s="1"/>
      </tp>
      <tp t="s">
        <v>No Account name or FCM Account ID provided</v>
        <stp/>
        <stp>OpenPositions</stp>
        <stp/>
        <stp>OTE</stp>
        <stp>10</stp>
        <stp/>
        <stp/>
        <tr r="F16" s="1"/>
      </tp>
      <tp t="s">
        <v>No Account name or FCM Account ID provided</v>
        <stp/>
        <stp>OpenPositions</stp>
        <stp/>
        <stp>UPL</stp>
        <stp>14</stp>
        <stp/>
        <stp/>
        <tr r="H20" s="1"/>
      </tp>
      <tp t="s">
        <v>No Account name or FCM Account ID provided</v>
        <stp/>
        <stp>OpenPositions</stp>
        <stp/>
        <stp>UPL</stp>
        <stp>24</stp>
        <stp/>
        <stp/>
        <tr r="H30" s="1"/>
      </tp>
      <tp t="s">
        <v>No Account name or FCM Account ID provided</v>
        <stp/>
        <stp>OpenPositions</stp>
        <stp/>
        <stp>UPL</stp>
        <stp>34</stp>
        <stp/>
        <stp/>
        <tr r="H40" s="1"/>
      </tp>
      <tp t="s">
        <v>No Account name or FCM Account ID provided</v>
        <stp/>
        <stp>OpenPositions</stp>
        <stp/>
        <stp>MVO</stp>
        <stp>12</stp>
        <stp/>
        <stp/>
        <tr r="G18" s="1"/>
      </tp>
      <tp t="s">
        <v>No Account name or FCM Account ID provided</v>
        <stp/>
        <stp>OpenPositions</stp>
        <stp/>
        <stp>MVO</stp>
        <stp>22</stp>
        <stp/>
        <stp/>
        <tr r="G28" s="1"/>
      </tp>
      <tp t="s">
        <v>No Account name or FCM Account ID provided</v>
        <stp/>
        <stp>OpenPositions</stp>
        <stp/>
        <stp>MVO</stp>
        <stp>32</stp>
        <stp/>
        <stp/>
        <tr r="G38" s="1"/>
      </tp>
      <tp t="s">
        <v>No Account name or FCM Account ID provided</v>
        <stp/>
        <stp>OpenPositions</stp>
        <stp/>
        <stp>OTE</stp>
        <stp>23</stp>
        <stp/>
        <stp/>
        <tr r="F29" s="1"/>
      </tp>
      <tp t="s">
        <v>No Account name or FCM Account ID provided</v>
        <stp/>
        <stp>OpenPositions</stp>
        <stp/>
        <stp>OTE</stp>
        <stp>33</stp>
        <stp/>
        <stp/>
        <tr r="F39" s="1"/>
      </tp>
      <tp t="s">
        <v>No Account name or FCM Account ID provided</v>
        <stp/>
        <stp>OpenPositions</stp>
        <stp/>
        <stp>OTE</stp>
        <stp>13</stp>
        <stp/>
        <stp/>
        <tr r="F19" s="1"/>
      </tp>
      <tp t="s">
        <v>No Account name or FCM Account ID provided</v>
        <stp/>
        <stp>OpenPositions</stp>
        <stp/>
        <stp>UPL</stp>
        <stp>17</stp>
        <stp/>
        <stp/>
        <tr r="H23" s="1"/>
      </tp>
      <tp t="s">
        <v>No Account name or FCM Account ID provided</v>
        <stp/>
        <stp>OpenPositions</stp>
        <stp/>
        <stp>UPL</stp>
        <stp>27</stp>
        <stp/>
        <stp/>
        <tr r="H33" s="1"/>
      </tp>
      <tp t="s">
        <v>No Account name or FCM Account ID provided</v>
        <stp/>
        <stp>OpenPositions</stp>
        <stp/>
        <stp>UPL</stp>
        <stp>37</stp>
        <stp/>
        <stp/>
        <tr r="H43" s="1"/>
      </tp>
      <tp t="s">
        <v>No Account name or FCM Account ID provided</v>
        <stp/>
        <stp>OpenPositions</stp>
        <stp/>
        <stp>MVO</stp>
        <stp>11</stp>
        <stp/>
        <stp/>
        <tr r="G17" s="1"/>
      </tp>
      <tp t="s">
        <v>No Account name or FCM Account ID provided</v>
        <stp/>
        <stp>OpenPositions</stp>
        <stp/>
        <stp>MVO</stp>
        <stp>21</stp>
        <stp/>
        <stp/>
        <tr r="G27" s="1"/>
      </tp>
      <tp t="s">
        <v>No Account name or FCM Account ID provided</v>
        <stp/>
        <stp>OpenPositions</stp>
        <stp/>
        <stp>MVO</stp>
        <stp>31</stp>
        <stp/>
        <stp/>
        <tr r="G37" s="1"/>
      </tp>
      <tp t="s">
        <v>No Account name or FCM Account ID provided</v>
        <stp/>
        <stp>OpenPositions</stp>
        <stp/>
        <stp>OTE</stp>
        <stp>22</stp>
        <stp/>
        <stp/>
        <tr r="F28" s="1"/>
      </tp>
      <tp t="s">
        <v>No Account name or FCM Account ID provided</v>
        <stp/>
        <stp>OpenPositions</stp>
        <stp/>
        <stp>OTE</stp>
        <stp>32</stp>
        <stp/>
        <stp/>
        <tr r="F38" s="1"/>
      </tp>
      <tp t="s">
        <v>No Account name or FCM Account ID provided</v>
        <stp/>
        <stp>OpenPositions</stp>
        <stp/>
        <stp>OTE</stp>
        <stp>12</stp>
        <stp/>
        <stp/>
        <tr r="F18" s="1"/>
      </tp>
      <tp t="s">
        <v>No Account name or FCM Account ID provided</v>
        <stp/>
        <stp>OpenPositions</stp>
        <stp/>
        <stp>UPL</stp>
        <stp>16</stp>
        <stp/>
        <stp/>
        <tr r="H22" s="1"/>
      </tp>
      <tp t="s">
        <v>No Account name or FCM Account ID provided</v>
        <stp/>
        <stp>OpenPositions</stp>
        <stp/>
        <stp>UPL</stp>
        <stp>26</stp>
        <stp/>
        <stp/>
        <tr r="H32" s="1"/>
      </tp>
      <tp t="s">
        <v>No Account name or FCM Account ID provided</v>
        <stp/>
        <stp>OpenPositions</stp>
        <stp/>
        <stp>UPL</stp>
        <stp>36</stp>
        <stp/>
        <stp/>
        <tr r="H42" s="1"/>
      </tp>
      <tp t="s">
        <v>No Account name or FCM Account ID provided</v>
        <stp/>
        <stp>OpenPositions</stp>
        <stp/>
        <stp>MVO</stp>
        <stp>10</stp>
        <stp/>
        <stp/>
        <tr r="G16" s="1"/>
      </tp>
      <tp t="s">
        <v>No Account name or FCM Account ID provided</v>
        <stp/>
        <stp>OpenPositions</stp>
        <stp/>
        <stp>MVO</stp>
        <stp>20</stp>
        <stp/>
        <stp/>
        <tr r="G26" s="1"/>
      </tp>
      <tp t="s">
        <v>No Account name or FCM Account ID provided</v>
        <stp/>
        <stp>OpenPositions</stp>
        <stp/>
        <stp>MVO</stp>
        <stp>30</stp>
        <stp/>
        <stp/>
        <tr r="G36" s="1"/>
      </tp>
      <tp t="s">
        <v>No Account name or FCM Account ID provided</v>
        <stp/>
        <stp>OpenPositions</stp>
        <stp/>
        <stp>OTE</stp>
        <stp>25</stp>
        <stp/>
        <stp/>
        <tr r="F31" s="1"/>
      </tp>
      <tp t="s">
        <v>No Account name or FCM Account ID provided</v>
        <stp/>
        <stp>OpenPositions</stp>
        <stp/>
        <stp>OTE</stp>
        <stp>35</stp>
        <stp/>
        <stp/>
        <tr r="F41" s="1"/>
      </tp>
      <tp t="s">
        <v>No Account name or FCM Account ID provided</v>
        <stp/>
        <stp>OpenPositions</stp>
        <stp/>
        <stp>OTE</stp>
        <stp>15</stp>
        <stp/>
        <stp/>
        <tr r="F21" s="1"/>
      </tp>
      <tp t="s">
        <v>No Account name or FCM Account ID provided</v>
        <stp/>
        <stp>OpenPositions</stp>
        <stp/>
        <stp>UPL</stp>
        <stp>11</stp>
        <stp/>
        <stp/>
        <tr r="H17" s="1"/>
      </tp>
      <tp t="s">
        <v>No Account name or FCM Account ID provided</v>
        <stp/>
        <stp>OpenPositions</stp>
        <stp/>
        <stp>UPL</stp>
        <stp>21</stp>
        <stp/>
        <stp/>
        <tr r="H27" s="1"/>
      </tp>
      <tp t="s">
        <v>No Account name or FCM Account ID provided</v>
        <stp/>
        <stp>OpenPositions</stp>
        <stp/>
        <stp>UPL</stp>
        <stp>31</stp>
        <stp/>
        <stp/>
        <tr r="H37" s="1"/>
      </tp>
      <tp t="s">
        <v>No Account name or FCM Account ID provided</v>
        <stp/>
        <stp>OpenPositions</stp>
        <stp/>
        <stp>MVO</stp>
        <stp>17</stp>
        <stp/>
        <stp/>
        <tr r="G23" s="1"/>
      </tp>
      <tp t="s">
        <v>No Account name or FCM Account ID provided</v>
        <stp/>
        <stp>OpenPositions</stp>
        <stp/>
        <stp>MVO</stp>
        <stp>27</stp>
        <stp/>
        <stp/>
        <tr r="G33" s="1"/>
      </tp>
      <tp t="s">
        <v>No Account name or FCM Account ID provided</v>
        <stp/>
        <stp>OpenPositions</stp>
        <stp/>
        <stp>MVO</stp>
        <stp>37</stp>
        <stp/>
        <stp/>
        <tr r="G43" s="1"/>
      </tp>
      <tp t="s">
        <v>No Account name or FCM Account ID provided</v>
        <stp/>
        <stp>OpenPositions</stp>
        <stp/>
        <stp>OTE</stp>
        <stp>24</stp>
        <stp/>
        <stp/>
        <tr r="F30" s="1"/>
      </tp>
      <tp t="s">
        <v>No Account name or FCM Account ID provided</v>
        <stp/>
        <stp>OpenPositions</stp>
        <stp/>
        <stp>OTE</stp>
        <stp>34</stp>
        <stp/>
        <stp/>
        <tr r="F40" s="1"/>
      </tp>
      <tp t="s">
        <v>No Account name or FCM Account ID provided</v>
        <stp/>
        <stp>OpenPositions</stp>
        <stp/>
        <stp>OTE</stp>
        <stp>14</stp>
        <stp/>
        <stp/>
        <tr r="F20" s="1"/>
      </tp>
      <tp t="s">
        <v>No Account name or FCM Account ID provided</v>
        <stp/>
        <stp>OpenPositions</stp>
        <stp/>
        <stp>UPL</stp>
        <stp>10</stp>
        <stp/>
        <stp/>
        <tr r="H16" s="1"/>
      </tp>
      <tp t="s">
        <v>No Account name or FCM Account ID provided</v>
        <stp/>
        <stp>OpenPositions</stp>
        <stp/>
        <stp>UPL</stp>
        <stp>20</stp>
        <stp/>
        <stp/>
        <tr r="H26" s="1"/>
      </tp>
      <tp t="s">
        <v>No Account name or FCM Account ID provided</v>
        <stp/>
        <stp>OpenPositions</stp>
        <stp/>
        <stp>UPL</stp>
        <stp>30</stp>
        <stp/>
        <stp/>
        <tr r="H36" s="1"/>
      </tp>
      <tp t="s">
        <v>No Account name or FCM Account ID provided</v>
        <stp/>
        <stp>OpenPositions</stp>
        <stp/>
        <stp>MVO</stp>
        <stp>16</stp>
        <stp/>
        <stp/>
        <tr r="G22" s="1"/>
      </tp>
      <tp t="s">
        <v>No Account name or FCM Account ID provided</v>
        <stp/>
        <stp>OpenPositions</stp>
        <stp/>
        <stp>MVO</stp>
        <stp>26</stp>
        <stp/>
        <stp/>
        <tr r="G32" s="1"/>
      </tp>
      <tp t="s">
        <v>No Account name or FCM Account ID provided</v>
        <stp/>
        <stp>OpenPositions</stp>
        <stp/>
        <stp>MVO</stp>
        <stp>36</stp>
        <stp/>
        <stp/>
        <tr r="G42" s="1"/>
      </tp>
      <tp t="s">
        <v>768: Current Message -&gt; operators and operands out of sequence</v>
        <stp/>
        <stp>ContractData</stp>
        <stp>No Account name or FCM Account ID provided</stp>
        <stp>Y_COI</stp>
        <stp/>
        <stp>T</stp>
        <tr r="R37" s="1"/>
        <tr r="R23" s="1"/>
        <tr r="R25" s="1"/>
        <tr r="R35" s="1"/>
        <tr r="R10" s="1"/>
        <tr r="R30" s="1"/>
        <tr r="R15" s="1"/>
        <tr r="R31" s="1"/>
        <tr r="R16" s="1"/>
        <tr r="R18" s="1"/>
        <tr r="R22" s="1"/>
        <tr r="R27" s="1"/>
        <tr r="R33" s="1"/>
        <tr r="R36" s="1"/>
        <tr r="R21" s="1"/>
        <tr r="R32" s="1"/>
        <tr r="R8" s="1"/>
        <tr r="R39" s="1"/>
        <tr r="R12" s="1"/>
        <tr r="R29" s="1"/>
        <tr r="R34" s="1"/>
        <tr r="R28" s="1"/>
        <tr r="R42" s="1"/>
        <tr r="R24" s="1"/>
        <tr r="R40" s="1"/>
        <tr r="R43" s="1"/>
        <tr r="R14" s="1"/>
        <tr r="R41" s="1"/>
        <tr r="R11" s="1"/>
        <tr r="R13" s="1"/>
        <tr r="R38" s="1"/>
        <tr r="R26" s="1"/>
        <tr r="R7" s="1"/>
        <tr r="R9" s="1"/>
        <tr r="R6" s="1"/>
        <tr r="R17" s="1"/>
        <tr r="R19" s="1"/>
        <tr r="R20" s="1"/>
      </tp>
      <tp t="s">
        <v>No Account name or FCM Account ID provided</v>
        <stp/>
        <stp>OpenPositions</stp>
        <stp/>
        <stp>OTE</stp>
        <stp>27</stp>
        <stp/>
        <stp/>
        <tr r="F33" s="1"/>
      </tp>
      <tp t="s">
        <v>No Account name or FCM Account ID provided</v>
        <stp/>
        <stp>OpenPositions</stp>
        <stp/>
        <stp>OTE</stp>
        <stp>37</stp>
        <stp/>
        <stp/>
        <tr r="F43" s="1"/>
      </tp>
      <tp t="s">
        <v>No Account name or FCM Account ID provided</v>
        <stp/>
        <stp>OpenPositions</stp>
        <stp/>
        <stp>OTE</stp>
        <stp>17</stp>
        <stp/>
        <stp/>
        <tr r="F23" s="1"/>
      </tp>
      <tp t="s">
        <v>No Account name or FCM Account ID provided</v>
        <stp/>
        <stp>OpenPositions</stp>
        <stp/>
        <stp>UPL</stp>
        <stp>13</stp>
        <stp/>
        <stp/>
        <tr r="H19" s="1"/>
      </tp>
      <tp t="s">
        <v>No Account name or FCM Account ID provided</v>
        <stp/>
        <stp>OpenPositions</stp>
        <stp/>
        <stp>UPL</stp>
        <stp>23</stp>
        <stp/>
        <stp/>
        <tr r="H29" s="1"/>
      </tp>
      <tp t="s">
        <v>No Account name or FCM Account ID provided</v>
        <stp/>
        <stp>OpenPositions</stp>
        <stp/>
        <stp>UPL</stp>
        <stp>33</stp>
        <stp/>
        <stp/>
        <tr r="H39" s="1"/>
      </tp>
      <tp t="s">
        <v>No Account name or FCM Account ID provided</v>
        <stp/>
        <stp>OpenPositions</stp>
        <stp/>
        <stp>MVO</stp>
        <stp>15</stp>
        <stp/>
        <stp/>
        <tr r="G21" s="1"/>
      </tp>
      <tp t="s">
        <v>No Account name or FCM Account ID provided</v>
        <stp/>
        <stp>OpenPositions</stp>
        <stp/>
        <stp>MVO</stp>
        <stp>25</stp>
        <stp/>
        <stp/>
        <tr r="G31" s="1"/>
      </tp>
      <tp t="s">
        <v>No Account name or FCM Account ID provided</v>
        <stp/>
        <stp>OpenPositions</stp>
        <stp/>
        <stp>MVO</stp>
        <stp>35</stp>
        <stp/>
        <stp/>
        <tr r="G41" s="1"/>
      </tp>
      <tp t="s">
        <v>No Account name or FCM Account ID provided</v>
        <stp/>
        <stp>OpenPositions</stp>
        <stp/>
        <stp>OTE</stp>
        <stp>26</stp>
        <stp/>
        <stp/>
        <tr r="F32" s="1"/>
      </tp>
      <tp t="s">
        <v>No Account name or FCM Account ID provided</v>
        <stp/>
        <stp>OpenPositions</stp>
        <stp/>
        <stp>OTE</stp>
        <stp>36</stp>
        <stp/>
        <stp/>
        <tr r="F42" s="1"/>
      </tp>
      <tp t="s">
        <v>No Account name or FCM Account ID provided</v>
        <stp/>
        <stp>OpenPositions</stp>
        <stp/>
        <stp>OTE</stp>
        <stp>16</stp>
        <stp/>
        <stp/>
        <tr r="F22" s="1"/>
      </tp>
      <tp t="s">
        <v>No Account name or FCM Account ID provided</v>
        <stp/>
        <stp>OpenPositions</stp>
        <stp/>
        <stp>UPL</stp>
        <stp>12</stp>
        <stp/>
        <stp/>
        <tr r="H18" s="1"/>
      </tp>
      <tp t="s">
        <v>No Account name or FCM Account ID provided</v>
        <stp/>
        <stp>OpenPositions</stp>
        <stp/>
        <stp>UPL</stp>
        <stp>22</stp>
        <stp/>
        <stp/>
        <tr r="H28" s="1"/>
      </tp>
      <tp t="s">
        <v>No Account name or FCM Account ID provided</v>
        <stp/>
        <stp>OpenPositions</stp>
        <stp/>
        <stp>UPL</stp>
        <stp>32</stp>
        <stp/>
        <stp/>
        <tr r="H38" s="1"/>
      </tp>
      <tp t="s">
        <v>No Account name or FCM Account ID provided</v>
        <stp/>
        <stp>OpenPositions</stp>
        <stp/>
        <stp>MVO</stp>
        <stp>14</stp>
        <stp/>
        <stp/>
        <tr r="G20" s="1"/>
      </tp>
      <tp t="s">
        <v>No Account name or FCM Account ID provided</v>
        <stp/>
        <stp>OpenPositions</stp>
        <stp/>
        <stp>MVO</stp>
        <stp>24</stp>
        <stp/>
        <stp/>
        <tr r="G30" s="1"/>
      </tp>
      <tp t="s">
        <v>No Account name or FCM Account ID provided</v>
        <stp/>
        <stp>OpenPositions</stp>
        <stp/>
        <stp>MVO</stp>
        <stp>34</stp>
        <stp/>
        <stp/>
        <tr r="G40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volatileDependencies" Target="volatileDependenci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showRowColHeaders="0" tabSelected="1" zoomScaleNormal="100" workbookViewId="0">
      <selection activeCell="C3" sqref="C3"/>
    </sheetView>
  </sheetViews>
  <sheetFormatPr defaultRowHeight="17.25" x14ac:dyDescent="0.3"/>
  <cols>
    <col min="1" max="1" width="0.44140625" style="38" customWidth="1"/>
    <col min="2" max="2" width="16.33203125" style="1" customWidth="1"/>
    <col min="3" max="3" width="8.33203125" style="1" customWidth="1"/>
    <col min="4" max="4" width="9" style="1" customWidth="1"/>
    <col min="5" max="5" width="5.77734375" style="1" customWidth="1"/>
    <col min="6" max="6" width="9.6640625" style="2" customWidth="1"/>
    <col min="7" max="7" width="10.44140625" style="2" customWidth="1"/>
    <col min="8" max="8" width="10" style="2" customWidth="1"/>
    <col min="9" max="9" width="8.77734375" style="1" customWidth="1"/>
    <col min="10" max="10" width="9.5546875" style="1" customWidth="1"/>
    <col min="11" max="12" width="8.77734375" style="1" customWidth="1"/>
    <col min="13" max="13" width="6.77734375" style="1" customWidth="1"/>
    <col min="14" max="15" width="9.5546875" style="1" customWidth="1"/>
    <col min="16" max="16" width="7" style="1" customWidth="1"/>
    <col min="17" max="18" width="9.5546875" style="3" customWidth="1"/>
    <col min="19" max="21" width="9.5546875" style="1" customWidth="1"/>
    <col min="22" max="23" width="9" style="1" customWidth="1"/>
    <col min="24" max="24" width="5.77734375" style="1" customWidth="1"/>
    <col min="25" max="25" width="9" style="1" customWidth="1"/>
    <col min="26" max="16384" width="8.88671875" style="1"/>
  </cols>
  <sheetData>
    <row r="1" spans="1:24" ht="17.25" customHeight="1" x14ac:dyDescent="0.3">
      <c r="B1" s="4"/>
      <c r="C1" s="5"/>
      <c r="D1" s="111" t="s">
        <v>31</v>
      </c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07">
        <f>RTD("cqg.rtd", ,"SystemInfo", "Linetime")</f>
        <v>44662.364386574074</v>
      </c>
      <c r="W1" s="107"/>
      <c r="X1" s="108"/>
    </row>
    <row r="2" spans="1:24" ht="17.25" customHeight="1" thickBot="1" x14ac:dyDescent="0.35">
      <c r="B2" s="6"/>
      <c r="C2" s="7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09"/>
      <c r="W2" s="109"/>
      <c r="X2" s="110"/>
    </row>
    <row r="3" spans="1:24" x14ac:dyDescent="0.3">
      <c r="B3" s="8" t="s">
        <v>1</v>
      </c>
      <c r="C3" s="86"/>
      <c r="D3" s="9"/>
      <c r="E3" s="9"/>
      <c r="F3" s="10" t="s">
        <v>6</v>
      </c>
      <c r="G3" s="10" t="s">
        <v>7</v>
      </c>
      <c r="H3" s="10" t="s">
        <v>8</v>
      </c>
      <c r="I3" s="11"/>
      <c r="J3" s="12"/>
      <c r="K3" s="12"/>
      <c r="L3" s="12"/>
      <c r="M3" s="12"/>
      <c r="N3" s="12"/>
      <c r="O3" s="12"/>
      <c r="P3" s="12"/>
      <c r="Q3" s="13"/>
      <c r="R3" s="14"/>
      <c r="S3" s="15" t="s">
        <v>17</v>
      </c>
      <c r="T3" s="15" t="s">
        <v>28</v>
      </c>
      <c r="U3" s="15" t="s">
        <v>18</v>
      </c>
      <c r="V3" s="15" t="s">
        <v>19</v>
      </c>
      <c r="W3" s="15" t="s">
        <v>20</v>
      </c>
      <c r="X3" s="16"/>
    </row>
    <row r="4" spans="1:24" x14ac:dyDescent="0.3">
      <c r="B4" s="17" t="s">
        <v>0</v>
      </c>
      <c r="C4" s="87"/>
      <c r="D4" s="18"/>
      <c r="E4" s="19" t="s">
        <v>10</v>
      </c>
      <c r="F4" s="19" t="s">
        <v>24</v>
      </c>
      <c r="G4" s="19" t="s">
        <v>24</v>
      </c>
      <c r="H4" s="19" t="s">
        <v>24</v>
      </c>
      <c r="I4" s="19" t="s">
        <v>9</v>
      </c>
      <c r="J4" s="19" t="s">
        <v>11</v>
      </c>
      <c r="K4" s="19" t="s">
        <v>23</v>
      </c>
      <c r="L4" s="19" t="s">
        <v>29</v>
      </c>
      <c r="M4" s="19" t="s">
        <v>13</v>
      </c>
      <c r="N4" s="113" t="s">
        <v>26</v>
      </c>
      <c r="O4" s="113" t="s">
        <v>27</v>
      </c>
      <c r="P4" s="19" t="s">
        <v>15</v>
      </c>
      <c r="Q4" s="20" t="s">
        <v>16</v>
      </c>
      <c r="R4" s="20" t="s">
        <v>16</v>
      </c>
      <c r="S4" s="19" t="s">
        <v>24</v>
      </c>
      <c r="T4" s="19" t="s">
        <v>24</v>
      </c>
      <c r="U4" s="19"/>
      <c r="V4" s="19" t="s">
        <v>24</v>
      </c>
      <c r="W4" s="19" t="s">
        <v>24</v>
      </c>
      <c r="X4" s="21"/>
    </row>
    <row r="5" spans="1:24" ht="18" thickBot="1" x14ac:dyDescent="0.35">
      <c r="A5" s="38" t="s">
        <v>2</v>
      </c>
      <c r="B5" s="22" t="s">
        <v>3</v>
      </c>
      <c r="C5" s="23" t="s">
        <v>4</v>
      </c>
      <c r="D5" s="23" t="s">
        <v>5</v>
      </c>
      <c r="E5" s="23" t="s">
        <v>25</v>
      </c>
      <c r="F5" s="24">
        <f>SUM(F6:F43)</f>
        <v>0</v>
      </c>
      <c r="G5" s="24">
        <f>SUM(G6:G43)</f>
        <v>0</v>
      </c>
      <c r="H5" s="24">
        <f>SUM(H6:H43)</f>
        <v>0</v>
      </c>
      <c r="I5" s="23" t="s">
        <v>10</v>
      </c>
      <c r="J5" s="23" t="s">
        <v>12</v>
      </c>
      <c r="K5" s="23" t="s">
        <v>10</v>
      </c>
      <c r="L5" s="23"/>
      <c r="M5" s="23" t="s">
        <v>14</v>
      </c>
      <c r="N5" s="114"/>
      <c r="O5" s="114"/>
      <c r="P5" s="23" t="s">
        <v>14</v>
      </c>
      <c r="Q5" s="25" t="s">
        <v>14</v>
      </c>
      <c r="R5" s="25" t="s">
        <v>22</v>
      </c>
      <c r="S5" s="23" t="e">
        <f>SUM(S6:S44)</f>
        <v>#VALUE!</v>
      </c>
      <c r="T5" s="23">
        <f t="shared" ref="T5:W5" si="0">SUM(T6:T44)</f>
        <v>0</v>
      </c>
      <c r="U5" s="23"/>
      <c r="V5" s="23">
        <f t="shared" si="0"/>
        <v>0</v>
      </c>
      <c r="W5" s="23">
        <f t="shared" si="0"/>
        <v>0</v>
      </c>
      <c r="X5" s="26" t="s">
        <v>21</v>
      </c>
    </row>
    <row r="6" spans="1:24" x14ac:dyDescent="0.3">
      <c r="A6" s="38">
        <v>0</v>
      </c>
      <c r="B6" s="39" t="str">
        <f>_xll.CQGOpenPositions($C$4,"Contract",$A6,,$C$3)</f>
        <v>No Account name or FCM Account ID provided</v>
      </c>
      <c r="C6" s="39" t="str">
        <f>_xll.CQGOpenPositions($C$4,"Quantity",$A6,,$C$3)</f>
        <v>No Account name or FCM Account ID provided</v>
      </c>
      <c r="D6" s="39" t="str">
        <f>_xll.CQGOpenPositions($C$4,"Price",$A6,,$C$3)</f>
        <v>No Account name or FCM Account ID provided</v>
      </c>
      <c r="E6" s="39" t="str">
        <f>_xll.CQGOpenPositions($C$4,"TradeSide",$A6,,$C$3)</f>
        <v>No Account name or FCM Account ID provided</v>
      </c>
      <c r="F6" s="40" t="str">
        <f>_xll.CQGOpenPositions($C$4,"OTE",$A6,,$C$3)</f>
        <v>No Account name or FCM Account ID provided</v>
      </c>
      <c r="G6" s="40" t="str">
        <f>_xll.CQGOpenPositions($C$4,"MVO",$A6,,$C$3)</f>
        <v>No Account name or FCM Account ID provided</v>
      </c>
      <c r="H6" s="40" t="str">
        <f>_xll.CQGOpenPositions($C$4,"UPL",$A6,,$C$3)</f>
        <v>No Account name or FCM Account ID provided</v>
      </c>
      <c r="I6" s="39" t="str">
        <f>IF(B6="","",RTD("cqg.rtd", ,"ContractData",B6, "LastTradeToday",, "T"))</f>
        <v>768: Current Message -&gt; operators and operands out of sequence</v>
      </c>
      <c r="J6" s="62" t="str">
        <f>IF(B6="","",IF(I6="","",RTD("cqg.rtd", ,"ContractData",B6, "TMLastTrade",, "T")))</f>
        <v>768: Current Message -&gt; operators and operands out of sequence</v>
      </c>
      <c r="K6" s="39" t="str">
        <f>IF(B6="","",RTD("cqg.rtd", ,"ContractData",B6, "NetLastTradeToday",, "T"))</f>
        <v>768: Current Message -&gt; operators and operands out of sequence</v>
      </c>
      <c r="L6" s="39" t="str">
        <f>IF(B6="","",RTD("cqg.rtd", ,"ContractData",B6, "Settlement",, "T"))</f>
        <v>768: Current Message -&gt; operators and operands out of sequence</v>
      </c>
      <c r="M6" s="41" t="str">
        <f>IF(B6="","",RTD("cqg.rtd", ,"ContractData",B6, "MT_LastBidVolume",, "T"))</f>
        <v>768: Current Message -&gt; operators and operands out of sequence</v>
      </c>
      <c r="N6" s="39" t="str">
        <f>IF(B6="","",RTD("cqg.rtd", ,"ContractData",B6, "Bid",, "T"))</f>
        <v>768: Current Message -&gt; operators and operands out of sequence</v>
      </c>
      <c r="O6" s="39" t="str">
        <f>IF(B6="","",RTD("cqg.rtd", ,"ContractData",B6, "Ask",, "T"))</f>
        <v>768: Current Message -&gt; operators and operands out of sequence</v>
      </c>
      <c r="P6" s="41" t="str">
        <f>IF(B6="","",RTD("cqg.rtd", ,"ContractData",B6, "MT_LastAskVolume",, "T"))</f>
        <v>768: Current Message -&gt; operators and operands out of sequence</v>
      </c>
      <c r="Q6" s="42" t="str">
        <f>IF(B6="","",RTD("cqg.rtd", ,"ContractData",B6, "T_CVol",, "T"))</f>
        <v>768: Current Message -&gt; operators and operands out of sequence</v>
      </c>
      <c r="R6" s="42" t="str">
        <f>IF(B6="","",RTD("cqg.rtd", ,"ContractData",B6, "Y_COI",, "T"))</f>
        <v>768: Current Message -&gt; operators and operands out of sequence</v>
      </c>
      <c r="S6" s="104" t="e">
        <f>IF(B6="","",IF(LEFT(B6,1)="F",C6*1,C6*RTD("cqg.rtd", ,"ContractData",B6, "DElta",, "T")))</f>
        <v>#VALUE!</v>
      </c>
      <c r="T6" s="39" t="str">
        <f>IF(B6="","",RTD("cqg.rtd", ,"ContractData",B6, "GAmma",, "T"))</f>
        <v>768: Current Message -&gt; operators and operands out of sequence</v>
      </c>
      <c r="U6" s="39" t="str">
        <f>IF(B6="","",RTD("cqg.rtd", ,"ContractData",B6, "ImpliedVolatility",, "T"))</f>
        <v>768: Current Message -&gt; operators and operands out of sequence</v>
      </c>
      <c r="V6" s="39" t="str">
        <f>IF(B6="","",RTD("cqg.rtd", ,"ContractData",B6, "THeta",, "T"))</f>
        <v>768: Current Message -&gt; operators and operands out of sequence</v>
      </c>
      <c r="W6" s="39" t="str">
        <f>IF(B6="","",RTD("cqg.rtd", ,"ContractData",B6, "VEga",, "T"))</f>
        <v>768: Current Message -&gt; operators and operands out of sequence</v>
      </c>
      <c r="X6" s="104" t="str">
        <f ca="1">IF(B6="","",IF(LEFT(B6,1)="F",RTD("cqg.rtd", ,"ContractData", B6, "ExpirationDate",, "T")-TODAY(),RTD("cqg.rtd", ,"ContractData",B6, "OptionDaysToExp",, "T")))</f>
        <v>768: Current Message -&gt; operators and operands out of sequence</v>
      </c>
    </row>
    <row r="7" spans="1:24" x14ac:dyDescent="0.3">
      <c r="A7" s="38">
        <v>1</v>
      </c>
      <c r="B7" s="43" t="str">
        <f>_xll.CQGOpenPositions($C$4,"Contract",$A7,,$C$3)</f>
        <v>No Account name or FCM Account ID provided</v>
      </c>
      <c r="C7" s="43" t="str">
        <f>_xll.CQGOpenPositions($C$4,"Quantity",$A7,,$C$3)</f>
        <v>No Account name or FCM Account ID provided</v>
      </c>
      <c r="D7" s="43" t="str">
        <f>_xll.CQGOpenPositions($C$4,"Price",$A7,,$C$3)</f>
        <v>No Account name or FCM Account ID provided</v>
      </c>
      <c r="E7" s="43" t="str">
        <f>_xll.CQGOpenPositions($C$4,"TradeSide",$A7,,$C$3)</f>
        <v>No Account name or FCM Account ID provided</v>
      </c>
      <c r="F7" s="44" t="str">
        <f>_xll.CQGOpenPositions($C$4,"OTE",$A7,,$C$3)</f>
        <v>No Account name or FCM Account ID provided</v>
      </c>
      <c r="G7" s="44" t="str">
        <f>_xll.CQGOpenPositions($C$4,"MVO",$A7,,$C$3)</f>
        <v>No Account name or FCM Account ID provided</v>
      </c>
      <c r="H7" s="44" t="str">
        <f>_xll.CQGOpenPositions($C$4,"UPL",$A7,,$C$3)</f>
        <v>No Account name or FCM Account ID provided</v>
      </c>
      <c r="I7" s="59" t="str">
        <f>IF(B7="","",RTD("cqg.rtd", ,"ContractData",B7, "LastTradeToday",, "T"))</f>
        <v>768: Current Message -&gt; operators and operands out of sequence</v>
      </c>
      <c r="J7" s="63" t="str">
        <f>IF(B7="","",IF(I7="","",RTD("cqg.rtd", ,"ContractData",B7, "TMLastTrade",, "T")))</f>
        <v>768: Current Message -&gt; operators and operands out of sequence</v>
      </c>
      <c r="K7" s="61" t="str">
        <f>IF(B7="","",RTD("cqg.rtd", ,"ContractData",B7, "NetLastTradeToday",, "T"))</f>
        <v>768: Current Message -&gt; operators and operands out of sequence</v>
      </c>
      <c r="L7" s="43" t="str">
        <f>IF(B7="","",RTD("cqg.rtd", ,"ContractData",B7, "Settlement",, "T"))</f>
        <v>768: Current Message -&gt; operators and operands out of sequence</v>
      </c>
      <c r="M7" s="45" t="str">
        <f>IF(B7="","",RTD("cqg.rtd", ,"ContractData",B7, "MT_LastBidVolume",, "T"))</f>
        <v>768: Current Message -&gt; operators and operands out of sequence</v>
      </c>
      <c r="N7" s="43" t="str">
        <f>IF(B7="","",RTD("cqg.rtd", ,"ContractData",B7, "Bid",, "T"))</f>
        <v>768: Current Message -&gt; operators and operands out of sequence</v>
      </c>
      <c r="O7" s="43" t="str">
        <f>IF(B7="","",RTD("cqg.rtd", ,"ContractData",B7, "Ask",, "T"))</f>
        <v>768: Current Message -&gt; operators and operands out of sequence</v>
      </c>
      <c r="P7" s="45" t="str">
        <f>IF(B7="","",RTD("cqg.rtd", ,"ContractData",B7, "MT_LastAskVolume",, "T"))</f>
        <v>768: Current Message -&gt; operators and operands out of sequence</v>
      </c>
      <c r="Q7" s="46" t="str">
        <f>IF(B7="","",RTD("cqg.rtd", ,"ContractData",B7, "T_CVol",, "T"))</f>
        <v>768: Current Message -&gt; operators and operands out of sequence</v>
      </c>
      <c r="R7" s="46" t="str">
        <f>IF(B7="","",RTD("cqg.rtd", ,"ContractData",B7, "Y_COI",, "T"))</f>
        <v>768: Current Message -&gt; operators and operands out of sequence</v>
      </c>
      <c r="S7" s="106" t="e">
        <f>IF(B7="","",IF(LEFT(B7,1)="F",C7*1,C7*RTD("cqg.rtd", ,"ContractData",B7, "DElta",, "T")))</f>
        <v>#VALUE!</v>
      </c>
      <c r="T7" s="43" t="str">
        <f>IF(B7="","",RTD("cqg.rtd", ,"ContractData",B7, "GAmma",, "T"))</f>
        <v>768: Current Message -&gt; operators and operands out of sequence</v>
      </c>
      <c r="U7" s="43" t="str">
        <f>IF(B7="","",RTD("cqg.rtd", ,"ContractData",B7, "ImpliedVolatility",, "T"))</f>
        <v>768: Current Message -&gt; operators and operands out of sequence</v>
      </c>
      <c r="V7" s="43" t="str">
        <f>IF(B7="","",RTD("cqg.rtd", ,"ContractData",B7, "THeta",, "T"))</f>
        <v>768: Current Message -&gt; operators and operands out of sequence</v>
      </c>
      <c r="W7" s="59" t="str">
        <f>IF(B7="","",RTD("cqg.rtd", ,"ContractData",B7, "VEga",, "T"))</f>
        <v>768: Current Message -&gt; operators and operands out of sequence</v>
      </c>
      <c r="X7" s="105" t="str">
        <f ca="1">IF(B7="","",IF(LEFT(B7,1)="F",RTD("cqg.rtd", ,"ContractData", B7, "ExpirationDate",, "T")-TODAY(),RTD("cqg.rtd", ,"ContractData",B7, "OptionDaysToExp",, "T")))</f>
        <v>768: Current Message -&gt; operators and operands out of sequence</v>
      </c>
    </row>
    <row r="8" spans="1:24" x14ac:dyDescent="0.3">
      <c r="A8" s="38">
        <v>2</v>
      </c>
      <c r="B8" s="43" t="str">
        <f>_xll.CQGOpenPositions($C$4,"Contract",$A8,,$C$3)</f>
        <v>No Account name or FCM Account ID provided</v>
      </c>
      <c r="C8" s="43" t="str">
        <f>_xll.CQGOpenPositions($C$4,"Quantity",$A8,,$C$3)</f>
        <v>No Account name or FCM Account ID provided</v>
      </c>
      <c r="D8" s="43" t="str">
        <f>_xll.CQGOpenPositions($C$4,"Price",$A8,,$C$3)</f>
        <v>No Account name or FCM Account ID provided</v>
      </c>
      <c r="E8" s="43" t="str">
        <f>_xll.CQGOpenPositions($C$4,"TradeSide",$A8,,$C$3)</f>
        <v>No Account name or FCM Account ID provided</v>
      </c>
      <c r="F8" s="44" t="str">
        <f>_xll.CQGOpenPositions($C$4,"OTE",$A8,,$C$3)</f>
        <v>No Account name or FCM Account ID provided</v>
      </c>
      <c r="G8" s="44" t="str">
        <f>_xll.CQGOpenPositions($C$4,"MVO",$A8,,$C$3)</f>
        <v>No Account name or FCM Account ID provided</v>
      </c>
      <c r="H8" s="44" t="str">
        <f>_xll.CQGOpenPositions($C$4,"UPL",$A8,,$C$3)</f>
        <v>No Account name or FCM Account ID provided</v>
      </c>
      <c r="I8" s="59" t="str">
        <f>IF(B8="","",RTD("cqg.rtd", ,"ContractData",B8, "LastTradeToday",, "T"))</f>
        <v>768: Current Message -&gt; operators and operands out of sequence</v>
      </c>
      <c r="J8" s="63" t="str">
        <f>IF(B8="","",IF(I8="","",RTD("cqg.rtd", ,"ContractData",B8, "TMLastTrade",, "T")))</f>
        <v>768: Current Message -&gt; operators and operands out of sequence</v>
      </c>
      <c r="K8" s="61" t="str">
        <f>IF(B8="","",RTD("cqg.rtd", ,"ContractData",B8, "NetLastTradeToday",, "T"))</f>
        <v>768: Current Message -&gt; operators and operands out of sequence</v>
      </c>
      <c r="L8" s="43" t="str">
        <f>IF(B8="","",RTD("cqg.rtd", ,"ContractData",B8, "Settlement",, "T"))</f>
        <v>768: Current Message -&gt; operators and operands out of sequence</v>
      </c>
      <c r="M8" s="45" t="str">
        <f>IF(B8="","",RTD("cqg.rtd", ,"ContractData",B8, "MT_LastBidVolume",, "T"))</f>
        <v>768: Current Message -&gt; operators and operands out of sequence</v>
      </c>
      <c r="N8" s="43" t="str">
        <f>IF(B8="","",RTD("cqg.rtd", ,"ContractData",B8, "Bid",, "T"))</f>
        <v>768: Current Message -&gt; operators and operands out of sequence</v>
      </c>
      <c r="O8" s="43" t="str">
        <f>IF(B8="","",RTD("cqg.rtd", ,"ContractData",B8, "Ask",, "T"))</f>
        <v>768: Current Message -&gt; operators and operands out of sequence</v>
      </c>
      <c r="P8" s="45" t="str">
        <f>IF(B8="","",RTD("cqg.rtd", ,"ContractData",B8, "MT_LastAskVolume",, "T"))</f>
        <v>768: Current Message -&gt; operators and operands out of sequence</v>
      </c>
      <c r="Q8" s="46" t="str">
        <f>IF(B8="","",RTD("cqg.rtd", ,"ContractData",B8, "T_CVol",, "T"))</f>
        <v>768: Current Message -&gt; operators and operands out of sequence</v>
      </c>
      <c r="R8" s="46" t="str">
        <f>IF(B8="","",RTD("cqg.rtd", ,"ContractData",B8, "Y_COI",, "T"))</f>
        <v>768: Current Message -&gt; operators and operands out of sequence</v>
      </c>
      <c r="S8" s="106" t="e">
        <f>IF(B8="","",IF(LEFT(B8,1)="F",C8*1,C8*RTD("cqg.rtd", ,"ContractData",B8, "DElta",, "T")))</f>
        <v>#VALUE!</v>
      </c>
      <c r="T8" s="43" t="str">
        <f>IF(B8="","",RTD("cqg.rtd", ,"ContractData",B8, "GAmma",, "T"))</f>
        <v>768: Current Message -&gt; operators and operands out of sequence</v>
      </c>
      <c r="U8" s="43" t="str">
        <f>IF(B8="","",RTD("cqg.rtd", ,"ContractData",B8, "ImpliedVolatility",, "T"))</f>
        <v>768: Current Message -&gt; operators and operands out of sequence</v>
      </c>
      <c r="V8" s="43" t="str">
        <f>IF(B8="","",RTD("cqg.rtd", ,"ContractData",B8, "THeta",, "T"))</f>
        <v>768: Current Message -&gt; operators and operands out of sequence</v>
      </c>
      <c r="W8" s="59" t="str">
        <f>IF(B8="","",RTD("cqg.rtd", ,"ContractData",B8, "VEga",, "T"))</f>
        <v>768: Current Message -&gt; operators and operands out of sequence</v>
      </c>
      <c r="X8" s="105" t="str">
        <f ca="1">IF(B8="","",IF(LEFT(B8,1)="F",RTD("cqg.rtd", ,"ContractData", B8, "ExpirationDate",, "T")-TODAY(),RTD("cqg.rtd", ,"ContractData",B8, "OptionDaysToExp",, "T")))</f>
        <v>768: Current Message -&gt; operators and operands out of sequence</v>
      </c>
    </row>
    <row r="9" spans="1:24" x14ac:dyDescent="0.3">
      <c r="A9" s="38">
        <v>3</v>
      </c>
      <c r="B9" s="43" t="str">
        <f>_xll.CQGOpenPositions($C$4,"Contract",$A9,,$C$3)</f>
        <v>No Account name or FCM Account ID provided</v>
      </c>
      <c r="C9" s="43" t="str">
        <f>_xll.CQGOpenPositions($C$4,"Quantity",$A9,,$C$3)</f>
        <v>No Account name or FCM Account ID provided</v>
      </c>
      <c r="D9" s="43" t="str">
        <f>_xll.CQGOpenPositions($C$4,"Price",$A9,,$C$3)</f>
        <v>No Account name or FCM Account ID provided</v>
      </c>
      <c r="E9" s="43" t="str">
        <f>_xll.CQGOpenPositions($C$4,"TradeSide",$A9,,$C$3)</f>
        <v>No Account name or FCM Account ID provided</v>
      </c>
      <c r="F9" s="44" t="str">
        <f>_xll.CQGOpenPositions($C$4,"OTE",$A9,,$C$3)</f>
        <v>No Account name or FCM Account ID provided</v>
      </c>
      <c r="G9" s="44" t="str">
        <f>_xll.CQGOpenPositions($C$4,"MVO",$A9,,$C$3)</f>
        <v>No Account name or FCM Account ID provided</v>
      </c>
      <c r="H9" s="44" t="str">
        <f>_xll.CQGOpenPositions($C$4,"UPL",$A9,,$C$3)</f>
        <v>No Account name or FCM Account ID provided</v>
      </c>
      <c r="I9" s="59" t="str">
        <f>IF(B9="","",RTD("cqg.rtd", ,"ContractData",B9, "LastTradeToday",, "T"))</f>
        <v>768: Current Message -&gt; operators and operands out of sequence</v>
      </c>
      <c r="J9" s="63" t="str">
        <f>IF(B9="","",IF(I9="","",RTD("cqg.rtd", ,"ContractData",B9, "TMLastTrade",, "T")))</f>
        <v>768: Current Message -&gt; operators and operands out of sequence</v>
      </c>
      <c r="K9" s="61" t="str">
        <f>IF(B9="","",RTD("cqg.rtd", ,"ContractData",B9, "NetLastTradeToday",, "T"))</f>
        <v>768: Current Message -&gt; operators and operands out of sequence</v>
      </c>
      <c r="L9" s="43" t="str">
        <f>IF(B9="","",RTD("cqg.rtd", ,"ContractData",B9, "Settlement",, "T"))</f>
        <v>768: Current Message -&gt; operators and operands out of sequence</v>
      </c>
      <c r="M9" s="45" t="str">
        <f>IF(B9="","",RTD("cqg.rtd", ,"ContractData",B9, "MT_LastBidVolume",, "T"))</f>
        <v>768: Current Message -&gt; operators and operands out of sequence</v>
      </c>
      <c r="N9" s="43" t="str">
        <f>IF(B9="","",RTD("cqg.rtd", ,"ContractData",B9, "Bid",, "T"))</f>
        <v>768: Current Message -&gt; operators and operands out of sequence</v>
      </c>
      <c r="O9" s="43" t="str">
        <f>IF(B9="","",RTD("cqg.rtd", ,"ContractData",B9, "Ask",, "T"))</f>
        <v>768: Current Message -&gt; operators and operands out of sequence</v>
      </c>
      <c r="P9" s="45" t="str">
        <f>IF(B9="","",RTD("cqg.rtd", ,"ContractData",B9, "MT_LastAskVolume",, "T"))</f>
        <v>768: Current Message -&gt; operators and operands out of sequence</v>
      </c>
      <c r="Q9" s="46" t="str">
        <f>IF(B9="","",RTD("cqg.rtd", ,"ContractData",B9, "T_CVol",, "T"))</f>
        <v>768: Current Message -&gt; operators and operands out of sequence</v>
      </c>
      <c r="R9" s="46" t="str">
        <f>IF(B9="","",RTD("cqg.rtd", ,"ContractData",B9, "Y_COI",, "T"))</f>
        <v>768: Current Message -&gt; operators and operands out of sequence</v>
      </c>
      <c r="S9" s="106" t="e">
        <f>IF(B9="","",IF(LEFT(B9,1)="F",C9*1,C9*RTD("cqg.rtd", ,"ContractData",B9, "DElta",, "T")))</f>
        <v>#VALUE!</v>
      </c>
      <c r="T9" s="43" t="str">
        <f>IF(B9="","",RTD("cqg.rtd", ,"ContractData",B9, "GAmma",, "T"))</f>
        <v>768: Current Message -&gt; operators and operands out of sequence</v>
      </c>
      <c r="U9" s="43" t="str">
        <f>IF(B9="","",RTD("cqg.rtd", ,"ContractData",B9, "ImpliedVolatility",, "T"))</f>
        <v>768: Current Message -&gt; operators and operands out of sequence</v>
      </c>
      <c r="V9" s="43" t="str">
        <f>IF(B9="","",RTD("cqg.rtd", ,"ContractData",B9, "THeta",, "T"))</f>
        <v>768: Current Message -&gt; operators and operands out of sequence</v>
      </c>
      <c r="W9" s="59" t="str">
        <f>IF(B9="","",RTD("cqg.rtd", ,"ContractData",B9, "VEga",, "T"))</f>
        <v>768: Current Message -&gt; operators and operands out of sequence</v>
      </c>
      <c r="X9" s="105" t="str">
        <f ca="1">IF(B9="","",IF(LEFT(B9,1)="F",RTD("cqg.rtd", ,"ContractData", B9, "ExpirationDate",, "T")-TODAY(),RTD("cqg.rtd", ,"ContractData",B9, "OptionDaysToExp",, "T")))</f>
        <v>768: Current Message -&gt; operators and operands out of sequence</v>
      </c>
    </row>
    <row r="10" spans="1:24" x14ac:dyDescent="0.3">
      <c r="A10" s="38">
        <v>4</v>
      </c>
      <c r="B10" s="43" t="str">
        <f>_xll.CQGOpenPositions($C$4,"Contract",$A10,,$C$3)</f>
        <v>No Account name or FCM Account ID provided</v>
      </c>
      <c r="C10" s="43" t="str">
        <f>_xll.CQGOpenPositions($C$4,"Quantity",$A10,,$C$3)</f>
        <v>No Account name or FCM Account ID provided</v>
      </c>
      <c r="D10" s="43" t="str">
        <f>_xll.CQGOpenPositions($C$4,"Price",$A10,,$C$3)</f>
        <v>No Account name or FCM Account ID provided</v>
      </c>
      <c r="E10" s="43" t="str">
        <f>_xll.CQGOpenPositions($C$4,"TradeSide",$A10,,$C$3)</f>
        <v>No Account name or FCM Account ID provided</v>
      </c>
      <c r="F10" s="44" t="str">
        <f>_xll.CQGOpenPositions($C$4,"OTE",$A10,,$C$3)</f>
        <v>No Account name or FCM Account ID provided</v>
      </c>
      <c r="G10" s="44" t="str">
        <f>_xll.CQGOpenPositions($C$4,"MVO",$A10,,$C$3)</f>
        <v>No Account name or FCM Account ID provided</v>
      </c>
      <c r="H10" s="44" t="str">
        <f>_xll.CQGOpenPositions($C$4,"UPL",$A10,,$C$3)</f>
        <v>No Account name or FCM Account ID provided</v>
      </c>
      <c r="I10" s="59" t="str">
        <f>IF(B10="","",RTD("cqg.rtd", ,"ContractData",B10, "LastTradeToday",, "T"))</f>
        <v>768: Current Message -&gt; operators and operands out of sequence</v>
      </c>
      <c r="J10" s="63" t="str">
        <f>IF(B10="","",IF(I10="","",RTD("cqg.rtd", ,"ContractData",B10, "TMLastTrade",, "T")))</f>
        <v>768: Current Message -&gt; operators and operands out of sequence</v>
      </c>
      <c r="K10" s="61" t="str">
        <f>IF(B10="","",RTD("cqg.rtd", ,"ContractData",B10, "NetLastTradeToday",, "T"))</f>
        <v>768: Current Message -&gt; operators and operands out of sequence</v>
      </c>
      <c r="L10" s="43" t="str">
        <f>IF(B10="","",RTD("cqg.rtd", ,"ContractData",B10, "Settlement",, "T"))</f>
        <v>768: Current Message -&gt; operators and operands out of sequence</v>
      </c>
      <c r="M10" s="45" t="str">
        <f>IF(B10="","",RTD("cqg.rtd", ,"ContractData",B10, "MT_LastBidVolume",, "T"))</f>
        <v>768: Current Message -&gt; operators and operands out of sequence</v>
      </c>
      <c r="N10" s="43" t="str">
        <f>IF(B10="","",RTD("cqg.rtd", ,"ContractData",B10, "Bid",, "T"))</f>
        <v>768: Current Message -&gt; operators and operands out of sequence</v>
      </c>
      <c r="O10" s="43" t="str">
        <f>IF(B10="","",RTD("cqg.rtd", ,"ContractData",B10, "Ask",, "T"))</f>
        <v>768: Current Message -&gt; operators and operands out of sequence</v>
      </c>
      <c r="P10" s="45" t="str">
        <f>IF(B10="","",RTD("cqg.rtd", ,"ContractData",B10, "MT_LastAskVolume",, "T"))</f>
        <v>768: Current Message -&gt; operators and operands out of sequence</v>
      </c>
      <c r="Q10" s="46" t="str">
        <f>IF(B10="","",RTD("cqg.rtd", ,"ContractData",B10, "T_CVol",, "T"))</f>
        <v>768: Current Message -&gt; operators and operands out of sequence</v>
      </c>
      <c r="R10" s="46" t="str">
        <f>IF(B10="","",RTD("cqg.rtd", ,"ContractData",B10, "Y_COI",, "T"))</f>
        <v>768: Current Message -&gt; operators and operands out of sequence</v>
      </c>
      <c r="S10" s="106" t="e">
        <f>IF(B10="","",IF(LEFT(B10,1)="F",C10*1,C10*RTD("cqg.rtd", ,"ContractData",B10, "DElta",, "T")))</f>
        <v>#VALUE!</v>
      </c>
      <c r="T10" s="43" t="str">
        <f>IF(B10="","",RTD("cqg.rtd", ,"ContractData",B10, "GAmma",, "T"))</f>
        <v>768: Current Message -&gt; operators and operands out of sequence</v>
      </c>
      <c r="U10" s="43" t="str">
        <f>IF(B10="","",RTD("cqg.rtd", ,"ContractData",B10, "ImpliedVolatility",, "T"))</f>
        <v>768: Current Message -&gt; operators and operands out of sequence</v>
      </c>
      <c r="V10" s="43" t="str">
        <f>IF(B10="","",RTD("cqg.rtd", ,"ContractData",B10, "THeta",, "T"))</f>
        <v>768: Current Message -&gt; operators and operands out of sequence</v>
      </c>
      <c r="W10" s="59" t="str">
        <f>IF(B10="","",RTD("cqg.rtd", ,"ContractData",B10, "VEga",, "T"))</f>
        <v>768: Current Message -&gt; operators and operands out of sequence</v>
      </c>
      <c r="X10" s="105" t="str">
        <f ca="1">IF(B10="","",IF(LEFT(B10,1)="F",RTD("cqg.rtd", ,"ContractData", B10, "ExpirationDate",, "T")-TODAY(),RTD("cqg.rtd", ,"ContractData",B10, "OptionDaysToExp",, "T")))</f>
        <v>768: Current Message -&gt; operators and operands out of sequence</v>
      </c>
    </row>
    <row r="11" spans="1:24" x14ac:dyDescent="0.3">
      <c r="A11" s="38">
        <v>5</v>
      </c>
      <c r="B11" s="43" t="str">
        <f>_xll.CQGOpenPositions($C$4,"Contract",$A11,,$C$3)</f>
        <v>No Account name or FCM Account ID provided</v>
      </c>
      <c r="C11" s="43" t="str">
        <f>_xll.CQGOpenPositions($C$4,"Quantity",$A11,,$C$3)</f>
        <v>No Account name or FCM Account ID provided</v>
      </c>
      <c r="D11" s="43" t="str">
        <f>_xll.CQGOpenPositions($C$4,"Price",$A11,,$C$3)</f>
        <v>No Account name or FCM Account ID provided</v>
      </c>
      <c r="E11" s="43" t="str">
        <f>_xll.CQGOpenPositions($C$4,"TradeSide",$A11,,$C$3)</f>
        <v>No Account name or FCM Account ID provided</v>
      </c>
      <c r="F11" s="44" t="str">
        <f>_xll.CQGOpenPositions($C$4,"OTE",$A11,,$C$3)</f>
        <v>No Account name or FCM Account ID provided</v>
      </c>
      <c r="G11" s="44" t="str">
        <f>_xll.CQGOpenPositions($C$4,"MVO",$A11,,$C$3)</f>
        <v>No Account name or FCM Account ID provided</v>
      </c>
      <c r="H11" s="44" t="str">
        <f>_xll.CQGOpenPositions($C$4,"UPL",$A11,,$C$3)</f>
        <v>No Account name or FCM Account ID provided</v>
      </c>
      <c r="I11" s="59" t="str">
        <f>IF(B11="","",RTD("cqg.rtd", ,"ContractData",B11, "LastTradeToday",, "T"))</f>
        <v>768: Current Message -&gt; operators and operands out of sequence</v>
      </c>
      <c r="J11" s="63" t="str">
        <f>IF(B11="","",IF(I11="","",RTD("cqg.rtd", ,"ContractData",B11, "TMLastTrade",, "T")))</f>
        <v>768: Current Message -&gt; operators and operands out of sequence</v>
      </c>
      <c r="K11" s="61" t="str">
        <f>IF(B11="","",RTD("cqg.rtd", ,"ContractData",B11, "NetLastTradeToday",, "T"))</f>
        <v>768: Current Message -&gt; operators and operands out of sequence</v>
      </c>
      <c r="L11" s="43" t="str">
        <f>IF(B11="","",RTD("cqg.rtd", ,"ContractData",B11, "Settlement",, "T"))</f>
        <v>768: Current Message -&gt; operators and operands out of sequence</v>
      </c>
      <c r="M11" s="45" t="str">
        <f>IF(B11="","",RTD("cqg.rtd", ,"ContractData",B11, "MT_LastBidVolume",, "T"))</f>
        <v>768: Current Message -&gt; operators and operands out of sequence</v>
      </c>
      <c r="N11" s="43" t="str">
        <f>IF(B11="","",RTD("cqg.rtd", ,"ContractData",B11, "Bid",, "T"))</f>
        <v>768: Current Message -&gt; operators and operands out of sequence</v>
      </c>
      <c r="O11" s="43" t="str">
        <f>IF(B11="","",RTD("cqg.rtd", ,"ContractData",B11, "Ask",, "T"))</f>
        <v>768: Current Message -&gt; operators and operands out of sequence</v>
      </c>
      <c r="P11" s="45" t="str">
        <f>IF(B11="","",RTD("cqg.rtd", ,"ContractData",B11, "MT_LastAskVolume",, "T"))</f>
        <v>768: Current Message -&gt; operators and operands out of sequence</v>
      </c>
      <c r="Q11" s="46" t="str">
        <f>IF(B11="","",RTD("cqg.rtd", ,"ContractData",B11, "T_CVol",, "T"))</f>
        <v>768: Current Message -&gt; operators and operands out of sequence</v>
      </c>
      <c r="R11" s="46" t="str">
        <f>IF(B11="","",RTD("cqg.rtd", ,"ContractData",B11, "Y_COI",, "T"))</f>
        <v>768: Current Message -&gt; operators and operands out of sequence</v>
      </c>
      <c r="S11" s="106" t="e">
        <f>IF(B11="","",IF(LEFT(B11,1)="F",C11*1,C11*RTD("cqg.rtd", ,"ContractData",B11, "DElta",, "T")))</f>
        <v>#VALUE!</v>
      </c>
      <c r="T11" s="43" t="str">
        <f>IF(B11="","",RTD("cqg.rtd", ,"ContractData",B11, "GAmma",, "T"))</f>
        <v>768: Current Message -&gt; operators and operands out of sequence</v>
      </c>
      <c r="U11" s="43" t="str">
        <f>IF(B11="","",RTD("cqg.rtd", ,"ContractData",B11, "ImpliedVolatility",, "T"))</f>
        <v>768: Current Message -&gt; operators and operands out of sequence</v>
      </c>
      <c r="V11" s="43" t="str">
        <f>IF(B11="","",RTD("cqg.rtd", ,"ContractData",B11, "THeta",, "T"))</f>
        <v>768: Current Message -&gt; operators and operands out of sequence</v>
      </c>
      <c r="W11" s="59" t="str">
        <f>IF(B11="","",RTD("cqg.rtd", ,"ContractData",B11, "VEga",, "T"))</f>
        <v>768: Current Message -&gt; operators and operands out of sequence</v>
      </c>
      <c r="X11" s="105" t="str">
        <f ca="1">IF(B11="","",IF(LEFT(B11,1)="F",RTD("cqg.rtd", ,"ContractData", B11, "ExpirationDate",, "T")-TODAY(),RTD("cqg.rtd", ,"ContractData",B11, "OptionDaysToExp",, "T")))</f>
        <v>768: Current Message -&gt; operators and operands out of sequence</v>
      </c>
    </row>
    <row r="12" spans="1:24" x14ac:dyDescent="0.3">
      <c r="A12" s="38">
        <v>6</v>
      </c>
      <c r="B12" s="43" t="str">
        <f>_xll.CQGOpenPositions($C$4,"Contract",$A12,,$C$3)</f>
        <v>No Account name or FCM Account ID provided</v>
      </c>
      <c r="C12" s="43" t="str">
        <f>_xll.CQGOpenPositions($C$4,"Quantity",$A12,,$C$3)</f>
        <v>No Account name or FCM Account ID provided</v>
      </c>
      <c r="D12" s="43" t="str">
        <f>_xll.CQGOpenPositions($C$4,"Price",$A12,,$C$3)</f>
        <v>No Account name or FCM Account ID provided</v>
      </c>
      <c r="E12" s="43" t="str">
        <f>_xll.CQGOpenPositions($C$4,"TradeSide",$A12,,$C$3)</f>
        <v>No Account name or FCM Account ID provided</v>
      </c>
      <c r="F12" s="44" t="str">
        <f>_xll.CQGOpenPositions($C$4,"OTE",$A12,,$C$3)</f>
        <v>No Account name or FCM Account ID provided</v>
      </c>
      <c r="G12" s="44" t="str">
        <f>_xll.CQGOpenPositions($C$4,"MVO",$A12,,$C$3)</f>
        <v>No Account name or FCM Account ID provided</v>
      </c>
      <c r="H12" s="44" t="str">
        <f>_xll.CQGOpenPositions($C$4,"UPL",$A12,,$C$3)</f>
        <v>No Account name or FCM Account ID provided</v>
      </c>
      <c r="I12" s="59" t="str">
        <f>IF(B12="","",RTD("cqg.rtd", ,"ContractData",B12, "LastTradeToday",, "T"))</f>
        <v>768: Current Message -&gt; operators and operands out of sequence</v>
      </c>
      <c r="J12" s="63" t="str">
        <f>IF(B12="","",IF(I12="","",RTD("cqg.rtd", ,"ContractData",B12, "TMLastTrade",, "T")))</f>
        <v>768: Current Message -&gt; operators and operands out of sequence</v>
      </c>
      <c r="K12" s="61" t="str">
        <f>IF(B12="","",RTD("cqg.rtd", ,"ContractData",B12, "NetLastTradeToday",, "T"))</f>
        <v>768: Current Message -&gt; operators and operands out of sequence</v>
      </c>
      <c r="L12" s="43" t="str">
        <f>IF(B12="","",RTD("cqg.rtd", ,"ContractData",B12, "Settlement",, "T"))</f>
        <v>768: Current Message -&gt; operators and operands out of sequence</v>
      </c>
      <c r="M12" s="45" t="str">
        <f>IF(B12="","",RTD("cqg.rtd", ,"ContractData",B12, "MT_LastBidVolume",, "T"))</f>
        <v>768: Current Message -&gt; operators and operands out of sequence</v>
      </c>
      <c r="N12" s="43" t="str">
        <f>IF(B12="","",RTD("cqg.rtd", ,"ContractData",B12, "Bid",, "T"))</f>
        <v>768: Current Message -&gt; operators and operands out of sequence</v>
      </c>
      <c r="O12" s="43" t="str">
        <f>IF(B12="","",RTD("cqg.rtd", ,"ContractData",B12, "Ask",, "T"))</f>
        <v>768: Current Message -&gt; operators and operands out of sequence</v>
      </c>
      <c r="P12" s="45" t="str">
        <f>IF(B12="","",RTD("cqg.rtd", ,"ContractData",B12, "MT_LastAskVolume",, "T"))</f>
        <v>768: Current Message -&gt; operators and operands out of sequence</v>
      </c>
      <c r="Q12" s="46" t="str">
        <f>IF(B12="","",RTD("cqg.rtd", ,"ContractData",B12, "T_CVol",, "T"))</f>
        <v>768: Current Message -&gt; operators and operands out of sequence</v>
      </c>
      <c r="R12" s="46" t="str">
        <f>IF(B12="","",RTD("cqg.rtd", ,"ContractData",B12, "Y_COI",, "T"))</f>
        <v>768: Current Message -&gt; operators and operands out of sequence</v>
      </c>
      <c r="S12" s="106" t="e">
        <f>IF(B12="","",IF(LEFT(B12,1)="F",C12*1,C12*RTD("cqg.rtd", ,"ContractData",B12, "DElta",, "T")))</f>
        <v>#VALUE!</v>
      </c>
      <c r="T12" s="43" t="str">
        <f>IF(B12="","",RTD("cqg.rtd", ,"ContractData",B12, "GAmma",, "T"))</f>
        <v>768: Current Message -&gt; operators and operands out of sequence</v>
      </c>
      <c r="U12" s="43" t="str">
        <f>IF(B12="","",RTD("cqg.rtd", ,"ContractData",B12, "ImpliedVolatility",, "T"))</f>
        <v>768: Current Message -&gt; operators and operands out of sequence</v>
      </c>
      <c r="V12" s="43" t="str">
        <f>IF(B12="","",RTD("cqg.rtd", ,"ContractData",B12, "THeta",, "T"))</f>
        <v>768: Current Message -&gt; operators and operands out of sequence</v>
      </c>
      <c r="W12" s="59" t="str">
        <f>IF(B12="","",RTD("cqg.rtd", ,"ContractData",B12, "VEga",, "T"))</f>
        <v>768: Current Message -&gt; operators and operands out of sequence</v>
      </c>
      <c r="X12" s="105" t="str">
        <f ca="1">IF(B12="","",IF(LEFT(B12,1)="F",RTD("cqg.rtd", ,"ContractData", B12, "ExpirationDate",, "T")-TODAY(),RTD("cqg.rtd", ,"ContractData",B12, "OptionDaysToExp",, "T")))</f>
        <v>768: Current Message -&gt; operators and operands out of sequence</v>
      </c>
    </row>
    <row r="13" spans="1:24" x14ac:dyDescent="0.3">
      <c r="A13" s="38">
        <v>7</v>
      </c>
      <c r="B13" s="43" t="str">
        <f>_xll.CQGOpenPositions($C$4,"Contract",$A13,,$C$3)</f>
        <v>No Account name or FCM Account ID provided</v>
      </c>
      <c r="C13" s="43" t="str">
        <f>_xll.CQGOpenPositions($C$4,"Quantity",$A13,,$C$3)</f>
        <v>No Account name or FCM Account ID provided</v>
      </c>
      <c r="D13" s="43" t="str">
        <f>_xll.CQGOpenPositions($C$4,"Price",$A13,,$C$3)</f>
        <v>No Account name or FCM Account ID provided</v>
      </c>
      <c r="E13" s="43" t="str">
        <f>_xll.CQGOpenPositions($C$4,"TradeSide",$A13,,$C$3)</f>
        <v>No Account name or FCM Account ID provided</v>
      </c>
      <c r="F13" s="44" t="str">
        <f>_xll.CQGOpenPositions($C$4,"OTE",$A13,,$C$3)</f>
        <v>No Account name or FCM Account ID provided</v>
      </c>
      <c r="G13" s="44" t="str">
        <f>_xll.CQGOpenPositions($C$4,"MVO",$A13,,$C$3)</f>
        <v>No Account name or FCM Account ID provided</v>
      </c>
      <c r="H13" s="44" t="str">
        <f>_xll.CQGOpenPositions($C$4,"UPL",$A13,,$C$3)</f>
        <v>No Account name or FCM Account ID provided</v>
      </c>
      <c r="I13" s="59" t="str">
        <f>IF(B13="","",RTD("cqg.rtd", ,"ContractData",B13, "LastTradeToday",, "T"))</f>
        <v>768: Current Message -&gt; operators and operands out of sequence</v>
      </c>
      <c r="J13" s="63" t="str">
        <f>IF(B13="","",IF(I13="","",RTD("cqg.rtd", ,"ContractData",B13, "TMLastTrade",, "T")))</f>
        <v>768: Current Message -&gt; operators and operands out of sequence</v>
      </c>
      <c r="K13" s="61" t="str">
        <f>IF(B13="","",RTD("cqg.rtd", ,"ContractData",B13, "NetLastTradeToday",, "T"))</f>
        <v>768: Current Message -&gt; operators and operands out of sequence</v>
      </c>
      <c r="L13" s="43" t="str">
        <f>IF(B13="","",RTD("cqg.rtd", ,"ContractData",B13, "Settlement",, "T"))</f>
        <v>768: Current Message -&gt; operators and operands out of sequence</v>
      </c>
      <c r="M13" s="45" t="str">
        <f>IF(B13="","",RTD("cqg.rtd", ,"ContractData",B13, "MT_LastBidVolume",, "T"))</f>
        <v>768: Current Message -&gt; operators and operands out of sequence</v>
      </c>
      <c r="N13" s="43" t="str">
        <f>IF(B13="","",RTD("cqg.rtd", ,"ContractData",B13, "Bid",, "T"))</f>
        <v>768: Current Message -&gt; operators and operands out of sequence</v>
      </c>
      <c r="O13" s="43" t="str">
        <f>IF(B13="","",RTD("cqg.rtd", ,"ContractData",B13, "Ask",, "T"))</f>
        <v>768: Current Message -&gt; operators and operands out of sequence</v>
      </c>
      <c r="P13" s="45" t="str">
        <f>IF(B13="","",RTD("cqg.rtd", ,"ContractData",B13, "MT_LastAskVolume",, "T"))</f>
        <v>768: Current Message -&gt; operators and operands out of sequence</v>
      </c>
      <c r="Q13" s="46" t="str">
        <f>IF(B13="","",RTD("cqg.rtd", ,"ContractData",B13, "T_CVol",, "T"))</f>
        <v>768: Current Message -&gt; operators and operands out of sequence</v>
      </c>
      <c r="R13" s="46" t="str">
        <f>IF(B13="","",RTD("cqg.rtd", ,"ContractData",B13, "Y_COI",, "T"))</f>
        <v>768: Current Message -&gt; operators and operands out of sequence</v>
      </c>
      <c r="S13" s="106" t="e">
        <f>IF(B13="","",IF(LEFT(B13,1)="F",C13*1,C13*RTD("cqg.rtd", ,"ContractData",B13, "DElta",, "T")))</f>
        <v>#VALUE!</v>
      </c>
      <c r="T13" s="43" t="str">
        <f>IF(B13="","",RTD("cqg.rtd", ,"ContractData",B13, "GAmma",, "T"))</f>
        <v>768: Current Message -&gt; operators and operands out of sequence</v>
      </c>
      <c r="U13" s="43" t="str">
        <f>IF(B13="","",RTD("cqg.rtd", ,"ContractData",B13, "ImpliedVolatility",, "T"))</f>
        <v>768: Current Message -&gt; operators and operands out of sequence</v>
      </c>
      <c r="V13" s="43" t="str">
        <f>IF(B13="","",RTD("cqg.rtd", ,"ContractData",B13, "THeta",, "T"))</f>
        <v>768: Current Message -&gt; operators and operands out of sequence</v>
      </c>
      <c r="W13" s="59" t="str">
        <f>IF(B13="","",RTD("cqg.rtd", ,"ContractData",B13, "VEga",, "T"))</f>
        <v>768: Current Message -&gt; operators and operands out of sequence</v>
      </c>
      <c r="X13" s="105" t="str">
        <f ca="1">IF(B13="","",IF(LEFT(B13,1)="F",RTD("cqg.rtd", ,"ContractData", B13, "ExpirationDate",, "T")-TODAY(),RTD("cqg.rtd", ,"ContractData",B13, "OptionDaysToExp",, "T")))</f>
        <v>768: Current Message -&gt; operators and operands out of sequence</v>
      </c>
    </row>
    <row r="14" spans="1:24" x14ac:dyDescent="0.3">
      <c r="A14" s="38">
        <v>8</v>
      </c>
      <c r="B14" s="43" t="str">
        <f>_xll.CQGOpenPositions($C$4,"Contract",$A14,,$C$3)</f>
        <v>No Account name or FCM Account ID provided</v>
      </c>
      <c r="C14" s="43" t="str">
        <f>_xll.CQGOpenPositions($C$4,"Quantity",$A14,,$C$3)</f>
        <v>No Account name or FCM Account ID provided</v>
      </c>
      <c r="D14" s="43" t="str">
        <f>_xll.CQGOpenPositions($C$4,"Price",$A14,,$C$3)</f>
        <v>No Account name or FCM Account ID provided</v>
      </c>
      <c r="E14" s="43" t="str">
        <f>_xll.CQGOpenPositions($C$4,"TradeSide",$A14,,$C$3)</f>
        <v>No Account name or FCM Account ID provided</v>
      </c>
      <c r="F14" s="44" t="str">
        <f>_xll.CQGOpenPositions($C$4,"OTE",$A14,,$C$3)</f>
        <v>No Account name or FCM Account ID provided</v>
      </c>
      <c r="G14" s="44" t="str">
        <f>_xll.CQGOpenPositions($C$4,"MVO",$A14,,$C$3)</f>
        <v>No Account name or FCM Account ID provided</v>
      </c>
      <c r="H14" s="44" t="str">
        <f>_xll.CQGOpenPositions($C$4,"UPL",$A14,,$C$3)</f>
        <v>No Account name or FCM Account ID provided</v>
      </c>
      <c r="I14" s="59" t="str">
        <f>IF(B14="","",RTD("cqg.rtd", ,"ContractData",B14, "LastTradeToday",, "T"))</f>
        <v>768: Current Message -&gt; operators and operands out of sequence</v>
      </c>
      <c r="J14" s="63" t="str">
        <f>IF(B14="","",IF(I14="","",RTD("cqg.rtd", ,"ContractData",B14, "TMLastTrade",, "T")))</f>
        <v>768: Current Message -&gt; operators and operands out of sequence</v>
      </c>
      <c r="K14" s="61" t="str">
        <f>IF(B14="","",RTD("cqg.rtd", ,"ContractData",B14, "NetLastTradeToday",, "T"))</f>
        <v>768: Current Message -&gt; operators and operands out of sequence</v>
      </c>
      <c r="L14" s="43" t="str">
        <f>IF(B14="","",RTD("cqg.rtd", ,"ContractData",B14, "Settlement",, "T"))</f>
        <v>768: Current Message -&gt; operators and operands out of sequence</v>
      </c>
      <c r="M14" s="45" t="str">
        <f>IF(B14="","",RTD("cqg.rtd", ,"ContractData",B14, "MT_LastBidVolume",, "T"))</f>
        <v>768: Current Message -&gt; operators and operands out of sequence</v>
      </c>
      <c r="N14" s="43" t="str">
        <f>IF(B14="","",RTD("cqg.rtd", ,"ContractData",B14, "Bid",, "T"))</f>
        <v>768: Current Message -&gt; operators and operands out of sequence</v>
      </c>
      <c r="O14" s="43" t="str">
        <f>IF(B14="","",RTD("cqg.rtd", ,"ContractData",B14, "Ask",, "T"))</f>
        <v>768: Current Message -&gt; operators and operands out of sequence</v>
      </c>
      <c r="P14" s="45" t="str">
        <f>IF(B14="","",RTD("cqg.rtd", ,"ContractData",B14, "MT_LastAskVolume",, "T"))</f>
        <v>768: Current Message -&gt; operators and operands out of sequence</v>
      </c>
      <c r="Q14" s="46" t="str">
        <f>IF(B14="","",RTD("cqg.rtd", ,"ContractData",B14, "T_CVol",, "T"))</f>
        <v>768: Current Message -&gt; operators and operands out of sequence</v>
      </c>
      <c r="R14" s="46" t="str">
        <f>IF(B14="","",RTD("cqg.rtd", ,"ContractData",B14, "Y_COI",, "T"))</f>
        <v>768: Current Message -&gt; operators and operands out of sequence</v>
      </c>
      <c r="S14" s="106" t="e">
        <f>IF(B14="","",IF(LEFT(B14,1)="F",C14*1,C14*RTD("cqg.rtd", ,"ContractData",B14, "DElta",, "T")))</f>
        <v>#VALUE!</v>
      </c>
      <c r="T14" s="43" t="str">
        <f>IF(B14="","",RTD("cqg.rtd", ,"ContractData",B14, "GAmma",, "T"))</f>
        <v>768: Current Message -&gt; operators and operands out of sequence</v>
      </c>
      <c r="U14" s="43" t="str">
        <f>IF(B14="","",RTD("cqg.rtd", ,"ContractData",B14, "ImpliedVolatility",, "T"))</f>
        <v>768: Current Message -&gt; operators and operands out of sequence</v>
      </c>
      <c r="V14" s="43" t="str">
        <f>IF(B14="","",RTD("cqg.rtd", ,"ContractData",B14, "THeta",, "T"))</f>
        <v>768: Current Message -&gt; operators and operands out of sequence</v>
      </c>
      <c r="W14" s="59" t="str">
        <f>IF(B14="","",RTD("cqg.rtd", ,"ContractData",B14, "VEga",, "T"))</f>
        <v>768: Current Message -&gt; operators and operands out of sequence</v>
      </c>
      <c r="X14" s="105" t="str">
        <f ca="1">IF(B14="","",IF(LEFT(B14,1)="F",RTD("cqg.rtd", ,"ContractData", B14, "ExpirationDate",, "T")-TODAY(),RTD("cqg.rtd", ,"ContractData",B14, "OptionDaysToExp",, "T")))</f>
        <v>768: Current Message -&gt; operators and operands out of sequence</v>
      </c>
    </row>
    <row r="15" spans="1:24" x14ac:dyDescent="0.3">
      <c r="A15" s="38">
        <v>9</v>
      </c>
      <c r="B15" s="43" t="str">
        <f>_xll.CQGOpenPositions($C$4,"Contract",$A15,,$C$3)</f>
        <v>No Account name or FCM Account ID provided</v>
      </c>
      <c r="C15" s="43" t="str">
        <f>_xll.CQGOpenPositions($C$4,"Quantity",$A15,,$C$3)</f>
        <v>No Account name or FCM Account ID provided</v>
      </c>
      <c r="D15" s="43" t="str">
        <f>_xll.CQGOpenPositions($C$4,"Price",$A15,,$C$3)</f>
        <v>No Account name or FCM Account ID provided</v>
      </c>
      <c r="E15" s="43" t="str">
        <f>_xll.CQGOpenPositions($C$4,"TradeSide",$A15,,$C$3)</f>
        <v>No Account name or FCM Account ID provided</v>
      </c>
      <c r="F15" s="44" t="str">
        <f>_xll.CQGOpenPositions($C$4,"OTE",$A15,,$C$3)</f>
        <v>No Account name or FCM Account ID provided</v>
      </c>
      <c r="G15" s="44" t="str">
        <f>_xll.CQGOpenPositions($C$4,"MVO",$A15,,$C$3)</f>
        <v>No Account name or FCM Account ID provided</v>
      </c>
      <c r="H15" s="44" t="str">
        <f>_xll.CQGOpenPositions($C$4,"UPL",$A15,,$C$3)</f>
        <v>No Account name or FCM Account ID provided</v>
      </c>
      <c r="I15" s="59" t="str">
        <f>IF(B15="","",RTD("cqg.rtd", ,"ContractData",B15, "LastTradeToday",, "T"))</f>
        <v>768: Current Message -&gt; operators and operands out of sequence</v>
      </c>
      <c r="J15" s="63" t="str">
        <f>IF(B15="","",IF(I15="","",RTD("cqg.rtd", ,"ContractData",B15, "TMLastTrade",, "T")))</f>
        <v>768: Current Message -&gt; operators and operands out of sequence</v>
      </c>
      <c r="K15" s="61" t="str">
        <f>IF(B15="","",RTD("cqg.rtd", ,"ContractData",B15, "NetLastTradeToday",, "T"))</f>
        <v>768: Current Message -&gt; operators and operands out of sequence</v>
      </c>
      <c r="L15" s="43" t="str">
        <f>IF(B15="","",RTD("cqg.rtd", ,"ContractData",B15, "Settlement",, "T"))</f>
        <v>768: Current Message -&gt; operators and operands out of sequence</v>
      </c>
      <c r="M15" s="45" t="str">
        <f>IF(B15="","",RTD("cqg.rtd", ,"ContractData",B15, "MT_LastBidVolume",, "T"))</f>
        <v>768: Current Message -&gt; operators and operands out of sequence</v>
      </c>
      <c r="N15" s="43" t="str">
        <f>IF(B15="","",RTD("cqg.rtd", ,"ContractData",B15, "Bid",, "T"))</f>
        <v>768: Current Message -&gt; operators and operands out of sequence</v>
      </c>
      <c r="O15" s="43" t="str">
        <f>IF(B15="","",RTD("cqg.rtd", ,"ContractData",B15, "Ask",, "T"))</f>
        <v>768: Current Message -&gt; operators and operands out of sequence</v>
      </c>
      <c r="P15" s="45" t="str">
        <f>IF(B15="","",RTD("cqg.rtd", ,"ContractData",B15, "MT_LastAskVolume",, "T"))</f>
        <v>768: Current Message -&gt; operators and operands out of sequence</v>
      </c>
      <c r="Q15" s="46" t="str">
        <f>IF(B15="","",RTD("cqg.rtd", ,"ContractData",B15, "T_CVol",, "T"))</f>
        <v>768: Current Message -&gt; operators and operands out of sequence</v>
      </c>
      <c r="R15" s="46" t="str">
        <f>IF(B15="","",RTD("cqg.rtd", ,"ContractData",B15, "Y_COI",, "T"))</f>
        <v>768: Current Message -&gt; operators and operands out of sequence</v>
      </c>
      <c r="S15" s="106" t="e">
        <f>IF(B15="","",IF(LEFT(B15,1)="F",C15*1,C15*RTD("cqg.rtd", ,"ContractData",B15, "DElta",, "T")))</f>
        <v>#VALUE!</v>
      </c>
      <c r="T15" s="43" t="str">
        <f>IF(B15="","",RTD("cqg.rtd", ,"ContractData",B15, "GAmma",, "T"))</f>
        <v>768: Current Message -&gt; operators and operands out of sequence</v>
      </c>
      <c r="U15" s="43" t="str">
        <f>IF(B15="","",RTD("cqg.rtd", ,"ContractData",B15, "ImpliedVolatility",, "T"))</f>
        <v>768: Current Message -&gt; operators and operands out of sequence</v>
      </c>
      <c r="V15" s="43" t="str">
        <f>IF(B15="","",RTD("cqg.rtd", ,"ContractData",B15, "THeta",, "T"))</f>
        <v>768: Current Message -&gt; operators and operands out of sequence</v>
      </c>
      <c r="W15" s="59" t="str">
        <f>IF(B15="","",RTD("cqg.rtd", ,"ContractData",B15, "VEga",, "T"))</f>
        <v>768: Current Message -&gt; operators and operands out of sequence</v>
      </c>
      <c r="X15" s="105" t="str">
        <f ca="1">IF(B15="","",IF(LEFT(B15,1)="F",RTD("cqg.rtd", ,"ContractData", B15, "ExpirationDate",, "T")-TODAY(),RTD("cqg.rtd", ,"ContractData",B15, "OptionDaysToExp",, "T")))</f>
        <v>768: Current Message -&gt; operators and operands out of sequence</v>
      </c>
    </row>
    <row r="16" spans="1:24" x14ac:dyDescent="0.3">
      <c r="A16" s="38">
        <v>10</v>
      </c>
      <c r="B16" s="43" t="str">
        <f>_xll.CQGOpenPositions($C$4,"Contract",$A16,,$C$3)</f>
        <v>No Account name or FCM Account ID provided</v>
      </c>
      <c r="C16" s="43" t="str">
        <f>_xll.CQGOpenPositions($C$4,"Quantity",$A16,,$C$3)</f>
        <v>No Account name or FCM Account ID provided</v>
      </c>
      <c r="D16" s="43" t="str">
        <f>_xll.CQGOpenPositions($C$4,"Price",$A16,,$C$3)</f>
        <v>No Account name or FCM Account ID provided</v>
      </c>
      <c r="E16" s="43" t="str">
        <f>_xll.CQGOpenPositions($C$4,"TradeSide",$A16,,$C$3)</f>
        <v>No Account name or FCM Account ID provided</v>
      </c>
      <c r="F16" s="44" t="str">
        <f>_xll.CQGOpenPositions($C$4,"OTE",$A16,,$C$3)</f>
        <v>No Account name or FCM Account ID provided</v>
      </c>
      <c r="G16" s="44" t="str">
        <f>_xll.CQGOpenPositions($C$4,"MVO",$A16,,$C$3)</f>
        <v>No Account name or FCM Account ID provided</v>
      </c>
      <c r="H16" s="44" t="str">
        <f>_xll.CQGOpenPositions($C$4,"UPL",$A16,,$C$3)</f>
        <v>No Account name or FCM Account ID provided</v>
      </c>
      <c r="I16" s="59" t="str">
        <f>IF(B16="","",RTD("cqg.rtd", ,"ContractData",B16, "LastTradeToday",, "T"))</f>
        <v>768: Current Message -&gt; operators and operands out of sequence</v>
      </c>
      <c r="J16" s="63" t="str">
        <f>IF(B16="","",IF(I16="","",RTD("cqg.rtd", ,"ContractData",B16, "TMLastTrade",, "T")))</f>
        <v>768: Current Message -&gt; operators and operands out of sequence</v>
      </c>
      <c r="K16" s="61" t="str">
        <f>IF(B16="","",RTD("cqg.rtd", ,"ContractData",B16, "NetLastTradeToday",, "T"))</f>
        <v>768: Current Message -&gt; operators and operands out of sequence</v>
      </c>
      <c r="L16" s="43" t="str">
        <f>IF(B16="","",RTD("cqg.rtd", ,"ContractData",B16, "Settlement",, "T"))</f>
        <v>768: Current Message -&gt; operators and operands out of sequence</v>
      </c>
      <c r="M16" s="45" t="str">
        <f>IF(B16="","",RTD("cqg.rtd", ,"ContractData",B16, "MT_LastBidVolume",, "T"))</f>
        <v>768: Current Message -&gt; operators and operands out of sequence</v>
      </c>
      <c r="N16" s="43" t="str">
        <f>IF(B16="","",RTD("cqg.rtd", ,"ContractData",B16, "Bid",, "T"))</f>
        <v>768: Current Message -&gt; operators and operands out of sequence</v>
      </c>
      <c r="O16" s="43" t="str">
        <f>IF(B16="","",RTD("cqg.rtd", ,"ContractData",B16, "Ask",, "T"))</f>
        <v>768: Current Message -&gt; operators and operands out of sequence</v>
      </c>
      <c r="P16" s="45" t="str">
        <f>IF(B16="","",RTD("cqg.rtd", ,"ContractData",B16, "MT_LastAskVolume",, "T"))</f>
        <v>768: Current Message -&gt; operators and operands out of sequence</v>
      </c>
      <c r="Q16" s="46" t="str">
        <f>IF(B16="","",RTD("cqg.rtd", ,"ContractData",B16, "T_CVol",, "T"))</f>
        <v>768: Current Message -&gt; operators and operands out of sequence</v>
      </c>
      <c r="R16" s="46" t="str">
        <f>IF(B16="","",RTD("cqg.rtd", ,"ContractData",B16, "Y_COI",, "T"))</f>
        <v>768: Current Message -&gt; operators and operands out of sequence</v>
      </c>
      <c r="S16" s="106" t="e">
        <f>IF(B16="","",IF(LEFT(B16,1)="F",C16*1,C16*RTD("cqg.rtd", ,"ContractData",B16, "DElta",, "T")))</f>
        <v>#VALUE!</v>
      </c>
      <c r="T16" s="43" t="str">
        <f>IF(B16="","",RTD("cqg.rtd", ,"ContractData",B16, "GAmma",, "T"))</f>
        <v>768: Current Message -&gt; operators and operands out of sequence</v>
      </c>
      <c r="U16" s="43" t="str">
        <f>IF(B16="","",RTD("cqg.rtd", ,"ContractData",B16, "ImpliedVolatility",, "T"))</f>
        <v>768: Current Message -&gt; operators and operands out of sequence</v>
      </c>
      <c r="V16" s="43" t="str">
        <f>IF(B16="","",RTD("cqg.rtd", ,"ContractData",B16, "THeta",, "T"))</f>
        <v>768: Current Message -&gt; operators and operands out of sequence</v>
      </c>
      <c r="W16" s="59" t="str">
        <f>IF(B16="","",RTD("cqg.rtd", ,"ContractData",B16, "VEga",, "T"))</f>
        <v>768: Current Message -&gt; operators and operands out of sequence</v>
      </c>
      <c r="X16" s="105" t="str">
        <f ca="1">IF(B16="","",IF(LEFT(B16,1)="F",RTD("cqg.rtd", ,"ContractData", B16, "ExpirationDate",, "T")-TODAY(),RTD("cqg.rtd", ,"ContractData",B16, "OptionDaysToExp",, "T")))</f>
        <v>768: Current Message -&gt; operators and operands out of sequence</v>
      </c>
    </row>
    <row r="17" spans="1:24" x14ac:dyDescent="0.3">
      <c r="A17" s="38">
        <v>11</v>
      </c>
      <c r="B17" s="43" t="str">
        <f>_xll.CQGOpenPositions($C$4,"Contract",$A17,,$C$3)</f>
        <v>No Account name or FCM Account ID provided</v>
      </c>
      <c r="C17" s="43" t="str">
        <f>_xll.CQGOpenPositions($C$4,"Quantity",$A17,,$C$3)</f>
        <v>No Account name or FCM Account ID provided</v>
      </c>
      <c r="D17" s="43" t="str">
        <f>_xll.CQGOpenPositions($C$4,"Price",$A17,,$C$3)</f>
        <v>No Account name or FCM Account ID provided</v>
      </c>
      <c r="E17" s="43" t="str">
        <f>_xll.CQGOpenPositions($C$4,"TradeSide",$A17,,$C$3)</f>
        <v>No Account name or FCM Account ID provided</v>
      </c>
      <c r="F17" s="44" t="str">
        <f>_xll.CQGOpenPositions($C$4,"OTE",$A17,,$C$3)</f>
        <v>No Account name or FCM Account ID provided</v>
      </c>
      <c r="G17" s="44" t="str">
        <f>_xll.CQGOpenPositions($C$4,"MVO",$A17,,$C$3)</f>
        <v>No Account name or FCM Account ID provided</v>
      </c>
      <c r="H17" s="44" t="str">
        <f>_xll.CQGOpenPositions($C$4,"UPL",$A17,,$C$3)</f>
        <v>No Account name or FCM Account ID provided</v>
      </c>
      <c r="I17" s="59" t="str">
        <f>IF(B17="","",RTD("cqg.rtd", ,"ContractData",B17, "LastTradeToday",, "T"))</f>
        <v>768: Current Message -&gt; operators and operands out of sequence</v>
      </c>
      <c r="J17" s="63" t="str">
        <f>IF(B17="","",IF(I17="","",RTD("cqg.rtd", ,"ContractData",B17, "TMLastTrade",, "T")))</f>
        <v>768: Current Message -&gt; operators and operands out of sequence</v>
      </c>
      <c r="K17" s="61" t="str">
        <f>IF(B17="","",RTD("cqg.rtd", ,"ContractData",B17, "NetLastTradeToday",, "T"))</f>
        <v>768: Current Message -&gt; operators and operands out of sequence</v>
      </c>
      <c r="L17" s="43" t="str">
        <f>IF(B17="","",RTD("cqg.rtd", ,"ContractData",B17, "Settlement",, "T"))</f>
        <v>768: Current Message -&gt; operators and operands out of sequence</v>
      </c>
      <c r="M17" s="45" t="str">
        <f>IF(B17="","",RTD("cqg.rtd", ,"ContractData",B17, "MT_LastBidVolume",, "T"))</f>
        <v>768: Current Message -&gt; operators and operands out of sequence</v>
      </c>
      <c r="N17" s="43" t="str">
        <f>IF(B17="","",RTD("cqg.rtd", ,"ContractData",B17, "Bid",, "T"))</f>
        <v>768: Current Message -&gt; operators and operands out of sequence</v>
      </c>
      <c r="O17" s="43" t="str">
        <f>IF(B17="","",RTD("cqg.rtd", ,"ContractData",B17, "Ask",, "T"))</f>
        <v>768: Current Message -&gt; operators and operands out of sequence</v>
      </c>
      <c r="P17" s="45" t="str">
        <f>IF(B17="","",RTD("cqg.rtd", ,"ContractData",B17, "MT_LastAskVolume",, "T"))</f>
        <v>768: Current Message -&gt; operators and operands out of sequence</v>
      </c>
      <c r="Q17" s="46" t="str">
        <f>IF(B17="","",RTD("cqg.rtd", ,"ContractData",B17, "T_CVol",, "T"))</f>
        <v>768: Current Message -&gt; operators and operands out of sequence</v>
      </c>
      <c r="R17" s="46" t="str">
        <f>IF(B17="","",RTD("cqg.rtd", ,"ContractData",B17, "Y_COI",, "T"))</f>
        <v>768: Current Message -&gt; operators and operands out of sequence</v>
      </c>
      <c r="S17" s="106" t="e">
        <f>IF(B17="","",IF(LEFT(B17,1)="F",C17*1,C17*RTD("cqg.rtd", ,"ContractData",B17, "DElta",, "T")))</f>
        <v>#VALUE!</v>
      </c>
      <c r="T17" s="43" t="str">
        <f>IF(B17="","",RTD("cqg.rtd", ,"ContractData",B17, "GAmma",, "T"))</f>
        <v>768: Current Message -&gt; operators and operands out of sequence</v>
      </c>
      <c r="U17" s="43" t="str">
        <f>IF(B17="","",RTD("cqg.rtd", ,"ContractData",B17, "ImpliedVolatility",, "T"))</f>
        <v>768: Current Message -&gt; operators and operands out of sequence</v>
      </c>
      <c r="V17" s="43" t="str">
        <f>IF(B17="","",RTD("cqg.rtd", ,"ContractData",B17, "THeta",, "T"))</f>
        <v>768: Current Message -&gt; operators and operands out of sequence</v>
      </c>
      <c r="W17" s="59" t="str">
        <f>IF(B17="","",RTD("cqg.rtd", ,"ContractData",B17, "VEga",, "T"))</f>
        <v>768: Current Message -&gt; operators and operands out of sequence</v>
      </c>
      <c r="X17" s="105" t="str">
        <f ca="1">IF(B17="","",IF(LEFT(B17,1)="F",RTD("cqg.rtd", ,"ContractData", B17, "ExpirationDate",, "T")-TODAY(),RTD("cqg.rtd", ,"ContractData",B17, "OptionDaysToExp",, "T")))</f>
        <v>768: Current Message -&gt; operators and operands out of sequence</v>
      </c>
    </row>
    <row r="18" spans="1:24" x14ac:dyDescent="0.3">
      <c r="A18" s="38">
        <v>12</v>
      </c>
      <c r="B18" s="43" t="str">
        <f>_xll.CQGOpenPositions($C$4,"Contract",$A18,,$C$3)</f>
        <v>No Account name or FCM Account ID provided</v>
      </c>
      <c r="C18" s="43" t="str">
        <f>_xll.CQGOpenPositions($C$4,"Quantity",$A18,,$C$3)</f>
        <v>No Account name or FCM Account ID provided</v>
      </c>
      <c r="D18" s="43" t="str">
        <f>_xll.CQGOpenPositions($C$4,"Price",$A18,,$C$3)</f>
        <v>No Account name or FCM Account ID provided</v>
      </c>
      <c r="E18" s="43" t="str">
        <f>_xll.CQGOpenPositions($C$4,"TradeSide",$A18,,$C$3)</f>
        <v>No Account name or FCM Account ID provided</v>
      </c>
      <c r="F18" s="44" t="str">
        <f>_xll.CQGOpenPositions($C$4,"OTE",$A18,,$C$3)</f>
        <v>No Account name or FCM Account ID provided</v>
      </c>
      <c r="G18" s="44" t="str">
        <f>_xll.CQGOpenPositions($C$4,"MVO",$A18,,$C$3)</f>
        <v>No Account name or FCM Account ID provided</v>
      </c>
      <c r="H18" s="44" t="str">
        <f>_xll.CQGOpenPositions($C$4,"UPL",$A18,,$C$3)</f>
        <v>No Account name or FCM Account ID provided</v>
      </c>
      <c r="I18" s="59" t="str">
        <f>IF(B18="","",RTD("cqg.rtd", ,"ContractData",B18, "LastTradeToday",, "T"))</f>
        <v>768: Current Message -&gt; operators and operands out of sequence</v>
      </c>
      <c r="J18" s="63" t="str">
        <f>IF(B18="","",IF(I18="","",RTD("cqg.rtd", ,"ContractData",B18, "TMLastTrade",, "T")))</f>
        <v>768: Current Message -&gt; operators and operands out of sequence</v>
      </c>
      <c r="K18" s="61" t="str">
        <f>IF(B18="","",RTD("cqg.rtd", ,"ContractData",B18, "NetLastTradeToday",, "T"))</f>
        <v>768: Current Message -&gt; operators and operands out of sequence</v>
      </c>
      <c r="L18" s="43" t="str">
        <f>IF(B18="","",RTD("cqg.rtd", ,"ContractData",B18, "Settlement",, "T"))</f>
        <v>768: Current Message -&gt; operators and operands out of sequence</v>
      </c>
      <c r="M18" s="45" t="str">
        <f>IF(B18="","",RTD("cqg.rtd", ,"ContractData",B18, "MT_LastBidVolume",, "T"))</f>
        <v>768: Current Message -&gt; operators and operands out of sequence</v>
      </c>
      <c r="N18" s="43" t="str">
        <f>IF(B18="","",RTD("cqg.rtd", ,"ContractData",B18, "Bid",, "T"))</f>
        <v>768: Current Message -&gt; operators and operands out of sequence</v>
      </c>
      <c r="O18" s="43" t="str">
        <f>IF(B18="","",RTD("cqg.rtd", ,"ContractData",B18, "Ask",, "T"))</f>
        <v>768: Current Message -&gt; operators and operands out of sequence</v>
      </c>
      <c r="P18" s="45" t="str">
        <f>IF(B18="","",RTD("cqg.rtd", ,"ContractData",B18, "MT_LastAskVolume",, "T"))</f>
        <v>768: Current Message -&gt; operators and operands out of sequence</v>
      </c>
      <c r="Q18" s="46" t="str">
        <f>IF(B18="","",RTD("cqg.rtd", ,"ContractData",B18, "T_CVol",, "T"))</f>
        <v>768: Current Message -&gt; operators and operands out of sequence</v>
      </c>
      <c r="R18" s="46" t="str">
        <f>IF(B18="","",RTD("cqg.rtd", ,"ContractData",B18, "Y_COI",, "T"))</f>
        <v>768: Current Message -&gt; operators and operands out of sequence</v>
      </c>
      <c r="S18" s="106" t="e">
        <f>IF(B18="","",IF(LEFT(B18,1)="F",C18*1,C18*RTD("cqg.rtd", ,"ContractData",B18, "DElta",, "T")))</f>
        <v>#VALUE!</v>
      </c>
      <c r="T18" s="43" t="str">
        <f>IF(B18="","",RTD("cqg.rtd", ,"ContractData",B18, "GAmma",, "T"))</f>
        <v>768: Current Message -&gt; operators and operands out of sequence</v>
      </c>
      <c r="U18" s="43" t="str">
        <f>IF(B18="","",RTD("cqg.rtd", ,"ContractData",B18, "ImpliedVolatility",, "T"))</f>
        <v>768: Current Message -&gt; operators and operands out of sequence</v>
      </c>
      <c r="V18" s="43" t="str">
        <f>IF(B18="","",RTD("cqg.rtd", ,"ContractData",B18, "THeta",, "T"))</f>
        <v>768: Current Message -&gt; operators and operands out of sequence</v>
      </c>
      <c r="W18" s="59" t="str">
        <f>IF(B18="","",RTD("cqg.rtd", ,"ContractData",B18, "VEga",, "T"))</f>
        <v>768: Current Message -&gt; operators and operands out of sequence</v>
      </c>
      <c r="X18" s="105" t="str">
        <f ca="1">IF(B18="","",IF(LEFT(B18,1)="F",RTD("cqg.rtd", ,"ContractData", B18, "ExpirationDate",, "T")-TODAY(),RTD("cqg.rtd", ,"ContractData",B18, "OptionDaysToExp",, "T")))</f>
        <v>768: Current Message -&gt; operators and operands out of sequence</v>
      </c>
    </row>
    <row r="19" spans="1:24" x14ac:dyDescent="0.3">
      <c r="A19" s="38">
        <v>13</v>
      </c>
      <c r="B19" s="43" t="str">
        <f>_xll.CQGOpenPositions($C$4,"Contract",$A19,,$C$3)</f>
        <v>No Account name or FCM Account ID provided</v>
      </c>
      <c r="C19" s="43" t="str">
        <f>_xll.CQGOpenPositions($C$4,"Quantity",$A19,,$C$3)</f>
        <v>No Account name or FCM Account ID provided</v>
      </c>
      <c r="D19" s="43" t="str">
        <f>_xll.CQGOpenPositions($C$4,"Price",$A19,,$C$3)</f>
        <v>No Account name or FCM Account ID provided</v>
      </c>
      <c r="E19" s="43" t="str">
        <f>_xll.CQGOpenPositions($C$4,"TradeSide",$A19,,$C$3)</f>
        <v>No Account name or FCM Account ID provided</v>
      </c>
      <c r="F19" s="44" t="str">
        <f>_xll.CQGOpenPositions($C$4,"OTE",$A19,,$C$3)</f>
        <v>No Account name or FCM Account ID provided</v>
      </c>
      <c r="G19" s="44" t="str">
        <f>_xll.CQGOpenPositions($C$4,"MVO",$A19,,$C$3)</f>
        <v>No Account name or FCM Account ID provided</v>
      </c>
      <c r="H19" s="44" t="str">
        <f>_xll.CQGOpenPositions($C$4,"UPL",$A19,,$C$3)</f>
        <v>No Account name or FCM Account ID provided</v>
      </c>
      <c r="I19" s="59" t="str">
        <f>IF(B19="","",RTD("cqg.rtd", ,"ContractData",B19, "LastTradeToday",, "T"))</f>
        <v>768: Current Message -&gt; operators and operands out of sequence</v>
      </c>
      <c r="J19" s="63" t="str">
        <f>IF(B19="","",IF(I19="","",RTD("cqg.rtd", ,"ContractData",B19, "TMLastTrade",, "T")))</f>
        <v>768: Current Message -&gt; operators and operands out of sequence</v>
      </c>
      <c r="K19" s="61" t="str">
        <f>IF(B19="","",RTD("cqg.rtd", ,"ContractData",B19, "NetLastTradeToday",, "T"))</f>
        <v>768: Current Message -&gt; operators and operands out of sequence</v>
      </c>
      <c r="L19" s="43" t="str">
        <f>IF(B19="","",RTD("cqg.rtd", ,"ContractData",B19, "Settlement",, "T"))</f>
        <v>768: Current Message -&gt; operators and operands out of sequence</v>
      </c>
      <c r="M19" s="45" t="str">
        <f>IF(B19="","",RTD("cqg.rtd", ,"ContractData",B19, "MT_LastBidVolume",, "T"))</f>
        <v>768: Current Message -&gt; operators and operands out of sequence</v>
      </c>
      <c r="N19" s="43" t="str">
        <f>IF(B19="","",RTD("cqg.rtd", ,"ContractData",B19, "Bid",, "T"))</f>
        <v>768: Current Message -&gt; operators and operands out of sequence</v>
      </c>
      <c r="O19" s="43" t="str">
        <f>IF(B19="","",RTD("cqg.rtd", ,"ContractData",B19, "Ask",, "T"))</f>
        <v>768: Current Message -&gt; operators and operands out of sequence</v>
      </c>
      <c r="P19" s="45" t="str">
        <f>IF(B19="","",RTD("cqg.rtd", ,"ContractData",B19, "MT_LastAskVolume",, "T"))</f>
        <v>768: Current Message -&gt; operators and operands out of sequence</v>
      </c>
      <c r="Q19" s="46" t="str">
        <f>IF(B19="","",RTD("cqg.rtd", ,"ContractData",B19, "T_CVol",, "T"))</f>
        <v>768: Current Message -&gt; operators and operands out of sequence</v>
      </c>
      <c r="R19" s="46" t="str">
        <f>IF(B19="","",RTD("cqg.rtd", ,"ContractData",B19, "Y_COI",, "T"))</f>
        <v>768: Current Message -&gt; operators and operands out of sequence</v>
      </c>
      <c r="S19" s="106" t="e">
        <f>IF(B19="","",IF(LEFT(B19,1)="F",C19*1,C19*RTD("cqg.rtd", ,"ContractData",B19, "DElta",, "T")))</f>
        <v>#VALUE!</v>
      </c>
      <c r="T19" s="43" t="str">
        <f>IF(B19="","",RTD("cqg.rtd", ,"ContractData",B19, "GAmma",, "T"))</f>
        <v>768: Current Message -&gt; operators and operands out of sequence</v>
      </c>
      <c r="U19" s="43" t="str">
        <f>IF(B19="","",RTD("cqg.rtd", ,"ContractData",B19, "ImpliedVolatility",, "T"))</f>
        <v>768: Current Message -&gt; operators and operands out of sequence</v>
      </c>
      <c r="V19" s="43" t="str">
        <f>IF(B19="","",RTD("cqg.rtd", ,"ContractData",B19, "THeta",, "T"))</f>
        <v>768: Current Message -&gt; operators and operands out of sequence</v>
      </c>
      <c r="W19" s="59" t="str">
        <f>IF(B19="","",RTD("cqg.rtd", ,"ContractData",B19, "VEga",, "T"))</f>
        <v>768: Current Message -&gt; operators and operands out of sequence</v>
      </c>
      <c r="X19" s="105" t="str">
        <f ca="1">IF(B19="","",IF(LEFT(B19,1)="F",RTD("cqg.rtd", ,"ContractData", B19, "ExpirationDate",, "T")-TODAY(),RTD("cqg.rtd", ,"ContractData",B19, "OptionDaysToExp",, "T")))</f>
        <v>768: Current Message -&gt; operators and operands out of sequence</v>
      </c>
    </row>
    <row r="20" spans="1:24" x14ac:dyDescent="0.3">
      <c r="A20" s="38">
        <v>14</v>
      </c>
      <c r="B20" s="43" t="str">
        <f>_xll.CQGOpenPositions($C$4,"Contract",$A20,,$C$3)</f>
        <v>No Account name or FCM Account ID provided</v>
      </c>
      <c r="C20" s="43" t="str">
        <f>_xll.CQGOpenPositions($C$4,"Quantity",$A20,,$C$3)</f>
        <v>No Account name or FCM Account ID provided</v>
      </c>
      <c r="D20" s="43" t="str">
        <f>_xll.CQGOpenPositions($C$4,"Price",$A20,,$C$3)</f>
        <v>No Account name or FCM Account ID provided</v>
      </c>
      <c r="E20" s="43" t="str">
        <f>_xll.CQGOpenPositions($C$4,"TradeSide",$A20,,$C$3)</f>
        <v>No Account name or FCM Account ID provided</v>
      </c>
      <c r="F20" s="44" t="str">
        <f>_xll.CQGOpenPositions($C$4,"OTE",$A20,,$C$3)</f>
        <v>No Account name or FCM Account ID provided</v>
      </c>
      <c r="G20" s="44" t="str">
        <f>_xll.CQGOpenPositions($C$4,"MVO",$A20,,$C$3)</f>
        <v>No Account name or FCM Account ID provided</v>
      </c>
      <c r="H20" s="44" t="str">
        <f>_xll.CQGOpenPositions($C$4,"UPL",$A20,,$C$3)</f>
        <v>No Account name or FCM Account ID provided</v>
      </c>
      <c r="I20" s="59" t="str">
        <f>IF(B20="","",RTD("cqg.rtd", ,"ContractData",B20, "LastTradeToday",, "T"))</f>
        <v>768: Current Message -&gt; operators and operands out of sequence</v>
      </c>
      <c r="J20" s="63" t="str">
        <f>IF(B20="","",IF(I20="","",RTD("cqg.rtd", ,"ContractData",B20, "TMLastTrade",, "T")))</f>
        <v>768: Current Message -&gt; operators and operands out of sequence</v>
      </c>
      <c r="K20" s="61" t="str">
        <f>IF(B20="","",RTD("cqg.rtd", ,"ContractData",B20, "NetLastTradeToday",, "T"))</f>
        <v>768: Current Message -&gt; operators and operands out of sequence</v>
      </c>
      <c r="L20" s="43" t="str">
        <f>IF(B20="","",RTD("cqg.rtd", ,"ContractData",B20, "Settlement",, "T"))</f>
        <v>768: Current Message -&gt; operators and operands out of sequence</v>
      </c>
      <c r="M20" s="45" t="str">
        <f>IF(B20="","",RTD("cqg.rtd", ,"ContractData",B20, "MT_LastBidVolume",, "T"))</f>
        <v>768: Current Message -&gt; operators and operands out of sequence</v>
      </c>
      <c r="N20" s="43" t="str">
        <f>IF(B20="","",RTD("cqg.rtd", ,"ContractData",B20, "Bid",, "T"))</f>
        <v>768: Current Message -&gt; operators and operands out of sequence</v>
      </c>
      <c r="O20" s="43" t="str">
        <f>IF(B20="","",RTD("cqg.rtd", ,"ContractData",B20, "Ask",, "T"))</f>
        <v>768: Current Message -&gt; operators and operands out of sequence</v>
      </c>
      <c r="P20" s="45" t="str">
        <f>IF(B20="","",RTD("cqg.rtd", ,"ContractData",B20, "MT_LastAskVolume",, "T"))</f>
        <v>768: Current Message -&gt; operators and operands out of sequence</v>
      </c>
      <c r="Q20" s="46" t="str">
        <f>IF(B20="","",RTD("cqg.rtd", ,"ContractData",B20, "T_CVol",, "T"))</f>
        <v>768: Current Message -&gt; operators and operands out of sequence</v>
      </c>
      <c r="R20" s="46" t="str">
        <f>IF(B20="","",RTD("cqg.rtd", ,"ContractData",B20, "Y_COI",, "T"))</f>
        <v>768: Current Message -&gt; operators and operands out of sequence</v>
      </c>
      <c r="S20" s="106" t="e">
        <f>IF(B20="","",IF(LEFT(B20,1)="F",C20*1,C20*RTD("cqg.rtd", ,"ContractData",B20, "DElta",, "T")))</f>
        <v>#VALUE!</v>
      </c>
      <c r="T20" s="43" t="str">
        <f>IF(B20="","",RTD("cqg.rtd", ,"ContractData",B20, "GAmma",, "T"))</f>
        <v>768: Current Message -&gt; operators and operands out of sequence</v>
      </c>
      <c r="U20" s="43" t="str">
        <f>IF(B20="","",RTD("cqg.rtd", ,"ContractData",B20, "ImpliedVolatility",, "T"))</f>
        <v>768: Current Message -&gt; operators and operands out of sequence</v>
      </c>
      <c r="V20" s="43" t="str">
        <f>IF(B20="","",RTD("cqg.rtd", ,"ContractData",B20, "THeta",, "T"))</f>
        <v>768: Current Message -&gt; operators and operands out of sequence</v>
      </c>
      <c r="W20" s="59" t="str">
        <f>IF(B20="","",RTD("cqg.rtd", ,"ContractData",B20, "VEga",, "T"))</f>
        <v>768: Current Message -&gt; operators and operands out of sequence</v>
      </c>
      <c r="X20" s="105" t="str">
        <f ca="1">IF(B20="","",IF(LEFT(B20,1)="F",RTD("cqg.rtd", ,"ContractData", B20, "ExpirationDate",, "T")-TODAY(),RTD("cqg.rtd", ,"ContractData",B20, "OptionDaysToExp",, "T")))</f>
        <v>768: Current Message -&gt; operators and operands out of sequence</v>
      </c>
    </row>
    <row r="21" spans="1:24" x14ac:dyDescent="0.3">
      <c r="A21" s="38">
        <v>15</v>
      </c>
      <c r="B21" s="43" t="str">
        <f>_xll.CQGOpenPositions($C$4,"Contract",$A21,,$C$3)</f>
        <v>No Account name or FCM Account ID provided</v>
      </c>
      <c r="C21" s="43" t="str">
        <f>_xll.CQGOpenPositions($C$4,"Quantity",$A21,,$C$3)</f>
        <v>No Account name or FCM Account ID provided</v>
      </c>
      <c r="D21" s="43" t="str">
        <f>_xll.CQGOpenPositions($C$4,"Price",$A21,,$C$3)</f>
        <v>No Account name or FCM Account ID provided</v>
      </c>
      <c r="E21" s="43" t="str">
        <f>_xll.CQGOpenPositions($C$4,"TradeSide",$A21,,$C$3)</f>
        <v>No Account name or FCM Account ID provided</v>
      </c>
      <c r="F21" s="44" t="str">
        <f>_xll.CQGOpenPositions($C$4,"OTE",$A21,,$C$3)</f>
        <v>No Account name or FCM Account ID provided</v>
      </c>
      <c r="G21" s="44" t="str">
        <f>_xll.CQGOpenPositions($C$4,"MVO",$A21,,$C$3)</f>
        <v>No Account name or FCM Account ID provided</v>
      </c>
      <c r="H21" s="44" t="str">
        <f>_xll.CQGOpenPositions($C$4,"UPL",$A21,,$C$3)</f>
        <v>No Account name or FCM Account ID provided</v>
      </c>
      <c r="I21" s="59" t="str">
        <f>IF(B21="","",RTD("cqg.rtd", ,"ContractData",B21, "LastTradeToday",, "T"))</f>
        <v>768: Current Message -&gt; operators and operands out of sequence</v>
      </c>
      <c r="J21" s="63" t="str">
        <f>IF(B21="","",IF(I21="","",RTD("cqg.rtd", ,"ContractData",B21, "TMLastTrade",, "T")))</f>
        <v>768: Current Message -&gt; operators and operands out of sequence</v>
      </c>
      <c r="K21" s="61" t="str">
        <f>IF(B21="","",RTD("cqg.rtd", ,"ContractData",B21, "NetLastTradeToday",, "T"))</f>
        <v>768: Current Message -&gt; operators and operands out of sequence</v>
      </c>
      <c r="L21" s="43" t="str">
        <f>IF(B21="","",RTD("cqg.rtd", ,"ContractData",B21, "Settlement",, "T"))</f>
        <v>768: Current Message -&gt; operators and operands out of sequence</v>
      </c>
      <c r="M21" s="45" t="str">
        <f>IF(B21="","",RTD("cqg.rtd", ,"ContractData",B21, "MT_LastBidVolume",, "T"))</f>
        <v>768: Current Message -&gt; operators and operands out of sequence</v>
      </c>
      <c r="N21" s="43" t="str">
        <f>IF(B21="","",RTD("cqg.rtd", ,"ContractData",B21, "Bid",, "T"))</f>
        <v>768: Current Message -&gt; operators and operands out of sequence</v>
      </c>
      <c r="O21" s="43" t="str">
        <f>IF(B21="","",RTD("cqg.rtd", ,"ContractData",B21, "Ask",, "T"))</f>
        <v>768: Current Message -&gt; operators and operands out of sequence</v>
      </c>
      <c r="P21" s="45" t="str">
        <f>IF(B21="","",RTD("cqg.rtd", ,"ContractData",B21, "MT_LastAskVolume",, "T"))</f>
        <v>768: Current Message -&gt; operators and operands out of sequence</v>
      </c>
      <c r="Q21" s="46" t="str">
        <f>IF(B21="","",RTD("cqg.rtd", ,"ContractData",B21, "T_CVol",, "T"))</f>
        <v>768: Current Message -&gt; operators and operands out of sequence</v>
      </c>
      <c r="R21" s="46" t="str">
        <f>IF(B21="","",RTD("cqg.rtd", ,"ContractData",B21, "Y_COI",, "T"))</f>
        <v>768: Current Message -&gt; operators and operands out of sequence</v>
      </c>
      <c r="S21" s="106" t="e">
        <f>IF(B21="","",IF(LEFT(B21,1)="F",C21*1,C21*RTD("cqg.rtd", ,"ContractData",B21, "DElta",, "T")))</f>
        <v>#VALUE!</v>
      </c>
      <c r="T21" s="43" t="str">
        <f>IF(B21="","",RTD("cqg.rtd", ,"ContractData",B21, "GAmma",, "T"))</f>
        <v>768: Current Message -&gt; operators and operands out of sequence</v>
      </c>
      <c r="U21" s="43" t="str">
        <f>IF(B21="","",RTD("cqg.rtd", ,"ContractData",B21, "ImpliedVolatility",, "T"))</f>
        <v>768: Current Message -&gt; operators and operands out of sequence</v>
      </c>
      <c r="V21" s="43" t="str">
        <f>IF(B21="","",RTD("cqg.rtd", ,"ContractData",B21, "THeta",, "T"))</f>
        <v>768: Current Message -&gt; operators and operands out of sequence</v>
      </c>
      <c r="W21" s="59" t="str">
        <f>IF(B21="","",RTD("cqg.rtd", ,"ContractData",B21, "VEga",, "T"))</f>
        <v>768: Current Message -&gt; operators and operands out of sequence</v>
      </c>
      <c r="X21" s="105" t="str">
        <f ca="1">IF(B21="","",IF(LEFT(B21,1)="F",RTD("cqg.rtd", ,"ContractData", B21, "ExpirationDate",, "T")-TODAY(),RTD("cqg.rtd", ,"ContractData",B21, "OptionDaysToExp",, "T")))</f>
        <v>768: Current Message -&gt; operators and operands out of sequence</v>
      </c>
    </row>
    <row r="22" spans="1:24" x14ac:dyDescent="0.3">
      <c r="A22" s="38">
        <v>16</v>
      </c>
      <c r="B22" s="43" t="str">
        <f>_xll.CQGOpenPositions($C$4,"Contract",$A22,,$C$3)</f>
        <v>No Account name or FCM Account ID provided</v>
      </c>
      <c r="C22" s="43" t="str">
        <f>_xll.CQGOpenPositions($C$4,"Quantity",$A22,,$C$3)</f>
        <v>No Account name or FCM Account ID provided</v>
      </c>
      <c r="D22" s="43" t="str">
        <f>_xll.CQGOpenPositions($C$4,"Price",$A22,,$C$3)</f>
        <v>No Account name or FCM Account ID provided</v>
      </c>
      <c r="E22" s="43" t="str">
        <f>_xll.CQGOpenPositions($C$4,"TradeSide",$A22,,$C$3)</f>
        <v>No Account name or FCM Account ID provided</v>
      </c>
      <c r="F22" s="44" t="str">
        <f>_xll.CQGOpenPositions($C$4,"OTE",$A22,,$C$3)</f>
        <v>No Account name or FCM Account ID provided</v>
      </c>
      <c r="G22" s="44" t="str">
        <f>_xll.CQGOpenPositions($C$4,"MVO",$A22,,$C$3)</f>
        <v>No Account name or FCM Account ID provided</v>
      </c>
      <c r="H22" s="44" t="str">
        <f>_xll.CQGOpenPositions($C$4,"UPL",$A22,,$C$3)</f>
        <v>No Account name or FCM Account ID provided</v>
      </c>
      <c r="I22" s="59" t="str">
        <f>IF(B22="","",RTD("cqg.rtd", ,"ContractData",B22, "LastTradeToday",, "T"))</f>
        <v>768: Current Message -&gt; operators and operands out of sequence</v>
      </c>
      <c r="J22" s="63" t="str">
        <f>IF(B22="","",IF(I22="","",RTD("cqg.rtd", ,"ContractData",B22, "TMLastTrade",, "T")))</f>
        <v>768: Current Message -&gt; operators and operands out of sequence</v>
      </c>
      <c r="K22" s="61" t="str">
        <f>IF(B22="","",RTD("cqg.rtd", ,"ContractData",B22, "NetLastTradeToday",, "T"))</f>
        <v>768: Current Message -&gt; operators and operands out of sequence</v>
      </c>
      <c r="L22" s="43" t="str">
        <f>IF(B22="","",RTD("cqg.rtd", ,"ContractData",B22, "Settlement",, "T"))</f>
        <v>768: Current Message -&gt; operators and operands out of sequence</v>
      </c>
      <c r="M22" s="45" t="str">
        <f>IF(B22="","",RTD("cqg.rtd", ,"ContractData",B22, "MT_LastBidVolume",, "T"))</f>
        <v>768: Current Message -&gt; operators and operands out of sequence</v>
      </c>
      <c r="N22" s="43" t="str">
        <f>IF(B22="","",RTD("cqg.rtd", ,"ContractData",B22, "Bid",, "T"))</f>
        <v>768: Current Message -&gt; operators and operands out of sequence</v>
      </c>
      <c r="O22" s="43" t="str">
        <f>IF(B22="","",RTD("cqg.rtd", ,"ContractData",B22, "Ask",, "T"))</f>
        <v>768: Current Message -&gt; operators and operands out of sequence</v>
      </c>
      <c r="P22" s="45" t="str">
        <f>IF(B22="","",RTD("cqg.rtd", ,"ContractData",B22, "MT_LastAskVolume",, "T"))</f>
        <v>768: Current Message -&gt; operators and operands out of sequence</v>
      </c>
      <c r="Q22" s="46" t="str">
        <f>IF(B22="","",RTD("cqg.rtd", ,"ContractData",B22, "T_CVol",, "T"))</f>
        <v>768: Current Message -&gt; operators and operands out of sequence</v>
      </c>
      <c r="R22" s="46" t="str">
        <f>IF(B22="","",RTD("cqg.rtd", ,"ContractData",B22, "Y_COI",, "T"))</f>
        <v>768: Current Message -&gt; operators and operands out of sequence</v>
      </c>
      <c r="S22" s="106" t="e">
        <f>IF(B22="","",IF(LEFT(B22,1)="F",C22*1,C22*RTD("cqg.rtd", ,"ContractData",B22, "DElta",, "T")))</f>
        <v>#VALUE!</v>
      </c>
      <c r="T22" s="43" t="str">
        <f>IF(B22="","",RTD("cqg.rtd", ,"ContractData",B22, "GAmma",, "T"))</f>
        <v>768: Current Message -&gt; operators and operands out of sequence</v>
      </c>
      <c r="U22" s="43" t="str">
        <f>IF(B22="","",RTD("cqg.rtd", ,"ContractData",B22, "ImpliedVolatility",, "T"))</f>
        <v>768: Current Message -&gt; operators and operands out of sequence</v>
      </c>
      <c r="V22" s="43" t="str">
        <f>IF(B22="","",RTD("cqg.rtd", ,"ContractData",B22, "THeta",, "T"))</f>
        <v>768: Current Message -&gt; operators and operands out of sequence</v>
      </c>
      <c r="W22" s="59" t="str">
        <f>IF(B22="","",RTD("cqg.rtd", ,"ContractData",B22, "VEga",, "T"))</f>
        <v>768: Current Message -&gt; operators and operands out of sequence</v>
      </c>
      <c r="X22" s="105" t="str">
        <f ca="1">IF(B22="","",IF(LEFT(B22,1)="F",RTD("cqg.rtd", ,"ContractData", B22, "ExpirationDate",, "T")-TODAY(),RTD("cqg.rtd", ,"ContractData",B22, "OptionDaysToExp",, "T")))</f>
        <v>768: Current Message -&gt; operators and operands out of sequence</v>
      </c>
    </row>
    <row r="23" spans="1:24" x14ac:dyDescent="0.3">
      <c r="A23" s="38">
        <v>17</v>
      </c>
      <c r="B23" s="43" t="str">
        <f>_xll.CQGOpenPositions($C$4,"Contract",$A23,,$C$3)</f>
        <v>No Account name or FCM Account ID provided</v>
      </c>
      <c r="C23" s="43" t="str">
        <f>_xll.CQGOpenPositions($C$4,"Quantity",$A23,,$C$3)</f>
        <v>No Account name or FCM Account ID provided</v>
      </c>
      <c r="D23" s="43" t="str">
        <f>_xll.CQGOpenPositions($C$4,"Price",$A23,,$C$3)</f>
        <v>No Account name or FCM Account ID provided</v>
      </c>
      <c r="E23" s="43" t="str">
        <f>_xll.CQGOpenPositions($C$4,"TradeSide",$A23,,$C$3)</f>
        <v>No Account name or FCM Account ID provided</v>
      </c>
      <c r="F23" s="44" t="str">
        <f>_xll.CQGOpenPositions($C$4,"OTE",$A23,,$C$3)</f>
        <v>No Account name or FCM Account ID provided</v>
      </c>
      <c r="G23" s="44" t="str">
        <f>_xll.CQGOpenPositions($C$4,"MVO",$A23,,$C$3)</f>
        <v>No Account name or FCM Account ID provided</v>
      </c>
      <c r="H23" s="44" t="str">
        <f>_xll.CQGOpenPositions($C$4,"UPL",$A23,,$C$3)</f>
        <v>No Account name or FCM Account ID provided</v>
      </c>
      <c r="I23" s="59" t="str">
        <f>IF(B23="","",RTD("cqg.rtd", ,"ContractData",B23, "LastTradeToday",, "T"))</f>
        <v>768: Current Message -&gt; operators and operands out of sequence</v>
      </c>
      <c r="J23" s="63" t="str">
        <f>IF(B23="","",IF(I23="","",RTD("cqg.rtd", ,"ContractData",B23, "TMLastTrade",, "T")))</f>
        <v>768: Current Message -&gt; operators and operands out of sequence</v>
      </c>
      <c r="K23" s="61" t="str">
        <f>IF(B23="","",RTD("cqg.rtd", ,"ContractData",B23, "NetLastTradeToday",, "T"))</f>
        <v>768: Current Message -&gt; operators and operands out of sequence</v>
      </c>
      <c r="L23" s="43" t="str">
        <f>IF(B23="","",RTD("cqg.rtd", ,"ContractData",B23, "Settlement",, "T"))</f>
        <v>768: Current Message -&gt; operators and operands out of sequence</v>
      </c>
      <c r="M23" s="45" t="str">
        <f>IF(B23="","",RTD("cqg.rtd", ,"ContractData",B23, "MT_LastBidVolume",, "T"))</f>
        <v>768: Current Message -&gt; operators and operands out of sequence</v>
      </c>
      <c r="N23" s="43" t="str">
        <f>IF(B23="","",RTD("cqg.rtd", ,"ContractData",B23, "Bid",, "T"))</f>
        <v>768: Current Message -&gt; operators and operands out of sequence</v>
      </c>
      <c r="O23" s="43" t="str">
        <f>IF(B23="","",RTD("cqg.rtd", ,"ContractData",B23, "Ask",, "T"))</f>
        <v>768: Current Message -&gt; operators and operands out of sequence</v>
      </c>
      <c r="P23" s="45" t="str">
        <f>IF(B23="","",RTD("cqg.rtd", ,"ContractData",B23, "MT_LastAskVolume",, "T"))</f>
        <v>768: Current Message -&gt; operators and operands out of sequence</v>
      </c>
      <c r="Q23" s="46" t="str">
        <f>IF(B23="","",RTD("cqg.rtd", ,"ContractData",B23, "T_CVol",, "T"))</f>
        <v>768: Current Message -&gt; operators and operands out of sequence</v>
      </c>
      <c r="R23" s="46" t="str">
        <f>IF(B23="","",RTD("cqg.rtd", ,"ContractData",B23, "Y_COI",, "T"))</f>
        <v>768: Current Message -&gt; operators and operands out of sequence</v>
      </c>
      <c r="S23" s="106" t="e">
        <f>IF(B23="","",IF(LEFT(B23,1)="F",C23*1,C23*RTD("cqg.rtd", ,"ContractData",B23, "DElta",, "T")))</f>
        <v>#VALUE!</v>
      </c>
      <c r="T23" s="43" t="str">
        <f>IF(B23="","",RTD("cqg.rtd", ,"ContractData",B23, "GAmma",, "T"))</f>
        <v>768: Current Message -&gt; operators and operands out of sequence</v>
      </c>
      <c r="U23" s="43" t="str">
        <f>IF(B23="","",RTD("cqg.rtd", ,"ContractData",B23, "ImpliedVolatility",, "T"))</f>
        <v>768: Current Message -&gt; operators and operands out of sequence</v>
      </c>
      <c r="V23" s="43" t="str">
        <f>IF(B23="","",RTD("cqg.rtd", ,"ContractData",B23, "THeta",, "T"))</f>
        <v>768: Current Message -&gt; operators and operands out of sequence</v>
      </c>
      <c r="W23" s="59" t="str">
        <f>IF(B23="","",RTD("cqg.rtd", ,"ContractData",B23, "VEga",, "T"))</f>
        <v>768: Current Message -&gt; operators and operands out of sequence</v>
      </c>
      <c r="X23" s="105" t="str">
        <f ca="1">IF(B23="","",IF(LEFT(B23,1)="F",RTD("cqg.rtd", ,"ContractData", B23, "ExpirationDate",, "T")-TODAY(),RTD("cqg.rtd", ,"ContractData",B23, "OptionDaysToExp",, "T")))</f>
        <v>768: Current Message -&gt; operators and operands out of sequence</v>
      </c>
    </row>
    <row r="24" spans="1:24" x14ac:dyDescent="0.3">
      <c r="A24" s="38">
        <v>18</v>
      </c>
      <c r="B24" s="43" t="str">
        <f>_xll.CQGOpenPositions($C$4,"Contract",$A24,,$C$3)</f>
        <v>No Account name or FCM Account ID provided</v>
      </c>
      <c r="C24" s="43" t="str">
        <f>_xll.CQGOpenPositions($C$4,"Quantity",$A24,,$C$3)</f>
        <v>No Account name or FCM Account ID provided</v>
      </c>
      <c r="D24" s="43" t="str">
        <f>_xll.CQGOpenPositions($C$4,"Price",$A24,,$C$3)</f>
        <v>No Account name or FCM Account ID provided</v>
      </c>
      <c r="E24" s="43" t="str">
        <f>_xll.CQGOpenPositions($C$4,"TradeSide",$A24,,$C$3)</f>
        <v>No Account name or FCM Account ID provided</v>
      </c>
      <c r="F24" s="44" t="str">
        <f>_xll.CQGOpenPositions($C$4,"OTE",$A24,,$C$3)</f>
        <v>No Account name or FCM Account ID provided</v>
      </c>
      <c r="G24" s="44" t="str">
        <f>_xll.CQGOpenPositions($C$4,"MVO",$A24,,$C$3)</f>
        <v>No Account name or FCM Account ID provided</v>
      </c>
      <c r="H24" s="44" t="str">
        <f>_xll.CQGOpenPositions($C$4,"UPL",$A24,,$C$3)</f>
        <v>No Account name or FCM Account ID provided</v>
      </c>
      <c r="I24" s="59" t="str">
        <f>IF(B24="","",RTD("cqg.rtd", ,"ContractData",B24, "LastTradeToday",, "T"))</f>
        <v>768: Current Message -&gt; operators and operands out of sequence</v>
      </c>
      <c r="J24" s="63" t="str">
        <f>IF(B24="","",IF(I24="","",RTD("cqg.rtd", ,"ContractData",B24, "TMLastTrade",, "T")))</f>
        <v>768: Current Message -&gt; operators and operands out of sequence</v>
      </c>
      <c r="K24" s="61" t="str">
        <f>IF(B24="","",RTD("cqg.rtd", ,"ContractData",B24, "NetLastTradeToday",, "T"))</f>
        <v>768: Current Message -&gt; operators and operands out of sequence</v>
      </c>
      <c r="L24" s="43" t="str">
        <f>IF(B24="","",RTD("cqg.rtd", ,"ContractData",B24, "Settlement",, "T"))</f>
        <v>768: Current Message -&gt; operators and operands out of sequence</v>
      </c>
      <c r="M24" s="45" t="str">
        <f>IF(B24="","",RTD("cqg.rtd", ,"ContractData",B24, "MT_LastBidVolume",, "T"))</f>
        <v>768: Current Message -&gt; operators and operands out of sequence</v>
      </c>
      <c r="N24" s="43" t="str">
        <f>IF(B24="","",RTD("cqg.rtd", ,"ContractData",B24, "Bid",, "T"))</f>
        <v>768: Current Message -&gt; operators and operands out of sequence</v>
      </c>
      <c r="O24" s="43" t="str">
        <f>IF(B24="","",RTD("cqg.rtd", ,"ContractData",B24, "Ask",, "T"))</f>
        <v>768: Current Message -&gt; operators and operands out of sequence</v>
      </c>
      <c r="P24" s="45" t="str">
        <f>IF(B24="","",RTD("cqg.rtd", ,"ContractData",B24, "MT_LastAskVolume",, "T"))</f>
        <v>768: Current Message -&gt; operators and operands out of sequence</v>
      </c>
      <c r="Q24" s="46" t="str">
        <f>IF(B24="","",RTD("cqg.rtd", ,"ContractData",B24, "T_CVol",, "T"))</f>
        <v>768: Current Message -&gt; operators and operands out of sequence</v>
      </c>
      <c r="R24" s="46" t="str">
        <f>IF(B24="","",RTD("cqg.rtd", ,"ContractData",B24, "Y_COI",, "T"))</f>
        <v>768: Current Message -&gt; operators and operands out of sequence</v>
      </c>
      <c r="S24" s="106" t="e">
        <f>IF(B24="","",IF(LEFT(B24,1)="F",C24*1,C24*RTD("cqg.rtd", ,"ContractData",B24, "DElta",, "T")))</f>
        <v>#VALUE!</v>
      </c>
      <c r="T24" s="43" t="str">
        <f>IF(B24="","",RTD("cqg.rtd", ,"ContractData",B24, "GAmma",, "T"))</f>
        <v>768: Current Message -&gt; operators and operands out of sequence</v>
      </c>
      <c r="U24" s="43" t="str">
        <f>IF(B24="","",RTD("cqg.rtd", ,"ContractData",B24, "ImpliedVolatility",, "T"))</f>
        <v>768: Current Message -&gt; operators and operands out of sequence</v>
      </c>
      <c r="V24" s="43" t="str">
        <f>IF(B24="","",RTD("cqg.rtd", ,"ContractData",B24, "THeta",, "T"))</f>
        <v>768: Current Message -&gt; operators and operands out of sequence</v>
      </c>
      <c r="W24" s="59" t="str">
        <f>IF(B24="","",RTD("cqg.rtd", ,"ContractData",B24, "VEga",, "T"))</f>
        <v>768: Current Message -&gt; operators and operands out of sequence</v>
      </c>
      <c r="X24" s="105" t="str">
        <f ca="1">IF(B24="","",IF(LEFT(B24,1)="F",RTD("cqg.rtd", ,"ContractData", B24, "ExpirationDate",, "T")-TODAY(),RTD("cqg.rtd", ,"ContractData",B24, "OptionDaysToExp",, "T")))</f>
        <v>768: Current Message -&gt; operators and operands out of sequence</v>
      </c>
    </row>
    <row r="25" spans="1:24" x14ac:dyDescent="0.3">
      <c r="A25" s="38">
        <v>19</v>
      </c>
      <c r="B25" s="43" t="str">
        <f>_xll.CQGOpenPositions($C$4,"Contract",$A25,,$C$3)</f>
        <v>No Account name or FCM Account ID provided</v>
      </c>
      <c r="C25" s="43" t="str">
        <f>_xll.CQGOpenPositions($C$4,"Quantity",$A25,,$C$3)</f>
        <v>No Account name or FCM Account ID provided</v>
      </c>
      <c r="D25" s="43" t="str">
        <f>_xll.CQGOpenPositions($C$4,"Price",$A25,,$C$3)</f>
        <v>No Account name or FCM Account ID provided</v>
      </c>
      <c r="E25" s="43" t="str">
        <f>_xll.CQGOpenPositions($C$4,"TradeSide",$A25,,$C$3)</f>
        <v>No Account name or FCM Account ID provided</v>
      </c>
      <c r="F25" s="44" t="str">
        <f>_xll.CQGOpenPositions($C$4,"OTE",$A25,,$C$3)</f>
        <v>No Account name or FCM Account ID provided</v>
      </c>
      <c r="G25" s="44" t="str">
        <f>_xll.CQGOpenPositions($C$4,"MVO",$A25,,$C$3)</f>
        <v>No Account name or FCM Account ID provided</v>
      </c>
      <c r="H25" s="44" t="str">
        <f>_xll.CQGOpenPositions($C$4,"UPL",$A25,,$C$3)</f>
        <v>No Account name or FCM Account ID provided</v>
      </c>
      <c r="I25" s="59" t="str">
        <f>IF(B25="","",RTD("cqg.rtd", ,"ContractData",B25, "LastTradeToday",, "T"))</f>
        <v>768: Current Message -&gt; operators and operands out of sequence</v>
      </c>
      <c r="J25" s="63" t="str">
        <f>IF(B25="","",IF(I25="","",RTD("cqg.rtd", ,"ContractData",B25, "TMLastTrade",, "T")))</f>
        <v>768: Current Message -&gt; operators and operands out of sequence</v>
      </c>
      <c r="K25" s="61" t="str">
        <f>IF(B25="","",RTD("cqg.rtd", ,"ContractData",B25, "NetLastTradeToday",, "T"))</f>
        <v>768: Current Message -&gt; operators and operands out of sequence</v>
      </c>
      <c r="L25" s="43" t="str">
        <f>IF(B25="","",RTD("cqg.rtd", ,"ContractData",B25, "Settlement",, "T"))</f>
        <v>768: Current Message -&gt; operators and operands out of sequence</v>
      </c>
      <c r="M25" s="45" t="str">
        <f>IF(B25="","",RTD("cqg.rtd", ,"ContractData",B25, "MT_LastBidVolume",, "T"))</f>
        <v>768: Current Message -&gt; operators and operands out of sequence</v>
      </c>
      <c r="N25" s="43" t="str">
        <f>IF(B25="","",RTD("cqg.rtd", ,"ContractData",B25, "Bid",, "T"))</f>
        <v>768: Current Message -&gt; operators and operands out of sequence</v>
      </c>
      <c r="O25" s="43" t="str">
        <f>IF(B25="","",RTD("cqg.rtd", ,"ContractData",B25, "Ask",, "T"))</f>
        <v>768: Current Message -&gt; operators and operands out of sequence</v>
      </c>
      <c r="P25" s="45" t="str">
        <f>IF(B25="","",RTD("cqg.rtd", ,"ContractData",B25, "MT_LastAskVolume",, "T"))</f>
        <v>768: Current Message -&gt; operators and operands out of sequence</v>
      </c>
      <c r="Q25" s="46" t="str">
        <f>IF(B25="","",RTD("cqg.rtd", ,"ContractData",B25, "T_CVol",, "T"))</f>
        <v>768: Current Message -&gt; operators and operands out of sequence</v>
      </c>
      <c r="R25" s="46" t="str">
        <f>IF(B25="","",RTD("cqg.rtd", ,"ContractData",B25, "Y_COI",, "T"))</f>
        <v>768: Current Message -&gt; operators and operands out of sequence</v>
      </c>
      <c r="S25" s="106" t="e">
        <f>IF(B25="","",IF(LEFT(B25,1)="F",C25*1,C25*RTD("cqg.rtd", ,"ContractData",B25, "DElta",, "T")))</f>
        <v>#VALUE!</v>
      </c>
      <c r="T25" s="43" t="str">
        <f>IF(B25="","",RTD("cqg.rtd", ,"ContractData",B25, "GAmma",, "T"))</f>
        <v>768: Current Message -&gt; operators and operands out of sequence</v>
      </c>
      <c r="U25" s="43" t="str">
        <f>IF(B25="","",RTD("cqg.rtd", ,"ContractData",B25, "ImpliedVolatility",, "T"))</f>
        <v>768: Current Message -&gt; operators and operands out of sequence</v>
      </c>
      <c r="V25" s="43" t="str">
        <f>IF(B25="","",RTD("cqg.rtd", ,"ContractData",B25, "THeta",, "T"))</f>
        <v>768: Current Message -&gt; operators and operands out of sequence</v>
      </c>
      <c r="W25" s="59" t="str">
        <f>IF(B25="","",RTD("cqg.rtd", ,"ContractData",B25, "VEga",, "T"))</f>
        <v>768: Current Message -&gt; operators and operands out of sequence</v>
      </c>
      <c r="X25" s="105" t="str">
        <f ca="1">IF(B25="","",IF(LEFT(B25,1)="F",RTD("cqg.rtd", ,"ContractData", B25, "ExpirationDate",, "T")-TODAY(),RTD("cqg.rtd", ,"ContractData",B25, "OptionDaysToExp",, "T")))</f>
        <v>768: Current Message -&gt; operators and operands out of sequence</v>
      </c>
    </row>
    <row r="26" spans="1:24" x14ac:dyDescent="0.3">
      <c r="A26" s="38">
        <v>20</v>
      </c>
      <c r="B26" s="43" t="str">
        <f>_xll.CQGOpenPositions($C$4,"Contract",$A26,,$C$3)</f>
        <v>No Account name or FCM Account ID provided</v>
      </c>
      <c r="C26" s="43" t="str">
        <f>_xll.CQGOpenPositions($C$4,"Quantity",$A26,,$C$3)</f>
        <v>No Account name or FCM Account ID provided</v>
      </c>
      <c r="D26" s="43" t="str">
        <f>_xll.CQGOpenPositions($C$4,"Price",$A26,,$C$3)</f>
        <v>No Account name or FCM Account ID provided</v>
      </c>
      <c r="E26" s="43" t="str">
        <f>_xll.CQGOpenPositions($C$4,"TradeSide",$A26,,$C$3)</f>
        <v>No Account name or FCM Account ID provided</v>
      </c>
      <c r="F26" s="44" t="str">
        <f>_xll.CQGOpenPositions($C$4,"OTE",$A26,,$C$3)</f>
        <v>No Account name or FCM Account ID provided</v>
      </c>
      <c r="G26" s="44" t="str">
        <f>_xll.CQGOpenPositions($C$4,"MVO",$A26,,$C$3)</f>
        <v>No Account name or FCM Account ID provided</v>
      </c>
      <c r="H26" s="44" t="str">
        <f>_xll.CQGOpenPositions($C$4,"UPL",$A26,,$C$3)</f>
        <v>No Account name or FCM Account ID provided</v>
      </c>
      <c r="I26" s="59" t="str">
        <f>IF(B26="","",RTD("cqg.rtd", ,"ContractData",B26, "LastTradeToday",, "T"))</f>
        <v>768: Current Message -&gt; operators and operands out of sequence</v>
      </c>
      <c r="J26" s="63" t="str">
        <f>IF(B26="","",IF(I26="","",RTD("cqg.rtd", ,"ContractData",B26, "TMLastTrade",, "T")))</f>
        <v>768: Current Message -&gt; operators and operands out of sequence</v>
      </c>
      <c r="K26" s="61" t="str">
        <f>IF(B26="","",RTD("cqg.rtd", ,"ContractData",B26, "NetLastTradeToday",, "T"))</f>
        <v>768: Current Message -&gt; operators and operands out of sequence</v>
      </c>
      <c r="L26" s="43" t="str">
        <f>IF(B26="","",RTD("cqg.rtd", ,"ContractData",B26, "Settlement",, "T"))</f>
        <v>768: Current Message -&gt; operators and operands out of sequence</v>
      </c>
      <c r="M26" s="45" t="str">
        <f>IF(B26="","",RTD("cqg.rtd", ,"ContractData",B26, "MT_LastBidVolume",, "T"))</f>
        <v>768: Current Message -&gt; operators and operands out of sequence</v>
      </c>
      <c r="N26" s="43" t="str">
        <f>IF(B26="","",RTD("cqg.rtd", ,"ContractData",B26, "Bid",, "T"))</f>
        <v>768: Current Message -&gt; operators and operands out of sequence</v>
      </c>
      <c r="O26" s="43" t="str">
        <f>IF(B26="","",RTD("cqg.rtd", ,"ContractData",B26, "Ask",, "T"))</f>
        <v>768: Current Message -&gt; operators and operands out of sequence</v>
      </c>
      <c r="P26" s="45" t="str">
        <f>IF(B26="","",RTD("cqg.rtd", ,"ContractData",B26, "MT_LastAskVolume",, "T"))</f>
        <v>768: Current Message -&gt; operators and operands out of sequence</v>
      </c>
      <c r="Q26" s="46" t="str">
        <f>IF(B26="","",RTD("cqg.rtd", ,"ContractData",B26, "T_CVol",, "T"))</f>
        <v>768: Current Message -&gt; operators and operands out of sequence</v>
      </c>
      <c r="R26" s="46" t="str">
        <f>IF(B26="","",RTD("cqg.rtd", ,"ContractData",B26, "Y_COI",, "T"))</f>
        <v>768: Current Message -&gt; operators and operands out of sequence</v>
      </c>
      <c r="S26" s="106" t="e">
        <f>IF(B26="","",IF(LEFT(B26,1)="F",C26*1,C26*RTD("cqg.rtd", ,"ContractData",B26, "DElta",, "T")))</f>
        <v>#VALUE!</v>
      </c>
      <c r="T26" s="43" t="str">
        <f>IF(B26="","",RTD("cqg.rtd", ,"ContractData",B26, "GAmma",, "T"))</f>
        <v>768: Current Message -&gt; operators and operands out of sequence</v>
      </c>
      <c r="U26" s="43" t="str">
        <f>IF(B26="","",RTD("cqg.rtd", ,"ContractData",B26, "ImpliedVolatility",, "T"))</f>
        <v>768: Current Message -&gt; operators and operands out of sequence</v>
      </c>
      <c r="V26" s="43" t="str">
        <f>IF(B26="","",RTD("cqg.rtd", ,"ContractData",B26, "THeta",, "T"))</f>
        <v>768: Current Message -&gt; operators and operands out of sequence</v>
      </c>
      <c r="W26" s="59" t="str">
        <f>IF(B26="","",RTD("cqg.rtd", ,"ContractData",B26, "VEga",, "T"))</f>
        <v>768: Current Message -&gt; operators and operands out of sequence</v>
      </c>
      <c r="X26" s="105" t="str">
        <f ca="1">IF(B26="","",IF(LEFT(B26,1)="F",RTD("cqg.rtd", ,"ContractData", B26, "ExpirationDate",, "T")-TODAY(),RTD("cqg.rtd", ,"ContractData",B26, "OptionDaysToExp",, "T")))</f>
        <v>768: Current Message -&gt; operators and operands out of sequence</v>
      </c>
    </row>
    <row r="27" spans="1:24" x14ac:dyDescent="0.3">
      <c r="A27" s="38">
        <v>21</v>
      </c>
      <c r="B27" s="43" t="str">
        <f>_xll.CQGOpenPositions($C$4,"Contract",$A27,,$C$3)</f>
        <v>No Account name or FCM Account ID provided</v>
      </c>
      <c r="C27" s="43" t="str">
        <f>_xll.CQGOpenPositions($C$4,"Quantity",$A27,,$C$3)</f>
        <v>No Account name or FCM Account ID provided</v>
      </c>
      <c r="D27" s="43" t="str">
        <f>_xll.CQGOpenPositions($C$4,"Price",$A27,,$C$3)</f>
        <v>No Account name or FCM Account ID provided</v>
      </c>
      <c r="E27" s="43" t="str">
        <f>_xll.CQGOpenPositions($C$4,"TradeSide",$A27,,$C$3)</f>
        <v>No Account name or FCM Account ID provided</v>
      </c>
      <c r="F27" s="44" t="str">
        <f>_xll.CQGOpenPositions($C$4,"OTE",$A27,,$C$3)</f>
        <v>No Account name or FCM Account ID provided</v>
      </c>
      <c r="G27" s="44" t="str">
        <f>_xll.CQGOpenPositions($C$4,"MVO",$A27,,$C$3)</f>
        <v>No Account name or FCM Account ID provided</v>
      </c>
      <c r="H27" s="44" t="str">
        <f>_xll.CQGOpenPositions($C$4,"UPL",$A27,,$C$3)</f>
        <v>No Account name or FCM Account ID provided</v>
      </c>
      <c r="I27" s="59" t="str">
        <f>IF(B27="","",RTD("cqg.rtd", ,"ContractData",B27, "LastTradeToday",, "T"))</f>
        <v>768: Current Message -&gt; operators and operands out of sequence</v>
      </c>
      <c r="J27" s="63" t="str">
        <f>IF(B27="","",IF(I27="","",RTD("cqg.rtd", ,"ContractData",B27, "TMLastTrade",, "T")))</f>
        <v>768: Current Message -&gt; operators and operands out of sequence</v>
      </c>
      <c r="K27" s="61" t="str">
        <f>IF(B27="","",RTD("cqg.rtd", ,"ContractData",B27, "NetLastTradeToday",, "T"))</f>
        <v>768: Current Message -&gt; operators and operands out of sequence</v>
      </c>
      <c r="L27" s="43" t="str">
        <f>IF(B27="","",RTD("cqg.rtd", ,"ContractData",B27, "Settlement",, "T"))</f>
        <v>768: Current Message -&gt; operators and operands out of sequence</v>
      </c>
      <c r="M27" s="45" t="str">
        <f>IF(B27="","",RTD("cqg.rtd", ,"ContractData",B27, "MT_LastBidVolume",, "T"))</f>
        <v>768: Current Message -&gt; operators and operands out of sequence</v>
      </c>
      <c r="N27" s="43" t="str">
        <f>IF(B27="","",RTD("cqg.rtd", ,"ContractData",B27, "Bid",, "T"))</f>
        <v>768: Current Message -&gt; operators and operands out of sequence</v>
      </c>
      <c r="O27" s="43" t="str">
        <f>IF(B27="","",RTD("cqg.rtd", ,"ContractData",B27, "Ask",, "T"))</f>
        <v>768: Current Message -&gt; operators and operands out of sequence</v>
      </c>
      <c r="P27" s="45" t="str">
        <f>IF(B27="","",RTD("cqg.rtd", ,"ContractData",B27, "MT_LastAskVolume",, "T"))</f>
        <v>768: Current Message -&gt; operators and operands out of sequence</v>
      </c>
      <c r="Q27" s="46" t="str">
        <f>IF(B27="","",RTD("cqg.rtd", ,"ContractData",B27, "T_CVol",, "T"))</f>
        <v>768: Current Message -&gt; operators and operands out of sequence</v>
      </c>
      <c r="R27" s="46" t="str">
        <f>IF(B27="","",RTD("cqg.rtd", ,"ContractData",B27, "Y_COI",, "T"))</f>
        <v>768: Current Message -&gt; operators and operands out of sequence</v>
      </c>
      <c r="S27" s="106" t="e">
        <f>IF(B27="","",IF(LEFT(B27,1)="F",C27*1,C27*RTD("cqg.rtd", ,"ContractData",B27, "DElta",, "T")))</f>
        <v>#VALUE!</v>
      </c>
      <c r="T27" s="43" t="str">
        <f>IF(B27="","",RTD("cqg.rtd", ,"ContractData",B27, "GAmma",, "T"))</f>
        <v>768: Current Message -&gt; operators and operands out of sequence</v>
      </c>
      <c r="U27" s="43" t="str">
        <f>IF(B27="","",RTD("cqg.rtd", ,"ContractData",B27, "ImpliedVolatility",, "T"))</f>
        <v>768: Current Message -&gt; operators and operands out of sequence</v>
      </c>
      <c r="V27" s="43" t="str">
        <f>IF(B27="","",RTD("cqg.rtd", ,"ContractData",B27, "THeta",, "T"))</f>
        <v>768: Current Message -&gt; operators and operands out of sequence</v>
      </c>
      <c r="W27" s="59" t="str">
        <f>IF(B27="","",RTD("cqg.rtd", ,"ContractData",B27, "VEga",, "T"))</f>
        <v>768: Current Message -&gt; operators and operands out of sequence</v>
      </c>
      <c r="X27" s="105" t="str">
        <f ca="1">IF(B27="","",IF(LEFT(B27,1)="F",RTD("cqg.rtd", ,"ContractData", B27, "ExpirationDate",, "T")-TODAY(),RTD("cqg.rtd", ,"ContractData",B27, "OptionDaysToExp",, "T")))</f>
        <v>768: Current Message -&gt; operators and operands out of sequence</v>
      </c>
    </row>
    <row r="28" spans="1:24" x14ac:dyDescent="0.3">
      <c r="A28" s="38">
        <v>22</v>
      </c>
      <c r="B28" s="43" t="str">
        <f>_xll.CQGOpenPositions($C$4,"Contract",$A28,,$C$3)</f>
        <v>No Account name or FCM Account ID provided</v>
      </c>
      <c r="C28" s="43" t="str">
        <f>_xll.CQGOpenPositions($C$4,"Quantity",$A28,,$C$3)</f>
        <v>No Account name or FCM Account ID provided</v>
      </c>
      <c r="D28" s="43" t="str">
        <f>_xll.CQGOpenPositions($C$4,"Price",$A28,,$C$3)</f>
        <v>No Account name or FCM Account ID provided</v>
      </c>
      <c r="E28" s="43" t="str">
        <f>_xll.CQGOpenPositions($C$4,"TradeSide",$A28,,$C$3)</f>
        <v>No Account name or FCM Account ID provided</v>
      </c>
      <c r="F28" s="44" t="str">
        <f>_xll.CQGOpenPositions($C$4,"OTE",$A28,,$C$3)</f>
        <v>No Account name or FCM Account ID provided</v>
      </c>
      <c r="G28" s="44" t="str">
        <f>_xll.CQGOpenPositions($C$4,"MVO",$A28,,$C$3)</f>
        <v>No Account name or FCM Account ID provided</v>
      </c>
      <c r="H28" s="44" t="str">
        <f>_xll.CQGOpenPositions($C$4,"UPL",$A28,,$C$3)</f>
        <v>No Account name or FCM Account ID provided</v>
      </c>
      <c r="I28" s="59" t="str">
        <f>IF(B28="","",RTD("cqg.rtd", ,"ContractData",B28, "LastTradeToday",, "T"))</f>
        <v>768: Current Message -&gt; operators and operands out of sequence</v>
      </c>
      <c r="J28" s="63" t="str">
        <f>IF(B28="","",IF(I28="","",RTD("cqg.rtd", ,"ContractData",B28, "TMLastTrade",, "T")))</f>
        <v>768: Current Message -&gt; operators and operands out of sequence</v>
      </c>
      <c r="K28" s="61" t="str">
        <f>IF(B28="","",RTD("cqg.rtd", ,"ContractData",B28, "NetLastTradeToday",, "T"))</f>
        <v>768: Current Message -&gt; operators and operands out of sequence</v>
      </c>
      <c r="L28" s="43" t="str">
        <f>IF(B28="","",RTD("cqg.rtd", ,"ContractData",B28, "Settlement",, "T"))</f>
        <v>768: Current Message -&gt; operators and operands out of sequence</v>
      </c>
      <c r="M28" s="45" t="str">
        <f>IF(B28="","",RTD("cqg.rtd", ,"ContractData",B28, "MT_LastBidVolume",, "T"))</f>
        <v>768: Current Message -&gt; operators and operands out of sequence</v>
      </c>
      <c r="N28" s="43" t="str">
        <f>IF(B28="","",RTD("cqg.rtd", ,"ContractData",B28, "Bid",, "T"))</f>
        <v>768: Current Message -&gt; operators and operands out of sequence</v>
      </c>
      <c r="O28" s="43" t="str">
        <f>IF(B28="","",RTD("cqg.rtd", ,"ContractData",B28, "Ask",, "T"))</f>
        <v>768: Current Message -&gt; operators and operands out of sequence</v>
      </c>
      <c r="P28" s="45" t="str">
        <f>IF(B28="","",RTD("cqg.rtd", ,"ContractData",B28, "MT_LastAskVolume",, "T"))</f>
        <v>768: Current Message -&gt; operators and operands out of sequence</v>
      </c>
      <c r="Q28" s="46" t="str">
        <f>IF(B28="","",RTD("cqg.rtd", ,"ContractData",B28, "T_CVol",, "T"))</f>
        <v>768: Current Message -&gt; operators and operands out of sequence</v>
      </c>
      <c r="R28" s="46" t="str">
        <f>IF(B28="","",RTD("cqg.rtd", ,"ContractData",B28, "Y_COI",, "T"))</f>
        <v>768: Current Message -&gt; operators and operands out of sequence</v>
      </c>
      <c r="S28" s="106" t="e">
        <f>IF(B28="","",IF(LEFT(B28,1)="F",C28*1,C28*RTD("cqg.rtd", ,"ContractData",B28, "DElta",, "T")))</f>
        <v>#VALUE!</v>
      </c>
      <c r="T28" s="43" t="str">
        <f>IF(B28="","",RTD("cqg.rtd", ,"ContractData",B28, "GAmma",, "T"))</f>
        <v>768: Current Message -&gt; operators and operands out of sequence</v>
      </c>
      <c r="U28" s="43" t="str">
        <f>IF(B28="","",RTD("cqg.rtd", ,"ContractData",B28, "ImpliedVolatility",, "T"))</f>
        <v>768: Current Message -&gt; operators and operands out of sequence</v>
      </c>
      <c r="V28" s="43" t="str">
        <f>IF(B28="","",RTD("cqg.rtd", ,"ContractData",B28, "THeta",, "T"))</f>
        <v>768: Current Message -&gt; operators and operands out of sequence</v>
      </c>
      <c r="W28" s="59" t="str">
        <f>IF(B28="","",RTD("cqg.rtd", ,"ContractData",B28, "VEga",, "T"))</f>
        <v>768: Current Message -&gt; operators and operands out of sequence</v>
      </c>
      <c r="X28" s="105" t="str">
        <f ca="1">IF(B28="","",IF(LEFT(B28,1)="F",RTD("cqg.rtd", ,"ContractData", B28, "ExpirationDate",, "T")-TODAY(),RTD("cqg.rtd", ,"ContractData",B28, "OptionDaysToExp",, "T")))</f>
        <v>768: Current Message -&gt; operators and operands out of sequence</v>
      </c>
    </row>
    <row r="29" spans="1:24" x14ac:dyDescent="0.3">
      <c r="A29" s="38">
        <v>23</v>
      </c>
      <c r="B29" s="43" t="str">
        <f>_xll.CQGOpenPositions($C$4,"Contract",$A29,,$C$3)</f>
        <v>No Account name or FCM Account ID provided</v>
      </c>
      <c r="C29" s="43" t="str">
        <f>_xll.CQGOpenPositions($C$4,"Quantity",$A29,,$C$3)</f>
        <v>No Account name or FCM Account ID provided</v>
      </c>
      <c r="D29" s="43" t="str">
        <f>_xll.CQGOpenPositions($C$4,"Price",$A29,,$C$3)</f>
        <v>No Account name or FCM Account ID provided</v>
      </c>
      <c r="E29" s="43" t="str">
        <f>_xll.CQGOpenPositions($C$4,"TradeSide",$A29,,$C$3)</f>
        <v>No Account name or FCM Account ID provided</v>
      </c>
      <c r="F29" s="44" t="str">
        <f>_xll.CQGOpenPositions($C$4,"OTE",$A29,,$C$3)</f>
        <v>No Account name or FCM Account ID provided</v>
      </c>
      <c r="G29" s="44" t="str">
        <f>_xll.CQGOpenPositions($C$4,"MVO",$A29,,$C$3)</f>
        <v>No Account name or FCM Account ID provided</v>
      </c>
      <c r="H29" s="44" t="str">
        <f>_xll.CQGOpenPositions($C$4,"UPL",$A29,,$C$3)</f>
        <v>No Account name or FCM Account ID provided</v>
      </c>
      <c r="I29" s="59" t="str">
        <f>IF(B29="","",RTD("cqg.rtd", ,"ContractData",B29, "LastTradeToday",, "T"))</f>
        <v>768: Current Message -&gt; operators and operands out of sequence</v>
      </c>
      <c r="J29" s="63" t="str">
        <f>IF(B29="","",IF(I29="","",RTD("cqg.rtd", ,"ContractData",B29, "TMLastTrade",, "T")))</f>
        <v>768: Current Message -&gt; operators and operands out of sequence</v>
      </c>
      <c r="K29" s="61" t="str">
        <f>IF(B29="","",RTD("cqg.rtd", ,"ContractData",B29, "NetLastTradeToday",, "T"))</f>
        <v>768: Current Message -&gt; operators and operands out of sequence</v>
      </c>
      <c r="L29" s="43" t="str">
        <f>IF(B29="","",RTD("cqg.rtd", ,"ContractData",B29, "Settlement",, "T"))</f>
        <v>768: Current Message -&gt; operators and operands out of sequence</v>
      </c>
      <c r="M29" s="45" t="str">
        <f>IF(B29="","",RTD("cqg.rtd", ,"ContractData",B29, "MT_LastBidVolume",, "T"))</f>
        <v>768: Current Message -&gt; operators and operands out of sequence</v>
      </c>
      <c r="N29" s="43" t="str">
        <f>IF(B29="","",RTD("cqg.rtd", ,"ContractData",B29, "Bid",, "T"))</f>
        <v>768: Current Message -&gt; operators and operands out of sequence</v>
      </c>
      <c r="O29" s="43" t="str">
        <f>IF(B29="","",RTD("cqg.rtd", ,"ContractData",B29, "Ask",, "T"))</f>
        <v>768: Current Message -&gt; operators and operands out of sequence</v>
      </c>
      <c r="P29" s="45" t="str">
        <f>IF(B29="","",RTD("cqg.rtd", ,"ContractData",B29, "MT_LastAskVolume",, "T"))</f>
        <v>768: Current Message -&gt; operators and operands out of sequence</v>
      </c>
      <c r="Q29" s="46" t="str">
        <f>IF(B29="","",RTD("cqg.rtd", ,"ContractData",B29, "T_CVol",, "T"))</f>
        <v>768: Current Message -&gt; operators and operands out of sequence</v>
      </c>
      <c r="R29" s="46" t="str">
        <f>IF(B29="","",RTD("cqg.rtd", ,"ContractData",B29, "Y_COI",, "T"))</f>
        <v>768: Current Message -&gt; operators and operands out of sequence</v>
      </c>
      <c r="S29" s="106" t="e">
        <f>IF(B29="","",IF(LEFT(B29,1)="F",C29*1,C29*RTD("cqg.rtd", ,"ContractData",B29, "DElta",, "T")))</f>
        <v>#VALUE!</v>
      </c>
      <c r="T29" s="43" t="str">
        <f>IF(B29="","",RTD("cqg.rtd", ,"ContractData",B29, "GAmma",, "T"))</f>
        <v>768: Current Message -&gt; operators and operands out of sequence</v>
      </c>
      <c r="U29" s="43" t="str">
        <f>IF(B29="","",RTD("cqg.rtd", ,"ContractData",B29, "ImpliedVolatility",, "T"))</f>
        <v>768: Current Message -&gt; operators and operands out of sequence</v>
      </c>
      <c r="V29" s="43" t="str">
        <f>IF(B29="","",RTD("cqg.rtd", ,"ContractData",B29, "THeta",, "T"))</f>
        <v>768: Current Message -&gt; operators and operands out of sequence</v>
      </c>
      <c r="W29" s="59" t="str">
        <f>IF(B29="","",RTD("cqg.rtd", ,"ContractData",B29, "VEga",, "T"))</f>
        <v>768: Current Message -&gt; operators and operands out of sequence</v>
      </c>
      <c r="X29" s="105" t="str">
        <f ca="1">IF(B29="","",IF(LEFT(B29,1)="F",RTD("cqg.rtd", ,"ContractData", B29, "ExpirationDate",, "T")-TODAY(),RTD("cqg.rtd", ,"ContractData",B29, "OptionDaysToExp",, "T")))</f>
        <v>768: Current Message -&gt; operators and operands out of sequence</v>
      </c>
    </row>
    <row r="30" spans="1:24" x14ac:dyDescent="0.3">
      <c r="A30" s="38">
        <v>24</v>
      </c>
      <c r="B30" s="43" t="str">
        <f>_xll.CQGOpenPositions($C$4,"Contract",$A30,,$C$3)</f>
        <v>No Account name or FCM Account ID provided</v>
      </c>
      <c r="C30" s="43" t="str">
        <f>_xll.CQGOpenPositions($C$4,"Quantity",$A30,,$C$3)</f>
        <v>No Account name or FCM Account ID provided</v>
      </c>
      <c r="D30" s="43" t="str">
        <f>_xll.CQGOpenPositions($C$4,"Price",$A30,,$C$3)</f>
        <v>No Account name or FCM Account ID provided</v>
      </c>
      <c r="E30" s="43" t="str">
        <f>_xll.CQGOpenPositions($C$4,"TradeSide",$A30,,$C$3)</f>
        <v>No Account name or FCM Account ID provided</v>
      </c>
      <c r="F30" s="44" t="str">
        <f>_xll.CQGOpenPositions($C$4,"OTE",$A30,,$C$3)</f>
        <v>No Account name or FCM Account ID provided</v>
      </c>
      <c r="G30" s="44" t="str">
        <f>_xll.CQGOpenPositions($C$4,"MVO",$A30,,$C$3)</f>
        <v>No Account name or FCM Account ID provided</v>
      </c>
      <c r="H30" s="44" t="str">
        <f>_xll.CQGOpenPositions($C$4,"UPL",$A30,,$C$3)</f>
        <v>No Account name or FCM Account ID provided</v>
      </c>
      <c r="I30" s="59" t="str">
        <f>IF(B30="","",RTD("cqg.rtd", ,"ContractData",B30, "LastTradeToday",, "T"))</f>
        <v>768: Current Message -&gt; operators and operands out of sequence</v>
      </c>
      <c r="J30" s="63" t="str">
        <f>IF(B30="","",IF(I30="","",RTD("cqg.rtd", ,"ContractData",B30, "TMLastTrade",, "T")))</f>
        <v>768: Current Message -&gt; operators and operands out of sequence</v>
      </c>
      <c r="K30" s="61" t="str">
        <f>IF(B30="","",RTD("cqg.rtd", ,"ContractData",B30, "NetLastTradeToday",, "T"))</f>
        <v>768: Current Message -&gt; operators and operands out of sequence</v>
      </c>
      <c r="L30" s="43" t="str">
        <f>IF(B30="","",RTD("cqg.rtd", ,"ContractData",B30, "Settlement",, "T"))</f>
        <v>768: Current Message -&gt; operators and operands out of sequence</v>
      </c>
      <c r="M30" s="45" t="str">
        <f>IF(B30="","",RTD("cqg.rtd", ,"ContractData",B30, "MT_LastBidVolume",, "T"))</f>
        <v>768: Current Message -&gt; operators and operands out of sequence</v>
      </c>
      <c r="N30" s="43" t="str">
        <f>IF(B30="","",RTD("cqg.rtd", ,"ContractData",B30, "Bid",, "T"))</f>
        <v>768: Current Message -&gt; operators and operands out of sequence</v>
      </c>
      <c r="O30" s="43" t="str">
        <f>IF(B30="","",RTD("cqg.rtd", ,"ContractData",B30, "Ask",, "T"))</f>
        <v>768: Current Message -&gt; operators and operands out of sequence</v>
      </c>
      <c r="P30" s="45" t="str">
        <f>IF(B30="","",RTD("cqg.rtd", ,"ContractData",B30, "MT_LastAskVolume",, "T"))</f>
        <v>768: Current Message -&gt; operators and operands out of sequence</v>
      </c>
      <c r="Q30" s="46" t="str">
        <f>IF(B30="","",RTD("cqg.rtd", ,"ContractData",B30, "T_CVol",, "T"))</f>
        <v>768: Current Message -&gt; operators and operands out of sequence</v>
      </c>
      <c r="R30" s="46" t="str">
        <f>IF(B30="","",RTD("cqg.rtd", ,"ContractData",B30, "Y_COI",, "T"))</f>
        <v>768: Current Message -&gt; operators and operands out of sequence</v>
      </c>
      <c r="S30" s="106" t="e">
        <f>IF(B30="","",IF(LEFT(B30,1)="F",C30*1,C30*RTD("cqg.rtd", ,"ContractData",B30, "DElta",, "T")))</f>
        <v>#VALUE!</v>
      </c>
      <c r="T30" s="43" t="str">
        <f>IF(B30="","",RTD("cqg.rtd", ,"ContractData",B30, "GAmma",, "T"))</f>
        <v>768: Current Message -&gt; operators and operands out of sequence</v>
      </c>
      <c r="U30" s="43" t="str">
        <f>IF(B30="","",RTD("cqg.rtd", ,"ContractData",B30, "ImpliedVolatility",, "T"))</f>
        <v>768: Current Message -&gt; operators and operands out of sequence</v>
      </c>
      <c r="V30" s="43" t="str">
        <f>IF(B30="","",RTD("cqg.rtd", ,"ContractData",B30, "THeta",, "T"))</f>
        <v>768: Current Message -&gt; operators and operands out of sequence</v>
      </c>
      <c r="W30" s="59" t="str">
        <f>IF(B30="","",RTD("cqg.rtd", ,"ContractData",B30, "VEga",, "T"))</f>
        <v>768: Current Message -&gt; operators and operands out of sequence</v>
      </c>
      <c r="X30" s="105" t="str">
        <f ca="1">IF(B30="","",IF(LEFT(B30,1)="F",RTD("cqg.rtd", ,"ContractData", B30, "ExpirationDate",, "T")-TODAY(),RTD("cqg.rtd", ,"ContractData",B30, "OptionDaysToExp",, "T")))</f>
        <v>768: Current Message -&gt; operators and operands out of sequence</v>
      </c>
    </row>
    <row r="31" spans="1:24" x14ac:dyDescent="0.3">
      <c r="A31" s="38">
        <v>25</v>
      </c>
      <c r="B31" s="47" t="str">
        <f>_xll.CQGOpenPositions($C$4,"Contract",$A31,,$C$3)</f>
        <v>No Account name or FCM Account ID provided</v>
      </c>
      <c r="C31" s="47" t="str">
        <f>_xll.CQGOpenPositions($C$4,"Quantity",$A31,,$C$3)</f>
        <v>No Account name or FCM Account ID provided</v>
      </c>
      <c r="D31" s="47" t="str">
        <f>_xll.CQGOpenPositions($C$4,"Price",$A31,,$C$3)</f>
        <v>No Account name or FCM Account ID provided</v>
      </c>
      <c r="E31" s="47" t="str">
        <f>_xll.CQGOpenPositions($C$4,"TradeSide",$A31,,$C$3)</f>
        <v>No Account name or FCM Account ID provided</v>
      </c>
      <c r="F31" s="48" t="str">
        <f>_xll.CQGOpenPositions($C$4,"OTE",$A31,,$C$3)</f>
        <v>No Account name or FCM Account ID provided</v>
      </c>
      <c r="G31" s="48" t="str">
        <f>_xll.CQGOpenPositions($C$4,"MVO",$A31,,$C$3)</f>
        <v>No Account name or FCM Account ID provided</v>
      </c>
      <c r="H31" s="48" t="str">
        <f>_xll.CQGOpenPositions($C$4,"UPL",$A31,,$C$3)</f>
        <v>No Account name or FCM Account ID provided</v>
      </c>
      <c r="I31" s="59" t="str">
        <f>IF(B31="","",RTD("cqg.rtd", ,"ContractData",B31, "LastTradeToday",, "T"))</f>
        <v>768: Current Message -&gt; operators and operands out of sequence</v>
      </c>
      <c r="J31" s="63" t="str">
        <f>IF(B31="","",IF(I31="","",RTD("cqg.rtd", ,"ContractData",B31, "TMLastTrade",, "T")))</f>
        <v>768: Current Message -&gt; operators and operands out of sequence</v>
      </c>
      <c r="K31" s="61" t="str">
        <f>IF(B31="","",RTD("cqg.rtd", ,"ContractData",B31, "NetLastTradeToday",, "T"))</f>
        <v>768: Current Message -&gt; operators and operands out of sequence</v>
      </c>
      <c r="L31" s="43" t="str">
        <f>IF(B31="","",RTD("cqg.rtd", ,"ContractData",B31, "Settlement",, "T"))</f>
        <v>768: Current Message -&gt; operators and operands out of sequence</v>
      </c>
      <c r="M31" s="45" t="str">
        <f>IF(B31="","",RTD("cqg.rtd", ,"ContractData",B31, "MT_LastBidVolume",, "T"))</f>
        <v>768: Current Message -&gt; operators and operands out of sequence</v>
      </c>
      <c r="N31" s="43" t="str">
        <f>IF(B31="","",RTD("cqg.rtd", ,"ContractData",B31, "Bid",, "T"))</f>
        <v>768: Current Message -&gt; operators and operands out of sequence</v>
      </c>
      <c r="O31" s="43" t="str">
        <f>IF(B31="","",RTD("cqg.rtd", ,"ContractData",B31, "Ask",, "T"))</f>
        <v>768: Current Message -&gt; operators and operands out of sequence</v>
      </c>
      <c r="P31" s="45" t="str">
        <f>IF(B31="","",RTD("cqg.rtd", ,"ContractData",B31, "MT_LastAskVolume",, "T"))</f>
        <v>768: Current Message -&gt; operators and operands out of sequence</v>
      </c>
      <c r="Q31" s="46" t="str">
        <f>IF(B31="","",RTD("cqg.rtd", ,"ContractData",B31, "T_CVol",, "T"))</f>
        <v>768: Current Message -&gt; operators and operands out of sequence</v>
      </c>
      <c r="R31" s="46" t="str">
        <f>IF(B31="","",RTD("cqg.rtd", ,"ContractData",B31, "Y_COI",, "T"))</f>
        <v>768: Current Message -&gt; operators and operands out of sequence</v>
      </c>
      <c r="S31" s="106" t="e">
        <f>IF(B31="","",IF(LEFT(B31,1)="F",C31*1,C31*RTD("cqg.rtd", ,"ContractData",B31, "DElta",, "T")))</f>
        <v>#VALUE!</v>
      </c>
      <c r="T31" s="43" t="str">
        <f>IF(B31="","",RTD("cqg.rtd", ,"ContractData",B31, "GAmma",, "T"))</f>
        <v>768: Current Message -&gt; operators and operands out of sequence</v>
      </c>
      <c r="U31" s="43" t="str">
        <f>IF(B31="","",RTD("cqg.rtd", ,"ContractData",B31, "ImpliedVolatility",, "T"))</f>
        <v>768: Current Message -&gt; operators and operands out of sequence</v>
      </c>
      <c r="V31" s="43" t="str">
        <f>IF(B31="","",RTD("cqg.rtd", ,"ContractData",B31, "THeta",, "T"))</f>
        <v>768: Current Message -&gt; operators and operands out of sequence</v>
      </c>
      <c r="W31" s="59" t="str">
        <f>IF(B31="","",RTD("cqg.rtd", ,"ContractData",B31, "VEga",, "T"))</f>
        <v>768: Current Message -&gt; operators and operands out of sequence</v>
      </c>
      <c r="X31" s="105" t="str">
        <f ca="1">IF(B31="","",IF(LEFT(B31,1)="F",RTD("cqg.rtd", ,"ContractData", B31, "ExpirationDate",, "T")-TODAY(),RTD("cqg.rtd", ,"ContractData",B31, "OptionDaysToExp",, "T")))</f>
        <v>768: Current Message -&gt; operators and operands out of sequence</v>
      </c>
    </row>
    <row r="32" spans="1:24" x14ac:dyDescent="0.3">
      <c r="A32" s="38">
        <v>26</v>
      </c>
      <c r="B32" s="47" t="str">
        <f>_xll.CQGOpenPositions($C$4,"Contract",$A32,,$C$3)</f>
        <v>No Account name or FCM Account ID provided</v>
      </c>
      <c r="C32" s="47" t="str">
        <f>_xll.CQGOpenPositions($C$4,"Quantity",$A32,,$C$3)</f>
        <v>No Account name or FCM Account ID provided</v>
      </c>
      <c r="D32" s="47" t="str">
        <f>_xll.CQGOpenPositions($C$4,"Price",$A32,,$C$3)</f>
        <v>No Account name or FCM Account ID provided</v>
      </c>
      <c r="E32" s="47" t="str">
        <f>_xll.CQGOpenPositions($C$4,"TradeSide",$A32,,$C$3)</f>
        <v>No Account name or FCM Account ID provided</v>
      </c>
      <c r="F32" s="48" t="str">
        <f>_xll.CQGOpenPositions($C$4,"OTE",$A32,,$C$3)</f>
        <v>No Account name or FCM Account ID provided</v>
      </c>
      <c r="G32" s="48" t="str">
        <f>_xll.CQGOpenPositions($C$4,"MVO",$A32,,$C$3)</f>
        <v>No Account name or FCM Account ID provided</v>
      </c>
      <c r="H32" s="48" t="str">
        <f>_xll.CQGOpenPositions($C$4,"UPL",$A32,,$C$3)</f>
        <v>No Account name or FCM Account ID provided</v>
      </c>
      <c r="I32" s="59" t="str">
        <f>IF(B32="","",RTD("cqg.rtd", ,"ContractData",B32, "LastTradeToday",, "T"))</f>
        <v>768: Current Message -&gt; operators and operands out of sequence</v>
      </c>
      <c r="J32" s="63" t="str">
        <f>IF(B32="","",IF(I32="","",RTD("cqg.rtd", ,"ContractData",B32, "TMLastTrade",, "T")))</f>
        <v>768: Current Message -&gt; operators and operands out of sequence</v>
      </c>
      <c r="K32" s="61" t="str">
        <f>IF(B32="","",RTD("cqg.rtd", ,"ContractData",B32, "NetLastTradeToday",, "T"))</f>
        <v>768: Current Message -&gt; operators and operands out of sequence</v>
      </c>
      <c r="L32" s="43" t="str">
        <f>IF(B32="","",RTD("cqg.rtd", ,"ContractData",B32, "Settlement",, "T"))</f>
        <v>768: Current Message -&gt; operators and operands out of sequence</v>
      </c>
      <c r="M32" s="45" t="str">
        <f>IF(B32="","",RTD("cqg.rtd", ,"ContractData",B32, "MT_LastBidVolume",, "T"))</f>
        <v>768: Current Message -&gt; operators and operands out of sequence</v>
      </c>
      <c r="N32" s="43" t="str">
        <f>IF(B32="","",RTD("cqg.rtd", ,"ContractData",B32, "Bid",, "T"))</f>
        <v>768: Current Message -&gt; operators and operands out of sequence</v>
      </c>
      <c r="O32" s="43" t="str">
        <f>IF(B32="","",RTD("cqg.rtd", ,"ContractData",B32, "Ask",, "T"))</f>
        <v>768: Current Message -&gt; operators and operands out of sequence</v>
      </c>
      <c r="P32" s="45" t="str">
        <f>IF(B32="","",RTD("cqg.rtd", ,"ContractData",B32, "MT_LastAskVolume",, "T"))</f>
        <v>768: Current Message -&gt; operators and operands out of sequence</v>
      </c>
      <c r="Q32" s="46" t="str">
        <f>IF(B32="","",RTD("cqg.rtd", ,"ContractData",B32, "T_CVol",, "T"))</f>
        <v>768: Current Message -&gt; operators and operands out of sequence</v>
      </c>
      <c r="R32" s="46" t="str">
        <f>IF(B32="","",RTD("cqg.rtd", ,"ContractData",B32, "Y_COI",, "T"))</f>
        <v>768: Current Message -&gt; operators and operands out of sequence</v>
      </c>
      <c r="S32" s="106" t="e">
        <f>IF(B32="","",IF(LEFT(B32,1)="F",C32*1,C32*RTD("cqg.rtd", ,"ContractData",B32, "DElta",, "T")))</f>
        <v>#VALUE!</v>
      </c>
      <c r="T32" s="43" t="str">
        <f>IF(B32="","",RTD("cqg.rtd", ,"ContractData",B32, "GAmma",, "T"))</f>
        <v>768: Current Message -&gt; operators and operands out of sequence</v>
      </c>
      <c r="U32" s="43" t="str">
        <f>IF(B32="","",RTD("cqg.rtd", ,"ContractData",B32, "ImpliedVolatility",, "T"))</f>
        <v>768: Current Message -&gt; operators and operands out of sequence</v>
      </c>
      <c r="V32" s="43" t="str">
        <f>IF(B32="","",RTD("cqg.rtd", ,"ContractData",B32, "THeta",, "T"))</f>
        <v>768: Current Message -&gt; operators and operands out of sequence</v>
      </c>
      <c r="W32" s="59" t="str">
        <f>IF(B32="","",RTD("cqg.rtd", ,"ContractData",B32, "VEga",, "T"))</f>
        <v>768: Current Message -&gt; operators and operands out of sequence</v>
      </c>
      <c r="X32" s="105" t="str">
        <f ca="1">IF(B32="","",IF(LEFT(B32,1)="F",RTD("cqg.rtd", ,"ContractData", B32, "ExpirationDate",, "T")-TODAY(),RTD("cqg.rtd", ,"ContractData",B32, "OptionDaysToExp",, "T")))</f>
        <v>768: Current Message -&gt; operators and operands out of sequence</v>
      </c>
    </row>
    <row r="33" spans="1:24" x14ac:dyDescent="0.3">
      <c r="A33" s="38">
        <v>27</v>
      </c>
      <c r="B33" s="47" t="str">
        <f>_xll.CQGOpenPositions($C$4,"Contract",$A33,,$C$3)</f>
        <v>No Account name or FCM Account ID provided</v>
      </c>
      <c r="C33" s="47" t="str">
        <f>_xll.CQGOpenPositions($C$4,"Quantity",$A33,,$C$3)</f>
        <v>No Account name or FCM Account ID provided</v>
      </c>
      <c r="D33" s="47" t="str">
        <f>_xll.CQGOpenPositions($C$4,"Price",$A33,,$C$3)</f>
        <v>No Account name or FCM Account ID provided</v>
      </c>
      <c r="E33" s="47" t="str">
        <f>_xll.CQGOpenPositions($C$4,"TradeSide",$A33,,$C$3)</f>
        <v>No Account name or FCM Account ID provided</v>
      </c>
      <c r="F33" s="48" t="str">
        <f>_xll.CQGOpenPositions($C$4,"OTE",$A33,,$C$3)</f>
        <v>No Account name or FCM Account ID provided</v>
      </c>
      <c r="G33" s="48" t="str">
        <f>_xll.CQGOpenPositions($C$4,"MVO",$A33,,$C$3)</f>
        <v>No Account name or FCM Account ID provided</v>
      </c>
      <c r="H33" s="48" t="str">
        <f>_xll.CQGOpenPositions($C$4,"UPL",$A33,,$C$3)</f>
        <v>No Account name or FCM Account ID provided</v>
      </c>
      <c r="I33" s="59" t="str">
        <f>IF(B33="","",RTD("cqg.rtd", ,"ContractData",B33, "LastTradeToday",, "T"))</f>
        <v>768: Current Message -&gt; operators and operands out of sequence</v>
      </c>
      <c r="J33" s="63" t="str">
        <f>IF(B33="","",IF(I33="","",RTD("cqg.rtd", ,"ContractData",B33, "TMLastTrade",, "T")))</f>
        <v>768: Current Message -&gt; operators and operands out of sequence</v>
      </c>
      <c r="K33" s="61" t="str">
        <f>IF(B33="","",RTD("cqg.rtd", ,"ContractData",B33, "NetLastTradeToday",, "T"))</f>
        <v>768: Current Message -&gt; operators and operands out of sequence</v>
      </c>
      <c r="L33" s="43" t="str">
        <f>IF(B33="","",RTD("cqg.rtd", ,"ContractData",B33, "Settlement",, "T"))</f>
        <v>768: Current Message -&gt; operators and operands out of sequence</v>
      </c>
      <c r="M33" s="45" t="str">
        <f>IF(B33="","",RTD("cqg.rtd", ,"ContractData",B33, "MT_LastBidVolume",, "T"))</f>
        <v>768: Current Message -&gt; operators and operands out of sequence</v>
      </c>
      <c r="N33" s="43" t="str">
        <f>IF(B33="","",RTD("cqg.rtd", ,"ContractData",B33, "Bid",, "T"))</f>
        <v>768: Current Message -&gt; operators and operands out of sequence</v>
      </c>
      <c r="O33" s="43" t="str">
        <f>IF(B33="","",RTD("cqg.rtd", ,"ContractData",B33, "Ask",, "T"))</f>
        <v>768: Current Message -&gt; operators and operands out of sequence</v>
      </c>
      <c r="P33" s="45" t="str">
        <f>IF(B33="","",RTD("cqg.rtd", ,"ContractData",B33, "MT_LastAskVolume",, "T"))</f>
        <v>768: Current Message -&gt; operators and operands out of sequence</v>
      </c>
      <c r="Q33" s="46" t="str">
        <f>IF(B33="","",RTD("cqg.rtd", ,"ContractData",B33, "T_CVol",, "T"))</f>
        <v>768: Current Message -&gt; operators and operands out of sequence</v>
      </c>
      <c r="R33" s="46" t="str">
        <f>IF(B33="","",RTD("cqg.rtd", ,"ContractData",B33, "Y_COI",, "T"))</f>
        <v>768: Current Message -&gt; operators and operands out of sequence</v>
      </c>
      <c r="S33" s="106" t="e">
        <f>IF(B33="","",IF(LEFT(B33,1)="F",C33*1,C33*RTD("cqg.rtd", ,"ContractData",B33, "DElta",, "T")))</f>
        <v>#VALUE!</v>
      </c>
      <c r="T33" s="43" t="str">
        <f>IF(B33="","",RTD("cqg.rtd", ,"ContractData",B33, "GAmma",, "T"))</f>
        <v>768: Current Message -&gt; operators and operands out of sequence</v>
      </c>
      <c r="U33" s="43" t="str">
        <f>IF(B33="","",RTD("cqg.rtd", ,"ContractData",B33, "ImpliedVolatility",, "T"))</f>
        <v>768: Current Message -&gt; operators and operands out of sequence</v>
      </c>
      <c r="V33" s="43" t="str">
        <f>IF(B33="","",RTD("cqg.rtd", ,"ContractData",B33, "THeta",, "T"))</f>
        <v>768: Current Message -&gt; operators and operands out of sequence</v>
      </c>
      <c r="W33" s="59" t="str">
        <f>IF(B33="","",RTD("cqg.rtd", ,"ContractData",B33, "VEga",, "T"))</f>
        <v>768: Current Message -&gt; operators and operands out of sequence</v>
      </c>
      <c r="X33" s="105" t="str">
        <f ca="1">IF(B33="","",IF(LEFT(B33,1)="F",RTD("cqg.rtd", ,"ContractData", B33, "ExpirationDate",, "T")-TODAY(),RTD("cqg.rtd", ,"ContractData",B33, "OptionDaysToExp",, "T")))</f>
        <v>768: Current Message -&gt; operators and operands out of sequence</v>
      </c>
    </row>
    <row r="34" spans="1:24" x14ac:dyDescent="0.3">
      <c r="A34" s="38">
        <v>28</v>
      </c>
      <c r="B34" s="47" t="str">
        <f>_xll.CQGOpenPositions($C$4,"Contract",$A34,,$C$3)</f>
        <v>No Account name or FCM Account ID provided</v>
      </c>
      <c r="C34" s="47" t="str">
        <f>_xll.CQGOpenPositions($C$4,"Quantity",$A34,,$C$3)</f>
        <v>No Account name or FCM Account ID provided</v>
      </c>
      <c r="D34" s="47" t="str">
        <f>_xll.CQGOpenPositions($C$4,"Price",$A34,,$C$3)</f>
        <v>No Account name or FCM Account ID provided</v>
      </c>
      <c r="E34" s="47" t="str">
        <f>_xll.CQGOpenPositions($C$4,"TradeSide",$A34,,$C$3)</f>
        <v>No Account name or FCM Account ID provided</v>
      </c>
      <c r="F34" s="48" t="str">
        <f>_xll.CQGOpenPositions($C$4,"OTE",$A34,,$C$3)</f>
        <v>No Account name or FCM Account ID provided</v>
      </c>
      <c r="G34" s="48" t="str">
        <f>_xll.CQGOpenPositions($C$4,"MVO",$A34,,$C$3)</f>
        <v>No Account name or FCM Account ID provided</v>
      </c>
      <c r="H34" s="48" t="str">
        <f>_xll.CQGOpenPositions($C$4,"UPL",$A34,,$C$3)</f>
        <v>No Account name or FCM Account ID provided</v>
      </c>
      <c r="I34" s="59" t="str">
        <f>IF(B34="","",RTD("cqg.rtd", ,"ContractData",B34, "LastTradeToday",, "T"))</f>
        <v>768: Current Message -&gt; operators and operands out of sequence</v>
      </c>
      <c r="J34" s="63" t="str">
        <f>IF(B34="","",IF(I34="","",RTD("cqg.rtd", ,"ContractData",B34, "TMLastTrade",, "T")))</f>
        <v>768: Current Message -&gt; operators and operands out of sequence</v>
      </c>
      <c r="K34" s="61" t="str">
        <f>IF(B34="","",RTD("cqg.rtd", ,"ContractData",B34, "NetLastTradeToday",, "T"))</f>
        <v>768: Current Message -&gt; operators and operands out of sequence</v>
      </c>
      <c r="L34" s="43" t="str">
        <f>IF(B34="","",RTD("cqg.rtd", ,"ContractData",B34, "Settlement",, "T"))</f>
        <v>768: Current Message -&gt; operators and operands out of sequence</v>
      </c>
      <c r="M34" s="45" t="str">
        <f>IF(B34="","",RTD("cqg.rtd", ,"ContractData",B34, "MT_LastBidVolume",, "T"))</f>
        <v>768: Current Message -&gt; operators and operands out of sequence</v>
      </c>
      <c r="N34" s="43" t="str">
        <f>IF(B34="","",RTD("cqg.rtd", ,"ContractData",B34, "Bid",, "T"))</f>
        <v>768: Current Message -&gt; operators and operands out of sequence</v>
      </c>
      <c r="O34" s="43" t="str">
        <f>IF(B34="","",RTD("cqg.rtd", ,"ContractData",B34, "Ask",, "T"))</f>
        <v>768: Current Message -&gt; operators and operands out of sequence</v>
      </c>
      <c r="P34" s="45" t="str">
        <f>IF(B34="","",RTD("cqg.rtd", ,"ContractData",B34, "MT_LastAskVolume",, "T"))</f>
        <v>768: Current Message -&gt; operators and operands out of sequence</v>
      </c>
      <c r="Q34" s="46" t="str">
        <f>IF(B34="","",RTD("cqg.rtd", ,"ContractData",B34, "T_CVol",, "T"))</f>
        <v>768: Current Message -&gt; operators and operands out of sequence</v>
      </c>
      <c r="R34" s="46" t="str">
        <f>IF(B34="","",RTD("cqg.rtd", ,"ContractData",B34, "Y_COI",, "T"))</f>
        <v>768: Current Message -&gt; operators and operands out of sequence</v>
      </c>
      <c r="S34" s="106" t="e">
        <f>IF(B34="","",IF(LEFT(B34,1)="F",C34*1,C34*RTD("cqg.rtd", ,"ContractData",B34, "DElta",, "T")))</f>
        <v>#VALUE!</v>
      </c>
      <c r="T34" s="43" t="str">
        <f>IF(B34="","",RTD("cqg.rtd", ,"ContractData",B34, "GAmma",, "T"))</f>
        <v>768: Current Message -&gt; operators and operands out of sequence</v>
      </c>
      <c r="U34" s="43" t="str">
        <f>IF(B34="","",RTD("cqg.rtd", ,"ContractData",B34, "ImpliedVolatility",, "T"))</f>
        <v>768: Current Message -&gt; operators and operands out of sequence</v>
      </c>
      <c r="V34" s="43" t="str">
        <f>IF(B34="","",RTD("cqg.rtd", ,"ContractData",B34, "THeta",, "T"))</f>
        <v>768: Current Message -&gt; operators and operands out of sequence</v>
      </c>
      <c r="W34" s="59" t="str">
        <f>IF(B34="","",RTD("cqg.rtd", ,"ContractData",B34, "VEga",, "T"))</f>
        <v>768: Current Message -&gt; operators and operands out of sequence</v>
      </c>
      <c r="X34" s="105" t="str">
        <f ca="1">IF(B34="","",IF(LEFT(B34,1)="F",RTD("cqg.rtd", ,"ContractData", B34, "ExpirationDate",, "T")-TODAY(),RTD("cqg.rtd", ,"ContractData",B34, "OptionDaysToExp",, "T")))</f>
        <v>768: Current Message -&gt; operators and operands out of sequence</v>
      </c>
    </row>
    <row r="35" spans="1:24" x14ac:dyDescent="0.3">
      <c r="A35" s="38">
        <v>29</v>
      </c>
      <c r="B35" s="47" t="str">
        <f>_xll.CQGOpenPositions($C$4,"Contract",$A35,,$C$3)</f>
        <v>No Account name or FCM Account ID provided</v>
      </c>
      <c r="C35" s="47" t="str">
        <f>_xll.CQGOpenPositions($C$4,"Quantity",$A35,,$C$3)</f>
        <v>No Account name or FCM Account ID provided</v>
      </c>
      <c r="D35" s="47" t="str">
        <f>_xll.CQGOpenPositions($C$4,"Price",$A35,,$C$3)</f>
        <v>No Account name or FCM Account ID provided</v>
      </c>
      <c r="E35" s="47" t="str">
        <f>_xll.CQGOpenPositions($C$4,"TradeSide",$A35,,$C$3)</f>
        <v>No Account name or FCM Account ID provided</v>
      </c>
      <c r="F35" s="48" t="str">
        <f>_xll.CQGOpenPositions($C$4,"OTE",$A35,,$C$3)</f>
        <v>No Account name or FCM Account ID provided</v>
      </c>
      <c r="G35" s="48" t="str">
        <f>_xll.CQGOpenPositions($C$4,"MVO",$A35,,$C$3)</f>
        <v>No Account name or FCM Account ID provided</v>
      </c>
      <c r="H35" s="48" t="str">
        <f>_xll.CQGOpenPositions($C$4,"UPL",$A35,,$C$3)</f>
        <v>No Account name or FCM Account ID provided</v>
      </c>
      <c r="I35" s="59" t="str">
        <f>IF(B35="","",RTD("cqg.rtd", ,"ContractData",B35, "LastTradeToday",, "T"))</f>
        <v>768: Current Message -&gt; operators and operands out of sequence</v>
      </c>
      <c r="J35" s="63" t="str">
        <f>IF(B35="","",IF(I35="","",RTD("cqg.rtd", ,"ContractData",B35, "TMLastTrade",, "T")))</f>
        <v>768: Current Message -&gt; operators and operands out of sequence</v>
      </c>
      <c r="K35" s="61" t="str">
        <f>IF(B35="","",RTD("cqg.rtd", ,"ContractData",B35, "NetLastTradeToday",, "T"))</f>
        <v>768: Current Message -&gt; operators and operands out of sequence</v>
      </c>
      <c r="L35" s="43" t="str">
        <f>IF(B35="","",RTD("cqg.rtd", ,"ContractData",B35, "Settlement",, "T"))</f>
        <v>768: Current Message -&gt; operators and operands out of sequence</v>
      </c>
      <c r="M35" s="45" t="str">
        <f>IF(B35="","",RTD("cqg.rtd", ,"ContractData",B35, "MT_LastBidVolume",, "T"))</f>
        <v>768: Current Message -&gt; operators and operands out of sequence</v>
      </c>
      <c r="N35" s="43" t="str">
        <f>IF(B35="","",RTD("cqg.rtd", ,"ContractData",B35, "Bid",, "T"))</f>
        <v>768: Current Message -&gt; operators and operands out of sequence</v>
      </c>
      <c r="O35" s="43" t="str">
        <f>IF(B35="","",RTD("cqg.rtd", ,"ContractData",B35, "Ask",, "T"))</f>
        <v>768: Current Message -&gt; operators and operands out of sequence</v>
      </c>
      <c r="P35" s="45" t="str">
        <f>IF(B35="","",RTD("cqg.rtd", ,"ContractData",B35, "MT_LastAskVolume",, "T"))</f>
        <v>768: Current Message -&gt; operators and operands out of sequence</v>
      </c>
      <c r="Q35" s="46" t="str">
        <f>IF(B35="","",RTD("cqg.rtd", ,"ContractData",B35, "T_CVol",, "T"))</f>
        <v>768: Current Message -&gt; operators and operands out of sequence</v>
      </c>
      <c r="R35" s="46" t="str">
        <f>IF(B35="","",RTD("cqg.rtd", ,"ContractData",B35, "Y_COI",, "T"))</f>
        <v>768: Current Message -&gt; operators and operands out of sequence</v>
      </c>
      <c r="S35" s="106" t="e">
        <f>IF(B35="","",IF(LEFT(B35,1)="F",C35*1,C35*RTD("cqg.rtd", ,"ContractData",B35, "DElta",, "T")))</f>
        <v>#VALUE!</v>
      </c>
      <c r="T35" s="43" t="str">
        <f>IF(B35="","",RTD("cqg.rtd", ,"ContractData",B35, "GAmma",, "T"))</f>
        <v>768: Current Message -&gt; operators and operands out of sequence</v>
      </c>
      <c r="U35" s="43" t="str">
        <f>IF(B35="","",RTD("cqg.rtd", ,"ContractData",B35, "ImpliedVolatility",, "T"))</f>
        <v>768: Current Message -&gt; operators and operands out of sequence</v>
      </c>
      <c r="V35" s="43" t="str">
        <f>IF(B35="","",RTD("cqg.rtd", ,"ContractData",B35, "THeta",, "T"))</f>
        <v>768: Current Message -&gt; operators and operands out of sequence</v>
      </c>
      <c r="W35" s="59" t="str">
        <f>IF(B35="","",RTD("cqg.rtd", ,"ContractData",B35, "VEga",, "T"))</f>
        <v>768: Current Message -&gt; operators and operands out of sequence</v>
      </c>
      <c r="X35" s="105" t="str">
        <f ca="1">IF(B35="","",IF(LEFT(B35,1)="F",RTD("cqg.rtd", ,"ContractData", B35, "ExpirationDate",, "T")-TODAY(),RTD("cqg.rtd", ,"ContractData",B35, "OptionDaysToExp",, "T")))</f>
        <v>768: Current Message -&gt; operators and operands out of sequence</v>
      </c>
    </row>
    <row r="36" spans="1:24" x14ac:dyDescent="0.3">
      <c r="A36" s="38">
        <v>30</v>
      </c>
      <c r="B36" s="47" t="str">
        <f>_xll.CQGOpenPositions($C$4,"Contract",$A36,,$C$3)</f>
        <v>No Account name or FCM Account ID provided</v>
      </c>
      <c r="C36" s="47" t="str">
        <f>_xll.CQGOpenPositions($C$4,"Quantity",$A36,,$C$3)</f>
        <v>No Account name or FCM Account ID provided</v>
      </c>
      <c r="D36" s="47" t="str">
        <f>_xll.CQGOpenPositions($C$4,"Price",$A36,,$C$3)</f>
        <v>No Account name or FCM Account ID provided</v>
      </c>
      <c r="E36" s="47" t="str">
        <f>_xll.CQGOpenPositions($C$4,"TradeSide",$A36,,$C$3)</f>
        <v>No Account name or FCM Account ID provided</v>
      </c>
      <c r="F36" s="48" t="str">
        <f>_xll.CQGOpenPositions($C$4,"OTE",$A36,,$C$3)</f>
        <v>No Account name or FCM Account ID provided</v>
      </c>
      <c r="G36" s="48" t="str">
        <f>_xll.CQGOpenPositions($C$4,"MVO",$A36,,$C$3)</f>
        <v>No Account name or FCM Account ID provided</v>
      </c>
      <c r="H36" s="48" t="str">
        <f>_xll.CQGOpenPositions($C$4,"UPL",$A36,,$C$3)</f>
        <v>No Account name or FCM Account ID provided</v>
      </c>
      <c r="I36" s="59" t="str">
        <f>IF(B36="","",RTD("cqg.rtd", ,"ContractData",B36, "LastTradeToday",, "T"))</f>
        <v>768: Current Message -&gt; operators and operands out of sequence</v>
      </c>
      <c r="J36" s="63" t="str">
        <f>IF(B36="","",IF(I36="","",RTD("cqg.rtd", ,"ContractData",B36, "TMLastTrade",, "T")))</f>
        <v>768: Current Message -&gt; operators and operands out of sequence</v>
      </c>
      <c r="K36" s="61" t="str">
        <f>IF(B36="","",RTD("cqg.rtd", ,"ContractData",B36, "NetLastTradeToday",, "T"))</f>
        <v>768: Current Message -&gt; operators and operands out of sequence</v>
      </c>
      <c r="L36" s="43" t="str">
        <f>IF(B36="","",RTD("cqg.rtd", ,"ContractData",B36, "Settlement",, "T"))</f>
        <v>768: Current Message -&gt; operators and operands out of sequence</v>
      </c>
      <c r="M36" s="45" t="str">
        <f>IF(B36="","",RTD("cqg.rtd", ,"ContractData",B36, "MT_LastBidVolume",, "T"))</f>
        <v>768: Current Message -&gt; operators and operands out of sequence</v>
      </c>
      <c r="N36" s="43" t="str">
        <f>IF(B36="","",RTD("cqg.rtd", ,"ContractData",B36, "Bid",, "T"))</f>
        <v>768: Current Message -&gt; operators and operands out of sequence</v>
      </c>
      <c r="O36" s="43" t="str">
        <f>IF(B36="","",RTD("cqg.rtd", ,"ContractData",B36, "Ask",, "T"))</f>
        <v>768: Current Message -&gt; operators and operands out of sequence</v>
      </c>
      <c r="P36" s="45" t="str">
        <f>IF(B36="","",RTD("cqg.rtd", ,"ContractData",B36, "MT_LastAskVolume",, "T"))</f>
        <v>768: Current Message -&gt; operators and operands out of sequence</v>
      </c>
      <c r="Q36" s="46" t="str">
        <f>IF(B36="","",RTD("cqg.rtd", ,"ContractData",B36, "T_CVol",, "T"))</f>
        <v>768: Current Message -&gt; operators and operands out of sequence</v>
      </c>
      <c r="R36" s="46" t="str">
        <f>IF(B36="","",RTD("cqg.rtd", ,"ContractData",B36, "Y_COI",, "T"))</f>
        <v>768: Current Message -&gt; operators and operands out of sequence</v>
      </c>
      <c r="S36" s="106" t="e">
        <f>IF(B36="","",IF(LEFT(B36,1)="F",C36*1,C36*RTD("cqg.rtd", ,"ContractData",B36, "DElta",, "T")))</f>
        <v>#VALUE!</v>
      </c>
      <c r="T36" s="43" t="str">
        <f>IF(B36="","",RTD("cqg.rtd", ,"ContractData",B36, "GAmma",, "T"))</f>
        <v>768: Current Message -&gt; operators and operands out of sequence</v>
      </c>
      <c r="U36" s="43" t="str">
        <f>IF(B36="","",RTD("cqg.rtd", ,"ContractData",B36, "ImpliedVolatility",, "T"))</f>
        <v>768: Current Message -&gt; operators and operands out of sequence</v>
      </c>
      <c r="V36" s="43" t="str">
        <f>IF(B36="","",RTD("cqg.rtd", ,"ContractData",B36, "THeta",, "T"))</f>
        <v>768: Current Message -&gt; operators and operands out of sequence</v>
      </c>
      <c r="W36" s="59" t="str">
        <f>IF(B36="","",RTD("cqg.rtd", ,"ContractData",B36, "VEga",, "T"))</f>
        <v>768: Current Message -&gt; operators and operands out of sequence</v>
      </c>
      <c r="X36" s="105" t="str">
        <f ca="1">IF(B36="","",IF(LEFT(B36,1)="F",RTD("cqg.rtd", ,"ContractData", B36, "ExpirationDate",, "T")-TODAY(),RTD("cqg.rtd", ,"ContractData",B36, "OptionDaysToExp",, "T")))</f>
        <v>768: Current Message -&gt; operators and operands out of sequence</v>
      </c>
    </row>
    <row r="37" spans="1:24" x14ac:dyDescent="0.3">
      <c r="A37" s="38">
        <v>31</v>
      </c>
      <c r="B37" s="47" t="str">
        <f>_xll.CQGOpenPositions($C$4,"Contract",$A37,,$C$3)</f>
        <v>No Account name or FCM Account ID provided</v>
      </c>
      <c r="C37" s="47" t="str">
        <f>_xll.CQGOpenPositions($C$4,"Quantity",$A37,,$C$3)</f>
        <v>No Account name or FCM Account ID provided</v>
      </c>
      <c r="D37" s="47" t="str">
        <f>_xll.CQGOpenPositions($C$4,"Price",$A37,,$C$3)</f>
        <v>No Account name or FCM Account ID provided</v>
      </c>
      <c r="E37" s="47" t="str">
        <f>_xll.CQGOpenPositions($C$4,"TradeSide",$A37,,$C$3)</f>
        <v>No Account name or FCM Account ID provided</v>
      </c>
      <c r="F37" s="48" t="str">
        <f>_xll.CQGOpenPositions($C$4,"OTE",$A37,,$C$3)</f>
        <v>No Account name or FCM Account ID provided</v>
      </c>
      <c r="G37" s="48" t="str">
        <f>_xll.CQGOpenPositions($C$4,"MVO",$A37,,$C$3)</f>
        <v>No Account name or FCM Account ID provided</v>
      </c>
      <c r="H37" s="48" t="str">
        <f>_xll.CQGOpenPositions($C$4,"UPL",$A37,,$C$3)</f>
        <v>No Account name or FCM Account ID provided</v>
      </c>
      <c r="I37" s="59" t="str">
        <f>IF(B37="","",RTD("cqg.rtd", ,"ContractData",B37, "LastTradeToday",, "T"))</f>
        <v>768: Current Message -&gt; operators and operands out of sequence</v>
      </c>
      <c r="J37" s="63" t="str">
        <f>IF(B37="","",IF(I37="","",RTD("cqg.rtd", ,"ContractData",B37, "TMLastTrade",, "T")))</f>
        <v>768: Current Message -&gt; operators and operands out of sequence</v>
      </c>
      <c r="K37" s="61" t="str">
        <f>IF(B37="","",RTD("cqg.rtd", ,"ContractData",B37, "NetLastTradeToday",, "T"))</f>
        <v>768: Current Message -&gt; operators and operands out of sequence</v>
      </c>
      <c r="L37" s="43" t="str">
        <f>IF(B37="","",RTD("cqg.rtd", ,"ContractData",B37, "Settlement",, "T"))</f>
        <v>768: Current Message -&gt; operators and operands out of sequence</v>
      </c>
      <c r="M37" s="45" t="str">
        <f>IF(B37="","",RTD("cqg.rtd", ,"ContractData",B37, "MT_LastBidVolume",, "T"))</f>
        <v>768: Current Message -&gt; operators and operands out of sequence</v>
      </c>
      <c r="N37" s="43" t="str">
        <f>IF(B37="","",RTD("cqg.rtd", ,"ContractData",B37, "Bid",, "T"))</f>
        <v>768: Current Message -&gt; operators and operands out of sequence</v>
      </c>
      <c r="O37" s="43" t="str">
        <f>IF(B37="","",RTD("cqg.rtd", ,"ContractData",B37, "Ask",, "T"))</f>
        <v>768: Current Message -&gt; operators and operands out of sequence</v>
      </c>
      <c r="P37" s="45" t="str">
        <f>IF(B37="","",RTD("cqg.rtd", ,"ContractData",B37, "MT_LastAskVolume",, "T"))</f>
        <v>768: Current Message -&gt; operators and operands out of sequence</v>
      </c>
      <c r="Q37" s="46" t="str">
        <f>IF(B37="","",RTD("cqg.rtd", ,"ContractData",B37, "T_CVol",, "T"))</f>
        <v>768: Current Message -&gt; operators and operands out of sequence</v>
      </c>
      <c r="R37" s="46" t="str">
        <f>IF(B37="","",RTD("cqg.rtd", ,"ContractData",B37, "Y_COI",, "T"))</f>
        <v>768: Current Message -&gt; operators and operands out of sequence</v>
      </c>
      <c r="S37" s="106" t="e">
        <f>IF(B37="","",IF(LEFT(B37,1)="F",C37*1,C37*RTD("cqg.rtd", ,"ContractData",B37, "DElta",, "T")))</f>
        <v>#VALUE!</v>
      </c>
      <c r="T37" s="43" t="str">
        <f>IF(B37="","",RTD("cqg.rtd", ,"ContractData",B37, "GAmma",, "T"))</f>
        <v>768: Current Message -&gt; operators and operands out of sequence</v>
      </c>
      <c r="U37" s="43" t="str">
        <f>IF(B37="","",RTD("cqg.rtd", ,"ContractData",B37, "ImpliedVolatility",, "T"))</f>
        <v>768: Current Message -&gt; operators and operands out of sequence</v>
      </c>
      <c r="V37" s="43" t="str">
        <f>IF(B37="","",RTD("cqg.rtd", ,"ContractData",B37, "THeta",, "T"))</f>
        <v>768: Current Message -&gt; operators and operands out of sequence</v>
      </c>
      <c r="W37" s="59" t="str">
        <f>IF(B37="","",RTD("cqg.rtd", ,"ContractData",B37, "VEga",, "T"))</f>
        <v>768: Current Message -&gt; operators and operands out of sequence</v>
      </c>
      <c r="X37" s="105" t="str">
        <f ca="1">IF(B37="","",IF(LEFT(B37,1)="F",RTD("cqg.rtd", ,"ContractData", B37, "ExpirationDate",, "T")-TODAY(),RTD("cqg.rtd", ,"ContractData",B37, "OptionDaysToExp",, "T")))</f>
        <v>768: Current Message -&gt; operators and operands out of sequence</v>
      </c>
    </row>
    <row r="38" spans="1:24" x14ac:dyDescent="0.3">
      <c r="A38" s="38">
        <v>32</v>
      </c>
      <c r="B38" s="47" t="str">
        <f>_xll.CQGOpenPositions($C$4,"Contract",$A38,,$C$3)</f>
        <v>No Account name or FCM Account ID provided</v>
      </c>
      <c r="C38" s="47" t="str">
        <f>_xll.CQGOpenPositions($C$4,"Quantity",$A38,,$C$3)</f>
        <v>No Account name or FCM Account ID provided</v>
      </c>
      <c r="D38" s="47" t="str">
        <f>_xll.CQGOpenPositions($C$4,"Price",$A38,,$C$3)</f>
        <v>No Account name or FCM Account ID provided</v>
      </c>
      <c r="E38" s="47" t="str">
        <f>_xll.CQGOpenPositions($C$4,"TradeSide",$A38,,$C$3)</f>
        <v>No Account name or FCM Account ID provided</v>
      </c>
      <c r="F38" s="48" t="str">
        <f>_xll.CQGOpenPositions($C$4,"OTE",$A38,,$C$3)</f>
        <v>No Account name or FCM Account ID provided</v>
      </c>
      <c r="G38" s="48" t="str">
        <f>_xll.CQGOpenPositions($C$4,"MVO",$A38,,$C$3)</f>
        <v>No Account name or FCM Account ID provided</v>
      </c>
      <c r="H38" s="48" t="str">
        <f>_xll.CQGOpenPositions($C$4,"UPL",$A38,,$C$3)</f>
        <v>No Account name or FCM Account ID provided</v>
      </c>
      <c r="I38" s="59" t="str">
        <f>IF(B38="","",RTD("cqg.rtd", ,"ContractData",B38, "LastTradeToday",, "T"))</f>
        <v>768: Current Message -&gt; operators and operands out of sequence</v>
      </c>
      <c r="J38" s="63" t="str">
        <f>IF(B38="","",IF(I38="","",RTD("cqg.rtd", ,"ContractData",B38, "TMLastTrade",, "T")))</f>
        <v>768: Current Message -&gt; operators and operands out of sequence</v>
      </c>
      <c r="K38" s="61" t="str">
        <f>IF(B38="","",RTD("cqg.rtd", ,"ContractData",B38, "NetLastTradeToday",, "T"))</f>
        <v>768: Current Message -&gt; operators and operands out of sequence</v>
      </c>
      <c r="L38" s="43" t="str">
        <f>IF(B38="","",RTD("cqg.rtd", ,"ContractData",B38, "Settlement",, "T"))</f>
        <v>768: Current Message -&gt; operators and operands out of sequence</v>
      </c>
      <c r="M38" s="45" t="str">
        <f>IF(B38="","",RTD("cqg.rtd", ,"ContractData",B38, "MT_LastBidVolume",, "T"))</f>
        <v>768: Current Message -&gt; operators and operands out of sequence</v>
      </c>
      <c r="N38" s="43" t="str">
        <f>IF(B38="","",RTD("cqg.rtd", ,"ContractData",B38, "Bid",, "T"))</f>
        <v>768: Current Message -&gt; operators and operands out of sequence</v>
      </c>
      <c r="O38" s="43" t="str">
        <f>IF(B38="","",RTD("cqg.rtd", ,"ContractData",B38, "Ask",, "T"))</f>
        <v>768: Current Message -&gt; operators and operands out of sequence</v>
      </c>
      <c r="P38" s="45" t="str">
        <f>IF(B38="","",RTD("cqg.rtd", ,"ContractData",B38, "MT_LastAskVolume",, "T"))</f>
        <v>768: Current Message -&gt; operators and operands out of sequence</v>
      </c>
      <c r="Q38" s="46" t="str">
        <f>IF(B38="","",RTD("cqg.rtd", ,"ContractData",B38, "T_CVol",, "T"))</f>
        <v>768: Current Message -&gt; operators and operands out of sequence</v>
      </c>
      <c r="R38" s="46" t="str">
        <f>IF(B38="","",RTD("cqg.rtd", ,"ContractData",B38, "Y_COI",, "T"))</f>
        <v>768: Current Message -&gt; operators and operands out of sequence</v>
      </c>
      <c r="S38" s="106" t="e">
        <f>IF(B38="","",IF(LEFT(B38,1)="F",C38*1,C38*RTD("cqg.rtd", ,"ContractData",B38, "DElta",, "T")))</f>
        <v>#VALUE!</v>
      </c>
      <c r="T38" s="43" t="str">
        <f>IF(B38="","",RTD("cqg.rtd", ,"ContractData",B38, "GAmma",, "T"))</f>
        <v>768: Current Message -&gt; operators and operands out of sequence</v>
      </c>
      <c r="U38" s="43" t="str">
        <f>IF(B38="","",RTD("cqg.rtd", ,"ContractData",B38, "ImpliedVolatility",, "T"))</f>
        <v>768: Current Message -&gt; operators and operands out of sequence</v>
      </c>
      <c r="V38" s="43" t="str">
        <f>IF(B38="","",RTD("cqg.rtd", ,"ContractData",B38, "THeta",, "T"))</f>
        <v>768: Current Message -&gt; operators and operands out of sequence</v>
      </c>
      <c r="W38" s="59" t="str">
        <f>IF(B38="","",RTD("cqg.rtd", ,"ContractData",B38, "VEga",, "T"))</f>
        <v>768: Current Message -&gt; operators and operands out of sequence</v>
      </c>
      <c r="X38" s="105" t="str">
        <f ca="1">IF(B38="","",IF(LEFT(B38,1)="F",RTD("cqg.rtd", ,"ContractData", B38, "ExpirationDate",, "T")-TODAY(),RTD("cqg.rtd", ,"ContractData",B38, "OptionDaysToExp",, "T")))</f>
        <v>768: Current Message -&gt; operators and operands out of sequence</v>
      </c>
    </row>
    <row r="39" spans="1:24" x14ac:dyDescent="0.3">
      <c r="A39" s="38">
        <v>33</v>
      </c>
      <c r="B39" s="47" t="str">
        <f>_xll.CQGOpenPositions($C$4,"Contract",$A39,,$C$3)</f>
        <v>No Account name or FCM Account ID provided</v>
      </c>
      <c r="C39" s="47" t="str">
        <f>_xll.CQGOpenPositions($C$4,"Quantity",$A39,,$C$3)</f>
        <v>No Account name or FCM Account ID provided</v>
      </c>
      <c r="D39" s="47" t="str">
        <f>_xll.CQGOpenPositions($C$4,"Price",$A39,,$C$3)</f>
        <v>No Account name or FCM Account ID provided</v>
      </c>
      <c r="E39" s="47" t="str">
        <f>_xll.CQGOpenPositions($C$4,"TradeSide",$A39,,$C$3)</f>
        <v>No Account name or FCM Account ID provided</v>
      </c>
      <c r="F39" s="48" t="str">
        <f>_xll.CQGOpenPositions($C$4,"OTE",$A39,,$C$3)</f>
        <v>No Account name or FCM Account ID provided</v>
      </c>
      <c r="G39" s="48" t="str">
        <f>_xll.CQGOpenPositions($C$4,"MVO",$A39,,$C$3)</f>
        <v>No Account name or FCM Account ID provided</v>
      </c>
      <c r="H39" s="48" t="str">
        <f>_xll.CQGOpenPositions($C$4,"UPL",$A39,,$C$3)</f>
        <v>No Account name or FCM Account ID provided</v>
      </c>
      <c r="I39" s="59" t="str">
        <f>IF(B39="","",RTD("cqg.rtd", ,"ContractData",B39, "LastTradeToday",, "T"))</f>
        <v>768: Current Message -&gt; operators and operands out of sequence</v>
      </c>
      <c r="J39" s="63" t="str">
        <f>IF(B39="","",IF(I39="","",RTD("cqg.rtd", ,"ContractData",B39, "TMLastTrade",, "T")))</f>
        <v>768: Current Message -&gt; operators and operands out of sequence</v>
      </c>
      <c r="K39" s="61" t="str">
        <f>IF(B39="","",RTD("cqg.rtd", ,"ContractData",B39, "NetLastTradeToday",, "T"))</f>
        <v>768: Current Message -&gt; operators and operands out of sequence</v>
      </c>
      <c r="L39" s="43" t="str">
        <f>IF(B39="","",RTD("cqg.rtd", ,"ContractData",B39, "Settlement",, "T"))</f>
        <v>768: Current Message -&gt; operators and operands out of sequence</v>
      </c>
      <c r="M39" s="45" t="str">
        <f>IF(B39="","",RTD("cqg.rtd", ,"ContractData",B39, "MT_LastBidVolume",, "T"))</f>
        <v>768: Current Message -&gt; operators and operands out of sequence</v>
      </c>
      <c r="N39" s="43" t="str">
        <f>IF(B39="","",RTD("cqg.rtd", ,"ContractData",B39, "Bid",, "T"))</f>
        <v>768: Current Message -&gt; operators and operands out of sequence</v>
      </c>
      <c r="O39" s="43" t="str">
        <f>IF(B39="","",RTD("cqg.rtd", ,"ContractData",B39, "Ask",, "T"))</f>
        <v>768: Current Message -&gt; operators and operands out of sequence</v>
      </c>
      <c r="P39" s="45" t="str">
        <f>IF(B39="","",RTD("cqg.rtd", ,"ContractData",B39, "MT_LastAskVolume",, "T"))</f>
        <v>768: Current Message -&gt; operators and operands out of sequence</v>
      </c>
      <c r="Q39" s="46" t="str">
        <f>IF(B39="","",RTD("cqg.rtd", ,"ContractData",B39, "T_CVol",, "T"))</f>
        <v>768: Current Message -&gt; operators and operands out of sequence</v>
      </c>
      <c r="R39" s="46" t="str">
        <f>IF(B39="","",RTD("cqg.rtd", ,"ContractData",B39, "Y_COI",, "T"))</f>
        <v>768: Current Message -&gt; operators and operands out of sequence</v>
      </c>
      <c r="S39" s="106" t="e">
        <f>IF(B39="","",IF(LEFT(B39,1)="F",C39*1,C39*RTD("cqg.rtd", ,"ContractData",B39, "DElta",, "T")))</f>
        <v>#VALUE!</v>
      </c>
      <c r="T39" s="43" t="str">
        <f>IF(B39="","",RTD("cqg.rtd", ,"ContractData",B39, "GAmma",, "T"))</f>
        <v>768: Current Message -&gt; operators and operands out of sequence</v>
      </c>
      <c r="U39" s="43" t="str">
        <f>IF(B39="","",RTD("cqg.rtd", ,"ContractData",B39, "ImpliedVolatility",, "T"))</f>
        <v>768: Current Message -&gt; operators and operands out of sequence</v>
      </c>
      <c r="V39" s="43" t="str">
        <f>IF(B39="","",RTD("cqg.rtd", ,"ContractData",B39, "THeta",, "T"))</f>
        <v>768: Current Message -&gt; operators and operands out of sequence</v>
      </c>
      <c r="W39" s="59" t="str">
        <f>IF(B39="","",RTD("cqg.rtd", ,"ContractData",B39, "VEga",, "T"))</f>
        <v>768: Current Message -&gt; operators and operands out of sequence</v>
      </c>
      <c r="X39" s="105" t="str">
        <f ca="1">IF(B39="","",IF(LEFT(B39,1)="F",RTD("cqg.rtd", ,"ContractData", B39, "ExpirationDate",, "T")-TODAY(),RTD("cqg.rtd", ,"ContractData",B39, "OptionDaysToExp",, "T")))</f>
        <v>768: Current Message -&gt; operators and operands out of sequence</v>
      </c>
    </row>
    <row r="40" spans="1:24" x14ac:dyDescent="0.3">
      <c r="A40" s="38">
        <v>34</v>
      </c>
      <c r="B40" s="47" t="str">
        <f>_xll.CQGOpenPositions($C$4,"Contract",$A40,,$C$3)</f>
        <v>No Account name or FCM Account ID provided</v>
      </c>
      <c r="C40" s="47" t="str">
        <f>_xll.CQGOpenPositions($C$4,"Quantity",$A40,,$C$3)</f>
        <v>No Account name or FCM Account ID provided</v>
      </c>
      <c r="D40" s="47" t="str">
        <f>_xll.CQGOpenPositions($C$4,"Price",$A40,,$C$3)</f>
        <v>No Account name or FCM Account ID provided</v>
      </c>
      <c r="E40" s="47" t="str">
        <f>_xll.CQGOpenPositions($C$4,"TradeSide",$A40,,$C$3)</f>
        <v>No Account name or FCM Account ID provided</v>
      </c>
      <c r="F40" s="48" t="str">
        <f>_xll.CQGOpenPositions($C$4,"OTE",$A40,,$C$3)</f>
        <v>No Account name or FCM Account ID provided</v>
      </c>
      <c r="G40" s="48" t="str">
        <f>_xll.CQGOpenPositions($C$4,"MVO",$A40,,$C$3)</f>
        <v>No Account name or FCM Account ID provided</v>
      </c>
      <c r="H40" s="48" t="str">
        <f>_xll.CQGOpenPositions($C$4,"UPL",$A40,,$C$3)</f>
        <v>No Account name or FCM Account ID provided</v>
      </c>
      <c r="I40" s="59" t="str">
        <f>IF(B40="","",RTD("cqg.rtd", ,"ContractData",B40, "LastTradeToday",, "T"))</f>
        <v>768: Current Message -&gt; operators and operands out of sequence</v>
      </c>
      <c r="J40" s="63" t="str">
        <f>IF(B40="","",IF(I40="","",RTD("cqg.rtd", ,"ContractData",B40, "TMLastTrade",, "T")))</f>
        <v>768: Current Message -&gt; operators and operands out of sequence</v>
      </c>
      <c r="K40" s="61" t="str">
        <f>IF(B40="","",RTD("cqg.rtd", ,"ContractData",B40, "NetLastTradeToday",, "T"))</f>
        <v>768: Current Message -&gt; operators and operands out of sequence</v>
      </c>
      <c r="L40" s="43" t="str">
        <f>IF(B40="","",RTD("cqg.rtd", ,"ContractData",B40, "Settlement",, "T"))</f>
        <v>768: Current Message -&gt; operators and operands out of sequence</v>
      </c>
      <c r="M40" s="45" t="str">
        <f>IF(B40="","",RTD("cqg.rtd", ,"ContractData",B40, "MT_LastBidVolume",, "T"))</f>
        <v>768: Current Message -&gt; operators and operands out of sequence</v>
      </c>
      <c r="N40" s="43" t="str">
        <f>IF(B40="","",RTD("cqg.rtd", ,"ContractData",B40, "Bid",, "T"))</f>
        <v>768: Current Message -&gt; operators and operands out of sequence</v>
      </c>
      <c r="O40" s="43" t="str">
        <f>IF(B40="","",RTD("cqg.rtd", ,"ContractData",B40, "Ask",, "T"))</f>
        <v>768: Current Message -&gt; operators and operands out of sequence</v>
      </c>
      <c r="P40" s="45" t="str">
        <f>IF(B40="","",RTD("cqg.rtd", ,"ContractData",B40, "MT_LastAskVolume",, "T"))</f>
        <v>768: Current Message -&gt; operators and operands out of sequence</v>
      </c>
      <c r="Q40" s="46" t="str">
        <f>IF(B40="","",RTD("cqg.rtd", ,"ContractData",B40, "T_CVol",, "T"))</f>
        <v>768: Current Message -&gt; operators and operands out of sequence</v>
      </c>
      <c r="R40" s="46" t="str">
        <f>IF(B40="","",RTD("cqg.rtd", ,"ContractData",B40, "Y_COI",, "T"))</f>
        <v>768: Current Message -&gt; operators and operands out of sequence</v>
      </c>
      <c r="S40" s="106" t="e">
        <f>IF(B40="","",IF(LEFT(B40,1)="F",C40*1,C40*RTD("cqg.rtd", ,"ContractData",B40, "DElta",, "T")))</f>
        <v>#VALUE!</v>
      </c>
      <c r="T40" s="43" t="str">
        <f>IF(B40="","",RTD("cqg.rtd", ,"ContractData",B40, "GAmma",, "T"))</f>
        <v>768: Current Message -&gt; operators and operands out of sequence</v>
      </c>
      <c r="U40" s="43" t="str">
        <f>IF(B40="","",RTD("cqg.rtd", ,"ContractData",B40, "ImpliedVolatility",, "T"))</f>
        <v>768: Current Message -&gt; operators and operands out of sequence</v>
      </c>
      <c r="V40" s="43" t="str">
        <f>IF(B40="","",RTD("cqg.rtd", ,"ContractData",B40, "THeta",, "T"))</f>
        <v>768: Current Message -&gt; operators and operands out of sequence</v>
      </c>
      <c r="W40" s="59" t="str">
        <f>IF(B40="","",RTD("cqg.rtd", ,"ContractData",B40, "VEga",, "T"))</f>
        <v>768: Current Message -&gt; operators and operands out of sequence</v>
      </c>
      <c r="X40" s="105" t="str">
        <f ca="1">IF(B40="","",IF(LEFT(B40,1)="F",RTD("cqg.rtd", ,"ContractData", B40, "ExpirationDate",, "T")-TODAY(),RTD("cqg.rtd", ,"ContractData",B40, "OptionDaysToExp",, "T")))</f>
        <v>768: Current Message -&gt; operators and operands out of sequence</v>
      </c>
    </row>
    <row r="41" spans="1:24" x14ac:dyDescent="0.3">
      <c r="A41" s="38">
        <v>35</v>
      </c>
      <c r="B41" s="47" t="str">
        <f>_xll.CQGOpenPositions($C$4,"Contract",$A41,,$C$3)</f>
        <v>No Account name or FCM Account ID provided</v>
      </c>
      <c r="C41" s="47" t="str">
        <f>_xll.CQGOpenPositions($C$4,"Quantity",$A41,,$C$3)</f>
        <v>No Account name or FCM Account ID provided</v>
      </c>
      <c r="D41" s="47" t="str">
        <f>_xll.CQGOpenPositions($C$4,"Price",$A41,,$C$3)</f>
        <v>No Account name or FCM Account ID provided</v>
      </c>
      <c r="E41" s="47" t="str">
        <f>_xll.CQGOpenPositions($C$4,"TradeSide",$A41,,$C$3)</f>
        <v>No Account name or FCM Account ID provided</v>
      </c>
      <c r="F41" s="48" t="str">
        <f>_xll.CQGOpenPositions($C$4,"OTE",$A41,,$C$3)</f>
        <v>No Account name or FCM Account ID provided</v>
      </c>
      <c r="G41" s="48" t="str">
        <f>_xll.CQGOpenPositions($C$4,"MVO",$A41,,$C$3)</f>
        <v>No Account name or FCM Account ID provided</v>
      </c>
      <c r="H41" s="48" t="str">
        <f>_xll.CQGOpenPositions($C$4,"UPL",$A41,,$C$3)</f>
        <v>No Account name or FCM Account ID provided</v>
      </c>
      <c r="I41" s="59" t="str">
        <f>IF(B41="","",RTD("cqg.rtd", ,"ContractData",B41, "LastTradeToday",, "T"))</f>
        <v>768: Current Message -&gt; operators and operands out of sequence</v>
      </c>
      <c r="J41" s="63" t="str">
        <f>IF(B41="","",IF(I41="","",RTD("cqg.rtd", ,"ContractData",B41, "TMLastTrade",, "T")))</f>
        <v>768: Current Message -&gt; operators and operands out of sequence</v>
      </c>
      <c r="K41" s="61" t="str">
        <f>IF(B41="","",RTD("cqg.rtd", ,"ContractData",B41, "NetLastTradeToday",, "T"))</f>
        <v>768: Current Message -&gt; operators and operands out of sequence</v>
      </c>
      <c r="L41" s="43" t="str">
        <f>IF(B41="","",RTD("cqg.rtd", ,"ContractData",B41, "Settlement",, "T"))</f>
        <v>768: Current Message -&gt; operators and operands out of sequence</v>
      </c>
      <c r="M41" s="45" t="str">
        <f>IF(B41="","",RTD("cqg.rtd", ,"ContractData",B41, "MT_LastBidVolume",, "T"))</f>
        <v>768: Current Message -&gt; operators and operands out of sequence</v>
      </c>
      <c r="N41" s="43" t="str">
        <f>IF(B41="","",RTD("cqg.rtd", ,"ContractData",B41, "Bid",, "T"))</f>
        <v>768: Current Message -&gt; operators and operands out of sequence</v>
      </c>
      <c r="O41" s="43" t="str">
        <f>IF(B41="","",RTD("cqg.rtd", ,"ContractData",B41, "Ask",, "T"))</f>
        <v>768: Current Message -&gt; operators and operands out of sequence</v>
      </c>
      <c r="P41" s="45" t="str">
        <f>IF(B41="","",RTD("cqg.rtd", ,"ContractData",B41, "MT_LastAskVolume",, "T"))</f>
        <v>768: Current Message -&gt; operators and operands out of sequence</v>
      </c>
      <c r="Q41" s="46" t="str">
        <f>IF(B41="","",RTD("cqg.rtd", ,"ContractData",B41, "T_CVol",, "T"))</f>
        <v>768: Current Message -&gt; operators and operands out of sequence</v>
      </c>
      <c r="R41" s="46" t="str">
        <f>IF(B41="","",RTD("cqg.rtd", ,"ContractData",B41, "Y_COI",, "T"))</f>
        <v>768: Current Message -&gt; operators and operands out of sequence</v>
      </c>
      <c r="S41" s="106" t="e">
        <f>IF(B41="","",IF(LEFT(B41,1)="F",C41*1,C41*RTD("cqg.rtd", ,"ContractData",B41, "DElta",, "T")))</f>
        <v>#VALUE!</v>
      </c>
      <c r="T41" s="43" t="str">
        <f>IF(B41="","",RTD("cqg.rtd", ,"ContractData",B41, "GAmma",, "T"))</f>
        <v>768: Current Message -&gt; operators and operands out of sequence</v>
      </c>
      <c r="U41" s="43" t="str">
        <f>IF(B41="","",RTD("cqg.rtd", ,"ContractData",B41, "ImpliedVolatility",, "T"))</f>
        <v>768: Current Message -&gt; operators and operands out of sequence</v>
      </c>
      <c r="V41" s="43" t="str">
        <f>IF(B41="","",RTD("cqg.rtd", ,"ContractData",B41, "THeta",, "T"))</f>
        <v>768: Current Message -&gt; operators and operands out of sequence</v>
      </c>
      <c r="W41" s="59" t="str">
        <f>IF(B41="","",RTD("cqg.rtd", ,"ContractData",B41, "VEga",, "T"))</f>
        <v>768: Current Message -&gt; operators and operands out of sequence</v>
      </c>
      <c r="X41" s="105" t="str">
        <f ca="1">IF(B41="","",IF(LEFT(B41,1)="F",RTD("cqg.rtd", ,"ContractData", B41, "ExpirationDate",, "T")-TODAY(),RTD("cqg.rtd", ,"ContractData",B41, "OptionDaysToExp",, "T")))</f>
        <v>768: Current Message -&gt; operators and operands out of sequence</v>
      </c>
    </row>
    <row r="42" spans="1:24" x14ac:dyDescent="0.3">
      <c r="A42" s="38">
        <v>36</v>
      </c>
      <c r="B42" s="47" t="str">
        <f>_xll.CQGOpenPositions($C$4,"Contract",$A42,,$C$3)</f>
        <v>No Account name or FCM Account ID provided</v>
      </c>
      <c r="C42" s="47" t="str">
        <f>_xll.CQGOpenPositions($C$4,"Quantity",$A42,,$C$3)</f>
        <v>No Account name or FCM Account ID provided</v>
      </c>
      <c r="D42" s="47" t="str">
        <f>_xll.CQGOpenPositions($C$4,"Price",$A42,,$C$3)</f>
        <v>No Account name or FCM Account ID provided</v>
      </c>
      <c r="E42" s="47" t="str">
        <f>_xll.CQGOpenPositions($C$4,"TradeSide",$A42,,$C$3)</f>
        <v>No Account name or FCM Account ID provided</v>
      </c>
      <c r="F42" s="48" t="str">
        <f>_xll.CQGOpenPositions($C$4,"OTE",$A42,,$C$3)</f>
        <v>No Account name or FCM Account ID provided</v>
      </c>
      <c r="G42" s="48" t="str">
        <f>_xll.CQGOpenPositions($C$4,"MVO",$A42,,$C$3)</f>
        <v>No Account name or FCM Account ID provided</v>
      </c>
      <c r="H42" s="48" t="str">
        <f>_xll.CQGOpenPositions($C$4,"UPL",$A42,,$C$3)</f>
        <v>No Account name or FCM Account ID provided</v>
      </c>
      <c r="I42" s="59" t="str">
        <f>IF(B42="","",RTD("cqg.rtd", ,"ContractData",B42, "LastTradeToday",, "T"))</f>
        <v>768: Current Message -&gt; operators and operands out of sequence</v>
      </c>
      <c r="J42" s="63" t="str">
        <f>IF(B42="","",IF(I42="","",RTD("cqg.rtd", ,"ContractData",B42, "TMLastTrade",, "T")))</f>
        <v>768: Current Message -&gt; operators and operands out of sequence</v>
      </c>
      <c r="K42" s="61" t="str">
        <f>IF(B42="","",RTD("cqg.rtd", ,"ContractData",B42, "NetLastTradeToday",, "T"))</f>
        <v>768: Current Message -&gt; operators and operands out of sequence</v>
      </c>
      <c r="L42" s="43" t="str">
        <f>IF(B42="","",RTD("cqg.rtd", ,"ContractData",B42, "Settlement",, "T"))</f>
        <v>768: Current Message -&gt; operators and operands out of sequence</v>
      </c>
      <c r="M42" s="45" t="str">
        <f>IF(B42="","",RTD("cqg.rtd", ,"ContractData",B42, "MT_LastBidVolume",, "T"))</f>
        <v>768: Current Message -&gt; operators and operands out of sequence</v>
      </c>
      <c r="N42" s="43" t="str">
        <f>IF(B42="","",RTD("cqg.rtd", ,"ContractData",B42, "Bid",, "T"))</f>
        <v>768: Current Message -&gt; operators and operands out of sequence</v>
      </c>
      <c r="O42" s="43" t="str">
        <f>IF(B42="","",RTD("cqg.rtd", ,"ContractData",B42, "Ask",, "T"))</f>
        <v>768: Current Message -&gt; operators and operands out of sequence</v>
      </c>
      <c r="P42" s="45" t="str">
        <f>IF(B42="","",RTD("cqg.rtd", ,"ContractData",B42, "MT_LastAskVolume",, "T"))</f>
        <v>768: Current Message -&gt; operators and operands out of sequence</v>
      </c>
      <c r="Q42" s="46" t="str">
        <f>IF(B42="","",RTD("cqg.rtd", ,"ContractData",B42, "T_CVol",, "T"))</f>
        <v>768: Current Message -&gt; operators and operands out of sequence</v>
      </c>
      <c r="R42" s="46" t="str">
        <f>IF(B42="","",RTD("cqg.rtd", ,"ContractData",B42, "Y_COI",, "T"))</f>
        <v>768: Current Message -&gt; operators and operands out of sequence</v>
      </c>
      <c r="S42" s="106" t="e">
        <f>IF(B42="","",IF(LEFT(B42,1)="F",C42*1,C42*RTD("cqg.rtd", ,"ContractData",B42, "DElta",, "T")))</f>
        <v>#VALUE!</v>
      </c>
      <c r="T42" s="43" t="str">
        <f>IF(B42="","",RTD("cqg.rtd", ,"ContractData",B42, "GAmma",, "T"))</f>
        <v>768: Current Message -&gt; operators and operands out of sequence</v>
      </c>
      <c r="U42" s="43" t="str">
        <f>IF(B42="","",RTD("cqg.rtd", ,"ContractData",B42, "ImpliedVolatility",, "T"))</f>
        <v>768: Current Message -&gt; operators and operands out of sequence</v>
      </c>
      <c r="V42" s="43" t="str">
        <f>IF(B42="","",RTD("cqg.rtd", ,"ContractData",B42, "THeta",, "T"))</f>
        <v>768: Current Message -&gt; operators and operands out of sequence</v>
      </c>
      <c r="W42" s="59" t="str">
        <f>IF(B42="","",RTD("cqg.rtd", ,"ContractData",B42, "VEga",, "T"))</f>
        <v>768: Current Message -&gt; operators and operands out of sequence</v>
      </c>
      <c r="X42" s="105" t="str">
        <f ca="1">IF(B42="","",IF(LEFT(B42,1)="F",RTD("cqg.rtd", ,"ContractData", B42, "ExpirationDate",, "T")-TODAY(),RTD("cqg.rtd", ,"ContractData",B42, "OptionDaysToExp",, "T")))</f>
        <v>768: Current Message -&gt; operators and operands out of sequence</v>
      </c>
    </row>
    <row r="43" spans="1:24" x14ac:dyDescent="0.3">
      <c r="A43" s="38">
        <v>37</v>
      </c>
      <c r="B43" s="47" t="str">
        <f>_xll.CQGOpenPositions($C$4,"Contract",$A43,,$C$3)</f>
        <v>No Account name or FCM Account ID provided</v>
      </c>
      <c r="C43" s="47" t="str">
        <f>_xll.CQGOpenPositions($C$4,"Quantity",$A43,,$C$3)</f>
        <v>No Account name or FCM Account ID provided</v>
      </c>
      <c r="D43" s="47" t="str">
        <f>_xll.CQGOpenPositions($C$4,"Price",$A43,,$C$3)</f>
        <v>No Account name or FCM Account ID provided</v>
      </c>
      <c r="E43" s="47" t="str">
        <f>_xll.CQGOpenPositions($C$4,"TradeSide",$A43,,$C$3)</f>
        <v>No Account name or FCM Account ID provided</v>
      </c>
      <c r="F43" s="48" t="str">
        <f>_xll.CQGOpenPositions($C$4,"OTE",$A43,,$C$3)</f>
        <v>No Account name or FCM Account ID provided</v>
      </c>
      <c r="G43" s="48" t="str">
        <f>_xll.CQGOpenPositions($C$4,"MVO",$A43,,$C$3)</f>
        <v>No Account name or FCM Account ID provided</v>
      </c>
      <c r="H43" s="48" t="str">
        <f>_xll.CQGOpenPositions($C$4,"UPL",$A43,,$C$3)</f>
        <v>No Account name or FCM Account ID provided</v>
      </c>
      <c r="I43" s="59" t="str">
        <f>IF(B43="","",RTD("cqg.rtd", ,"ContractData",B43, "LastTradeToday",, "T"))</f>
        <v>768: Current Message -&gt; operators and operands out of sequence</v>
      </c>
      <c r="J43" s="63" t="str">
        <f>IF(B43="","",IF(I43="","",RTD("cqg.rtd", ,"ContractData",B43, "TMLastTrade",, "T")))</f>
        <v>768: Current Message -&gt; operators and operands out of sequence</v>
      </c>
      <c r="K43" s="61" t="str">
        <f>IF(B43="","",RTD("cqg.rtd", ,"ContractData",B43, "NetLastTradeToday",, "T"))</f>
        <v>768: Current Message -&gt; operators and operands out of sequence</v>
      </c>
      <c r="L43" s="43" t="str">
        <f>IF(B43="","",RTD("cqg.rtd", ,"ContractData",B43, "Settlement",, "T"))</f>
        <v>768: Current Message -&gt; operators and operands out of sequence</v>
      </c>
      <c r="M43" s="45" t="str">
        <f>IF(B43="","",RTD("cqg.rtd", ,"ContractData",B43, "MT_LastBidVolume",, "T"))</f>
        <v>768: Current Message -&gt; operators and operands out of sequence</v>
      </c>
      <c r="N43" s="43" t="str">
        <f>IF(B43="","",RTD("cqg.rtd", ,"ContractData",B43, "Bid",, "T"))</f>
        <v>768: Current Message -&gt; operators and operands out of sequence</v>
      </c>
      <c r="O43" s="43" t="str">
        <f>IF(B43="","",RTD("cqg.rtd", ,"ContractData",B43, "Ask",, "T"))</f>
        <v>768: Current Message -&gt; operators and operands out of sequence</v>
      </c>
      <c r="P43" s="45" t="str">
        <f>IF(B43="","",RTD("cqg.rtd", ,"ContractData",B43, "MT_LastAskVolume",, "T"))</f>
        <v>768: Current Message -&gt; operators and operands out of sequence</v>
      </c>
      <c r="Q43" s="46" t="str">
        <f>IF(B43="","",RTD("cqg.rtd", ,"ContractData",B43, "T_CVol",, "T"))</f>
        <v>768: Current Message -&gt; operators and operands out of sequence</v>
      </c>
      <c r="R43" s="46" t="str">
        <f>IF(B43="","",RTD("cqg.rtd", ,"ContractData",B43, "Y_COI",, "T"))</f>
        <v>768: Current Message -&gt; operators and operands out of sequence</v>
      </c>
      <c r="S43" s="106" t="e">
        <f>IF(B43="","",IF(LEFT(B43,1)="F",C43*1,C43*RTD("cqg.rtd", ,"ContractData",B43, "DElta",, "T")))</f>
        <v>#VALUE!</v>
      </c>
      <c r="T43" s="43" t="str">
        <f>IF(B43="","",RTD("cqg.rtd", ,"ContractData",B43, "GAmma",, "T"))</f>
        <v>768: Current Message -&gt; operators and operands out of sequence</v>
      </c>
      <c r="U43" s="43" t="str">
        <f>IF(B43="","",RTD("cqg.rtd", ,"ContractData",B43, "ImpliedVolatility",, "T"))</f>
        <v>768: Current Message -&gt; operators and operands out of sequence</v>
      </c>
      <c r="V43" s="43" t="str">
        <f>IF(B43="","",RTD("cqg.rtd", ,"ContractData",B43, "THeta",, "T"))</f>
        <v>768: Current Message -&gt; operators and operands out of sequence</v>
      </c>
      <c r="W43" s="59" t="str">
        <f>IF(B43="","",RTD("cqg.rtd", ,"ContractData",B43, "VEga",, "T"))</f>
        <v>768: Current Message -&gt; operators and operands out of sequence</v>
      </c>
      <c r="X43" s="105" t="str">
        <f ca="1">IF(B43="","",IF(LEFT(B43,1)="F",RTD("cqg.rtd", ,"ContractData", B43, "ExpirationDate",, "T")-TODAY(),RTD("cqg.rtd", ,"ContractData",B43, "OptionDaysToExp",, "T")))</f>
        <v>768: Current Message -&gt; operators and operands out of sequence</v>
      </c>
    </row>
    <row r="44" spans="1:24" x14ac:dyDescent="0.3">
      <c r="B44" s="64"/>
      <c r="C44" s="64"/>
      <c r="D44" s="64"/>
      <c r="E44" s="64"/>
      <c r="F44" s="65"/>
      <c r="G44" s="65"/>
      <c r="H44" s="65"/>
      <c r="I44" s="66"/>
      <c r="J44" s="67" t="str">
        <f>IF(B44="","",IF(I44="","",RTD("cqg.rtd", ,"ContractData",B44, "TMLastTrade",, "T")))</f>
        <v/>
      </c>
      <c r="K44" s="66"/>
      <c r="L44" s="66"/>
      <c r="M44" s="66"/>
      <c r="N44" s="66"/>
      <c r="O44" s="66"/>
      <c r="P44" s="66"/>
      <c r="Q44" s="68"/>
      <c r="R44" s="68"/>
      <c r="S44" s="106" t="str">
        <f>IF(B44="","",IF(LEFT(B44,1)="F",C44*1,C44*RTD("cqg.rtd", ,"ContractData",B44, "DElta",, "T")))</f>
        <v/>
      </c>
      <c r="T44" s="66"/>
      <c r="U44" s="66"/>
      <c r="V44" s="66"/>
      <c r="W44" s="66"/>
      <c r="X44" s="80"/>
    </row>
  </sheetData>
  <sheetProtection sheet="1" objects="1" scenarios="1" selectLockedCells="1"/>
  <mergeCells count="4">
    <mergeCell ref="V1:X2"/>
    <mergeCell ref="D1:U2"/>
    <mergeCell ref="N4:N5"/>
    <mergeCell ref="O4:O5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showGridLines="0" showRowColHeaders="0" topLeftCell="K1" workbookViewId="0">
      <selection activeCell="T3" sqref="T3"/>
    </sheetView>
  </sheetViews>
  <sheetFormatPr defaultRowHeight="17.25" x14ac:dyDescent="0.3"/>
  <cols>
    <col min="1" max="1" width="10.44140625" style="35" hidden="1" customWidth="1"/>
    <col min="2" max="2" width="6.77734375" style="35" hidden="1" customWidth="1"/>
    <col min="3" max="3" width="7.77734375" style="35" hidden="1" customWidth="1"/>
    <col min="4" max="4" width="15.33203125" style="35" hidden="1" customWidth="1"/>
    <col min="5" max="10" width="7.77734375" style="35" hidden="1" customWidth="1"/>
    <col min="11" max="11" width="18.44140625" style="36" customWidth="1"/>
    <col min="12" max="13" width="8.88671875" style="36"/>
    <col min="14" max="14" width="5.77734375" style="36" customWidth="1"/>
    <col min="15" max="15" width="9.44140625" style="37" bestFit="1" customWidth="1"/>
    <col min="16" max="16" width="11.21875" style="37" customWidth="1"/>
    <col min="17" max="17" width="9" style="37" bestFit="1" customWidth="1"/>
    <col min="18" max="32" width="8.88671875" style="36"/>
    <col min="33" max="33" width="5.77734375" style="36" customWidth="1"/>
    <col min="34" max="16384" width="8.88671875" style="35"/>
  </cols>
  <sheetData>
    <row r="1" spans="1:33" ht="17.25" customHeight="1" x14ac:dyDescent="0.3">
      <c r="A1" s="35" t="str">
        <f>T3</f>
        <v>CLE</v>
      </c>
      <c r="J1" s="84"/>
      <c r="K1" s="116" t="s">
        <v>31</v>
      </c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07">
        <f>RTD("cqg.rtd", ,"SystemInfo", "Linetime")</f>
        <v>44662.364386574074</v>
      </c>
      <c r="AF1" s="107"/>
      <c r="AG1" s="108"/>
    </row>
    <row r="2" spans="1:33" ht="17.25" customHeight="1" thickBot="1" x14ac:dyDescent="0.35">
      <c r="A2" s="35" t="str">
        <f>LEFT("F.US."&amp;X3,LEN(D2)-1)</f>
        <v>F.US.CLEK2</v>
      </c>
      <c r="D2" s="35" t="str">
        <f>"F.US."&amp;X3</f>
        <v>F.US.CLEK22</v>
      </c>
      <c r="K2" s="118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09"/>
      <c r="AF2" s="109"/>
      <c r="AG2" s="110"/>
    </row>
    <row r="3" spans="1:33" ht="17.25" customHeight="1" x14ac:dyDescent="0.3">
      <c r="K3" s="27" t="s">
        <v>1</v>
      </c>
      <c r="L3" s="122">
        <f>Main!C3</f>
        <v>0</v>
      </c>
      <c r="M3" s="123"/>
      <c r="N3" s="15"/>
      <c r="O3" s="29" t="s">
        <v>6</v>
      </c>
      <c r="P3" s="29" t="s">
        <v>7</v>
      </c>
      <c r="Q3" s="29" t="s">
        <v>8</v>
      </c>
      <c r="R3" s="60"/>
      <c r="S3" s="12" t="s">
        <v>30</v>
      </c>
      <c r="T3" s="85" t="s">
        <v>33</v>
      </c>
      <c r="U3" s="12"/>
      <c r="V3" s="124" t="s">
        <v>32</v>
      </c>
      <c r="W3" s="124"/>
      <c r="X3" s="103" t="str">
        <f>RTD("cqg.rtd", ,"ContractData", "C.US."&amp;T3, "OptionUndSymbol",, "T")</f>
        <v>CLEK22</v>
      </c>
      <c r="Y3" s="12"/>
      <c r="Z3" s="13"/>
      <c r="AA3" s="14"/>
      <c r="AB3" s="15" t="s">
        <v>17</v>
      </c>
      <c r="AC3" s="15" t="s">
        <v>28</v>
      </c>
      <c r="AD3" s="15" t="s">
        <v>18</v>
      </c>
      <c r="AE3" s="15" t="s">
        <v>19</v>
      </c>
      <c r="AF3" s="15" t="s">
        <v>20</v>
      </c>
      <c r="AG3" s="16"/>
    </row>
    <row r="4" spans="1:33" ht="17.25" customHeight="1" x14ac:dyDescent="0.3">
      <c r="K4" s="28" t="s">
        <v>0</v>
      </c>
      <c r="L4" s="120">
        <f>Main!C4</f>
        <v>0</v>
      </c>
      <c r="M4" s="121"/>
      <c r="N4" s="19" t="s">
        <v>10</v>
      </c>
      <c r="O4" s="30" t="s">
        <v>24</v>
      </c>
      <c r="P4" s="30" t="s">
        <v>24</v>
      </c>
      <c r="Q4" s="30" t="s">
        <v>24</v>
      </c>
      <c r="R4" s="19" t="s">
        <v>9</v>
      </c>
      <c r="S4" s="19" t="s">
        <v>11</v>
      </c>
      <c r="T4" s="19" t="s">
        <v>23</v>
      </c>
      <c r="U4" s="19" t="s">
        <v>29</v>
      </c>
      <c r="V4" s="19" t="s">
        <v>13</v>
      </c>
      <c r="W4" s="113" t="s">
        <v>26</v>
      </c>
      <c r="X4" s="113" t="s">
        <v>27</v>
      </c>
      <c r="Y4" s="19" t="s">
        <v>15</v>
      </c>
      <c r="Z4" s="20" t="s">
        <v>16</v>
      </c>
      <c r="AA4" s="20" t="s">
        <v>16</v>
      </c>
      <c r="AB4" s="19" t="s">
        <v>24</v>
      </c>
      <c r="AC4" s="19" t="s">
        <v>24</v>
      </c>
      <c r="AD4" s="19"/>
      <c r="AE4" s="19" t="s">
        <v>24</v>
      </c>
      <c r="AF4" s="19" t="s">
        <v>24</v>
      </c>
      <c r="AG4" s="21"/>
    </row>
    <row r="5" spans="1:33" ht="17.25" customHeight="1" thickBot="1" x14ac:dyDescent="0.35">
      <c r="A5" s="35" t="str">
        <f>LEFT("F.US."&amp;X3,LEN(D2)-1)</f>
        <v>F.US.CLEK2</v>
      </c>
      <c r="K5" s="31" t="s">
        <v>3</v>
      </c>
      <c r="L5" s="32" t="s">
        <v>4</v>
      </c>
      <c r="M5" s="32" t="s">
        <v>5</v>
      </c>
      <c r="N5" s="32" t="s">
        <v>25</v>
      </c>
      <c r="O5" s="33">
        <f>SUM(O6:O43)</f>
        <v>0</v>
      </c>
      <c r="P5" s="33">
        <f>SUM(P6:P43)</f>
        <v>0</v>
      </c>
      <c r="Q5" s="33">
        <f>SUM(Q6:Q43)</f>
        <v>0</v>
      </c>
      <c r="R5" s="32" t="s">
        <v>10</v>
      </c>
      <c r="S5" s="32" t="s">
        <v>12</v>
      </c>
      <c r="T5" s="32" t="s">
        <v>10</v>
      </c>
      <c r="U5" s="32"/>
      <c r="V5" s="32" t="s">
        <v>14</v>
      </c>
      <c r="W5" s="115"/>
      <c r="X5" s="115"/>
      <c r="Y5" s="32" t="s">
        <v>14</v>
      </c>
      <c r="Z5" s="34" t="s">
        <v>14</v>
      </c>
      <c r="AA5" s="34" t="s">
        <v>22</v>
      </c>
      <c r="AB5" s="32">
        <f>SUM(AB6:AB44)</f>
        <v>0</v>
      </c>
      <c r="AC5" s="32">
        <f>SUM(AC6:AC44)</f>
        <v>0</v>
      </c>
      <c r="AD5" s="32"/>
      <c r="AE5" s="32">
        <f>SUM(AE6:AE44)</f>
        <v>0</v>
      </c>
      <c r="AF5" s="32">
        <f>SUM(AF6:AF44)</f>
        <v>0</v>
      </c>
      <c r="AG5" s="26" t="s">
        <v>21</v>
      </c>
    </row>
    <row r="6" spans="1:33" ht="17.25" customHeight="1" x14ac:dyDescent="0.3">
      <c r="A6" s="35" t="str">
        <f>IFERROR(LEFT(Main!B6,FIND(2,Main!B6)-1),"")</f>
        <v/>
      </c>
      <c r="B6" s="35">
        <f>IF(IFERROR(FIND($T$3,A6),"")="",0.001,1)</f>
        <v>1E-3</v>
      </c>
      <c r="C6" s="35">
        <v>1</v>
      </c>
      <c r="D6" s="35" t="str">
        <f>Main!B6</f>
        <v>No Account name or FCM Account ID provided</v>
      </c>
      <c r="E6" s="35" t="str">
        <f>Main!C6</f>
        <v>No Account name or FCM Account ID provided</v>
      </c>
      <c r="F6" s="35" t="str">
        <f>Main!D6</f>
        <v>No Account name or FCM Account ID provided</v>
      </c>
      <c r="G6" s="35" t="str">
        <f>Main!E6</f>
        <v>No Account name or FCM Account ID provided</v>
      </c>
      <c r="H6" s="35" t="str">
        <f>Main!F6</f>
        <v>No Account name or FCM Account ID provided</v>
      </c>
      <c r="I6" s="35" t="str">
        <f>Main!G6</f>
        <v>No Account name or FCM Account ID provided</v>
      </c>
      <c r="J6" s="35" t="str">
        <f>Main!H6</f>
        <v>No Account name or FCM Account ID provided</v>
      </c>
      <c r="K6" s="91" t="str">
        <f>IFERROR(VLOOKUP(C6,$B$6:$D$48,3,FALSE),"")</f>
        <v/>
      </c>
      <c r="L6" s="88" t="str">
        <f>IFERROR(VLOOKUP(C6,$B$6:$J$43,4,FALSE),"")</f>
        <v/>
      </c>
      <c r="M6" s="49" t="str">
        <f>IFERROR(VLOOKUP(C6,$B$6:$J$43,5,FALSE),"")</f>
        <v/>
      </c>
      <c r="N6" s="49" t="str">
        <f>IFERROR(VLOOKUP(C6,$B$6:$J$43,6,FALSE),"")</f>
        <v/>
      </c>
      <c r="O6" s="50" t="str">
        <f t="shared" ref="O6:O43" si="0">IFERROR(VLOOKUP(C6,$B$6:$J$43,7,FALSE),"")</f>
        <v/>
      </c>
      <c r="P6" s="50" t="str">
        <f>IFERROR(VLOOKUP(C6,$B$6:$J$43,8,FALSE),"")</f>
        <v/>
      </c>
      <c r="Q6" s="50" t="str">
        <f>IFERROR(VLOOKUP(C6,$B$6:$J$43,9,FALSE),"")</f>
        <v/>
      </c>
      <c r="R6" s="49" t="str">
        <f>IF(K6="","",RTD("cqg.rtd", ,"ContractData",K6, "LastTradeToday",, "T"))</f>
        <v/>
      </c>
      <c r="S6" s="82" t="str">
        <f>IF(K6="","",IF(R6="","",RTD("cqg.rtd", ,"ContractData",K6, "TMLastTrade",, "T")))</f>
        <v/>
      </c>
      <c r="T6" s="51" t="str">
        <f>IF(K6="","",RTD("cqg.rtd", ,"ContractData",K6, "NetLastTradeToday",, "T"))</f>
        <v/>
      </c>
      <c r="U6" s="49" t="str">
        <f>IF(K6="","",RTD("cqg.rtd", ,"ContractData",K6, "Settlement",, "T"))</f>
        <v/>
      </c>
      <c r="V6" s="52" t="str">
        <f>IF(K6="","",RTD("cqg.rtd", ,"ContractData",K6, "MT_LastBidVolume",, "T"))</f>
        <v/>
      </c>
      <c r="W6" s="53" t="str">
        <f>IF(K6="","",RTD("cqg.rtd", ,"ContractData",K6, "Bid",, "T"))</f>
        <v/>
      </c>
      <c r="X6" s="53" t="str">
        <f>IF(K6="","",RTD("cqg.rtd", ,"ContractData",K6, "Ask",, "T"))</f>
        <v/>
      </c>
      <c r="Y6" s="52" t="str">
        <f>IF(K6="","",RTD("cqg.rtd", ,"ContractData",K6, "MT_LastAskVolume",, "T"))</f>
        <v/>
      </c>
      <c r="Z6" s="54" t="str">
        <f>IF(K6="","",RTD("cqg.rtd", ,"ContractData",K6, "T_CVol",, "T"))</f>
        <v/>
      </c>
      <c r="AA6" s="54" t="str">
        <f>IF(K6="","",RTD("cqg.rtd", ,"ContractData",K6, "Y_COI",, "T"))</f>
        <v/>
      </c>
      <c r="AB6" s="53" t="str">
        <f>IF(K6="","",IF(LEFT(K6,1)="F",L6*1,L6*RTD("cqg.rtd", ,"ContractData",K6, "DElta",, "T")))</f>
        <v/>
      </c>
      <c r="AC6" s="53" t="str">
        <f>IF(K6="","",RTD("cqg.rtd", ,"ContractData",K6, "GAmma",, "T"))</f>
        <v/>
      </c>
      <c r="AD6" s="53" t="str">
        <f>IF(K6="","",RTD("cqg.rtd", ,"ContractData",K6, "ImpliedVolatility",, "T"))</f>
        <v/>
      </c>
      <c r="AE6" s="53" t="str">
        <f>IF(K6="","",RTD("cqg.rtd", ,"ContractData",K6, "THeta",, "T"))</f>
        <v/>
      </c>
      <c r="AF6" s="53" t="str">
        <f>IF(K6="","",RTD("cqg.rtd", ,"ContractData",K6, "VEga",, "T"))</f>
        <v/>
      </c>
      <c r="AG6" s="55" t="str">
        <f ca="1">IF(K6="","",IF(LEFT(K6,1)="F",RTD("cqg.rtd", ,"ContractData", K6, "ExpirationDate",, "T")-TODAY(),RTD("cqg.rtd", ,"ContractData",K6, "OptionDaysToExp",, "T")))</f>
        <v/>
      </c>
    </row>
    <row r="7" spans="1:33" ht="17.25" customHeight="1" x14ac:dyDescent="0.3">
      <c r="A7" s="35" t="str">
        <f>IFERROR(LEFT(Main!B7,FIND(2,Main!B7)-1),"")</f>
        <v/>
      </c>
      <c r="B7" s="35">
        <f>IF(OR(IFERROR(FIND($A$5,A7),0),IFERROR(FIND($A$1,A7),0)),INT(B6)+1,B6+0.001)</f>
        <v>2E-3</v>
      </c>
      <c r="C7" s="35">
        <f>C6+1</f>
        <v>2</v>
      </c>
      <c r="D7" s="35" t="str">
        <f>Main!B7</f>
        <v>No Account name or FCM Account ID provided</v>
      </c>
      <c r="E7" s="35" t="str">
        <f>Main!C7</f>
        <v>No Account name or FCM Account ID provided</v>
      </c>
      <c r="F7" s="35" t="str">
        <f>Main!D7</f>
        <v>No Account name or FCM Account ID provided</v>
      </c>
      <c r="G7" s="35" t="str">
        <f>Main!E7</f>
        <v>No Account name or FCM Account ID provided</v>
      </c>
      <c r="H7" s="35" t="str">
        <f>Main!F7</f>
        <v>No Account name or FCM Account ID provided</v>
      </c>
      <c r="I7" s="35" t="str">
        <f>Main!G7</f>
        <v>No Account name or FCM Account ID provided</v>
      </c>
      <c r="J7" s="35" t="str">
        <f>Main!H7</f>
        <v>No Account name or FCM Account ID provided</v>
      </c>
      <c r="K7" s="91" t="str">
        <f>IFERROR(VLOOKUP(C7,$B$6:$D$48,3,FALSE),"")</f>
        <v/>
      </c>
      <c r="L7" s="89" t="str">
        <f t="shared" ref="L7:L42" si="1">IFERROR(VLOOKUP(C7,$B$6:$J$43,4,FALSE),"")</f>
        <v/>
      </c>
      <c r="M7" s="56" t="str">
        <f t="shared" ref="M7:M43" si="2">IFERROR(VLOOKUP(C7,$B$6:$J$43,5,FALSE),"")</f>
        <v/>
      </c>
      <c r="N7" s="56" t="str">
        <f t="shared" ref="N7:N43" si="3">IFERROR(VLOOKUP(C7,$B$6:$J$43,6,FALSE),"")</f>
        <v/>
      </c>
      <c r="O7" s="57" t="str">
        <f t="shared" si="0"/>
        <v/>
      </c>
      <c r="P7" s="57" t="str">
        <f t="shared" ref="P7:P43" si="4">IFERROR(VLOOKUP(C7,$B$6:$J$43,8,FALSE),"")</f>
        <v/>
      </c>
      <c r="Q7" s="57" t="str">
        <f t="shared" ref="Q7:Q43" si="5">IFERROR(VLOOKUP(C7,$B$6:$J$43,9,FALSE),"")</f>
        <v/>
      </c>
      <c r="R7" s="56" t="str">
        <f>IF(K7="","",RTD("cqg.rtd", ,"ContractData",K7, "LastTradeToday",, "T"))</f>
        <v/>
      </c>
      <c r="S7" s="83" t="str">
        <f>IF(K7="","",IF(R7="","",RTD("cqg.rtd", ,"ContractData",K7, "TMLastTrade",, "T")))</f>
        <v/>
      </c>
      <c r="T7" s="58" t="str">
        <f>IF(K7="","",RTD("cqg.rtd", ,"ContractData",K7, "NetLastTradeToday",, "T"))</f>
        <v/>
      </c>
      <c r="U7" s="56" t="str">
        <f>IF(K7="","",RTD("cqg.rtd", ,"ContractData",K7, "Settlement",, "T"))</f>
        <v/>
      </c>
      <c r="V7" s="45" t="str">
        <f>IF(K7="","",RTD("cqg.rtd", ,"ContractData",K7, "MT_LastBidVolume",, "T"))</f>
        <v/>
      </c>
      <c r="W7" s="43" t="str">
        <f>IF(K7="","",RTD("cqg.rtd", ,"ContractData",K7, "Bid",, "T"))</f>
        <v/>
      </c>
      <c r="X7" s="43" t="str">
        <f>IF(K7="","",RTD("cqg.rtd", ,"ContractData",K7, "Ask",, "T"))</f>
        <v/>
      </c>
      <c r="Y7" s="45" t="str">
        <f>IF(K7="","",RTD("cqg.rtd", ,"ContractData",K7, "MT_LastAskVolume",, "T"))</f>
        <v/>
      </c>
      <c r="Z7" s="46" t="str">
        <f>IF(K7="","",RTD("cqg.rtd", ,"ContractData",K7, "T_CVol",, "T"))</f>
        <v/>
      </c>
      <c r="AA7" s="46" t="str">
        <f>IF(K7="","",RTD("cqg.rtd", ,"ContractData",K7, "Y_COI",, "T"))</f>
        <v/>
      </c>
      <c r="AB7" s="43" t="str">
        <f>IF(K7="","",IF(LEFT(K7,1)="F",L7*1,L7*RTD("cqg.rtd", ,"ContractData",K7, "DElta",, "T")))</f>
        <v/>
      </c>
      <c r="AC7" s="43" t="str">
        <f>IF(K7="","",RTD("cqg.rtd", ,"ContractData",K7, "GAmma",, "T"))</f>
        <v/>
      </c>
      <c r="AD7" s="43" t="str">
        <f>IF(K7="","",RTD("cqg.rtd", ,"ContractData",K7, "ImpliedVolatility",, "T"))</f>
        <v/>
      </c>
      <c r="AE7" s="43" t="str">
        <f>IF(K7="","",RTD("cqg.rtd", ,"ContractData",K7, "THeta",, "T"))</f>
        <v/>
      </c>
      <c r="AF7" s="43" t="str">
        <f>IF(K7="","",RTD("cqg.rtd", ,"ContractData",K7, "VEga",, "T"))</f>
        <v/>
      </c>
      <c r="AG7" s="43" t="str">
        <f ca="1">IF(K7="","",IF(LEFT(K7,1)="F",RTD("cqg.rtd", ,"ContractData", K7, "ExpirationDate",, "T")-TODAY(),RTD("cqg.rtd", ,"ContractData",K7, "OptionDaysToExp",, "T")))</f>
        <v/>
      </c>
    </row>
    <row r="8" spans="1:33" ht="17.25" customHeight="1" x14ac:dyDescent="0.3">
      <c r="A8" s="35" t="str">
        <f>IFERROR(LEFT(Main!B8,FIND(2,Main!B8)-1),"")</f>
        <v/>
      </c>
      <c r="B8" s="35">
        <f>IF(OR(IFERROR(FIND($A$5,A8),0),IFERROR(FIND($A$1,A8),0)),INT(B7)+1,B7+0.001)</f>
        <v>3.0000000000000001E-3</v>
      </c>
      <c r="C8" s="35">
        <f t="shared" ref="C8:C43" si="6">C7+1</f>
        <v>3</v>
      </c>
      <c r="D8" s="35" t="str">
        <f>Main!B8</f>
        <v>No Account name or FCM Account ID provided</v>
      </c>
      <c r="E8" s="35" t="str">
        <f>Main!C8</f>
        <v>No Account name or FCM Account ID provided</v>
      </c>
      <c r="F8" s="35" t="str">
        <f>Main!D8</f>
        <v>No Account name or FCM Account ID provided</v>
      </c>
      <c r="G8" s="35" t="str">
        <f>Main!E8</f>
        <v>No Account name or FCM Account ID provided</v>
      </c>
      <c r="H8" s="35" t="str">
        <f>Main!F8</f>
        <v>No Account name or FCM Account ID provided</v>
      </c>
      <c r="I8" s="35" t="str">
        <f>Main!G8</f>
        <v>No Account name or FCM Account ID provided</v>
      </c>
      <c r="J8" s="35" t="str">
        <f>Main!H8</f>
        <v>No Account name or FCM Account ID provided</v>
      </c>
      <c r="K8" s="91" t="str">
        <f t="shared" ref="K8:K42" si="7">IFERROR(VLOOKUP(C8,$B$6:$D$48,3,FALSE),"")</f>
        <v/>
      </c>
      <c r="L8" s="89" t="str">
        <f t="shared" si="1"/>
        <v/>
      </c>
      <c r="M8" s="56" t="str">
        <f t="shared" si="2"/>
        <v/>
      </c>
      <c r="N8" s="56" t="str">
        <f t="shared" si="3"/>
        <v/>
      </c>
      <c r="O8" s="57" t="str">
        <f t="shared" si="0"/>
        <v/>
      </c>
      <c r="P8" s="57" t="str">
        <f t="shared" si="4"/>
        <v/>
      </c>
      <c r="Q8" s="57" t="str">
        <f t="shared" si="5"/>
        <v/>
      </c>
      <c r="R8" s="56" t="str">
        <f>IF(K8="","",RTD("cqg.rtd", ,"ContractData",K8, "LastTradeToday",, "T"))</f>
        <v/>
      </c>
      <c r="S8" s="83" t="str">
        <f>IF(K8="","",IF(R8="","",RTD("cqg.rtd", ,"ContractData",K8, "TMLastTrade",, "T")))</f>
        <v/>
      </c>
      <c r="T8" s="58" t="str">
        <f>IF(K8="","",RTD("cqg.rtd", ,"ContractData",K8, "NetLastTradeToday",, "T"))</f>
        <v/>
      </c>
      <c r="U8" s="56" t="str">
        <f>IF(K8="","",RTD("cqg.rtd", ,"ContractData",K8, "Settlement",, "T"))</f>
        <v/>
      </c>
      <c r="V8" s="45" t="str">
        <f>IF(K8="","",RTD("cqg.rtd", ,"ContractData",K8, "MT_LastBidVolume",, "T"))</f>
        <v/>
      </c>
      <c r="W8" s="43" t="str">
        <f>IF(K8="","",RTD("cqg.rtd", ,"ContractData",K8, "Bid",, "T"))</f>
        <v/>
      </c>
      <c r="X8" s="43" t="str">
        <f>IF(K8="","",RTD("cqg.rtd", ,"ContractData",K8, "Ask",, "T"))</f>
        <v/>
      </c>
      <c r="Y8" s="45" t="str">
        <f>IF(K8="","",RTD("cqg.rtd", ,"ContractData",K8, "MT_LastAskVolume",, "T"))</f>
        <v/>
      </c>
      <c r="Z8" s="46" t="str">
        <f>IF(K8="","",RTD("cqg.rtd", ,"ContractData",K8, "T_CVol",, "T"))</f>
        <v/>
      </c>
      <c r="AA8" s="46" t="str">
        <f>IF(K8="","",RTD("cqg.rtd", ,"ContractData",K8, "Y_COI",, "T"))</f>
        <v/>
      </c>
      <c r="AB8" s="43" t="str">
        <f>IF(K8="","",IF(LEFT(K8,1)="F",L8*1,L8*RTD("cqg.rtd", ,"ContractData",K8, "DElta",, "T")))</f>
        <v/>
      </c>
      <c r="AC8" s="43" t="str">
        <f>IF(K8="","",RTD("cqg.rtd", ,"ContractData",K8, "GAmma",, "T"))</f>
        <v/>
      </c>
      <c r="AD8" s="43" t="str">
        <f>IF(K8="","",RTD("cqg.rtd", ,"ContractData",K8, "ImpliedVolatility",, "T"))</f>
        <v/>
      </c>
      <c r="AE8" s="43" t="str">
        <f>IF(K8="","",RTD("cqg.rtd", ,"ContractData",K8, "THeta",, "T"))</f>
        <v/>
      </c>
      <c r="AF8" s="43" t="str">
        <f>IF(K8="","",RTD("cqg.rtd", ,"ContractData",K8, "VEga",, "T"))</f>
        <v/>
      </c>
      <c r="AG8" s="43" t="str">
        <f ca="1">IF(K8="","",IF(LEFT(K8,1)="F",RTD("cqg.rtd", ,"ContractData", K8, "ExpirationDate",, "T")-TODAY(),RTD("cqg.rtd", ,"ContractData",K8, "OptionDaysToExp",, "T")))</f>
        <v/>
      </c>
    </row>
    <row r="9" spans="1:33" ht="17.25" customHeight="1" x14ac:dyDescent="0.3">
      <c r="A9" s="35" t="str">
        <f>IFERROR(LEFT(Main!B9,FIND(2,Main!B9)-1),"")</f>
        <v/>
      </c>
      <c r="B9" s="35">
        <f t="shared" ref="B9:B43" si="8">IF(OR(IFERROR(FIND($A$5,A9),0),IFERROR(FIND($A$1,A9),0)),INT(B8)+1,B8+0.001)</f>
        <v>4.0000000000000001E-3</v>
      </c>
      <c r="C9" s="35">
        <f t="shared" si="6"/>
        <v>4</v>
      </c>
      <c r="D9" s="35" t="str">
        <f>Main!B9</f>
        <v>No Account name or FCM Account ID provided</v>
      </c>
      <c r="E9" s="35" t="str">
        <f>Main!C9</f>
        <v>No Account name or FCM Account ID provided</v>
      </c>
      <c r="F9" s="35" t="str">
        <f>Main!D9</f>
        <v>No Account name or FCM Account ID provided</v>
      </c>
      <c r="G9" s="35" t="str">
        <f>Main!E9</f>
        <v>No Account name or FCM Account ID provided</v>
      </c>
      <c r="H9" s="35" t="str">
        <f>Main!F9</f>
        <v>No Account name or FCM Account ID provided</v>
      </c>
      <c r="I9" s="35" t="str">
        <f>Main!G9</f>
        <v>No Account name or FCM Account ID provided</v>
      </c>
      <c r="J9" s="35" t="str">
        <f>Main!H9</f>
        <v>No Account name or FCM Account ID provided</v>
      </c>
      <c r="K9" s="91" t="str">
        <f t="shared" si="7"/>
        <v/>
      </c>
      <c r="L9" s="89" t="str">
        <f t="shared" si="1"/>
        <v/>
      </c>
      <c r="M9" s="56" t="str">
        <f t="shared" si="2"/>
        <v/>
      </c>
      <c r="N9" s="56" t="str">
        <f t="shared" si="3"/>
        <v/>
      </c>
      <c r="O9" s="57" t="str">
        <f t="shared" si="0"/>
        <v/>
      </c>
      <c r="P9" s="57" t="str">
        <f t="shared" si="4"/>
        <v/>
      </c>
      <c r="Q9" s="57" t="str">
        <f t="shared" si="5"/>
        <v/>
      </c>
      <c r="R9" s="56" t="str">
        <f>IF(K9="","",RTD("cqg.rtd", ,"ContractData",K9, "LastTradeToday",, "T"))</f>
        <v/>
      </c>
      <c r="S9" s="83" t="str">
        <f>IF(K9="","",IF(R9="","",RTD("cqg.rtd", ,"ContractData",K9, "TMLastTrade",, "T")))</f>
        <v/>
      </c>
      <c r="T9" s="58" t="str">
        <f>IF(K9="","",RTD("cqg.rtd", ,"ContractData",K9, "NetLastTradeToday",, "T"))</f>
        <v/>
      </c>
      <c r="U9" s="56" t="str">
        <f>IF(K9="","",RTD("cqg.rtd", ,"ContractData",K9, "Settlement",, "T"))</f>
        <v/>
      </c>
      <c r="V9" s="45" t="str">
        <f>IF(K9="","",RTD("cqg.rtd", ,"ContractData",K9, "MT_LastBidVolume",, "T"))</f>
        <v/>
      </c>
      <c r="W9" s="43" t="str">
        <f>IF(K9="","",RTD("cqg.rtd", ,"ContractData",K9, "Bid",, "T"))</f>
        <v/>
      </c>
      <c r="X9" s="43" t="str">
        <f>IF(K9="","",RTD("cqg.rtd", ,"ContractData",K9, "Ask",, "T"))</f>
        <v/>
      </c>
      <c r="Y9" s="45" t="str">
        <f>IF(K9="","",RTD("cqg.rtd", ,"ContractData",K9, "MT_LastAskVolume",, "T"))</f>
        <v/>
      </c>
      <c r="Z9" s="46" t="str">
        <f>IF(K9="","",RTD("cqg.rtd", ,"ContractData",K9, "T_CVol",, "T"))</f>
        <v/>
      </c>
      <c r="AA9" s="46" t="str">
        <f>IF(K9="","",RTD("cqg.rtd", ,"ContractData",K9, "Y_COI",, "T"))</f>
        <v/>
      </c>
      <c r="AB9" s="43" t="str">
        <f>IF(K9="","",IF(LEFT(K9,1)="F",L9*1,L9*RTD("cqg.rtd", ,"ContractData",K9, "DElta",, "T")))</f>
        <v/>
      </c>
      <c r="AC9" s="43" t="str">
        <f>IF(K9="","",RTD("cqg.rtd", ,"ContractData",K9, "GAmma",, "T"))</f>
        <v/>
      </c>
      <c r="AD9" s="43" t="str">
        <f>IF(K9="","",RTD("cqg.rtd", ,"ContractData",K9, "ImpliedVolatility",, "T"))</f>
        <v/>
      </c>
      <c r="AE9" s="43" t="str">
        <f>IF(K9="","",RTD("cqg.rtd", ,"ContractData",K9, "THeta",, "T"))</f>
        <v/>
      </c>
      <c r="AF9" s="43" t="str">
        <f>IF(K9="","",RTD("cqg.rtd", ,"ContractData",K9, "VEga",, "T"))</f>
        <v/>
      </c>
      <c r="AG9" s="43" t="str">
        <f ca="1">IF(K9="","",IF(LEFT(K9,1)="F",RTD("cqg.rtd", ,"ContractData", K9, "ExpirationDate",, "T")-TODAY(),RTD("cqg.rtd", ,"ContractData",K9, "OptionDaysToExp",, "T")))</f>
        <v/>
      </c>
    </row>
    <row r="10" spans="1:33" ht="17.25" customHeight="1" x14ac:dyDescent="0.3">
      <c r="A10" s="35" t="str">
        <f>IFERROR(LEFT(Main!B10,FIND(2,Main!B10)-1),"")</f>
        <v/>
      </c>
      <c r="B10" s="35">
        <f t="shared" si="8"/>
        <v>5.0000000000000001E-3</v>
      </c>
      <c r="C10" s="35">
        <f t="shared" si="6"/>
        <v>5</v>
      </c>
      <c r="D10" s="35" t="str">
        <f>Main!B10</f>
        <v>No Account name or FCM Account ID provided</v>
      </c>
      <c r="E10" s="35" t="str">
        <f>Main!C10</f>
        <v>No Account name or FCM Account ID provided</v>
      </c>
      <c r="F10" s="35" t="str">
        <f>Main!D10</f>
        <v>No Account name or FCM Account ID provided</v>
      </c>
      <c r="G10" s="35" t="str">
        <f>Main!E10</f>
        <v>No Account name or FCM Account ID provided</v>
      </c>
      <c r="H10" s="35" t="str">
        <f>Main!F10</f>
        <v>No Account name or FCM Account ID provided</v>
      </c>
      <c r="I10" s="35" t="str">
        <f>Main!G10</f>
        <v>No Account name or FCM Account ID provided</v>
      </c>
      <c r="J10" s="35" t="str">
        <f>Main!H10</f>
        <v>No Account name or FCM Account ID provided</v>
      </c>
      <c r="K10" s="91" t="str">
        <f t="shared" si="7"/>
        <v/>
      </c>
      <c r="L10" s="89" t="str">
        <f t="shared" si="1"/>
        <v/>
      </c>
      <c r="M10" s="56" t="str">
        <f t="shared" si="2"/>
        <v/>
      </c>
      <c r="N10" s="56" t="str">
        <f t="shared" si="3"/>
        <v/>
      </c>
      <c r="O10" s="57" t="str">
        <f t="shared" si="0"/>
        <v/>
      </c>
      <c r="P10" s="57" t="str">
        <f t="shared" si="4"/>
        <v/>
      </c>
      <c r="Q10" s="57" t="str">
        <f t="shared" si="5"/>
        <v/>
      </c>
      <c r="R10" s="56" t="str">
        <f>IF(K10="","",RTD("cqg.rtd", ,"ContractData",K10, "LastTradeToday",, "T"))</f>
        <v/>
      </c>
      <c r="S10" s="83" t="str">
        <f>IF(K10="","",IF(R10="","",RTD("cqg.rtd", ,"ContractData",K10, "TMLastTrade",, "T")))</f>
        <v/>
      </c>
      <c r="T10" s="58" t="str">
        <f>IF(K10="","",RTD("cqg.rtd", ,"ContractData",K10, "NetLastTradeToday",, "T"))</f>
        <v/>
      </c>
      <c r="U10" s="56" t="str">
        <f>IF(K10="","",RTD("cqg.rtd", ,"ContractData",K10, "Settlement",, "T"))</f>
        <v/>
      </c>
      <c r="V10" s="45" t="str">
        <f>IF(K10="","",RTD("cqg.rtd", ,"ContractData",K10, "MT_LastBidVolume",, "T"))</f>
        <v/>
      </c>
      <c r="W10" s="43" t="str">
        <f>IF(K10="","",RTD("cqg.rtd", ,"ContractData",K10, "Bid",, "T"))</f>
        <v/>
      </c>
      <c r="X10" s="43" t="str">
        <f>IF(K10="","",RTD("cqg.rtd", ,"ContractData",K10, "Ask",, "T"))</f>
        <v/>
      </c>
      <c r="Y10" s="45" t="str">
        <f>IF(K10="","",RTD("cqg.rtd", ,"ContractData",K10, "MT_LastAskVolume",, "T"))</f>
        <v/>
      </c>
      <c r="Z10" s="46" t="str">
        <f>IF(K10="","",RTD("cqg.rtd", ,"ContractData",K10, "T_CVol",, "T"))</f>
        <v/>
      </c>
      <c r="AA10" s="46" t="str">
        <f>IF(K10="","",RTD("cqg.rtd", ,"ContractData",K10, "Y_COI",, "T"))</f>
        <v/>
      </c>
      <c r="AB10" s="43" t="str">
        <f>IF(K10="","",IF(LEFT(K10,1)="F",L10*1,L10*RTD("cqg.rtd", ,"ContractData",K10, "DElta",, "T")))</f>
        <v/>
      </c>
      <c r="AC10" s="43" t="str">
        <f>IF(K10="","",RTD("cqg.rtd", ,"ContractData",K10, "GAmma",, "T"))</f>
        <v/>
      </c>
      <c r="AD10" s="43" t="str">
        <f>IF(K10="","",RTD("cqg.rtd", ,"ContractData",K10, "ImpliedVolatility",, "T"))</f>
        <v/>
      </c>
      <c r="AE10" s="43" t="str">
        <f>IF(K10="","",RTD("cqg.rtd", ,"ContractData",K10, "THeta",, "T"))</f>
        <v/>
      </c>
      <c r="AF10" s="43" t="str">
        <f>IF(K10="","",RTD("cqg.rtd", ,"ContractData",K10, "VEga",, "T"))</f>
        <v/>
      </c>
      <c r="AG10" s="43" t="str">
        <f ca="1">IF(K10="","",IF(LEFT(K10,1)="F",RTD("cqg.rtd", ,"ContractData", K10, "ExpirationDate",, "T")-TODAY(),RTD("cqg.rtd", ,"ContractData",K10, "OptionDaysToExp",, "T")))</f>
        <v/>
      </c>
    </row>
    <row r="11" spans="1:33" ht="17.25" customHeight="1" x14ac:dyDescent="0.3">
      <c r="A11" s="35" t="str">
        <f>IFERROR(LEFT(Main!B11,FIND(2,Main!B11)-1),"")</f>
        <v/>
      </c>
      <c r="B11" s="35">
        <f t="shared" si="8"/>
        <v>6.0000000000000001E-3</v>
      </c>
      <c r="C11" s="35">
        <f t="shared" si="6"/>
        <v>6</v>
      </c>
      <c r="D11" s="35" t="str">
        <f>Main!B11</f>
        <v>No Account name or FCM Account ID provided</v>
      </c>
      <c r="E11" s="35" t="str">
        <f>Main!C11</f>
        <v>No Account name or FCM Account ID provided</v>
      </c>
      <c r="F11" s="35" t="str">
        <f>Main!D11</f>
        <v>No Account name or FCM Account ID provided</v>
      </c>
      <c r="G11" s="35" t="str">
        <f>Main!E11</f>
        <v>No Account name or FCM Account ID provided</v>
      </c>
      <c r="H11" s="35" t="str">
        <f>Main!F11</f>
        <v>No Account name or FCM Account ID provided</v>
      </c>
      <c r="I11" s="35" t="str">
        <f>Main!G11</f>
        <v>No Account name or FCM Account ID provided</v>
      </c>
      <c r="J11" s="35" t="str">
        <f>Main!H11</f>
        <v>No Account name or FCM Account ID provided</v>
      </c>
      <c r="K11" s="91" t="str">
        <f t="shared" si="7"/>
        <v/>
      </c>
      <c r="L11" s="89" t="str">
        <f t="shared" si="1"/>
        <v/>
      </c>
      <c r="M11" s="56" t="str">
        <f t="shared" si="2"/>
        <v/>
      </c>
      <c r="N11" s="56" t="str">
        <f t="shared" si="3"/>
        <v/>
      </c>
      <c r="O11" s="57" t="str">
        <f t="shared" si="0"/>
        <v/>
      </c>
      <c r="P11" s="57" t="str">
        <f t="shared" si="4"/>
        <v/>
      </c>
      <c r="Q11" s="57" t="str">
        <f t="shared" si="5"/>
        <v/>
      </c>
      <c r="R11" s="56" t="str">
        <f>IF(K11="","",RTD("cqg.rtd", ,"ContractData",K11, "LastTradeToday",, "T"))</f>
        <v/>
      </c>
      <c r="S11" s="83" t="str">
        <f>IF(K11="","",IF(R11="","",RTD("cqg.rtd", ,"ContractData",K11, "TMLastTrade",, "T")))</f>
        <v/>
      </c>
      <c r="T11" s="58" t="str">
        <f>IF(K11="","",RTD("cqg.rtd", ,"ContractData",K11, "NetLastTradeToday",, "T"))</f>
        <v/>
      </c>
      <c r="U11" s="56" t="str">
        <f>IF(K11="","",RTD("cqg.rtd", ,"ContractData",K11, "Settlement",, "T"))</f>
        <v/>
      </c>
      <c r="V11" s="45" t="str">
        <f>IF(K11="","",RTD("cqg.rtd", ,"ContractData",K11, "MT_LastBidVolume",, "T"))</f>
        <v/>
      </c>
      <c r="W11" s="43" t="str">
        <f>IF(K11="","",RTD("cqg.rtd", ,"ContractData",K11, "Bid",, "T"))</f>
        <v/>
      </c>
      <c r="X11" s="43" t="str">
        <f>IF(K11="","",RTD("cqg.rtd", ,"ContractData",K11, "Ask",, "T"))</f>
        <v/>
      </c>
      <c r="Y11" s="45" t="str">
        <f>IF(K11="","",RTD("cqg.rtd", ,"ContractData",K11, "MT_LastAskVolume",, "T"))</f>
        <v/>
      </c>
      <c r="Z11" s="46" t="str">
        <f>IF(K11="","",RTD("cqg.rtd", ,"ContractData",K11, "T_CVol",, "T"))</f>
        <v/>
      </c>
      <c r="AA11" s="46" t="str">
        <f>IF(K11="","",RTD("cqg.rtd", ,"ContractData",K11, "Y_COI",, "T"))</f>
        <v/>
      </c>
      <c r="AB11" s="43" t="str">
        <f>IF(K11="","",IF(LEFT(K11,1)="F",L11*1,L11*RTD("cqg.rtd", ,"ContractData",K11, "DElta",, "T")))</f>
        <v/>
      </c>
      <c r="AC11" s="43" t="str">
        <f>IF(K11="","",RTD("cqg.rtd", ,"ContractData",K11, "GAmma",, "T"))</f>
        <v/>
      </c>
      <c r="AD11" s="43" t="str">
        <f>IF(K11="","",RTD("cqg.rtd", ,"ContractData",K11, "ImpliedVolatility",, "T"))</f>
        <v/>
      </c>
      <c r="AE11" s="43" t="str">
        <f>IF(K11="","",RTD("cqg.rtd", ,"ContractData",K11, "THeta",, "T"))</f>
        <v/>
      </c>
      <c r="AF11" s="43" t="str">
        <f>IF(K11="","",RTD("cqg.rtd", ,"ContractData",K11, "VEga",, "T"))</f>
        <v/>
      </c>
      <c r="AG11" s="43" t="str">
        <f ca="1">IF(K11="","",IF(LEFT(K11,1)="F",RTD("cqg.rtd", ,"ContractData", K11, "ExpirationDate",, "T")-TODAY(),RTD("cqg.rtd", ,"ContractData",K11, "OptionDaysToExp",, "T")))</f>
        <v/>
      </c>
    </row>
    <row r="12" spans="1:33" ht="17.25" customHeight="1" x14ac:dyDescent="0.3">
      <c r="A12" s="35" t="str">
        <f>IFERROR(LEFT(Main!B12,FIND(2,Main!B12)-1),"")</f>
        <v/>
      </c>
      <c r="B12" s="35">
        <f t="shared" si="8"/>
        <v>7.0000000000000001E-3</v>
      </c>
      <c r="C12" s="35">
        <f t="shared" si="6"/>
        <v>7</v>
      </c>
      <c r="D12" s="35" t="str">
        <f>Main!B12</f>
        <v>No Account name or FCM Account ID provided</v>
      </c>
      <c r="E12" s="35" t="str">
        <f>Main!C12</f>
        <v>No Account name or FCM Account ID provided</v>
      </c>
      <c r="F12" s="35" t="str">
        <f>Main!D12</f>
        <v>No Account name or FCM Account ID provided</v>
      </c>
      <c r="G12" s="35" t="str">
        <f>Main!E12</f>
        <v>No Account name or FCM Account ID provided</v>
      </c>
      <c r="H12" s="35" t="str">
        <f>Main!F12</f>
        <v>No Account name or FCM Account ID provided</v>
      </c>
      <c r="I12" s="35" t="str">
        <f>Main!G12</f>
        <v>No Account name or FCM Account ID provided</v>
      </c>
      <c r="J12" s="35" t="str">
        <f>Main!H12</f>
        <v>No Account name or FCM Account ID provided</v>
      </c>
      <c r="K12" s="91" t="str">
        <f t="shared" si="7"/>
        <v/>
      </c>
      <c r="L12" s="89" t="str">
        <f t="shared" si="1"/>
        <v/>
      </c>
      <c r="M12" s="56" t="str">
        <f t="shared" si="2"/>
        <v/>
      </c>
      <c r="N12" s="56" t="str">
        <f t="shared" si="3"/>
        <v/>
      </c>
      <c r="O12" s="57" t="str">
        <f t="shared" si="0"/>
        <v/>
      </c>
      <c r="P12" s="57" t="str">
        <f t="shared" si="4"/>
        <v/>
      </c>
      <c r="Q12" s="57" t="str">
        <f t="shared" si="5"/>
        <v/>
      </c>
      <c r="R12" s="56" t="str">
        <f>IF(K12="","",RTD("cqg.rtd", ,"ContractData",K12, "LastTradeToday",, "T"))</f>
        <v/>
      </c>
      <c r="S12" s="83" t="str">
        <f>IF(K12="","",IF(R12="","",RTD("cqg.rtd", ,"ContractData",K12, "TMLastTrade",, "T")))</f>
        <v/>
      </c>
      <c r="T12" s="58" t="str">
        <f>IF(K12="","",RTD("cqg.rtd", ,"ContractData",K12, "NetLastTradeToday",, "T"))</f>
        <v/>
      </c>
      <c r="U12" s="56" t="str">
        <f>IF(K12="","",RTD("cqg.rtd", ,"ContractData",K12, "Settlement",, "T"))</f>
        <v/>
      </c>
      <c r="V12" s="45" t="str">
        <f>IF(K12="","",RTD("cqg.rtd", ,"ContractData",K12, "MT_LastBidVolume",, "T"))</f>
        <v/>
      </c>
      <c r="W12" s="43" t="str">
        <f>IF(K12="","",RTD("cqg.rtd", ,"ContractData",K12, "Bid",, "T"))</f>
        <v/>
      </c>
      <c r="X12" s="43" t="str">
        <f>IF(K12="","",RTD("cqg.rtd", ,"ContractData",K12, "Ask",, "T"))</f>
        <v/>
      </c>
      <c r="Y12" s="45" t="str">
        <f>IF(K12="","",RTD("cqg.rtd", ,"ContractData",K12, "MT_LastAskVolume",, "T"))</f>
        <v/>
      </c>
      <c r="Z12" s="46" t="str">
        <f>IF(K12="","",RTD("cqg.rtd", ,"ContractData",K12, "T_CVol",, "T"))</f>
        <v/>
      </c>
      <c r="AA12" s="46" t="str">
        <f>IF(K12="","",RTD("cqg.rtd", ,"ContractData",K12, "Y_COI",, "T"))</f>
        <v/>
      </c>
      <c r="AB12" s="43" t="str">
        <f>IF(K12="","",IF(LEFT(K12,1)="F",L12*1,L12*RTD("cqg.rtd", ,"ContractData",K12, "DElta",, "T")))</f>
        <v/>
      </c>
      <c r="AC12" s="43" t="str">
        <f>IF(K12="","",RTD("cqg.rtd", ,"ContractData",K12, "GAmma",, "T"))</f>
        <v/>
      </c>
      <c r="AD12" s="43" t="str">
        <f>IF(K12="","",RTD("cqg.rtd", ,"ContractData",K12, "ImpliedVolatility",, "T"))</f>
        <v/>
      </c>
      <c r="AE12" s="43" t="str">
        <f>IF(K12="","",RTD("cqg.rtd", ,"ContractData",K12, "THeta",, "T"))</f>
        <v/>
      </c>
      <c r="AF12" s="43" t="str">
        <f>IF(K12="","",RTD("cqg.rtd", ,"ContractData",K12, "VEga",, "T"))</f>
        <v/>
      </c>
      <c r="AG12" s="43" t="str">
        <f ca="1">IF(K12="","",IF(LEFT(K12,1)="F",RTD("cqg.rtd", ,"ContractData", K12, "ExpirationDate",, "T")-TODAY(),RTD("cqg.rtd", ,"ContractData",K12, "OptionDaysToExp",, "T")))</f>
        <v/>
      </c>
    </row>
    <row r="13" spans="1:33" ht="17.25" customHeight="1" x14ac:dyDescent="0.3">
      <c r="A13" s="35" t="str">
        <f>IFERROR(LEFT(Main!B13,FIND(2,Main!B13)-1),"")</f>
        <v/>
      </c>
      <c r="B13" s="35">
        <f t="shared" si="8"/>
        <v>8.0000000000000002E-3</v>
      </c>
      <c r="C13" s="35">
        <f t="shared" si="6"/>
        <v>8</v>
      </c>
      <c r="D13" s="35" t="str">
        <f>Main!B13</f>
        <v>No Account name or FCM Account ID provided</v>
      </c>
      <c r="E13" s="35" t="str">
        <f>Main!C13</f>
        <v>No Account name or FCM Account ID provided</v>
      </c>
      <c r="F13" s="35" t="str">
        <f>Main!D13</f>
        <v>No Account name or FCM Account ID provided</v>
      </c>
      <c r="G13" s="35" t="str">
        <f>Main!E13</f>
        <v>No Account name or FCM Account ID provided</v>
      </c>
      <c r="H13" s="35" t="str">
        <f>Main!F13</f>
        <v>No Account name or FCM Account ID provided</v>
      </c>
      <c r="I13" s="35" t="str">
        <f>Main!G13</f>
        <v>No Account name or FCM Account ID provided</v>
      </c>
      <c r="J13" s="35" t="str">
        <f>Main!H13</f>
        <v>No Account name or FCM Account ID provided</v>
      </c>
      <c r="K13" s="91" t="str">
        <f t="shared" si="7"/>
        <v/>
      </c>
      <c r="L13" s="89" t="str">
        <f t="shared" si="1"/>
        <v/>
      </c>
      <c r="M13" s="56" t="str">
        <f t="shared" si="2"/>
        <v/>
      </c>
      <c r="N13" s="56" t="str">
        <f t="shared" si="3"/>
        <v/>
      </c>
      <c r="O13" s="57" t="str">
        <f t="shared" si="0"/>
        <v/>
      </c>
      <c r="P13" s="57" t="str">
        <f t="shared" si="4"/>
        <v/>
      </c>
      <c r="Q13" s="57" t="str">
        <f t="shared" si="5"/>
        <v/>
      </c>
      <c r="R13" s="56" t="str">
        <f>IF(K13="","",RTD("cqg.rtd", ,"ContractData",K13, "LastTradeToday",, "T"))</f>
        <v/>
      </c>
      <c r="S13" s="83" t="str">
        <f>IF(K13="","",IF(R13="","",RTD("cqg.rtd", ,"ContractData",K13, "TMLastTrade",, "T")))</f>
        <v/>
      </c>
      <c r="T13" s="58" t="str">
        <f>IF(K13="","",RTD("cqg.rtd", ,"ContractData",K13, "NetLastTradeToday",, "T"))</f>
        <v/>
      </c>
      <c r="U13" s="56" t="str">
        <f>IF(K13="","",RTD("cqg.rtd", ,"ContractData",K13, "Settlement",, "T"))</f>
        <v/>
      </c>
      <c r="V13" s="45" t="str">
        <f>IF(K13="","",RTD("cqg.rtd", ,"ContractData",K13, "MT_LastBidVolume",, "T"))</f>
        <v/>
      </c>
      <c r="W13" s="43" t="str">
        <f>IF(K13="","",RTD("cqg.rtd", ,"ContractData",K13, "Bid",, "T"))</f>
        <v/>
      </c>
      <c r="X13" s="43" t="str">
        <f>IF(K13="","",RTD("cqg.rtd", ,"ContractData",K13, "Ask",, "T"))</f>
        <v/>
      </c>
      <c r="Y13" s="45" t="str">
        <f>IF(K13="","",RTD("cqg.rtd", ,"ContractData",K13, "MT_LastAskVolume",, "T"))</f>
        <v/>
      </c>
      <c r="Z13" s="46" t="str">
        <f>IF(K13="","",RTD("cqg.rtd", ,"ContractData",K13, "T_CVol",, "T"))</f>
        <v/>
      </c>
      <c r="AA13" s="46" t="str">
        <f>IF(K13="","",RTD("cqg.rtd", ,"ContractData",K13, "Y_COI",, "T"))</f>
        <v/>
      </c>
      <c r="AB13" s="43" t="str">
        <f>IF(K13="","",IF(LEFT(K13,1)="F",L13*1,L13*RTD("cqg.rtd", ,"ContractData",K13, "DElta",, "T")))</f>
        <v/>
      </c>
      <c r="AC13" s="43" t="str">
        <f>IF(K13="","",RTD("cqg.rtd", ,"ContractData",K13, "GAmma",, "T"))</f>
        <v/>
      </c>
      <c r="AD13" s="43" t="str">
        <f>IF(K13="","",RTD("cqg.rtd", ,"ContractData",K13, "ImpliedVolatility",, "T"))</f>
        <v/>
      </c>
      <c r="AE13" s="43" t="str">
        <f>IF(K13="","",RTD("cqg.rtd", ,"ContractData",K13, "THeta",, "T"))</f>
        <v/>
      </c>
      <c r="AF13" s="43" t="str">
        <f>IF(K13="","",RTD("cqg.rtd", ,"ContractData",K13, "VEga",, "T"))</f>
        <v/>
      </c>
      <c r="AG13" s="43" t="str">
        <f ca="1">IF(K13="","",IF(LEFT(K13,1)="F",RTD("cqg.rtd", ,"ContractData", K13, "ExpirationDate",, "T")-TODAY(),RTD("cqg.rtd", ,"ContractData",K13, "OptionDaysToExp",, "T")))</f>
        <v/>
      </c>
    </row>
    <row r="14" spans="1:33" ht="17.25" customHeight="1" x14ac:dyDescent="0.3">
      <c r="A14" s="35" t="str">
        <f>IFERROR(LEFT(Main!B14,FIND(2,Main!B14)-1),"")</f>
        <v/>
      </c>
      <c r="B14" s="35">
        <f t="shared" si="8"/>
        <v>9.0000000000000011E-3</v>
      </c>
      <c r="C14" s="35">
        <f t="shared" si="6"/>
        <v>9</v>
      </c>
      <c r="D14" s="35" t="str">
        <f>Main!B14</f>
        <v>No Account name or FCM Account ID provided</v>
      </c>
      <c r="E14" s="35" t="str">
        <f>Main!C14</f>
        <v>No Account name or FCM Account ID provided</v>
      </c>
      <c r="F14" s="35" t="str">
        <f>Main!D14</f>
        <v>No Account name or FCM Account ID provided</v>
      </c>
      <c r="G14" s="35" t="str">
        <f>Main!E14</f>
        <v>No Account name or FCM Account ID provided</v>
      </c>
      <c r="H14" s="35" t="str">
        <f>Main!F14</f>
        <v>No Account name or FCM Account ID provided</v>
      </c>
      <c r="I14" s="35" t="str">
        <f>Main!G14</f>
        <v>No Account name or FCM Account ID provided</v>
      </c>
      <c r="J14" s="35" t="str">
        <f>Main!H14</f>
        <v>No Account name or FCM Account ID provided</v>
      </c>
      <c r="K14" s="91" t="str">
        <f t="shared" si="7"/>
        <v/>
      </c>
      <c r="L14" s="89" t="str">
        <f t="shared" si="1"/>
        <v/>
      </c>
      <c r="M14" s="56" t="str">
        <f t="shared" si="2"/>
        <v/>
      </c>
      <c r="N14" s="56" t="str">
        <f t="shared" si="3"/>
        <v/>
      </c>
      <c r="O14" s="57" t="str">
        <f t="shared" si="0"/>
        <v/>
      </c>
      <c r="P14" s="57" t="str">
        <f t="shared" si="4"/>
        <v/>
      </c>
      <c r="Q14" s="57" t="str">
        <f t="shared" si="5"/>
        <v/>
      </c>
      <c r="R14" s="56" t="str">
        <f>IF(K14="","",RTD("cqg.rtd", ,"ContractData",K14, "LastTradeToday",, "T"))</f>
        <v/>
      </c>
      <c r="S14" s="83" t="str">
        <f>IF(K14="","",IF(R14="","",RTD("cqg.rtd", ,"ContractData",K14, "TMLastTrade",, "T")))</f>
        <v/>
      </c>
      <c r="T14" s="58" t="str">
        <f>IF(K14="","",RTD("cqg.rtd", ,"ContractData",K14, "NetLastTradeToday",, "T"))</f>
        <v/>
      </c>
      <c r="U14" s="56" t="str">
        <f>IF(K14="","",RTD("cqg.rtd", ,"ContractData",K14, "Settlement",, "T"))</f>
        <v/>
      </c>
      <c r="V14" s="45" t="str">
        <f>IF(K14="","",RTD("cqg.rtd", ,"ContractData",K14, "MT_LastBidVolume",, "T"))</f>
        <v/>
      </c>
      <c r="W14" s="43" t="str">
        <f>IF(K14="","",RTD("cqg.rtd", ,"ContractData",K14, "Bid",, "T"))</f>
        <v/>
      </c>
      <c r="X14" s="43" t="str">
        <f>IF(K14="","",RTD("cqg.rtd", ,"ContractData",K14, "Ask",, "T"))</f>
        <v/>
      </c>
      <c r="Y14" s="45" t="str">
        <f>IF(K14="","",RTD("cqg.rtd", ,"ContractData",K14, "MT_LastAskVolume",, "T"))</f>
        <v/>
      </c>
      <c r="Z14" s="46" t="str">
        <f>IF(K14="","",RTD("cqg.rtd", ,"ContractData",K14, "T_CVol",, "T"))</f>
        <v/>
      </c>
      <c r="AA14" s="46" t="str">
        <f>IF(K14="","",RTD("cqg.rtd", ,"ContractData",K14, "Y_COI",, "T"))</f>
        <v/>
      </c>
      <c r="AB14" s="43" t="str">
        <f>IF(K14="","",IF(LEFT(K14,1)="F",L14*1,L14*RTD("cqg.rtd", ,"ContractData",K14, "DElta",, "T")))</f>
        <v/>
      </c>
      <c r="AC14" s="43" t="str">
        <f>IF(K14="","",RTD("cqg.rtd", ,"ContractData",K14, "GAmma",, "T"))</f>
        <v/>
      </c>
      <c r="AD14" s="43" t="str">
        <f>IF(K14="","",RTD("cqg.rtd", ,"ContractData",K14, "ImpliedVolatility",, "T"))</f>
        <v/>
      </c>
      <c r="AE14" s="43" t="str">
        <f>IF(K14="","",RTD("cqg.rtd", ,"ContractData",K14, "THeta",, "T"))</f>
        <v/>
      </c>
      <c r="AF14" s="43" t="str">
        <f>IF(K14="","",RTD("cqg.rtd", ,"ContractData",K14, "VEga",, "T"))</f>
        <v/>
      </c>
      <c r="AG14" s="43" t="str">
        <f ca="1">IF(K14="","",IF(LEFT(K14,1)="F",RTD("cqg.rtd", ,"ContractData", K14, "ExpirationDate",, "T")-TODAY(),RTD("cqg.rtd", ,"ContractData",K14, "OptionDaysToExp",, "T")))</f>
        <v/>
      </c>
    </row>
    <row r="15" spans="1:33" ht="17.25" customHeight="1" x14ac:dyDescent="0.3">
      <c r="A15" s="35" t="str">
        <f>IFERROR(LEFT(Main!B15,FIND(2,Main!B15)-1),"")</f>
        <v/>
      </c>
      <c r="B15" s="35">
        <f t="shared" si="8"/>
        <v>1.0000000000000002E-2</v>
      </c>
      <c r="C15" s="35">
        <f t="shared" si="6"/>
        <v>10</v>
      </c>
      <c r="D15" s="35" t="str">
        <f>Main!B15</f>
        <v>No Account name or FCM Account ID provided</v>
      </c>
      <c r="E15" s="35" t="str">
        <f>Main!C15</f>
        <v>No Account name or FCM Account ID provided</v>
      </c>
      <c r="F15" s="35" t="str">
        <f>Main!D15</f>
        <v>No Account name or FCM Account ID provided</v>
      </c>
      <c r="G15" s="35" t="str">
        <f>Main!E15</f>
        <v>No Account name or FCM Account ID provided</v>
      </c>
      <c r="H15" s="35" t="str">
        <f>Main!F15</f>
        <v>No Account name or FCM Account ID provided</v>
      </c>
      <c r="I15" s="35" t="str">
        <f>Main!G15</f>
        <v>No Account name or FCM Account ID provided</v>
      </c>
      <c r="J15" s="35" t="str">
        <f>Main!H15</f>
        <v>No Account name or FCM Account ID provided</v>
      </c>
      <c r="K15" s="91" t="str">
        <f t="shared" si="7"/>
        <v/>
      </c>
      <c r="L15" s="89" t="str">
        <f t="shared" si="1"/>
        <v/>
      </c>
      <c r="M15" s="56" t="str">
        <f t="shared" si="2"/>
        <v/>
      </c>
      <c r="N15" s="56" t="str">
        <f t="shared" si="3"/>
        <v/>
      </c>
      <c r="O15" s="57" t="str">
        <f t="shared" si="0"/>
        <v/>
      </c>
      <c r="P15" s="57" t="str">
        <f t="shared" si="4"/>
        <v/>
      </c>
      <c r="Q15" s="57" t="str">
        <f t="shared" si="5"/>
        <v/>
      </c>
      <c r="R15" s="56" t="str">
        <f>IF(K15="","",RTD("cqg.rtd", ,"ContractData",K15, "LastTradeToday",, "T"))</f>
        <v/>
      </c>
      <c r="S15" s="83" t="str">
        <f>IF(K15="","",IF(R15="","",RTD("cqg.rtd", ,"ContractData",K15, "TMLastTrade",, "T")))</f>
        <v/>
      </c>
      <c r="T15" s="58" t="str">
        <f>IF(K15="","",RTD("cqg.rtd", ,"ContractData",K15, "NetLastTradeToday",, "T"))</f>
        <v/>
      </c>
      <c r="U15" s="56" t="str">
        <f>IF(K15="","",RTD("cqg.rtd", ,"ContractData",K15, "Settlement",, "T"))</f>
        <v/>
      </c>
      <c r="V15" s="45" t="str">
        <f>IF(K15="","",RTD("cqg.rtd", ,"ContractData",K15, "MT_LastBidVolume",, "T"))</f>
        <v/>
      </c>
      <c r="W15" s="43" t="str">
        <f>IF(K15="","",RTD("cqg.rtd", ,"ContractData",K15, "Bid",, "T"))</f>
        <v/>
      </c>
      <c r="X15" s="43" t="str">
        <f>IF(K15="","",RTD("cqg.rtd", ,"ContractData",K15, "Ask",, "T"))</f>
        <v/>
      </c>
      <c r="Y15" s="45" t="str">
        <f>IF(K15="","",RTD("cqg.rtd", ,"ContractData",K15, "MT_LastAskVolume",, "T"))</f>
        <v/>
      </c>
      <c r="Z15" s="46" t="str">
        <f>IF(K15="","",RTD("cqg.rtd", ,"ContractData",K15, "T_CVol",, "T"))</f>
        <v/>
      </c>
      <c r="AA15" s="46" t="str">
        <f>IF(K15="","",RTD("cqg.rtd", ,"ContractData",K15, "Y_COI",, "T"))</f>
        <v/>
      </c>
      <c r="AB15" s="43" t="str">
        <f>IF(K15="","",IF(LEFT(K15,1)="F",L15*1,L15*RTD("cqg.rtd", ,"ContractData",K15, "DElta",, "T")))</f>
        <v/>
      </c>
      <c r="AC15" s="43" t="str">
        <f>IF(K15="","",RTD("cqg.rtd", ,"ContractData",K15, "GAmma",, "T"))</f>
        <v/>
      </c>
      <c r="AD15" s="43" t="str">
        <f>IF(K15="","",RTD("cqg.rtd", ,"ContractData",K15, "ImpliedVolatility",, "T"))</f>
        <v/>
      </c>
      <c r="AE15" s="43" t="str">
        <f>IF(K15="","",RTD("cqg.rtd", ,"ContractData",K15, "THeta",, "T"))</f>
        <v/>
      </c>
      <c r="AF15" s="43" t="str">
        <f>IF(K15="","",RTD("cqg.rtd", ,"ContractData",K15, "VEga",, "T"))</f>
        <v/>
      </c>
      <c r="AG15" s="43" t="str">
        <f ca="1">IF(K15="","",IF(LEFT(K15,1)="F",RTD("cqg.rtd", ,"ContractData", K15, "ExpirationDate",, "T")-TODAY(),RTD("cqg.rtd", ,"ContractData",K15, "OptionDaysToExp",, "T")))</f>
        <v/>
      </c>
    </row>
    <row r="16" spans="1:33" ht="17.25" customHeight="1" x14ac:dyDescent="0.3">
      <c r="A16" s="35" t="str">
        <f>IFERROR(LEFT(Main!B16,FIND(2,Main!B16)-1),"")</f>
        <v/>
      </c>
      <c r="B16" s="35">
        <f t="shared" si="8"/>
        <v>1.1000000000000003E-2</v>
      </c>
      <c r="C16" s="35">
        <f t="shared" si="6"/>
        <v>11</v>
      </c>
      <c r="D16" s="35" t="str">
        <f>Main!B16</f>
        <v>No Account name or FCM Account ID provided</v>
      </c>
      <c r="E16" s="35" t="str">
        <f>Main!C16</f>
        <v>No Account name or FCM Account ID provided</v>
      </c>
      <c r="F16" s="35" t="str">
        <f>Main!D16</f>
        <v>No Account name or FCM Account ID provided</v>
      </c>
      <c r="G16" s="35" t="str">
        <f>Main!E16</f>
        <v>No Account name or FCM Account ID provided</v>
      </c>
      <c r="H16" s="35" t="str">
        <f>Main!F16</f>
        <v>No Account name or FCM Account ID provided</v>
      </c>
      <c r="I16" s="35" t="str">
        <f>Main!G16</f>
        <v>No Account name or FCM Account ID provided</v>
      </c>
      <c r="J16" s="35" t="str">
        <f>Main!H16</f>
        <v>No Account name or FCM Account ID provided</v>
      </c>
      <c r="K16" s="91" t="str">
        <f t="shared" si="7"/>
        <v/>
      </c>
      <c r="L16" s="89" t="str">
        <f t="shared" si="1"/>
        <v/>
      </c>
      <c r="M16" s="56" t="str">
        <f t="shared" si="2"/>
        <v/>
      </c>
      <c r="N16" s="56" t="str">
        <f t="shared" si="3"/>
        <v/>
      </c>
      <c r="O16" s="57" t="str">
        <f t="shared" si="0"/>
        <v/>
      </c>
      <c r="P16" s="57" t="str">
        <f t="shared" si="4"/>
        <v/>
      </c>
      <c r="Q16" s="57" t="str">
        <f t="shared" si="5"/>
        <v/>
      </c>
      <c r="R16" s="56" t="str">
        <f>IF(K16="","",RTD("cqg.rtd", ,"ContractData",K16, "LastTradeToday",, "T"))</f>
        <v/>
      </c>
      <c r="S16" s="83" t="str">
        <f>IF(K16="","",IF(R16="","",RTD("cqg.rtd", ,"ContractData",K16, "TMLastTrade",, "T")))</f>
        <v/>
      </c>
      <c r="T16" s="58" t="str">
        <f>IF(K16="","",RTD("cqg.rtd", ,"ContractData",K16, "NetLastTradeToday",, "T"))</f>
        <v/>
      </c>
      <c r="U16" s="56" t="str">
        <f>IF(K16="","",RTD("cqg.rtd", ,"ContractData",K16, "Settlement",, "T"))</f>
        <v/>
      </c>
      <c r="V16" s="45" t="str">
        <f>IF(K16="","",RTD("cqg.rtd", ,"ContractData",K16, "MT_LastBidVolume",, "T"))</f>
        <v/>
      </c>
      <c r="W16" s="43" t="str">
        <f>IF(K16="","",RTD("cqg.rtd", ,"ContractData",K16, "Bid",, "T"))</f>
        <v/>
      </c>
      <c r="X16" s="43" t="str">
        <f>IF(K16="","",RTD("cqg.rtd", ,"ContractData",K16, "Ask",, "T"))</f>
        <v/>
      </c>
      <c r="Y16" s="45" t="str">
        <f>IF(K16="","",RTD("cqg.rtd", ,"ContractData",K16, "MT_LastAskVolume",, "T"))</f>
        <v/>
      </c>
      <c r="Z16" s="46" t="str">
        <f>IF(K16="","",RTD("cqg.rtd", ,"ContractData",K16, "T_CVol",, "T"))</f>
        <v/>
      </c>
      <c r="AA16" s="46" t="str">
        <f>IF(K16="","",RTD("cqg.rtd", ,"ContractData",K16, "Y_COI",, "T"))</f>
        <v/>
      </c>
      <c r="AB16" s="43" t="str">
        <f>IF(K16="","",IF(LEFT(K16,1)="F",L16*1,L16*RTD("cqg.rtd", ,"ContractData",K16, "DElta",, "T")))</f>
        <v/>
      </c>
      <c r="AC16" s="43" t="str">
        <f>IF(K16="","",RTD("cqg.rtd", ,"ContractData",K16, "GAmma",, "T"))</f>
        <v/>
      </c>
      <c r="AD16" s="43" t="str">
        <f>IF(K16="","",RTD("cqg.rtd", ,"ContractData",K16, "ImpliedVolatility",, "T"))</f>
        <v/>
      </c>
      <c r="AE16" s="43" t="str">
        <f>IF(K16="","",RTD("cqg.rtd", ,"ContractData",K16, "THeta",, "T"))</f>
        <v/>
      </c>
      <c r="AF16" s="43" t="str">
        <f>IF(K16="","",RTD("cqg.rtd", ,"ContractData",K16, "VEga",, "T"))</f>
        <v/>
      </c>
      <c r="AG16" s="43" t="str">
        <f ca="1">IF(K16="","",IF(LEFT(K16,1)="F",RTD("cqg.rtd", ,"ContractData", K16, "ExpirationDate",, "T")-TODAY(),RTD("cqg.rtd", ,"ContractData",K16, "OptionDaysToExp",, "T")))</f>
        <v/>
      </c>
    </row>
    <row r="17" spans="1:33" ht="17.25" customHeight="1" x14ac:dyDescent="0.3">
      <c r="A17" s="35" t="str">
        <f>IFERROR(LEFT(Main!B17,FIND(2,Main!B17)-1),"")</f>
        <v/>
      </c>
      <c r="B17" s="35">
        <f t="shared" si="8"/>
        <v>1.2000000000000004E-2</v>
      </c>
      <c r="C17" s="35">
        <f t="shared" si="6"/>
        <v>12</v>
      </c>
      <c r="D17" s="35" t="str">
        <f>Main!B17</f>
        <v>No Account name or FCM Account ID provided</v>
      </c>
      <c r="E17" s="35" t="str">
        <f>Main!C17</f>
        <v>No Account name or FCM Account ID provided</v>
      </c>
      <c r="F17" s="35" t="str">
        <f>Main!D17</f>
        <v>No Account name or FCM Account ID provided</v>
      </c>
      <c r="G17" s="35" t="str">
        <f>Main!E17</f>
        <v>No Account name or FCM Account ID provided</v>
      </c>
      <c r="H17" s="35" t="str">
        <f>Main!F17</f>
        <v>No Account name or FCM Account ID provided</v>
      </c>
      <c r="I17" s="35" t="str">
        <f>Main!G17</f>
        <v>No Account name or FCM Account ID provided</v>
      </c>
      <c r="J17" s="35" t="str">
        <f>Main!H17</f>
        <v>No Account name or FCM Account ID provided</v>
      </c>
      <c r="K17" s="91" t="str">
        <f t="shared" si="7"/>
        <v/>
      </c>
      <c r="L17" s="89" t="str">
        <f t="shared" si="1"/>
        <v/>
      </c>
      <c r="M17" s="56" t="str">
        <f t="shared" si="2"/>
        <v/>
      </c>
      <c r="N17" s="56" t="str">
        <f t="shared" si="3"/>
        <v/>
      </c>
      <c r="O17" s="57" t="str">
        <f t="shared" si="0"/>
        <v/>
      </c>
      <c r="P17" s="57" t="str">
        <f t="shared" si="4"/>
        <v/>
      </c>
      <c r="Q17" s="57" t="str">
        <f t="shared" si="5"/>
        <v/>
      </c>
      <c r="R17" s="56" t="str">
        <f>IF(K17="","",RTD("cqg.rtd", ,"ContractData",K17, "LastTradeToday",, "T"))</f>
        <v/>
      </c>
      <c r="S17" s="83" t="str">
        <f>IF(K17="","",IF(R17="","",RTD("cqg.rtd", ,"ContractData",K17, "TMLastTrade",, "T")))</f>
        <v/>
      </c>
      <c r="T17" s="58" t="str">
        <f>IF(K17="","",RTD("cqg.rtd", ,"ContractData",K17, "NetLastTradeToday",, "T"))</f>
        <v/>
      </c>
      <c r="U17" s="56" t="str">
        <f>IF(K17="","",RTD("cqg.rtd", ,"ContractData",K17, "Settlement",, "T"))</f>
        <v/>
      </c>
      <c r="V17" s="45" t="str">
        <f>IF(K17="","",RTD("cqg.rtd", ,"ContractData",K17, "MT_LastBidVolume",, "T"))</f>
        <v/>
      </c>
      <c r="W17" s="43" t="str">
        <f>IF(K17="","",RTD("cqg.rtd", ,"ContractData",K17, "Bid",, "T"))</f>
        <v/>
      </c>
      <c r="X17" s="43" t="str">
        <f>IF(K17="","",RTD("cqg.rtd", ,"ContractData",K17, "Ask",, "T"))</f>
        <v/>
      </c>
      <c r="Y17" s="45" t="str">
        <f>IF(K17="","",RTD("cqg.rtd", ,"ContractData",K17, "MT_LastAskVolume",, "T"))</f>
        <v/>
      </c>
      <c r="Z17" s="46" t="str">
        <f>IF(K17="","",RTD("cqg.rtd", ,"ContractData",K17, "T_CVol",, "T"))</f>
        <v/>
      </c>
      <c r="AA17" s="46" t="str">
        <f>IF(K17="","",RTD("cqg.rtd", ,"ContractData",K17, "Y_COI",, "T"))</f>
        <v/>
      </c>
      <c r="AB17" s="43" t="str">
        <f>IF(K17="","",IF(LEFT(K17,1)="F",L17*1,L17*RTD("cqg.rtd", ,"ContractData",K17, "DElta",, "T")))</f>
        <v/>
      </c>
      <c r="AC17" s="43" t="str">
        <f>IF(K17="","",RTD("cqg.rtd", ,"ContractData",K17, "GAmma",, "T"))</f>
        <v/>
      </c>
      <c r="AD17" s="43" t="str">
        <f>IF(K17="","",RTD("cqg.rtd", ,"ContractData",K17, "ImpliedVolatility",, "T"))</f>
        <v/>
      </c>
      <c r="AE17" s="43" t="str">
        <f>IF(K17="","",RTD("cqg.rtd", ,"ContractData",K17, "THeta",, "T"))</f>
        <v/>
      </c>
      <c r="AF17" s="43" t="str">
        <f>IF(K17="","",RTD("cqg.rtd", ,"ContractData",K17, "VEga",, "T"))</f>
        <v/>
      </c>
      <c r="AG17" s="43" t="str">
        <f ca="1">IF(K17="","",IF(LEFT(K17,1)="F",RTD("cqg.rtd", ,"ContractData", K17, "ExpirationDate",, "T")-TODAY(),RTD("cqg.rtd", ,"ContractData",K17, "OptionDaysToExp",, "T")))</f>
        <v/>
      </c>
    </row>
    <row r="18" spans="1:33" ht="17.25" customHeight="1" x14ac:dyDescent="0.3">
      <c r="A18" s="35" t="str">
        <f>IFERROR(LEFT(Main!B18,FIND(2,Main!B18)-1),"")</f>
        <v/>
      </c>
      <c r="B18" s="35">
        <f t="shared" si="8"/>
        <v>1.3000000000000005E-2</v>
      </c>
      <c r="C18" s="35">
        <f t="shared" si="6"/>
        <v>13</v>
      </c>
      <c r="D18" s="35" t="str">
        <f>Main!B18</f>
        <v>No Account name or FCM Account ID provided</v>
      </c>
      <c r="E18" s="35" t="str">
        <f>Main!C18</f>
        <v>No Account name or FCM Account ID provided</v>
      </c>
      <c r="F18" s="35" t="str">
        <f>Main!D18</f>
        <v>No Account name or FCM Account ID provided</v>
      </c>
      <c r="G18" s="35" t="str">
        <f>Main!E18</f>
        <v>No Account name or FCM Account ID provided</v>
      </c>
      <c r="H18" s="35" t="str">
        <f>Main!F18</f>
        <v>No Account name or FCM Account ID provided</v>
      </c>
      <c r="I18" s="35" t="str">
        <f>Main!G18</f>
        <v>No Account name or FCM Account ID provided</v>
      </c>
      <c r="J18" s="35" t="str">
        <f>Main!H18</f>
        <v>No Account name or FCM Account ID provided</v>
      </c>
      <c r="K18" s="91" t="str">
        <f t="shared" si="7"/>
        <v/>
      </c>
      <c r="L18" s="89" t="str">
        <f t="shared" si="1"/>
        <v/>
      </c>
      <c r="M18" s="56" t="str">
        <f t="shared" si="2"/>
        <v/>
      </c>
      <c r="N18" s="56" t="str">
        <f t="shared" si="3"/>
        <v/>
      </c>
      <c r="O18" s="57" t="str">
        <f t="shared" si="0"/>
        <v/>
      </c>
      <c r="P18" s="57" t="str">
        <f t="shared" si="4"/>
        <v/>
      </c>
      <c r="Q18" s="57" t="str">
        <f t="shared" si="5"/>
        <v/>
      </c>
      <c r="R18" s="56" t="str">
        <f>IF(K18="","",RTD("cqg.rtd", ,"ContractData",K18, "LastTradeToday",, "T"))</f>
        <v/>
      </c>
      <c r="S18" s="83" t="str">
        <f>IF(K18="","",IF(R18="","",RTD("cqg.rtd", ,"ContractData",K18, "TMLastTrade",, "T")))</f>
        <v/>
      </c>
      <c r="T18" s="58" t="str">
        <f>IF(K18="","",RTD("cqg.rtd", ,"ContractData",K18, "NetLastTradeToday",, "T"))</f>
        <v/>
      </c>
      <c r="U18" s="56" t="str">
        <f>IF(K18="","",RTD("cqg.rtd", ,"ContractData",K18, "Settlement",, "T"))</f>
        <v/>
      </c>
      <c r="V18" s="45" t="str">
        <f>IF(K18="","",RTD("cqg.rtd", ,"ContractData",K18, "MT_LastBidVolume",, "T"))</f>
        <v/>
      </c>
      <c r="W18" s="43" t="str">
        <f>IF(K18="","",RTD("cqg.rtd", ,"ContractData",K18, "Bid",, "T"))</f>
        <v/>
      </c>
      <c r="X18" s="43" t="str">
        <f>IF(K18="","",RTD("cqg.rtd", ,"ContractData",K18, "Ask",, "T"))</f>
        <v/>
      </c>
      <c r="Y18" s="45" t="str">
        <f>IF(K18="","",RTD("cqg.rtd", ,"ContractData",K18, "MT_LastAskVolume",, "T"))</f>
        <v/>
      </c>
      <c r="Z18" s="46" t="str">
        <f>IF(K18="","",RTD("cqg.rtd", ,"ContractData",K18, "T_CVol",, "T"))</f>
        <v/>
      </c>
      <c r="AA18" s="46" t="str">
        <f>IF(K18="","",RTD("cqg.rtd", ,"ContractData",K18, "Y_COI",, "T"))</f>
        <v/>
      </c>
      <c r="AB18" s="43" t="str">
        <f>IF(K18="","",IF(LEFT(K18,1)="F",L18*1,L18*RTD("cqg.rtd", ,"ContractData",K18, "DElta",, "T")))</f>
        <v/>
      </c>
      <c r="AC18" s="43" t="str">
        <f>IF(K18="","",RTD("cqg.rtd", ,"ContractData",K18, "GAmma",, "T"))</f>
        <v/>
      </c>
      <c r="AD18" s="43" t="str">
        <f>IF(K18="","",RTD("cqg.rtd", ,"ContractData",K18, "ImpliedVolatility",, "T"))</f>
        <v/>
      </c>
      <c r="AE18" s="43" t="str">
        <f>IF(K18="","",RTD("cqg.rtd", ,"ContractData",K18, "THeta",, "T"))</f>
        <v/>
      </c>
      <c r="AF18" s="43" t="str">
        <f>IF(K18="","",RTD("cqg.rtd", ,"ContractData",K18, "VEga",, "T"))</f>
        <v/>
      </c>
      <c r="AG18" s="43" t="str">
        <f ca="1">IF(K18="","",IF(LEFT(K18,1)="F",RTD("cqg.rtd", ,"ContractData", K18, "ExpirationDate",, "T")-TODAY(),RTD("cqg.rtd", ,"ContractData",K18, "OptionDaysToExp",, "T")))</f>
        <v/>
      </c>
    </row>
    <row r="19" spans="1:33" ht="17.25" customHeight="1" x14ac:dyDescent="0.3">
      <c r="A19" s="35" t="str">
        <f>IFERROR(LEFT(Main!B19,FIND(2,Main!B19)-1),"")</f>
        <v/>
      </c>
      <c r="B19" s="35">
        <f t="shared" si="8"/>
        <v>1.4000000000000005E-2</v>
      </c>
      <c r="C19" s="35">
        <f t="shared" si="6"/>
        <v>14</v>
      </c>
      <c r="D19" s="35" t="str">
        <f>Main!B19</f>
        <v>No Account name or FCM Account ID provided</v>
      </c>
      <c r="E19" s="35" t="str">
        <f>Main!C19</f>
        <v>No Account name or FCM Account ID provided</v>
      </c>
      <c r="F19" s="35" t="str">
        <f>Main!D19</f>
        <v>No Account name or FCM Account ID provided</v>
      </c>
      <c r="G19" s="35" t="str">
        <f>Main!E19</f>
        <v>No Account name or FCM Account ID provided</v>
      </c>
      <c r="H19" s="35" t="str">
        <f>Main!F19</f>
        <v>No Account name or FCM Account ID provided</v>
      </c>
      <c r="I19" s="35" t="str">
        <f>Main!G19</f>
        <v>No Account name or FCM Account ID provided</v>
      </c>
      <c r="J19" s="35" t="str">
        <f>Main!H19</f>
        <v>No Account name or FCM Account ID provided</v>
      </c>
      <c r="K19" s="91" t="str">
        <f t="shared" si="7"/>
        <v/>
      </c>
      <c r="L19" s="89" t="str">
        <f t="shared" si="1"/>
        <v/>
      </c>
      <c r="M19" s="56" t="str">
        <f t="shared" si="2"/>
        <v/>
      </c>
      <c r="N19" s="56" t="str">
        <f t="shared" si="3"/>
        <v/>
      </c>
      <c r="O19" s="57" t="str">
        <f t="shared" si="0"/>
        <v/>
      </c>
      <c r="P19" s="57" t="str">
        <f t="shared" si="4"/>
        <v/>
      </c>
      <c r="Q19" s="57" t="str">
        <f t="shared" si="5"/>
        <v/>
      </c>
      <c r="R19" s="56" t="str">
        <f>IF(K19="","",RTD("cqg.rtd", ,"ContractData",K19, "LastTradeToday",, "T"))</f>
        <v/>
      </c>
      <c r="S19" s="83" t="str">
        <f>IF(K19="","",IF(R19="","",RTD("cqg.rtd", ,"ContractData",K19, "TMLastTrade",, "T")))</f>
        <v/>
      </c>
      <c r="T19" s="58" t="str">
        <f>IF(K19="","",RTD("cqg.rtd", ,"ContractData",K19, "NetLastTradeToday",, "T"))</f>
        <v/>
      </c>
      <c r="U19" s="56" t="str">
        <f>IF(K19="","",RTD("cqg.rtd", ,"ContractData",K19, "Settlement",, "T"))</f>
        <v/>
      </c>
      <c r="V19" s="45" t="str">
        <f>IF(K19="","",RTD("cqg.rtd", ,"ContractData",K19, "MT_LastBidVolume",, "T"))</f>
        <v/>
      </c>
      <c r="W19" s="43" t="str">
        <f>IF(K19="","",RTD("cqg.rtd", ,"ContractData",K19, "Bid",, "T"))</f>
        <v/>
      </c>
      <c r="X19" s="43" t="str">
        <f>IF(K19="","",RTD("cqg.rtd", ,"ContractData",K19, "Ask",, "T"))</f>
        <v/>
      </c>
      <c r="Y19" s="45" t="str">
        <f>IF(K19="","",RTD("cqg.rtd", ,"ContractData",K19, "MT_LastAskVolume",, "T"))</f>
        <v/>
      </c>
      <c r="Z19" s="46" t="str">
        <f>IF(K19="","",RTD("cqg.rtd", ,"ContractData",K19, "T_CVol",, "T"))</f>
        <v/>
      </c>
      <c r="AA19" s="46" t="str">
        <f>IF(K19="","",RTD("cqg.rtd", ,"ContractData",K19, "Y_COI",, "T"))</f>
        <v/>
      </c>
      <c r="AB19" s="43" t="str">
        <f>IF(K19="","",IF(LEFT(K19,1)="F",L19*1,L19*RTD("cqg.rtd", ,"ContractData",K19, "DElta",, "T")))</f>
        <v/>
      </c>
      <c r="AC19" s="43" t="str">
        <f>IF(K19="","",RTD("cqg.rtd", ,"ContractData",K19, "GAmma",, "T"))</f>
        <v/>
      </c>
      <c r="AD19" s="43" t="str">
        <f>IF(K19="","",RTD("cqg.rtd", ,"ContractData",K19, "ImpliedVolatility",, "T"))</f>
        <v/>
      </c>
      <c r="AE19" s="43" t="str">
        <f>IF(K19="","",RTD("cqg.rtd", ,"ContractData",K19, "THeta",, "T"))</f>
        <v/>
      </c>
      <c r="AF19" s="43" t="str">
        <f>IF(K19="","",RTD("cqg.rtd", ,"ContractData",K19, "VEga",, "T"))</f>
        <v/>
      </c>
      <c r="AG19" s="43" t="str">
        <f ca="1">IF(K19="","",IF(LEFT(K19,1)="F",RTD("cqg.rtd", ,"ContractData", K19, "ExpirationDate",, "T")-TODAY(),RTD("cqg.rtd", ,"ContractData",K19, "OptionDaysToExp",, "T")))</f>
        <v/>
      </c>
    </row>
    <row r="20" spans="1:33" ht="17.25" customHeight="1" x14ac:dyDescent="0.3">
      <c r="A20" s="35" t="str">
        <f>IFERROR(LEFT(Main!B20,FIND(2,Main!B20)-1),"")</f>
        <v/>
      </c>
      <c r="B20" s="35">
        <f t="shared" si="8"/>
        <v>1.5000000000000006E-2</v>
      </c>
      <c r="C20" s="35">
        <f t="shared" si="6"/>
        <v>15</v>
      </c>
      <c r="D20" s="35" t="str">
        <f>Main!B20</f>
        <v>No Account name or FCM Account ID provided</v>
      </c>
      <c r="E20" s="35" t="str">
        <f>Main!C20</f>
        <v>No Account name or FCM Account ID provided</v>
      </c>
      <c r="F20" s="35" t="str">
        <f>Main!D20</f>
        <v>No Account name or FCM Account ID provided</v>
      </c>
      <c r="G20" s="35" t="str">
        <f>Main!E20</f>
        <v>No Account name or FCM Account ID provided</v>
      </c>
      <c r="H20" s="35" t="str">
        <f>Main!F20</f>
        <v>No Account name or FCM Account ID provided</v>
      </c>
      <c r="I20" s="35" t="str">
        <f>Main!G20</f>
        <v>No Account name or FCM Account ID provided</v>
      </c>
      <c r="J20" s="35" t="str">
        <f>Main!H20</f>
        <v>No Account name or FCM Account ID provided</v>
      </c>
      <c r="K20" s="91" t="str">
        <f t="shared" si="7"/>
        <v/>
      </c>
      <c r="L20" s="89" t="str">
        <f t="shared" si="1"/>
        <v/>
      </c>
      <c r="M20" s="56" t="str">
        <f t="shared" si="2"/>
        <v/>
      </c>
      <c r="N20" s="56" t="str">
        <f t="shared" si="3"/>
        <v/>
      </c>
      <c r="O20" s="57" t="str">
        <f t="shared" si="0"/>
        <v/>
      </c>
      <c r="P20" s="57" t="str">
        <f t="shared" si="4"/>
        <v/>
      </c>
      <c r="Q20" s="57" t="str">
        <f t="shared" si="5"/>
        <v/>
      </c>
      <c r="R20" s="56" t="str">
        <f>IF(K20="","",RTD("cqg.rtd", ,"ContractData",K20, "LastTradeToday",, "T"))</f>
        <v/>
      </c>
      <c r="S20" s="83" t="str">
        <f>IF(K20="","",IF(R20="","",RTD("cqg.rtd", ,"ContractData",K20, "TMLastTrade",, "T")))</f>
        <v/>
      </c>
      <c r="T20" s="58" t="str">
        <f>IF(K20="","",RTD("cqg.rtd", ,"ContractData",K20, "NetLastTradeToday",, "T"))</f>
        <v/>
      </c>
      <c r="U20" s="56" t="str">
        <f>IF(K20="","",RTD("cqg.rtd", ,"ContractData",K20, "Settlement",, "T"))</f>
        <v/>
      </c>
      <c r="V20" s="45" t="str">
        <f>IF(K20="","",RTD("cqg.rtd", ,"ContractData",K20, "MT_LastBidVolume",, "T"))</f>
        <v/>
      </c>
      <c r="W20" s="43" t="str">
        <f>IF(K20="","",RTD("cqg.rtd", ,"ContractData",K20, "Bid",, "T"))</f>
        <v/>
      </c>
      <c r="X20" s="43" t="str">
        <f>IF(K20="","",RTD("cqg.rtd", ,"ContractData",K20, "Ask",, "T"))</f>
        <v/>
      </c>
      <c r="Y20" s="45" t="str">
        <f>IF(K20="","",RTD("cqg.rtd", ,"ContractData",K20, "MT_LastAskVolume",, "T"))</f>
        <v/>
      </c>
      <c r="Z20" s="46" t="str">
        <f>IF(K20="","",RTD("cqg.rtd", ,"ContractData",K20, "T_CVol",, "T"))</f>
        <v/>
      </c>
      <c r="AA20" s="46" t="str">
        <f>IF(K20="","",RTD("cqg.rtd", ,"ContractData",K20, "Y_COI",, "T"))</f>
        <v/>
      </c>
      <c r="AB20" s="43" t="str">
        <f>IF(K20="","",IF(LEFT(K20,1)="F",L20*1,L20*RTD("cqg.rtd", ,"ContractData",K20, "DElta",, "T")))</f>
        <v/>
      </c>
      <c r="AC20" s="43" t="str">
        <f>IF(K20="","",RTD("cqg.rtd", ,"ContractData",K20, "GAmma",, "T"))</f>
        <v/>
      </c>
      <c r="AD20" s="43" t="str">
        <f>IF(K20="","",RTD("cqg.rtd", ,"ContractData",K20, "ImpliedVolatility",, "T"))</f>
        <v/>
      </c>
      <c r="AE20" s="43" t="str">
        <f>IF(K20="","",RTD("cqg.rtd", ,"ContractData",K20, "THeta",, "T"))</f>
        <v/>
      </c>
      <c r="AF20" s="43" t="str">
        <f>IF(K20="","",RTD("cqg.rtd", ,"ContractData",K20, "VEga",, "T"))</f>
        <v/>
      </c>
      <c r="AG20" s="43" t="str">
        <f ca="1">IF(K20="","",IF(LEFT(K20,1)="F",RTD("cqg.rtd", ,"ContractData", K20, "ExpirationDate",, "T")-TODAY(),RTD("cqg.rtd", ,"ContractData",K20, "OptionDaysToExp",, "T")))</f>
        <v/>
      </c>
    </row>
    <row r="21" spans="1:33" ht="17.25" customHeight="1" x14ac:dyDescent="0.3">
      <c r="A21" s="35" t="str">
        <f>IFERROR(LEFT(Main!B21,FIND(2,Main!B21)-1),"")</f>
        <v/>
      </c>
      <c r="B21" s="35">
        <f t="shared" si="8"/>
        <v>1.6000000000000007E-2</v>
      </c>
      <c r="C21" s="35">
        <f t="shared" si="6"/>
        <v>16</v>
      </c>
      <c r="D21" s="35" t="str">
        <f>Main!B21</f>
        <v>No Account name or FCM Account ID provided</v>
      </c>
      <c r="E21" s="35" t="str">
        <f>Main!C21</f>
        <v>No Account name or FCM Account ID provided</v>
      </c>
      <c r="F21" s="35" t="str">
        <f>Main!D21</f>
        <v>No Account name or FCM Account ID provided</v>
      </c>
      <c r="G21" s="35" t="str">
        <f>Main!E21</f>
        <v>No Account name or FCM Account ID provided</v>
      </c>
      <c r="H21" s="35" t="str">
        <f>Main!F21</f>
        <v>No Account name or FCM Account ID provided</v>
      </c>
      <c r="I21" s="35" t="str">
        <f>Main!G21</f>
        <v>No Account name or FCM Account ID provided</v>
      </c>
      <c r="J21" s="35" t="str">
        <f>Main!H21</f>
        <v>No Account name or FCM Account ID provided</v>
      </c>
      <c r="K21" s="91" t="str">
        <f t="shared" si="7"/>
        <v/>
      </c>
      <c r="L21" s="89" t="str">
        <f t="shared" si="1"/>
        <v/>
      </c>
      <c r="M21" s="56" t="str">
        <f t="shared" si="2"/>
        <v/>
      </c>
      <c r="N21" s="56" t="str">
        <f t="shared" si="3"/>
        <v/>
      </c>
      <c r="O21" s="57" t="str">
        <f t="shared" si="0"/>
        <v/>
      </c>
      <c r="P21" s="57" t="str">
        <f t="shared" si="4"/>
        <v/>
      </c>
      <c r="Q21" s="57" t="str">
        <f t="shared" si="5"/>
        <v/>
      </c>
      <c r="R21" s="56" t="str">
        <f>IF(K21="","",RTD("cqg.rtd", ,"ContractData",K21, "LastTradeToday",, "T"))</f>
        <v/>
      </c>
      <c r="S21" s="83" t="str">
        <f>IF(K21="","",IF(R21="","",RTD("cqg.rtd", ,"ContractData",K21, "TMLastTrade",, "T")))</f>
        <v/>
      </c>
      <c r="T21" s="58" t="str">
        <f>IF(K21="","",RTD("cqg.rtd", ,"ContractData",K21, "NetLastTradeToday",, "T"))</f>
        <v/>
      </c>
      <c r="U21" s="56" t="str">
        <f>IF(K21="","",RTD("cqg.rtd", ,"ContractData",K21, "Settlement",, "T"))</f>
        <v/>
      </c>
      <c r="V21" s="45" t="str">
        <f>IF(K21="","",RTD("cqg.rtd", ,"ContractData",K21, "MT_LastBidVolume",, "T"))</f>
        <v/>
      </c>
      <c r="W21" s="43" t="str">
        <f>IF(K21="","",RTD("cqg.rtd", ,"ContractData",K21, "Bid",, "T"))</f>
        <v/>
      </c>
      <c r="X21" s="43" t="str">
        <f>IF(K21="","",RTD("cqg.rtd", ,"ContractData",K21, "Ask",, "T"))</f>
        <v/>
      </c>
      <c r="Y21" s="45" t="str">
        <f>IF(K21="","",RTD("cqg.rtd", ,"ContractData",K21, "MT_LastAskVolume",, "T"))</f>
        <v/>
      </c>
      <c r="Z21" s="46" t="str">
        <f>IF(K21="","",RTD("cqg.rtd", ,"ContractData",K21, "T_CVol",, "T"))</f>
        <v/>
      </c>
      <c r="AA21" s="46" t="str">
        <f>IF(K21="","",RTD("cqg.rtd", ,"ContractData",K21, "Y_COI",, "T"))</f>
        <v/>
      </c>
      <c r="AB21" s="43" t="str">
        <f>IF(K21="","",IF(LEFT(K21,1)="F",L21*1,L21*RTD("cqg.rtd", ,"ContractData",K21, "DElta",, "T")))</f>
        <v/>
      </c>
      <c r="AC21" s="43" t="str">
        <f>IF(K21="","",RTD("cqg.rtd", ,"ContractData",K21, "GAmma",, "T"))</f>
        <v/>
      </c>
      <c r="AD21" s="43" t="str">
        <f>IF(K21="","",RTD("cqg.rtd", ,"ContractData",K21, "ImpliedVolatility",, "T"))</f>
        <v/>
      </c>
      <c r="AE21" s="43" t="str">
        <f>IF(K21="","",RTD("cqg.rtd", ,"ContractData",K21, "THeta",, "T"))</f>
        <v/>
      </c>
      <c r="AF21" s="43" t="str">
        <f>IF(K21="","",RTD("cqg.rtd", ,"ContractData",K21, "VEga",, "T"))</f>
        <v/>
      </c>
      <c r="AG21" s="43" t="str">
        <f ca="1">IF(K21="","",IF(LEFT(K21,1)="F",RTD("cqg.rtd", ,"ContractData", K21, "ExpirationDate",, "T")-TODAY(),RTD("cqg.rtd", ,"ContractData",K21, "OptionDaysToExp",, "T")))</f>
        <v/>
      </c>
    </row>
    <row r="22" spans="1:33" ht="17.25" customHeight="1" x14ac:dyDescent="0.3">
      <c r="A22" s="35" t="str">
        <f>IFERROR(LEFT(Main!B22,FIND(2,Main!B22)-1),"")</f>
        <v/>
      </c>
      <c r="B22" s="35">
        <f t="shared" si="8"/>
        <v>1.7000000000000008E-2</v>
      </c>
      <c r="C22" s="35">
        <f t="shared" si="6"/>
        <v>17</v>
      </c>
      <c r="D22" s="35" t="str">
        <f>Main!B22</f>
        <v>No Account name or FCM Account ID provided</v>
      </c>
      <c r="E22" s="35" t="str">
        <f>Main!C22</f>
        <v>No Account name or FCM Account ID provided</v>
      </c>
      <c r="F22" s="35" t="str">
        <f>Main!D22</f>
        <v>No Account name or FCM Account ID provided</v>
      </c>
      <c r="G22" s="35" t="str">
        <f>Main!E22</f>
        <v>No Account name or FCM Account ID provided</v>
      </c>
      <c r="H22" s="35" t="str">
        <f>Main!F22</f>
        <v>No Account name or FCM Account ID provided</v>
      </c>
      <c r="I22" s="35" t="str">
        <f>Main!G22</f>
        <v>No Account name or FCM Account ID provided</v>
      </c>
      <c r="J22" s="35" t="str">
        <f>Main!H22</f>
        <v>No Account name or FCM Account ID provided</v>
      </c>
      <c r="K22" s="91" t="str">
        <f t="shared" si="7"/>
        <v/>
      </c>
      <c r="L22" s="89" t="str">
        <f t="shared" si="1"/>
        <v/>
      </c>
      <c r="M22" s="56" t="str">
        <f t="shared" si="2"/>
        <v/>
      </c>
      <c r="N22" s="56" t="str">
        <f t="shared" si="3"/>
        <v/>
      </c>
      <c r="O22" s="57" t="str">
        <f t="shared" si="0"/>
        <v/>
      </c>
      <c r="P22" s="57" t="str">
        <f t="shared" si="4"/>
        <v/>
      </c>
      <c r="Q22" s="57" t="str">
        <f t="shared" si="5"/>
        <v/>
      </c>
      <c r="R22" s="56" t="str">
        <f>IF(K22="","",RTD("cqg.rtd", ,"ContractData",K22, "LastTradeToday",, "T"))</f>
        <v/>
      </c>
      <c r="S22" s="83" t="str">
        <f>IF(K22="","",IF(R22="","",RTD("cqg.rtd", ,"ContractData",K22, "TMLastTrade",, "T")))</f>
        <v/>
      </c>
      <c r="T22" s="58" t="str">
        <f>IF(K22="","",RTD("cqg.rtd", ,"ContractData",K22, "NetLastTradeToday",, "T"))</f>
        <v/>
      </c>
      <c r="U22" s="56" t="str">
        <f>IF(K22="","",RTD("cqg.rtd", ,"ContractData",K22, "Settlement",, "T"))</f>
        <v/>
      </c>
      <c r="V22" s="45" t="str">
        <f>IF(K22="","",RTD("cqg.rtd", ,"ContractData",K22, "MT_LastBidVolume",, "T"))</f>
        <v/>
      </c>
      <c r="W22" s="43" t="str">
        <f>IF(K22="","",RTD("cqg.rtd", ,"ContractData",K22, "Bid",, "T"))</f>
        <v/>
      </c>
      <c r="X22" s="43" t="str">
        <f>IF(K22="","",RTD("cqg.rtd", ,"ContractData",K22, "Ask",, "T"))</f>
        <v/>
      </c>
      <c r="Y22" s="45" t="str">
        <f>IF(K22="","",RTD("cqg.rtd", ,"ContractData",K22, "MT_LastAskVolume",, "T"))</f>
        <v/>
      </c>
      <c r="Z22" s="46" t="str">
        <f>IF(K22="","",RTD("cqg.rtd", ,"ContractData",K22, "T_CVol",, "T"))</f>
        <v/>
      </c>
      <c r="AA22" s="46" t="str">
        <f>IF(K22="","",RTD("cqg.rtd", ,"ContractData",K22, "Y_COI",, "T"))</f>
        <v/>
      </c>
      <c r="AB22" s="43" t="str">
        <f>IF(K22="","",IF(LEFT(K22,1)="F",L22*1,L22*RTD("cqg.rtd", ,"ContractData",K22, "DElta",, "T")))</f>
        <v/>
      </c>
      <c r="AC22" s="43" t="str">
        <f>IF(K22="","",RTD("cqg.rtd", ,"ContractData",K22, "GAmma",, "T"))</f>
        <v/>
      </c>
      <c r="AD22" s="43" t="str">
        <f>IF(K22="","",RTD("cqg.rtd", ,"ContractData",K22, "ImpliedVolatility",, "T"))</f>
        <v/>
      </c>
      <c r="AE22" s="43" t="str">
        <f>IF(K22="","",RTD("cqg.rtd", ,"ContractData",K22, "THeta",, "T"))</f>
        <v/>
      </c>
      <c r="AF22" s="43" t="str">
        <f>IF(K22="","",RTD("cqg.rtd", ,"ContractData",K22, "VEga",, "T"))</f>
        <v/>
      </c>
      <c r="AG22" s="43" t="str">
        <f ca="1">IF(K22="","",IF(LEFT(K22,1)="F",RTD("cqg.rtd", ,"ContractData", K22, "ExpirationDate",, "T")-TODAY(),RTD("cqg.rtd", ,"ContractData",K22, "OptionDaysToExp",, "T")))</f>
        <v/>
      </c>
    </row>
    <row r="23" spans="1:33" ht="17.25" customHeight="1" x14ac:dyDescent="0.3">
      <c r="A23" s="35" t="str">
        <f>IFERROR(LEFT(Main!B23,FIND(2,Main!B23)-1),"")</f>
        <v/>
      </c>
      <c r="B23" s="35">
        <f t="shared" si="8"/>
        <v>1.8000000000000009E-2</v>
      </c>
      <c r="C23" s="35">
        <f t="shared" si="6"/>
        <v>18</v>
      </c>
      <c r="D23" s="35" t="str">
        <f>Main!B23</f>
        <v>No Account name or FCM Account ID provided</v>
      </c>
      <c r="E23" s="35" t="str">
        <f>Main!C23</f>
        <v>No Account name or FCM Account ID provided</v>
      </c>
      <c r="F23" s="35" t="str">
        <f>Main!D23</f>
        <v>No Account name or FCM Account ID provided</v>
      </c>
      <c r="G23" s="35" t="str">
        <f>Main!E23</f>
        <v>No Account name or FCM Account ID provided</v>
      </c>
      <c r="H23" s="35" t="str">
        <f>Main!F23</f>
        <v>No Account name or FCM Account ID provided</v>
      </c>
      <c r="I23" s="35" t="str">
        <f>Main!G23</f>
        <v>No Account name or FCM Account ID provided</v>
      </c>
      <c r="J23" s="35" t="str">
        <f>Main!H23</f>
        <v>No Account name or FCM Account ID provided</v>
      </c>
      <c r="K23" s="91" t="str">
        <f t="shared" si="7"/>
        <v/>
      </c>
      <c r="L23" s="89" t="str">
        <f t="shared" si="1"/>
        <v/>
      </c>
      <c r="M23" s="56" t="str">
        <f t="shared" si="2"/>
        <v/>
      </c>
      <c r="N23" s="56" t="str">
        <f t="shared" si="3"/>
        <v/>
      </c>
      <c r="O23" s="57" t="str">
        <f t="shared" si="0"/>
        <v/>
      </c>
      <c r="P23" s="57" t="str">
        <f t="shared" si="4"/>
        <v/>
      </c>
      <c r="Q23" s="57" t="str">
        <f t="shared" si="5"/>
        <v/>
      </c>
      <c r="R23" s="56" t="str">
        <f>IF(K23="","",RTD("cqg.rtd", ,"ContractData",K23, "LastTradeToday",, "T"))</f>
        <v/>
      </c>
      <c r="S23" s="83" t="str">
        <f>IF(K23="","",IF(R23="","",RTD("cqg.rtd", ,"ContractData",K23, "TMLastTrade",, "T")))</f>
        <v/>
      </c>
      <c r="T23" s="58" t="str">
        <f>IF(K23="","",RTD("cqg.rtd", ,"ContractData",K23, "NetLastTradeToday",, "T"))</f>
        <v/>
      </c>
      <c r="U23" s="56" t="str">
        <f>IF(K23="","",RTD("cqg.rtd", ,"ContractData",K23, "Settlement",, "T"))</f>
        <v/>
      </c>
      <c r="V23" s="45" t="str">
        <f>IF(K23="","",RTD("cqg.rtd", ,"ContractData",K23, "MT_LastBidVolume",, "T"))</f>
        <v/>
      </c>
      <c r="W23" s="43" t="str">
        <f>IF(K23="","",RTD("cqg.rtd", ,"ContractData",K23, "Bid",, "T"))</f>
        <v/>
      </c>
      <c r="X23" s="43" t="str">
        <f>IF(K23="","",RTD("cqg.rtd", ,"ContractData",K23, "Ask",, "T"))</f>
        <v/>
      </c>
      <c r="Y23" s="45" t="str">
        <f>IF(K23="","",RTD("cqg.rtd", ,"ContractData",K23, "MT_LastAskVolume",, "T"))</f>
        <v/>
      </c>
      <c r="Z23" s="46" t="str">
        <f>IF(K23="","",RTD("cqg.rtd", ,"ContractData",K23, "T_CVol",, "T"))</f>
        <v/>
      </c>
      <c r="AA23" s="46" t="str">
        <f>IF(K23="","",RTD("cqg.rtd", ,"ContractData",K23, "Y_COI",, "T"))</f>
        <v/>
      </c>
      <c r="AB23" s="43" t="str">
        <f>IF(K23="","",IF(LEFT(K23,1)="F",L23*1,L23*RTD("cqg.rtd", ,"ContractData",K23, "DElta",, "T")))</f>
        <v/>
      </c>
      <c r="AC23" s="43" t="str">
        <f>IF(K23="","",RTD("cqg.rtd", ,"ContractData",K23, "GAmma",, "T"))</f>
        <v/>
      </c>
      <c r="AD23" s="43" t="str">
        <f>IF(K23="","",RTD("cqg.rtd", ,"ContractData",K23, "ImpliedVolatility",, "T"))</f>
        <v/>
      </c>
      <c r="AE23" s="43" t="str">
        <f>IF(K23="","",RTD("cqg.rtd", ,"ContractData",K23, "THeta",, "T"))</f>
        <v/>
      </c>
      <c r="AF23" s="43" t="str">
        <f>IF(K23="","",RTD("cqg.rtd", ,"ContractData",K23, "VEga",, "T"))</f>
        <v/>
      </c>
      <c r="AG23" s="43" t="str">
        <f ca="1">IF(K23="","",IF(LEFT(K23,1)="F",RTD("cqg.rtd", ,"ContractData", K23, "ExpirationDate",, "T")-TODAY(),RTD("cqg.rtd", ,"ContractData",K23, "OptionDaysToExp",, "T")))</f>
        <v/>
      </c>
    </row>
    <row r="24" spans="1:33" ht="17.25" customHeight="1" x14ac:dyDescent="0.3">
      <c r="A24" s="35" t="str">
        <f>IFERROR(LEFT(Main!B24,FIND(2,Main!B24)-1),"")</f>
        <v/>
      </c>
      <c r="B24" s="35">
        <f t="shared" si="8"/>
        <v>1.900000000000001E-2</v>
      </c>
      <c r="C24" s="35">
        <f t="shared" si="6"/>
        <v>19</v>
      </c>
      <c r="D24" s="35" t="str">
        <f>Main!B24</f>
        <v>No Account name or FCM Account ID provided</v>
      </c>
      <c r="E24" s="35" t="str">
        <f>Main!C24</f>
        <v>No Account name or FCM Account ID provided</v>
      </c>
      <c r="F24" s="35" t="str">
        <f>Main!D24</f>
        <v>No Account name or FCM Account ID provided</v>
      </c>
      <c r="G24" s="35" t="str">
        <f>Main!E24</f>
        <v>No Account name or FCM Account ID provided</v>
      </c>
      <c r="H24" s="35" t="str">
        <f>Main!F24</f>
        <v>No Account name or FCM Account ID provided</v>
      </c>
      <c r="I24" s="35" t="str">
        <f>Main!G24</f>
        <v>No Account name or FCM Account ID provided</v>
      </c>
      <c r="J24" s="35" t="str">
        <f>Main!H24</f>
        <v>No Account name or FCM Account ID provided</v>
      </c>
      <c r="K24" s="91" t="str">
        <f t="shared" si="7"/>
        <v/>
      </c>
      <c r="L24" s="89" t="str">
        <f t="shared" si="1"/>
        <v/>
      </c>
      <c r="M24" s="56" t="str">
        <f t="shared" si="2"/>
        <v/>
      </c>
      <c r="N24" s="56" t="str">
        <f t="shared" si="3"/>
        <v/>
      </c>
      <c r="O24" s="57" t="str">
        <f t="shared" si="0"/>
        <v/>
      </c>
      <c r="P24" s="57" t="str">
        <f t="shared" si="4"/>
        <v/>
      </c>
      <c r="Q24" s="57" t="str">
        <f t="shared" si="5"/>
        <v/>
      </c>
      <c r="R24" s="56" t="str">
        <f>IF(K24="","",RTD("cqg.rtd", ,"ContractData",K24, "LastTradeToday",, "T"))</f>
        <v/>
      </c>
      <c r="S24" s="83" t="str">
        <f>IF(K24="","",IF(R24="","",RTD("cqg.rtd", ,"ContractData",K24, "TMLastTrade",, "T")))</f>
        <v/>
      </c>
      <c r="T24" s="58" t="str">
        <f>IF(K24="","",RTD("cqg.rtd", ,"ContractData",K24, "NetLastTradeToday",, "T"))</f>
        <v/>
      </c>
      <c r="U24" s="56" t="str">
        <f>IF(K24="","",RTD("cqg.rtd", ,"ContractData",K24, "Settlement",, "T"))</f>
        <v/>
      </c>
      <c r="V24" s="45" t="str">
        <f>IF(K24="","",RTD("cqg.rtd", ,"ContractData",K24, "MT_LastBidVolume",, "T"))</f>
        <v/>
      </c>
      <c r="W24" s="43" t="str">
        <f>IF(K24="","",RTD("cqg.rtd", ,"ContractData",K24, "Bid",, "T"))</f>
        <v/>
      </c>
      <c r="X24" s="43" t="str">
        <f>IF(K24="","",RTD("cqg.rtd", ,"ContractData",K24, "Ask",, "T"))</f>
        <v/>
      </c>
      <c r="Y24" s="45" t="str">
        <f>IF(K24="","",RTD("cqg.rtd", ,"ContractData",K24, "MT_LastAskVolume",, "T"))</f>
        <v/>
      </c>
      <c r="Z24" s="46" t="str">
        <f>IF(K24="","",RTD("cqg.rtd", ,"ContractData",K24, "T_CVol",, "T"))</f>
        <v/>
      </c>
      <c r="AA24" s="46" t="str">
        <f>IF(K24="","",RTD("cqg.rtd", ,"ContractData",K24, "Y_COI",, "T"))</f>
        <v/>
      </c>
      <c r="AB24" s="43" t="str">
        <f>IF(K24="","",IF(LEFT(K24,1)="F",L24*1,L24*RTD("cqg.rtd", ,"ContractData",K24, "DElta",, "T")))</f>
        <v/>
      </c>
      <c r="AC24" s="43" t="str">
        <f>IF(K24="","",RTD("cqg.rtd", ,"ContractData",K24, "GAmma",, "T"))</f>
        <v/>
      </c>
      <c r="AD24" s="43" t="str">
        <f>IF(K24="","",RTD("cqg.rtd", ,"ContractData",K24, "ImpliedVolatility",, "T"))</f>
        <v/>
      </c>
      <c r="AE24" s="43" t="str">
        <f>IF(K24="","",RTD("cqg.rtd", ,"ContractData",K24, "THeta",, "T"))</f>
        <v/>
      </c>
      <c r="AF24" s="43" t="str">
        <f>IF(K24="","",RTD("cqg.rtd", ,"ContractData",K24, "VEga",, "T"))</f>
        <v/>
      </c>
      <c r="AG24" s="43" t="str">
        <f ca="1">IF(K24="","",IF(LEFT(K24,1)="F",RTD("cqg.rtd", ,"ContractData", K24, "ExpirationDate",, "T")-TODAY(),RTD("cqg.rtd", ,"ContractData",K24, "OptionDaysToExp",, "T")))</f>
        <v/>
      </c>
    </row>
    <row r="25" spans="1:33" ht="17.25" customHeight="1" x14ac:dyDescent="0.3">
      <c r="A25" s="35" t="str">
        <f>IFERROR(LEFT(Main!B25,FIND(2,Main!B25)-1),"")</f>
        <v/>
      </c>
      <c r="B25" s="35">
        <f t="shared" si="8"/>
        <v>2.0000000000000011E-2</v>
      </c>
      <c r="C25" s="35">
        <f t="shared" si="6"/>
        <v>20</v>
      </c>
      <c r="D25" s="35" t="str">
        <f>Main!B25</f>
        <v>No Account name or FCM Account ID provided</v>
      </c>
      <c r="E25" s="35" t="str">
        <f>Main!C25</f>
        <v>No Account name or FCM Account ID provided</v>
      </c>
      <c r="F25" s="35" t="str">
        <f>Main!D25</f>
        <v>No Account name or FCM Account ID provided</v>
      </c>
      <c r="G25" s="35" t="str">
        <f>Main!E25</f>
        <v>No Account name or FCM Account ID provided</v>
      </c>
      <c r="H25" s="35" t="str">
        <f>Main!F25</f>
        <v>No Account name or FCM Account ID provided</v>
      </c>
      <c r="I25" s="35" t="str">
        <f>Main!G25</f>
        <v>No Account name or FCM Account ID provided</v>
      </c>
      <c r="J25" s="35" t="str">
        <f>Main!H25</f>
        <v>No Account name or FCM Account ID provided</v>
      </c>
      <c r="K25" s="91" t="str">
        <f t="shared" si="7"/>
        <v/>
      </c>
      <c r="L25" s="89" t="str">
        <f t="shared" si="1"/>
        <v/>
      </c>
      <c r="M25" s="56" t="str">
        <f t="shared" si="2"/>
        <v/>
      </c>
      <c r="N25" s="56" t="str">
        <f t="shared" si="3"/>
        <v/>
      </c>
      <c r="O25" s="57" t="str">
        <f t="shared" si="0"/>
        <v/>
      </c>
      <c r="P25" s="57" t="str">
        <f t="shared" si="4"/>
        <v/>
      </c>
      <c r="Q25" s="57" t="str">
        <f t="shared" si="5"/>
        <v/>
      </c>
      <c r="R25" s="56" t="str">
        <f>IF(K25="","",RTD("cqg.rtd", ,"ContractData",K25, "LastTradeToday",, "T"))</f>
        <v/>
      </c>
      <c r="S25" s="83" t="str">
        <f>IF(K25="","",IF(R25="","",RTD("cqg.rtd", ,"ContractData",K25, "TMLastTrade",, "T")))</f>
        <v/>
      </c>
      <c r="T25" s="58" t="str">
        <f>IF(K25="","",RTD("cqg.rtd", ,"ContractData",K25, "NetLastTradeToday",, "T"))</f>
        <v/>
      </c>
      <c r="U25" s="56" t="str">
        <f>IF(K25="","",RTD("cqg.rtd", ,"ContractData",K25, "Settlement",, "T"))</f>
        <v/>
      </c>
      <c r="V25" s="45" t="str">
        <f>IF(K25="","",RTD("cqg.rtd", ,"ContractData",K25, "MT_LastBidVolume",, "T"))</f>
        <v/>
      </c>
      <c r="W25" s="43" t="str">
        <f>IF(K25="","",RTD("cqg.rtd", ,"ContractData",K25, "Bid",, "T"))</f>
        <v/>
      </c>
      <c r="X25" s="43" t="str">
        <f>IF(K25="","",RTD("cqg.rtd", ,"ContractData",K25, "Ask",, "T"))</f>
        <v/>
      </c>
      <c r="Y25" s="45" t="str">
        <f>IF(K25="","",RTD("cqg.rtd", ,"ContractData",K25, "MT_LastAskVolume",, "T"))</f>
        <v/>
      </c>
      <c r="Z25" s="46" t="str">
        <f>IF(K25="","",RTD("cqg.rtd", ,"ContractData",K25, "T_CVol",, "T"))</f>
        <v/>
      </c>
      <c r="AA25" s="46" t="str">
        <f>IF(K25="","",RTD("cqg.rtd", ,"ContractData",K25, "Y_COI",, "T"))</f>
        <v/>
      </c>
      <c r="AB25" s="43" t="str">
        <f>IF(K25="","",IF(LEFT(K25,1)="F",L25*1,L25*RTD("cqg.rtd", ,"ContractData",K25, "DElta",, "T")))</f>
        <v/>
      </c>
      <c r="AC25" s="43" t="str">
        <f>IF(K25="","",RTD("cqg.rtd", ,"ContractData",K25, "GAmma",, "T"))</f>
        <v/>
      </c>
      <c r="AD25" s="43" t="str">
        <f>IF(K25="","",RTD("cqg.rtd", ,"ContractData",K25, "ImpliedVolatility",, "T"))</f>
        <v/>
      </c>
      <c r="AE25" s="43" t="str">
        <f>IF(K25="","",RTD("cqg.rtd", ,"ContractData",K25, "THeta",, "T"))</f>
        <v/>
      </c>
      <c r="AF25" s="43" t="str">
        <f>IF(K25="","",RTD("cqg.rtd", ,"ContractData",K25, "VEga",, "T"))</f>
        <v/>
      </c>
      <c r="AG25" s="43" t="str">
        <f ca="1">IF(K25="","",IF(LEFT(K25,1)="F",RTD("cqg.rtd", ,"ContractData", K25, "ExpirationDate",, "T")-TODAY(),RTD("cqg.rtd", ,"ContractData",K25, "OptionDaysToExp",, "T")))</f>
        <v/>
      </c>
    </row>
    <row r="26" spans="1:33" ht="17.25" customHeight="1" x14ac:dyDescent="0.3">
      <c r="A26" s="35" t="str">
        <f>IFERROR(LEFT(Main!B26,FIND(2,Main!B26)-1),"")</f>
        <v/>
      </c>
      <c r="B26" s="35">
        <f t="shared" si="8"/>
        <v>2.1000000000000012E-2</v>
      </c>
      <c r="C26" s="35">
        <f t="shared" si="6"/>
        <v>21</v>
      </c>
      <c r="D26" s="35" t="str">
        <f>Main!B26</f>
        <v>No Account name or FCM Account ID provided</v>
      </c>
      <c r="E26" s="35" t="str">
        <f>Main!C26</f>
        <v>No Account name or FCM Account ID provided</v>
      </c>
      <c r="F26" s="35" t="str">
        <f>Main!D26</f>
        <v>No Account name or FCM Account ID provided</v>
      </c>
      <c r="G26" s="35" t="str">
        <f>Main!E26</f>
        <v>No Account name or FCM Account ID provided</v>
      </c>
      <c r="H26" s="35" t="str">
        <f>Main!F26</f>
        <v>No Account name or FCM Account ID provided</v>
      </c>
      <c r="I26" s="35" t="str">
        <f>Main!G26</f>
        <v>No Account name or FCM Account ID provided</v>
      </c>
      <c r="J26" s="35" t="str">
        <f>Main!H26</f>
        <v>No Account name or FCM Account ID provided</v>
      </c>
      <c r="K26" s="91" t="str">
        <f t="shared" si="7"/>
        <v/>
      </c>
      <c r="L26" s="89" t="str">
        <f t="shared" si="1"/>
        <v/>
      </c>
      <c r="M26" s="56" t="str">
        <f t="shared" si="2"/>
        <v/>
      </c>
      <c r="N26" s="56" t="str">
        <f t="shared" si="3"/>
        <v/>
      </c>
      <c r="O26" s="57" t="str">
        <f t="shared" si="0"/>
        <v/>
      </c>
      <c r="P26" s="57" t="str">
        <f t="shared" si="4"/>
        <v/>
      </c>
      <c r="Q26" s="57" t="str">
        <f t="shared" si="5"/>
        <v/>
      </c>
      <c r="R26" s="56" t="str">
        <f>IF(K26="","",RTD("cqg.rtd", ,"ContractData",K26, "LastTradeToday",, "T"))</f>
        <v/>
      </c>
      <c r="S26" s="83" t="str">
        <f>IF(K26="","",IF(R26="","",RTD("cqg.rtd", ,"ContractData",K26, "TMLastTrade",, "T")))</f>
        <v/>
      </c>
      <c r="T26" s="58" t="str">
        <f>IF(K26="","",RTD("cqg.rtd", ,"ContractData",K26, "NetLastTradeToday",, "T"))</f>
        <v/>
      </c>
      <c r="U26" s="56" t="str">
        <f>IF(K26="","",RTD("cqg.rtd", ,"ContractData",K26, "Settlement",, "T"))</f>
        <v/>
      </c>
      <c r="V26" s="45" t="str">
        <f>IF(K26="","",RTD("cqg.rtd", ,"ContractData",K26, "MT_LastBidVolume",, "T"))</f>
        <v/>
      </c>
      <c r="W26" s="43" t="str">
        <f>IF(K26="","",RTD("cqg.rtd", ,"ContractData",K26, "Bid",, "T"))</f>
        <v/>
      </c>
      <c r="X26" s="43" t="str">
        <f>IF(K26="","",RTD("cqg.rtd", ,"ContractData",K26, "Ask",, "T"))</f>
        <v/>
      </c>
      <c r="Y26" s="45" t="str">
        <f>IF(K26="","",RTD("cqg.rtd", ,"ContractData",K26, "MT_LastAskVolume",, "T"))</f>
        <v/>
      </c>
      <c r="Z26" s="46" t="str">
        <f>IF(K26="","",RTD("cqg.rtd", ,"ContractData",K26, "T_CVol",, "T"))</f>
        <v/>
      </c>
      <c r="AA26" s="46" t="str">
        <f>IF(K26="","",RTD("cqg.rtd", ,"ContractData",K26, "Y_COI",, "T"))</f>
        <v/>
      </c>
      <c r="AB26" s="43" t="str">
        <f>IF(K26="","",IF(LEFT(K26,1)="F",L26*1,L26*RTD("cqg.rtd", ,"ContractData",K26, "DElta",, "T")))</f>
        <v/>
      </c>
      <c r="AC26" s="43" t="str">
        <f>IF(K26="","",RTD("cqg.rtd", ,"ContractData",K26, "GAmma",, "T"))</f>
        <v/>
      </c>
      <c r="AD26" s="43" t="str">
        <f>IF(K26="","",RTD("cqg.rtd", ,"ContractData",K26, "ImpliedVolatility",, "T"))</f>
        <v/>
      </c>
      <c r="AE26" s="43" t="str">
        <f>IF(K26="","",RTD("cqg.rtd", ,"ContractData",K26, "THeta",, "T"))</f>
        <v/>
      </c>
      <c r="AF26" s="43" t="str">
        <f>IF(K26="","",RTD("cqg.rtd", ,"ContractData",K26, "VEga",, "T"))</f>
        <v/>
      </c>
      <c r="AG26" s="43" t="str">
        <f ca="1">IF(K26="","",IF(LEFT(K26,1)="F",RTD("cqg.rtd", ,"ContractData", K26, "ExpirationDate",, "T")-TODAY(),RTD("cqg.rtd", ,"ContractData",K26, "OptionDaysToExp",, "T")))</f>
        <v/>
      </c>
    </row>
    <row r="27" spans="1:33" ht="17.25" customHeight="1" x14ac:dyDescent="0.3">
      <c r="A27" s="35" t="str">
        <f>IFERROR(LEFT(Main!B27,FIND(2,Main!B27)-1),"")</f>
        <v/>
      </c>
      <c r="B27" s="35">
        <f t="shared" si="8"/>
        <v>2.2000000000000013E-2</v>
      </c>
      <c r="C27" s="35">
        <f t="shared" si="6"/>
        <v>22</v>
      </c>
      <c r="D27" s="35" t="str">
        <f>Main!B27</f>
        <v>No Account name or FCM Account ID provided</v>
      </c>
      <c r="E27" s="35" t="str">
        <f>Main!C27</f>
        <v>No Account name or FCM Account ID provided</v>
      </c>
      <c r="F27" s="35" t="str">
        <f>Main!D27</f>
        <v>No Account name or FCM Account ID provided</v>
      </c>
      <c r="G27" s="35" t="str">
        <f>Main!E27</f>
        <v>No Account name or FCM Account ID provided</v>
      </c>
      <c r="H27" s="35" t="str">
        <f>Main!F27</f>
        <v>No Account name or FCM Account ID provided</v>
      </c>
      <c r="I27" s="35" t="str">
        <f>Main!G27</f>
        <v>No Account name or FCM Account ID provided</v>
      </c>
      <c r="J27" s="35" t="str">
        <f>Main!H27</f>
        <v>No Account name or FCM Account ID provided</v>
      </c>
      <c r="K27" s="91" t="str">
        <f t="shared" si="7"/>
        <v/>
      </c>
      <c r="L27" s="89" t="str">
        <f t="shared" si="1"/>
        <v/>
      </c>
      <c r="M27" s="56" t="str">
        <f t="shared" si="2"/>
        <v/>
      </c>
      <c r="N27" s="56" t="str">
        <f t="shared" si="3"/>
        <v/>
      </c>
      <c r="O27" s="57" t="str">
        <f t="shared" si="0"/>
        <v/>
      </c>
      <c r="P27" s="57" t="str">
        <f t="shared" si="4"/>
        <v/>
      </c>
      <c r="Q27" s="57" t="str">
        <f t="shared" si="5"/>
        <v/>
      </c>
      <c r="R27" s="56" t="str">
        <f>IF(K27="","",RTD("cqg.rtd", ,"ContractData",K27, "LastTradeToday",, "T"))</f>
        <v/>
      </c>
      <c r="S27" s="83" t="str">
        <f>IF(K27="","",IF(R27="","",RTD("cqg.rtd", ,"ContractData",K27, "TMLastTrade",, "T")))</f>
        <v/>
      </c>
      <c r="T27" s="58" t="str">
        <f>IF(K27="","",RTD("cqg.rtd", ,"ContractData",K27, "NetLastTradeToday",, "T"))</f>
        <v/>
      </c>
      <c r="U27" s="56" t="str">
        <f>IF(K27="","",RTD("cqg.rtd", ,"ContractData",K27, "Settlement",, "T"))</f>
        <v/>
      </c>
      <c r="V27" s="45" t="str">
        <f>IF(K27="","",RTD("cqg.rtd", ,"ContractData",K27, "MT_LastBidVolume",, "T"))</f>
        <v/>
      </c>
      <c r="W27" s="43" t="str">
        <f>IF(K27="","",RTD("cqg.rtd", ,"ContractData",K27, "Bid",, "T"))</f>
        <v/>
      </c>
      <c r="X27" s="43" t="str">
        <f>IF(K27="","",RTD("cqg.rtd", ,"ContractData",K27, "Ask",, "T"))</f>
        <v/>
      </c>
      <c r="Y27" s="45" t="str">
        <f>IF(K27="","",RTD("cqg.rtd", ,"ContractData",K27, "MT_LastAskVolume",, "T"))</f>
        <v/>
      </c>
      <c r="Z27" s="46" t="str">
        <f>IF(K27="","",RTD("cqg.rtd", ,"ContractData",K27, "T_CVol",, "T"))</f>
        <v/>
      </c>
      <c r="AA27" s="46" t="str">
        <f>IF(K27="","",RTD("cqg.rtd", ,"ContractData",K27, "Y_COI",, "T"))</f>
        <v/>
      </c>
      <c r="AB27" s="43" t="str">
        <f>IF(K27="","",IF(LEFT(K27,1)="F",L27*1,L27*RTD("cqg.rtd", ,"ContractData",K27, "DElta",, "T")))</f>
        <v/>
      </c>
      <c r="AC27" s="43" t="str">
        <f>IF(K27="","",RTD("cqg.rtd", ,"ContractData",K27, "GAmma",, "T"))</f>
        <v/>
      </c>
      <c r="AD27" s="43" t="str">
        <f>IF(K27="","",RTD("cqg.rtd", ,"ContractData",K27, "ImpliedVolatility",, "T"))</f>
        <v/>
      </c>
      <c r="AE27" s="43" t="str">
        <f>IF(K27="","",RTD("cqg.rtd", ,"ContractData",K27, "THeta",, "T"))</f>
        <v/>
      </c>
      <c r="AF27" s="43" t="str">
        <f>IF(K27="","",RTD("cqg.rtd", ,"ContractData",K27, "VEga",, "T"))</f>
        <v/>
      </c>
      <c r="AG27" s="43" t="str">
        <f ca="1">IF(K27="","",IF(LEFT(K27,1)="F",RTD("cqg.rtd", ,"ContractData", K27, "ExpirationDate",, "T")-TODAY(),RTD("cqg.rtd", ,"ContractData",K27, "OptionDaysToExp",, "T")))</f>
        <v/>
      </c>
    </row>
    <row r="28" spans="1:33" ht="17.25" customHeight="1" x14ac:dyDescent="0.3">
      <c r="A28" s="35" t="str">
        <f>IFERROR(LEFT(Main!B28,FIND(2,Main!B28)-1),"")</f>
        <v/>
      </c>
      <c r="B28" s="35">
        <f t="shared" si="8"/>
        <v>2.3000000000000013E-2</v>
      </c>
      <c r="C28" s="35">
        <f t="shared" si="6"/>
        <v>23</v>
      </c>
      <c r="D28" s="35" t="str">
        <f>Main!B28</f>
        <v>No Account name or FCM Account ID provided</v>
      </c>
      <c r="E28" s="35" t="str">
        <f>Main!C28</f>
        <v>No Account name or FCM Account ID provided</v>
      </c>
      <c r="F28" s="35" t="str">
        <f>Main!D28</f>
        <v>No Account name or FCM Account ID provided</v>
      </c>
      <c r="G28" s="35" t="str">
        <f>Main!E28</f>
        <v>No Account name or FCM Account ID provided</v>
      </c>
      <c r="H28" s="35" t="str">
        <f>Main!F28</f>
        <v>No Account name or FCM Account ID provided</v>
      </c>
      <c r="I28" s="35" t="str">
        <f>Main!G28</f>
        <v>No Account name or FCM Account ID provided</v>
      </c>
      <c r="J28" s="35" t="str">
        <f>Main!H28</f>
        <v>No Account name or FCM Account ID provided</v>
      </c>
      <c r="K28" s="91" t="str">
        <f t="shared" si="7"/>
        <v/>
      </c>
      <c r="L28" s="89" t="str">
        <f t="shared" si="1"/>
        <v/>
      </c>
      <c r="M28" s="56" t="str">
        <f t="shared" si="2"/>
        <v/>
      </c>
      <c r="N28" s="56" t="str">
        <f t="shared" si="3"/>
        <v/>
      </c>
      <c r="O28" s="57" t="str">
        <f t="shared" si="0"/>
        <v/>
      </c>
      <c r="P28" s="57" t="str">
        <f t="shared" si="4"/>
        <v/>
      </c>
      <c r="Q28" s="57" t="str">
        <f t="shared" si="5"/>
        <v/>
      </c>
      <c r="R28" s="56" t="str">
        <f>IF(K28="","",RTD("cqg.rtd", ,"ContractData",K28, "LastTradeToday",, "T"))</f>
        <v/>
      </c>
      <c r="S28" s="83" t="str">
        <f>IF(K28="","",IF(R28="","",RTD("cqg.rtd", ,"ContractData",K28, "TMLastTrade",, "T")))</f>
        <v/>
      </c>
      <c r="T28" s="58" t="str">
        <f>IF(K28="","",RTD("cqg.rtd", ,"ContractData",K28, "NetLastTradeToday",, "T"))</f>
        <v/>
      </c>
      <c r="U28" s="56" t="str">
        <f>IF(K28="","",RTD("cqg.rtd", ,"ContractData",K28, "Settlement",, "T"))</f>
        <v/>
      </c>
      <c r="V28" s="45" t="str">
        <f>IF(K28="","",RTD("cqg.rtd", ,"ContractData",K28, "MT_LastBidVolume",, "T"))</f>
        <v/>
      </c>
      <c r="W28" s="43" t="str">
        <f>IF(K28="","",RTD("cqg.rtd", ,"ContractData",K28, "Bid",, "T"))</f>
        <v/>
      </c>
      <c r="X28" s="43" t="str">
        <f>IF(K28="","",RTD("cqg.rtd", ,"ContractData",K28, "Ask",, "T"))</f>
        <v/>
      </c>
      <c r="Y28" s="45" t="str">
        <f>IF(K28="","",RTD("cqg.rtd", ,"ContractData",K28, "MT_LastAskVolume",, "T"))</f>
        <v/>
      </c>
      <c r="Z28" s="46" t="str">
        <f>IF(K28="","",RTD("cqg.rtd", ,"ContractData",K28, "T_CVol",, "T"))</f>
        <v/>
      </c>
      <c r="AA28" s="46" t="str">
        <f>IF(K28="","",RTD("cqg.rtd", ,"ContractData",K28, "Y_COI",, "T"))</f>
        <v/>
      </c>
      <c r="AB28" s="43" t="str">
        <f>IF(K28="","",IF(LEFT(K28,1)="F",L28*1,L28*RTD("cqg.rtd", ,"ContractData",K28, "DElta",, "T")))</f>
        <v/>
      </c>
      <c r="AC28" s="43" t="str">
        <f>IF(K28="","",RTD("cqg.rtd", ,"ContractData",K28, "GAmma",, "T"))</f>
        <v/>
      </c>
      <c r="AD28" s="43" t="str">
        <f>IF(K28="","",RTD("cqg.rtd", ,"ContractData",K28, "ImpliedVolatility",, "T"))</f>
        <v/>
      </c>
      <c r="AE28" s="43" t="str">
        <f>IF(K28="","",RTD("cqg.rtd", ,"ContractData",K28, "THeta",, "T"))</f>
        <v/>
      </c>
      <c r="AF28" s="43" t="str">
        <f>IF(K28="","",RTD("cqg.rtd", ,"ContractData",K28, "VEga",, "T"))</f>
        <v/>
      </c>
      <c r="AG28" s="43" t="str">
        <f ca="1">IF(K28="","",IF(LEFT(K28,1)="F",RTD("cqg.rtd", ,"ContractData", K28, "ExpirationDate",, "T")-TODAY(),RTD("cqg.rtd", ,"ContractData",K28, "OptionDaysToExp",, "T")))</f>
        <v/>
      </c>
    </row>
    <row r="29" spans="1:33" ht="17.25" customHeight="1" x14ac:dyDescent="0.3">
      <c r="A29" s="35" t="str">
        <f>IFERROR(LEFT(Main!B29,FIND(2,Main!B29)-1),"")</f>
        <v/>
      </c>
      <c r="B29" s="35">
        <f t="shared" si="8"/>
        <v>2.4000000000000014E-2</v>
      </c>
      <c r="C29" s="35">
        <f t="shared" si="6"/>
        <v>24</v>
      </c>
      <c r="D29" s="35" t="str">
        <f>Main!B29</f>
        <v>No Account name or FCM Account ID provided</v>
      </c>
      <c r="E29" s="35" t="str">
        <f>Main!C29</f>
        <v>No Account name or FCM Account ID provided</v>
      </c>
      <c r="F29" s="35" t="str">
        <f>Main!D29</f>
        <v>No Account name or FCM Account ID provided</v>
      </c>
      <c r="G29" s="35" t="str">
        <f>Main!E29</f>
        <v>No Account name or FCM Account ID provided</v>
      </c>
      <c r="H29" s="35" t="str">
        <f>Main!F29</f>
        <v>No Account name or FCM Account ID provided</v>
      </c>
      <c r="I29" s="35" t="str">
        <f>Main!G29</f>
        <v>No Account name or FCM Account ID provided</v>
      </c>
      <c r="J29" s="35" t="str">
        <f>Main!H29</f>
        <v>No Account name or FCM Account ID provided</v>
      </c>
      <c r="K29" s="91" t="str">
        <f t="shared" si="7"/>
        <v/>
      </c>
      <c r="L29" s="89" t="str">
        <f t="shared" si="1"/>
        <v/>
      </c>
      <c r="M29" s="56" t="str">
        <f t="shared" si="2"/>
        <v/>
      </c>
      <c r="N29" s="56" t="str">
        <f t="shared" si="3"/>
        <v/>
      </c>
      <c r="O29" s="57" t="str">
        <f t="shared" si="0"/>
        <v/>
      </c>
      <c r="P29" s="57" t="str">
        <f t="shared" si="4"/>
        <v/>
      </c>
      <c r="Q29" s="57" t="str">
        <f t="shared" si="5"/>
        <v/>
      </c>
      <c r="R29" s="56" t="str">
        <f>IF(K29="","",RTD("cqg.rtd", ,"ContractData",K29, "LastTradeToday",, "T"))</f>
        <v/>
      </c>
      <c r="S29" s="83" t="str">
        <f>IF(K29="","",IF(R29="","",RTD("cqg.rtd", ,"ContractData",K29, "TMLastTrade",, "T")))</f>
        <v/>
      </c>
      <c r="T29" s="58" t="str">
        <f>IF(K29="","",RTD("cqg.rtd", ,"ContractData",K29, "NetLastTradeToday",, "T"))</f>
        <v/>
      </c>
      <c r="U29" s="56" t="str">
        <f>IF(K29="","",RTD("cqg.rtd", ,"ContractData",K29, "Settlement",, "T"))</f>
        <v/>
      </c>
      <c r="V29" s="45" t="str">
        <f>IF(K29="","",RTD("cqg.rtd", ,"ContractData",K29, "MT_LastBidVolume",, "T"))</f>
        <v/>
      </c>
      <c r="W29" s="43" t="str">
        <f>IF(K29="","",RTD("cqg.rtd", ,"ContractData",K29, "Bid",, "T"))</f>
        <v/>
      </c>
      <c r="X29" s="43" t="str">
        <f>IF(K29="","",RTD("cqg.rtd", ,"ContractData",K29, "Ask",, "T"))</f>
        <v/>
      </c>
      <c r="Y29" s="45" t="str">
        <f>IF(K29="","",RTD("cqg.rtd", ,"ContractData",K29, "MT_LastAskVolume",, "T"))</f>
        <v/>
      </c>
      <c r="Z29" s="46" t="str">
        <f>IF(K29="","",RTD("cqg.rtd", ,"ContractData",K29, "T_CVol",, "T"))</f>
        <v/>
      </c>
      <c r="AA29" s="46" t="str">
        <f>IF(K29="","",RTD("cqg.rtd", ,"ContractData",K29, "Y_COI",, "T"))</f>
        <v/>
      </c>
      <c r="AB29" s="43" t="str">
        <f>IF(K29="","",IF(LEFT(K29,1)="F",L29*1,L29*RTD("cqg.rtd", ,"ContractData",K29, "DElta",, "T")))</f>
        <v/>
      </c>
      <c r="AC29" s="43" t="str">
        <f>IF(K29="","",RTD("cqg.rtd", ,"ContractData",K29, "GAmma",, "T"))</f>
        <v/>
      </c>
      <c r="AD29" s="43" t="str">
        <f>IF(K29="","",RTD("cqg.rtd", ,"ContractData",K29, "ImpliedVolatility",, "T"))</f>
        <v/>
      </c>
      <c r="AE29" s="43" t="str">
        <f>IF(K29="","",RTD("cqg.rtd", ,"ContractData",K29, "THeta",, "T"))</f>
        <v/>
      </c>
      <c r="AF29" s="43" t="str">
        <f>IF(K29="","",RTD("cqg.rtd", ,"ContractData",K29, "VEga",, "T"))</f>
        <v/>
      </c>
      <c r="AG29" s="43" t="str">
        <f ca="1">IF(K29="","",IF(LEFT(K29,1)="F",RTD("cqg.rtd", ,"ContractData", K29, "ExpirationDate",, "T")-TODAY(),RTD("cqg.rtd", ,"ContractData",K29, "OptionDaysToExp",, "T")))</f>
        <v/>
      </c>
    </row>
    <row r="30" spans="1:33" ht="17.25" customHeight="1" x14ac:dyDescent="0.3">
      <c r="A30" s="35" t="str">
        <f>IFERROR(LEFT(Main!B30,FIND(2,Main!B30)-1),"")</f>
        <v/>
      </c>
      <c r="B30" s="35">
        <f t="shared" si="8"/>
        <v>2.5000000000000015E-2</v>
      </c>
      <c r="C30" s="35">
        <f t="shared" si="6"/>
        <v>25</v>
      </c>
      <c r="D30" s="35" t="str">
        <f>Main!B30</f>
        <v>No Account name or FCM Account ID provided</v>
      </c>
      <c r="E30" s="35" t="str">
        <f>Main!C30</f>
        <v>No Account name or FCM Account ID provided</v>
      </c>
      <c r="F30" s="35" t="str">
        <f>Main!D30</f>
        <v>No Account name or FCM Account ID provided</v>
      </c>
      <c r="G30" s="35" t="str">
        <f>Main!E30</f>
        <v>No Account name or FCM Account ID provided</v>
      </c>
      <c r="H30" s="35" t="str">
        <f>Main!F30</f>
        <v>No Account name or FCM Account ID provided</v>
      </c>
      <c r="I30" s="35" t="str">
        <f>Main!G30</f>
        <v>No Account name or FCM Account ID provided</v>
      </c>
      <c r="J30" s="35" t="str">
        <f>Main!H30</f>
        <v>No Account name or FCM Account ID provided</v>
      </c>
      <c r="K30" s="91" t="str">
        <f t="shared" si="7"/>
        <v/>
      </c>
      <c r="L30" s="89" t="str">
        <f t="shared" si="1"/>
        <v/>
      </c>
      <c r="M30" s="56" t="str">
        <f t="shared" si="2"/>
        <v/>
      </c>
      <c r="N30" s="56" t="str">
        <f t="shared" si="3"/>
        <v/>
      </c>
      <c r="O30" s="57" t="str">
        <f t="shared" si="0"/>
        <v/>
      </c>
      <c r="P30" s="57" t="str">
        <f t="shared" si="4"/>
        <v/>
      </c>
      <c r="Q30" s="57" t="str">
        <f t="shared" si="5"/>
        <v/>
      </c>
      <c r="R30" s="56" t="str">
        <f>IF(K30="","",RTD("cqg.rtd", ,"ContractData",K30, "LastTradeToday",, "T"))</f>
        <v/>
      </c>
      <c r="S30" s="83" t="str">
        <f>IF(K30="","",IF(R30="","",RTD("cqg.rtd", ,"ContractData",K30, "TMLastTrade",, "T")))</f>
        <v/>
      </c>
      <c r="T30" s="58" t="str">
        <f>IF(K30="","",RTD("cqg.rtd", ,"ContractData",K30, "NetLastTradeToday",, "T"))</f>
        <v/>
      </c>
      <c r="U30" s="56" t="str">
        <f>IF(K30="","",RTD("cqg.rtd", ,"ContractData",K30, "Settlement",, "T"))</f>
        <v/>
      </c>
      <c r="V30" s="45" t="str">
        <f>IF(K30="","",RTD("cqg.rtd", ,"ContractData",K30, "MT_LastBidVolume",, "T"))</f>
        <v/>
      </c>
      <c r="W30" s="43" t="str">
        <f>IF(K30="","",RTD("cqg.rtd", ,"ContractData",K30, "Bid",, "T"))</f>
        <v/>
      </c>
      <c r="X30" s="43" t="str">
        <f>IF(K30="","",RTD("cqg.rtd", ,"ContractData",K30, "Ask",, "T"))</f>
        <v/>
      </c>
      <c r="Y30" s="45" t="str">
        <f>IF(K30="","",RTD("cqg.rtd", ,"ContractData",K30, "MT_LastAskVolume",, "T"))</f>
        <v/>
      </c>
      <c r="Z30" s="46" t="str">
        <f>IF(K30="","",RTD("cqg.rtd", ,"ContractData",K30, "T_CVol",, "T"))</f>
        <v/>
      </c>
      <c r="AA30" s="46" t="str">
        <f>IF(K30="","",RTD("cqg.rtd", ,"ContractData",K30, "Y_COI",, "T"))</f>
        <v/>
      </c>
      <c r="AB30" s="43" t="str">
        <f>IF(K30="","",IF(LEFT(K30,1)="F",L30*1,L30*RTD("cqg.rtd", ,"ContractData",K30, "DElta",, "T")))</f>
        <v/>
      </c>
      <c r="AC30" s="43" t="str">
        <f>IF(K30="","",RTD("cqg.rtd", ,"ContractData",K30, "GAmma",, "T"))</f>
        <v/>
      </c>
      <c r="AD30" s="43" t="str">
        <f>IF(K30="","",RTD("cqg.rtd", ,"ContractData",K30, "ImpliedVolatility",, "T"))</f>
        <v/>
      </c>
      <c r="AE30" s="43" t="str">
        <f>IF(K30="","",RTD("cqg.rtd", ,"ContractData",K30, "THeta",, "T"))</f>
        <v/>
      </c>
      <c r="AF30" s="43" t="str">
        <f>IF(K30="","",RTD("cqg.rtd", ,"ContractData",K30, "VEga",, "T"))</f>
        <v/>
      </c>
      <c r="AG30" s="43" t="str">
        <f ca="1">IF(K30="","",IF(LEFT(K30,1)="F",RTD("cqg.rtd", ,"ContractData", K30, "ExpirationDate",, "T")-TODAY(),RTD("cqg.rtd", ,"ContractData",K30, "OptionDaysToExp",, "T")))</f>
        <v/>
      </c>
    </row>
    <row r="31" spans="1:33" ht="17.25" customHeight="1" x14ac:dyDescent="0.3">
      <c r="A31" s="35" t="str">
        <f>IFERROR(LEFT(Main!B31,FIND(2,Main!B31)-1),"")</f>
        <v/>
      </c>
      <c r="B31" s="35">
        <f t="shared" si="8"/>
        <v>2.6000000000000016E-2</v>
      </c>
      <c r="C31" s="35">
        <f t="shared" si="6"/>
        <v>26</v>
      </c>
      <c r="D31" s="35" t="str">
        <f>Main!B31</f>
        <v>No Account name or FCM Account ID provided</v>
      </c>
      <c r="E31" s="35" t="str">
        <f>Main!C31</f>
        <v>No Account name or FCM Account ID provided</v>
      </c>
      <c r="F31" s="35" t="str">
        <f>Main!D31</f>
        <v>No Account name or FCM Account ID provided</v>
      </c>
      <c r="G31" s="35" t="str">
        <f>Main!E31</f>
        <v>No Account name or FCM Account ID provided</v>
      </c>
      <c r="H31" s="35" t="str">
        <f>Main!F31</f>
        <v>No Account name or FCM Account ID provided</v>
      </c>
      <c r="I31" s="35" t="str">
        <f>Main!G31</f>
        <v>No Account name or FCM Account ID provided</v>
      </c>
      <c r="J31" s="35" t="str">
        <f>Main!H31</f>
        <v>No Account name or FCM Account ID provided</v>
      </c>
      <c r="K31" s="91" t="str">
        <f t="shared" si="7"/>
        <v/>
      </c>
      <c r="L31" s="89" t="str">
        <f t="shared" si="1"/>
        <v/>
      </c>
      <c r="M31" s="56" t="str">
        <f t="shared" si="2"/>
        <v/>
      </c>
      <c r="N31" s="56" t="str">
        <f t="shared" si="3"/>
        <v/>
      </c>
      <c r="O31" s="57" t="str">
        <f t="shared" si="0"/>
        <v/>
      </c>
      <c r="P31" s="57" t="str">
        <f t="shared" si="4"/>
        <v/>
      </c>
      <c r="Q31" s="57" t="str">
        <f t="shared" si="5"/>
        <v/>
      </c>
      <c r="R31" s="56" t="str">
        <f>IF(K31="","",RTD("cqg.rtd", ,"ContractData",K31, "LastTradeToday",, "T"))</f>
        <v/>
      </c>
      <c r="S31" s="83" t="str">
        <f>IF(K31="","",IF(R31="","",RTD("cqg.rtd", ,"ContractData",K31, "TMLastTrade",, "T")))</f>
        <v/>
      </c>
      <c r="T31" s="58" t="str">
        <f>IF(K31="","",RTD("cqg.rtd", ,"ContractData",K31, "NetLastTradeToday",, "T"))</f>
        <v/>
      </c>
      <c r="U31" s="56" t="str">
        <f>IF(K31="","",RTD("cqg.rtd", ,"ContractData",K31, "Settlement",, "T"))</f>
        <v/>
      </c>
      <c r="V31" s="45" t="str">
        <f>IF(K31="","",RTD("cqg.rtd", ,"ContractData",K31, "MT_LastBidVolume",, "T"))</f>
        <v/>
      </c>
      <c r="W31" s="43" t="str">
        <f>IF(K31="","",RTD("cqg.rtd", ,"ContractData",K31, "Bid",, "T"))</f>
        <v/>
      </c>
      <c r="X31" s="43" t="str">
        <f>IF(K31="","",RTD("cqg.rtd", ,"ContractData",K31, "Ask",, "T"))</f>
        <v/>
      </c>
      <c r="Y31" s="45" t="str">
        <f>IF(K31="","",RTD("cqg.rtd", ,"ContractData",K31, "MT_LastAskVolume",, "T"))</f>
        <v/>
      </c>
      <c r="Z31" s="46" t="str">
        <f>IF(K31="","",RTD("cqg.rtd", ,"ContractData",K31, "T_CVol",, "T"))</f>
        <v/>
      </c>
      <c r="AA31" s="46" t="str">
        <f>IF(K31="","",RTD("cqg.rtd", ,"ContractData",K31, "Y_COI",, "T"))</f>
        <v/>
      </c>
      <c r="AB31" s="43" t="str">
        <f>IF(K31="","",IF(LEFT(K31,1)="F",L31*1,L31*RTD("cqg.rtd", ,"ContractData",K31, "DElta",, "T")))</f>
        <v/>
      </c>
      <c r="AC31" s="43" t="str">
        <f>IF(K31="","",RTD("cqg.rtd", ,"ContractData",K31, "GAmma",, "T"))</f>
        <v/>
      </c>
      <c r="AD31" s="43" t="str">
        <f>IF(K31="","",RTD("cqg.rtd", ,"ContractData",K31, "ImpliedVolatility",, "T"))</f>
        <v/>
      </c>
      <c r="AE31" s="43" t="str">
        <f>IF(K31="","",RTD("cqg.rtd", ,"ContractData",K31, "THeta",, "T"))</f>
        <v/>
      </c>
      <c r="AF31" s="43" t="str">
        <f>IF(K31="","",RTD("cqg.rtd", ,"ContractData",K31, "VEga",, "T"))</f>
        <v/>
      </c>
      <c r="AG31" s="43" t="str">
        <f ca="1">IF(K31="","",IF(LEFT(K31,1)="F",RTD("cqg.rtd", ,"ContractData", K31, "ExpirationDate",, "T")-TODAY(),RTD("cqg.rtd", ,"ContractData",K31, "OptionDaysToExp",, "T")))</f>
        <v/>
      </c>
    </row>
    <row r="32" spans="1:33" ht="17.25" customHeight="1" x14ac:dyDescent="0.3">
      <c r="A32" s="35" t="str">
        <f>IFERROR(LEFT(Main!B32,FIND(2,Main!B32)-1),"")</f>
        <v/>
      </c>
      <c r="B32" s="35">
        <f t="shared" si="8"/>
        <v>2.7000000000000017E-2</v>
      </c>
      <c r="C32" s="35">
        <f t="shared" si="6"/>
        <v>27</v>
      </c>
      <c r="D32" s="35" t="str">
        <f>Main!B32</f>
        <v>No Account name or FCM Account ID provided</v>
      </c>
      <c r="E32" s="35" t="str">
        <f>Main!C32</f>
        <v>No Account name or FCM Account ID provided</v>
      </c>
      <c r="F32" s="35" t="str">
        <f>Main!D32</f>
        <v>No Account name or FCM Account ID provided</v>
      </c>
      <c r="G32" s="35" t="str">
        <f>Main!E32</f>
        <v>No Account name or FCM Account ID provided</v>
      </c>
      <c r="H32" s="35" t="str">
        <f>Main!F32</f>
        <v>No Account name or FCM Account ID provided</v>
      </c>
      <c r="I32" s="35" t="str">
        <f>Main!G32</f>
        <v>No Account name or FCM Account ID provided</v>
      </c>
      <c r="J32" s="35" t="str">
        <f>Main!H32</f>
        <v>No Account name or FCM Account ID provided</v>
      </c>
      <c r="K32" s="91" t="str">
        <f t="shared" si="7"/>
        <v/>
      </c>
      <c r="L32" s="89" t="str">
        <f t="shared" si="1"/>
        <v/>
      </c>
      <c r="M32" s="56" t="str">
        <f t="shared" si="2"/>
        <v/>
      </c>
      <c r="N32" s="56" t="str">
        <f t="shared" si="3"/>
        <v/>
      </c>
      <c r="O32" s="57" t="str">
        <f t="shared" si="0"/>
        <v/>
      </c>
      <c r="P32" s="57" t="str">
        <f t="shared" si="4"/>
        <v/>
      </c>
      <c r="Q32" s="57" t="str">
        <f t="shared" si="5"/>
        <v/>
      </c>
      <c r="R32" s="56" t="str">
        <f>IF(K32="","",RTD("cqg.rtd", ,"ContractData",K32, "LastTradeToday",, "T"))</f>
        <v/>
      </c>
      <c r="S32" s="83" t="str">
        <f>IF(K32="","",IF(R32="","",RTD("cqg.rtd", ,"ContractData",K32, "TMLastTrade",, "T")))</f>
        <v/>
      </c>
      <c r="T32" s="58" t="str">
        <f>IF(K32="","",RTD("cqg.rtd", ,"ContractData",K32, "NetLastTradeToday",, "T"))</f>
        <v/>
      </c>
      <c r="U32" s="56" t="str">
        <f>IF(K32="","",RTD("cqg.rtd", ,"ContractData",K32, "Settlement",, "T"))</f>
        <v/>
      </c>
      <c r="V32" s="45" t="str">
        <f>IF(K32="","",RTD("cqg.rtd", ,"ContractData",K32, "MT_LastBidVolume",, "T"))</f>
        <v/>
      </c>
      <c r="W32" s="43" t="str">
        <f>IF(K32="","",RTD("cqg.rtd", ,"ContractData",K32, "Bid",, "T"))</f>
        <v/>
      </c>
      <c r="X32" s="43" t="str">
        <f>IF(K32="","",RTD("cqg.rtd", ,"ContractData",K32, "Ask",, "T"))</f>
        <v/>
      </c>
      <c r="Y32" s="45" t="str">
        <f>IF(K32="","",RTD("cqg.rtd", ,"ContractData",K32, "MT_LastAskVolume",, "T"))</f>
        <v/>
      </c>
      <c r="Z32" s="46" t="str">
        <f>IF(K32="","",RTD("cqg.rtd", ,"ContractData",K32, "T_CVol",, "T"))</f>
        <v/>
      </c>
      <c r="AA32" s="46" t="str">
        <f>IF(K32="","",RTD("cqg.rtd", ,"ContractData",K32, "Y_COI",, "T"))</f>
        <v/>
      </c>
      <c r="AB32" s="43" t="str">
        <f>IF(K32="","",IF(LEFT(K32,1)="F",L32*1,L32*RTD("cqg.rtd", ,"ContractData",K32, "DElta",, "T")))</f>
        <v/>
      </c>
      <c r="AC32" s="43" t="str">
        <f>IF(K32="","",RTD("cqg.rtd", ,"ContractData",K32, "GAmma",, "T"))</f>
        <v/>
      </c>
      <c r="AD32" s="43" t="str">
        <f>IF(K32="","",RTD("cqg.rtd", ,"ContractData",K32, "ImpliedVolatility",, "T"))</f>
        <v/>
      </c>
      <c r="AE32" s="43" t="str">
        <f>IF(K32="","",RTD("cqg.rtd", ,"ContractData",K32, "THeta",, "T"))</f>
        <v/>
      </c>
      <c r="AF32" s="43" t="str">
        <f>IF(K32="","",RTD("cqg.rtd", ,"ContractData",K32, "VEga",, "T"))</f>
        <v/>
      </c>
      <c r="AG32" s="43" t="str">
        <f ca="1">IF(K32="","",IF(LEFT(K32,1)="F",RTD("cqg.rtd", ,"ContractData", K32, "ExpirationDate",, "T")-TODAY(),RTD("cqg.rtd", ,"ContractData",K32, "OptionDaysToExp",, "T")))</f>
        <v/>
      </c>
    </row>
    <row r="33" spans="1:33" ht="17.25" customHeight="1" x14ac:dyDescent="0.3">
      <c r="A33" s="35" t="str">
        <f>IFERROR(LEFT(Main!B33,FIND(2,Main!B33)-1),"")</f>
        <v/>
      </c>
      <c r="B33" s="35">
        <f t="shared" si="8"/>
        <v>2.8000000000000018E-2</v>
      </c>
      <c r="C33" s="35">
        <f t="shared" si="6"/>
        <v>28</v>
      </c>
      <c r="D33" s="35" t="str">
        <f>Main!B33</f>
        <v>No Account name or FCM Account ID provided</v>
      </c>
      <c r="E33" s="35" t="str">
        <f>Main!C33</f>
        <v>No Account name or FCM Account ID provided</v>
      </c>
      <c r="F33" s="35" t="str">
        <f>Main!D33</f>
        <v>No Account name or FCM Account ID provided</v>
      </c>
      <c r="G33" s="35" t="str">
        <f>Main!E33</f>
        <v>No Account name or FCM Account ID provided</v>
      </c>
      <c r="H33" s="35" t="str">
        <f>Main!F33</f>
        <v>No Account name or FCM Account ID provided</v>
      </c>
      <c r="I33" s="35" t="str">
        <f>Main!G33</f>
        <v>No Account name or FCM Account ID provided</v>
      </c>
      <c r="J33" s="35" t="str">
        <f>Main!H33</f>
        <v>No Account name or FCM Account ID provided</v>
      </c>
      <c r="K33" s="91" t="str">
        <f t="shared" si="7"/>
        <v/>
      </c>
      <c r="L33" s="89" t="str">
        <f t="shared" si="1"/>
        <v/>
      </c>
      <c r="M33" s="56" t="str">
        <f t="shared" si="2"/>
        <v/>
      </c>
      <c r="N33" s="56" t="str">
        <f t="shared" si="3"/>
        <v/>
      </c>
      <c r="O33" s="57" t="str">
        <f t="shared" si="0"/>
        <v/>
      </c>
      <c r="P33" s="57" t="str">
        <f t="shared" si="4"/>
        <v/>
      </c>
      <c r="Q33" s="57" t="str">
        <f t="shared" si="5"/>
        <v/>
      </c>
      <c r="R33" s="56" t="str">
        <f>IF(K33="","",RTD("cqg.rtd", ,"ContractData",K33, "LastTradeToday",, "T"))</f>
        <v/>
      </c>
      <c r="S33" s="83" t="str">
        <f>IF(K33="","",IF(R33="","",RTD("cqg.rtd", ,"ContractData",K33, "TMLastTrade",, "T")))</f>
        <v/>
      </c>
      <c r="T33" s="58" t="str">
        <f>IF(K33="","",RTD("cqg.rtd", ,"ContractData",K33, "NetLastTradeToday",, "T"))</f>
        <v/>
      </c>
      <c r="U33" s="56" t="str">
        <f>IF(K33="","",RTD("cqg.rtd", ,"ContractData",K33, "Settlement",, "T"))</f>
        <v/>
      </c>
      <c r="V33" s="45" t="str">
        <f>IF(K33="","",RTD("cqg.rtd", ,"ContractData",K33, "MT_LastBidVolume",, "T"))</f>
        <v/>
      </c>
      <c r="W33" s="43" t="str">
        <f>IF(K33="","",RTD("cqg.rtd", ,"ContractData",K33, "Bid",, "T"))</f>
        <v/>
      </c>
      <c r="X33" s="43" t="str">
        <f>IF(K33="","",RTD("cqg.rtd", ,"ContractData",K33, "Ask",, "T"))</f>
        <v/>
      </c>
      <c r="Y33" s="45" t="str">
        <f>IF(K33="","",RTD("cqg.rtd", ,"ContractData",K33, "MT_LastAskVolume",, "T"))</f>
        <v/>
      </c>
      <c r="Z33" s="46" t="str">
        <f>IF(K33="","",RTD("cqg.rtd", ,"ContractData",K33, "T_CVol",, "T"))</f>
        <v/>
      </c>
      <c r="AA33" s="46" t="str">
        <f>IF(K33="","",RTD("cqg.rtd", ,"ContractData",K33, "Y_COI",, "T"))</f>
        <v/>
      </c>
      <c r="AB33" s="43" t="str">
        <f>IF(K33="","",IF(LEFT(K33,1)="F",L33*1,L33*RTD("cqg.rtd", ,"ContractData",K33, "DElta",, "T")))</f>
        <v/>
      </c>
      <c r="AC33" s="43" t="str">
        <f>IF(K33="","",RTD("cqg.rtd", ,"ContractData",K33, "GAmma",, "T"))</f>
        <v/>
      </c>
      <c r="AD33" s="43" t="str">
        <f>IF(K33="","",RTD("cqg.rtd", ,"ContractData",K33, "ImpliedVolatility",, "T"))</f>
        <v/>
      </c>
      <c r="AE33" s="43" t="str">
        <f>IF(K33="","",RTD("cqg.rtd", ,"ContractData",K33, "THeta",, "T"))</f>
        <v/>
      </c>
      <c r="AF33" s="43" t="str">
        <f>IF(K33="","",RTD("cqg.rtd", ,"ContractData",K33, "VEga",, "T"))</f>
        <v/>
      </c>
      <c r="AG33" s="43" t="str">
        <f ca="1">IF(K33="","",IF(LEFT(K33,1)="F",RTD("cqg.rtd", ,"ContractData", K33, "ExpirationDate",, "T")-TODAY(),RTD("cqg.rtd", ,"ContractData",K33, "OptionDaysToExp",, "T")))</f>
        <v/>
      </c>
    </row>
    <row r="34" spans="1:33" ht="17.25" customHeight="1" x14ac:dyDescent="0.3">
      <c r="A34" s="35" t="str">
        <f>IFERROR(LEFT(Main!B34,FIND(2,Main!B34)-1),"")</f>
        <v/>
      </c>
      <c r="B34" s="35">
        <f t="shared" si="8"/>
        <v>2.9000000000000019E-2</v>
      </c>
      <c r="C34" s="35">
        <f t="shared" si="6"/>
        <v>29</v>
      </c>
      <c r="D34" s="35" t="str">
        <f>Main!B34</f>
        <v>No Account name or FCM Account ID provided</v>
      </c>
      <c r="E34" s="35" t="str">
        <f>Main!C34</f>
        <v>No Account name or FCM Account ID provided</v>
      </c>
      <c r="F34" s="35" t="str">
        <f>Main!D34</f>
        <v>No Account name or FCM Account ID provided</v>
      </c>
      <c r="G34" s="35" t="str">
        <f>Main!E34</f>
        <v>No Account name or FCM Account ID provided</v>
      </c>
      <c r="H34" s="35" t="str">
        <f>Main!F34</f>
        <v>No Account name or FCM Account ID provided</v>
      </c>
      <c r="I34" s="35" t="str">
        <f>Main!G34</f>
        <v>No Account name or FCM Account ID provided</v>
      </c>
      <c r="J34" s="35" t="str">
        <f>Main!H34</f>
        <v>No Account name or FCM Account ID provided</v>
      </c>
      <c r="K34" s="91" t="str">
        <f t="shared" si="7"/>
        <v/>
      </c>
      <c r="L34" s="89" t="str">
        <f t="shared" si="1"/>
        <v/>
      </c>
      <c r="M34" s="56" t="str">
        <f t="shared" si="2"/>
        <v/>
      </c>
      <c r="N34" s="56" t="str">
        <f t="shared" si="3"/>
        <v/>
      </c>
      <c r="O34" s="57" t="str">
        <f t="shared" si="0"/>
        <v/>
      </c>
      <c r="P34" s="57" t="str">
        <f t="shared" si="4"/>
        <v/>
      </c>
      <c r="Q34" s="57" t="str">
        <f t="shared" si="5"/>
        <v/>
      </c>
      <c r="R34" s="56" t="str">
        <f>IF(K34="","",RTD("cqg.rtd", ,"ContractData",K34, "LastTradeToday",, "T"))</f>
        <v/>
      </c>
      <c r="S34" s="83" t="str">
        <f>IF(K34="","",IF(R34="","",RTD("cqg.rtd", ,"ContractData",K34, "TMLastTrade",, "T")))</f>
        <v/>
      </c>
      <c r="T34" s="58" t="str">
        <f>IF(K34="","",RTD("cqg.rtd", ,"ContractData",K34, "NetLastTradeToday",, "T"))</f>
        <v/>
      </c>
      <c r="U34" s="56" t="str">
        <f>IF(K34="","",RTD("cqg.rtd", ,"ContractData",K34, "Settlement",, "T"))</f>
        <v/>
      </c>
      <c r="V34" s="45" t="str">
        <f>IF(K34="","",RTD("cqg.rtd", ,"ContractData",K34, "MT_LastBidVolume",, "T"))</f>
        <v/>
      </c>
      <c r="W34" s="43" t="str">
        <f>IF(K34="","",RTD("cqg.rtd", ,"ContractData",K34, "Bid",, "T"))</f>
        <v/>
      </c>
      <c r="X34" s="43" t="str">
        <f>IF(K34="","",RTD("cqg.rtd", ,"ContractData",K34, "Ask",, "T"))</f>
        <v/>
      </c>
      <c r="Y34" s="45" t="str">
        <f>IF(K34="","",RTD("cqg.rtd", ,"ContractData",K34, "MT_LastAskVolume",, "T"))</f>
        <v/>
      </c>
      <c r="Z34" s="46" t="str">
        <f>IF(K34="","",RTD("cqg.rtd", ,"ContractData",K34, "T_CVol",, "T"))</f>
        <v/>
      </c>
      <c r="AA34" s="46" t="str">
        <f>IF(K34="","",RTD("cqg.rtd", ,"ContractData",K34, "Y_COI",, "T"))</f>
        <v/>
      </c>
      <c r="AB34" s="43" t="str">
        <f>IF(K34="","",IF(LEFT(K34,1)="F",L34*1,L34*RTD("cqg.rtd", ,"ContractData",K34, "DElta",, "T")))</f>
        <v/>
      </c>
      <c r="AC34" s="43" t="str">
        <f>IF(K34="","",RTD("cqg.rtd", ,"ContractData",K34, "GAmma",, "T"))</f>
        <v/>
      </c>
      <c r="AD34" s="43" t="str">
        <f>IF(K34="","",RTD("cqg.rtd", ,"ContractData",K34, "ImpliedVolatility",, "T"))</f>
        <v/>
      </c>
      <c r="AE34" s="43" t="str">
        <f>IF(K34="","",RTD("cqg.rtd", ,"ContractData",K34, "THeta",, "T"))</f>
        <v/>
      </c>
      <c r="AF34" s="43" t="str">
        <f>IF(K34="","",RTD("cqg.rtd", ,"ContractData",K34, "VEga",, "T"))</f>
        <v/>
      </c>
      <c r="AG34" s="43" t="str">
        <f ca="1">IF(K34="","",IF(LEFT(K34,1)="F",RTD("cqg.rtd", ,"ContractData", K34, "ExpirationDate",, "T")-TODAY(),RTD("cqg.rtd", ,"ContractData",K34, "OptionDaysToExp",, "T")))</f>
        <v/>
      </c>
    </row>
    <row r="35" spans="1:33" ht="17.25" customHeight="1" x14ac:dyDescent="0.3">
      <c r="A35" s="35" t="str">
        <f>IFERROR(LEFT(Main!B35,FIND(2,Main!B35)-1),"")</f>
        <v/>
      </c>
      <c r="B35" s="35">
        <f t="shared" si="8"/>
        <v>3.000000000000002E-2</v>
      </c>
      <c r="C35" s="35">
        <f t="shared" si="6"/>
        <v>30</v>
      </c>
      <c r="D35" s="35" t="str">
        <f>Main!B35</f>
        <v>No Account name or FCM Account ID provided</v>
      </c>
      <c r="E35" s="35" t="str">
        <f>Main!C35</f>
        <v>No Account name or FCM Account ID provided</v>
      </c>
      <c r="F35" s="35" t="str">
        <f>Main!D35</f>
        <v>No Account name or FCM Account ID provided</v>
      </c>
      <c r="G35" s="35" t="str">
        <f>Main!E35</f>
        <v>No Account name or FCM Account ID provided</v>
      </c>
      <c r="H35" s="35" t="str">
        <f>Main!F35</f>
        <v>No Account name or FCM Account ID provided</v>
      </c>
      <c r="I35" s="35" t="str">
        <f>Main!G35</f>
        <v>No Account name or FCM Account ID provided</v>
      </c>
      <c r="J35" s="35" t="str">
        <f>Main!H35</f>
        <v>No Account name or FCM Account ID provided</v>
      </c>
      <c r="K35" s="91" t="str">
        <f t="shared" si="7"/>
        <v/>
      </c>
      <c r="L35" s="89" t="str">
        <f t="shared" si="1"/>
        <v/>
      </c>
      <c r="M35" s="56" t="str">
        <f t="shared" si="2"/>
        <v/>
      </c>
      <c r="N35" s="56" t="str">
        <f t="shared" si="3"/>
        <v/>
      </c>
      <c r="O35" s="57" t="str">
        <f t="shared" si="0"/>
        <v/>
      </c>
      <c r="P35" s="57" t="str">
        <f t="shared" si="4"/>
        <v/>
      </c>
      <c r="Q35" s="57" t="str">
        <f t="shared" si="5"/>
        <v/>
      </c>
      <c r="R35" s="56" t="str">
        <f>IF(K35="","",RTD("cqg.rtd", ,"ContractData",K35, "LastTradeToday",, "T"))</f>
        <v/>
      </c>
      <c r="S35" s="83" t="str">
        <f>IF(K35="","",IF(R35="","",RTD("cqg.rtd", ,"ContractData",K35, "TMLastTrade",, "T")))</f>
        <v/>
      </c>
      <c r="T35" s="58" t="str">
        <f>IF(K35="","",RTD("cqg.rtd", ,"ContractData",K35, "NetLastTradeToday",, "T"))</f>
        <v/>
      </c>
      <c r="U35" s="56" t="str">
        <f>IF(K35="","",RTD("cqg.rtd", ,"ContractData",K35, "Settlement",, "T"))</f>
        <v/>
      </c>
      <c r="V35" s="45" t="str">
        <f>IF(K35="","",RTD("cqg.rtd", ,"ContractData",K35, "MT_LastBidVolume",, "T"))</f>
        <v/>
      </c>
      <c r="W35" s="43" t="str">
        <f>IF(K35="","",RTD("cqg.rtd", ,"ContractData",K35, "Bid",, "T"))</f>
        <v/>
      </c>
      <c r="X35" s="43" t="str">
        <f>IF(K35="","",RTD("cqg.rtd", ,"ContractData",K35, "Ask",, "T"))</f>
        <v/>
      </c>
      <c r="Y35" s="45" t="str">
        <f>IF(K35="","",RTD("cqg.rtd", ,"ContractData",K35, "MT_LastAskVolume",, "T"))</f>
        <v/>
      </c>
      <c r="Z35" s="46" t="str">
        <f>IF(K35="","",RTD("cqg.rtd", ,"ContractData",K35, "T_CVol",, "T"))</f>
        <v/>
      </c>
      <c r="AA35" s="46" t="str">
        <f>IF(K35="","",RTD("cqg.rtd", ,"ContractData",K35, "Y_COI",, "T"))</f>
        <v/>
      </c>
      <c r="AB35" s="43" t="str">
        <f>IF(K35="","",IF(LEFT(K35,1)="F",L35*1,L35*RTD("cqg.rtd", ,"ContractData",K35, "DElta",, "T")))</f>
        <v/>
      </c>
      <c r="AC35" s="43" t="str">
        <f>IF(K35="","",RTD("cqg.rtd", ,"ContractData",K35, "GAmma",, "T"))</f>
        <v/>
      </c>
      <c r="AD35" s="43" t="str">
        <f>IF(K35="","",RTD("cqg.rtd", ,"ContractData",K35, "ImpliedVolatility",, "T"))</f>
        <v/>
      </c>
      <c r="AE35" s="43" t="str">
        <f>IF(K35="","",RTD("cqg.rtd", ,"ContractData",K35, "THeta",, "T"))</f>
        <v/>
      </c>
      <c r="AF35" s="43" t="str">
        <f>IF(K35="","",RTD("cqg.rtd", ,"ContractData",K35, "VEga",, "T"))</f>
        <v/>
      </c>
      <c r="AG35" s="43" t="str">
        <f ca="1">IF(K35="","",IF(LEFT(K35,1)="F",RTD("cqg.rtd", ,"ContractData", K35, "ExpirationDate",, "T")-TODAY(),RTD("cqg.rtd", ,"ContractData",K35, "OptionDaysToExp",, "T")))</f>
        <v/>
      </c>
    </row>
    <row r="36" spans="1:33" ht="17.25" customHeight="1" x14ac:dyDescent="0.3">
      <c r="A36" s="35" t="str">
        <f>IFERROR(LEFT(Main!B36,FIND(2,Main!B36)-1),"")</f>
        <v/>
      </c>
      <c r="B36" s="35">
        <f t="shared" si="8"/>
        <v>3.1000000000000021E-2</v>
      </c>
      <c r="C36" s="35">
        <f t="shared" si="6"/>
        <v>31</v>
      </c>
      <c r="D36" s="35" t="str">
        <f>Main!B36</f>
        <v>No Account name or FCM Account ID provided</v>
      </c>
      <c r="E36" s="35" t="str">
        <f>Main!C36</f>
        <v>No Account name or FCM Account ID provided</v>
      </c>
      <c r="F36" s="35" t="str">
        <f>Main!D36</f>
        <v>No Account name or FCM Account ID provided</v>
      </c>
      <c r="G36" s="35" t="str">
        <f>Main!E36</f>
        <v>No Account name or FCM Account ID provided</v>
      </c>
      <c r="H36" s="35" t="str">
        <f>Main!F36</f>
        <v>No Account name or FCM Account ID provided</v>
      </c>
      <c r="I36" s="35" t="str">
        <f>Main!G36</f>
        <v>No Account name or FCM Account ID provided</v>
      </c>
      <c r="J36" s="35" t="str">
        <f>Main!H36</f>
        <v>No Account name or FCM Account ID provided</v>
      </c>
      <c r="K36" s="91" t="str">
        <f t="shared" si="7"/>
        <v/>
      </c>
      <c r="L36" s="89" t="str">
        <f t="shared" si="1"/>
        <v/>
      </c>
      <c r="M36" s="56" t="str">
        <f t="shared" si="2"/>
        <v/>
      </c>
      <c r="N36" s="56" t="str">
        <f t="shared" si="3"/>
        <v/>
      </c>
      <c r="O36" s="57" t="str">
        <f t="shared" si="0"/>
        <v/>
      </c>
      <c r="P36" s="57" t="str">
        <f t="shared" si="4"/>
        <v/>
      </c>
      <c r="Q36" s="57" t="str">
        <f t="shared" si="5"/>
        <v/>
      </c>
      <c r="R36" s="56" t="str">
        <f>IF(K36="","",RTD("cqg.rtd", ,"ContractData",K36, "LastTradeToday",, "T"))</f>
        <v/>
      </c>
      <c r="S36" s="83" t="str">
        <f>IF(K36="","",IF(R36="","",RTD("cqg.rtd", ,"ContractData",K36, "TMLastTrade",, "T")))</f>
        <v/>
      </c>
      <c r="T36" s="58" t="str">
        <f>IF(K36="","",RTD("cqg.rtd", ,"ContractData",K36, "NetLastTradeToday",, "T"))</f>
        <v/>
      </c>
      <c r="U36" s="56" t="str">
        <f>IF(K36="","",RTD("cqg.rtd", ,"ContractData",K36, "Settlement",, "T"))</f>
        <v/>
      </c>
      <c r="V36" s="45" t="str">
        <f>IF(K36="","",RTD("cqg.rtd", ,"ContractData",K36, "MT_LastBidVolume",, "T"))</f>
        <v/>
      </c>
      <c r="W36" s="43" t="str">
        <f>IF(K36="","",RTD("cqg.rtd", ,"ContractData",K36, "Bid",, "T"))</f>
        <v/>
      </c>
      <c r="X36" s="43" t="str">
        <f>IF(K36="","",RTD("cqg.rtd", ,"ContractData",K36, "Ask",, "T"))</f>
        <v/>
      </c>
      <c r="Y36" s="45" t="str">
        <f>IF(K36="","",RTD("cqg.rtd", ,"ContractData",K36, "MT_LastAskVolume",, "T"))</f>
        <v/>
      </c>
      <c r="Z36" s="46" t="str">
        <f>IF(K36="","",RTD("cqg.rtd", ,"ContractData",K36, "T_CVol",, "T"))</f>
        <v/>
      </c>
      <c r="AA36" s="46" t="str">
        <f>IF(K36="","",RTD("cqg.rtd", ,"ContractData",K36, "Y_COI",, "T"))</f>
        <v/>
      </c>
      <c r="AB36" s="43" t="str">
        <f>IF(K36="","",IF(LEFT(K36,1)="F",L36*1,L36*RTD("cqg.rtd", ,"ContractData",K36, "DElta",, "T")))</f>
        <v/>
      </c>
      <c r="AC36" s="43" t="str">
        <f>IF(K36="","",RTD("cqg.rtd", ,"ContractData",K36, "GAmma",, "T"))</f>
        <v/>
      </c>
      <c r="AD36" s="43" t="str">
        <f>IF(K36="","",RTD("cqg.rtd", ,"ContractData",K36, "ImpliedVolatility",, "T"))</f>
        <v/>
      </c>
      <c r="AE36" s="43" t="str">
        <f>IF(K36="","",RTD("cqg.rtd", ,"ContractData",K36, "THeta",, "T"))</f>
        <v/>
      </c>
      <c r="AF36" s="43" t="str">
        <f>IF(K36="","",RTD("cqg.rtd", ,"ContractData",K36, "VEga",, "T"))</f>
        <v/>
      </c>
      <c r="AG36" s="43" t="str">
        <f ca="1">IF(K36="","",IF(LEFT(K36,1)="F",RTD("cqg.rtd", ,"ContractData", K36, "ExpirationDate",, "T")-TODAY(),RTD("cqg.rtd", ,"ContractData",K36, "OptionDaysToExp",, "T")))</f>
        <v/>
      </c>
    </row>
    <row r="37" spans="1:33" ht="17.25" customHeight="1" x14ac:dyDescent="0.3">
      <c r="A37" s="35" t="str">
        <f>IFERROR(LEFT(Main!B37,FIND(2,Main!B37)-1),"")</f>
        <v/>
      </c>
      <c r="B37" s="35">
        <f t="shared" si="8"/>
        <v>3.2000000000000021E-2</v>
      </c>
      <c r="C37" s="35">
        <f t="shared" si="6"/>
        <v>32</v>
      </c>
      <c r="D37" s="35" t="str">
        <f>Main!B37</f>
        <v>No Account name or FCM Account ID provided</v>
      </c>
      <c r="E37" s="35" t="str">
        <f>Main!C37</f>
        <v>No Account name or FCM Account ID provided</v>
      </c>
      <c r="F37" s="35" t="str">
        <f>Main!D37</f>
        <v>No Account name or FCM Account ID provided</v>
      </c>
      <c r="G37" s="35" t="str">
        <f>Main!E37</f>
        <v>No Account name or FCM Account ID provided</v>
      </c>
      <c r="H37" s="35" t="str">
        <f>Main!F37</f>
        <v>No Account name or FCM Account ID provided</v>
      </c>
      <c r="I37" s="35" t="str">
        <f>Main!G37</f>
        <v>No Account name or FCM Account ID provided</v>
      </c>
      <c r="J37" s="35" t="str">
        <f>Main!H37</f>
        <v>No Account name or FCM Account ID provided</v>
      </c>
      <c r="K37" s="91" t="str">
        <f t="shared" si="7"/>
        <v/>
      </c>
      <c r="L37" s="89" t="str">
        <f t="shared" si="1"/>
        <v/>
      </c>
      <c r="M37" s="56" t="str">
        <f t="shared" si="2"/>
        <v/>
      </c>
      <c r="N37" s="56" t="str">
        <f t="shared" si="3"/>
        <v/>
      </c>
      <c r="O37" s="57" t="str">
        <f t="shared" si="0"/>
        <v/>
      </c>
      <c r="P37" s="57" t="str">
        <f t="shared" si="4"/>
        <v/>
      </c>
      <c r="Q37" s="57" t="str">
        <f t="shared" si="5"/>
        <v/>
      </c>
      <c r="R37" s="56" t="str">
        <f>IF(K37="","",RTD("cqg.rtd", ,"ContractData",K37, "LastTradeToday",, "T"))</f>
        <v/>
      </c>
      <c r="S37" s="83" t="str">
        <f>IF(K37="","",IF(R37="","",RTD("cqg.rtd", ,"ContractData",K37, "TMLastTrade",, "T")))</f>
        <v/>
      </c>
      <c r="T37" s="58" t="str">
        <f>IF(K37="","",RTD("cqg.rtd", ,"ContractData",K37, "NetLastTradeToday",, "T"))</f>
        <v/>
      </c>
      <c r="U37" s="56" t="str">
        <f>IF(K37="","",RTD("cqg.rtd", ,"ContractData",K37, "Settlement",, "T"))</f>
        <v/>
      </c>
      <c r="V37" s="45" t="str">
        <f>IF(K37="","",RTD("cqg.rtd", ,"ContractData",K37, "MT_LastBidVolume",, "T"))</f>
        <v/>
      </c>
      <c r="W37" s="43" t="str">
        <f>IF(K37="","",RTD("cqg.rtd", ,"ContractData",K37, "Bid",, "T"))</f>
        <v/>
      </c>
      <c r="X37" s="43" t="str">
        <f>IF(K37="","",RTD("cqg.rtd", ,"ContractData",K37, "Ask",, "T"))</f>
        <v/>
      </c>
      <c r="Y37" s="45" t="str">
        <f>IF(K37="","",RTD("cqg.rtd", ,"ContractData",K37, "MT_LastAskVolume",, "T"))</f>
        <v/>
      </c>
      <c r="Z37" s="46" t="str">
        <f>IF(K37="","",RTD("cqg.rtd", ,"ContractData",K37, "T_CVol",, "T"))</f>
        <v/>
      </c>
      <c r="AA37" s="46" t="str">
        <f>IF(K37="","",RTD("cqg.rtd", ,"ContractData",K37, "Y_COI",, "T"))</f>
        <v/>
      </c>
      <c r="AB37" s="43" t="str">
        <f>IF(K37="","",IF(LEFT(K37,1)="F",L37*1,L37*RTD("cqg.rtd", ,"ContractData",K37, "DElta",, "T")))</f>
        <v/>
      </c>
      <c r="AC37" s="43" t="str">
        <f>IF(K37="","",RTD("cqg.rtd", ,"ContractData",K37, "GAmma",, "T"))</f>
        <v/>
      </c>
      <c r="AD37" s="43" t="str">
        <f>IF(K37="","",RTD("cqg.rtd", ,"ContractData",K37, "ImpliedVolatility",, "T"))</f>
        <v/>
      </c>
      <c r="AE37" s="43" t="str">
        <f>IF(K37="","",RTD("cqg.rtd", ,"ContractData",K37, "THeta",, "T"))</f>
        <v/>
      </c>
      <c r="AF37" s="43" t="str">
        <f>IF(K37="","",RTD("cqg.rtd", ,"ContractData",K37, "VEga",, "T"))</f>
        <v/>
      </c>
      <c r="AG37" s="43" t="str">
        <f ca="1">IF(K37="","",IF(LEFT(K37,1)="F",RTD("cqg.rtd", ,"ContractData", K37, "ExpirationDate",, "T")-TODAY(),RTD("cqg.rtd", ,"ContractData",K37, "OptionDaysToExp",, "T")))</f>
        <v/>
      </c>
    </row>
    <row r="38" spans="1:33" ht="17.25" customHeight="1" x14ac:dyDescent="0.3">
      <c r="A38" s="35" t="str">
        <f>IFERROR(LEFT(Main!B38,FIND(2,Main!B38)-1),"")</f>
        <v/>
      </c>
      <c r="B38" s="35">
        <f t="shared" si="8"/>
        <v>3.3000000000000022E-2</v>
      </c>
      <c r="C38" s="35">
        <f t="shared" si="6"/>
        <v>33</v>
      </c>
      <c r="D38" s="35" t="str">
        <f>Main!B38</f>
        <v>No Account name or FCM Account ID provided</v>
      </c>
      <c r="E38" s="35" t="str">
        <f>Main!C38</f>
        <v>No Account name or FCM Account ID provided</v>
      </c>
      <c r="F38" s="35" t="str">
        <f>Main!D38</f>
        <v>No Account name or FCM Account ID provided</v>
      </c>
      <c r="G38" s="35" t="str">
        <f>Main!E38</f>
        <v>No Account name or FCM Account ID provided</v>
      </c>
      <c r="H38" s="35" t="str">
        <f>Main!F38</f>
        <v>No Account name or FCM Account ID provided</v>
      </c>
      <c r="I38" s="35" t="str">
        <f>Main!G38</f>
        <v>No Account name or FCM Account ID provided</v>
      </c>
      <c r="J38" s="35" t="str">
        <f>Main!H38</f>
        <v>No Account name or FCM Account ID provided</v>
      </c>
      <c r="K38" s="91" t="str">
        <f t="shared" si="7"/>
        <v/>
      </c>
      <c r="L38" s="89" t="str">
        <f t="shared" si="1"/>
        <v/>
      </c>
      <c r="M38" s="56" t="str">
        <f t="shared" si="2"/>
        <v/>
      </c>
      <c r="N38" s="56" t="str">
        <f t="shared" si="3"/>
        <v/>
      </c>
      <c r="O38" s="57" t="str">
        <f t="shared" si="0"/>
        <v/>
      </c>
      <c r="P38" s="57" t="str">
        <f t="shared" si="4"/>
        <v/>
      </c>
      <c r="Q38" s="57" t="str">
        <f t="shared" si="5"/>
        <v/>
      </c>
      <c r="R38" s="56" t="str">
        <f>IF(K38="","",RTD("cqg.rtd", ,"ContractData",K38, "LastTradeToday",, "T"))</f>
        <v/>
      </c>
      <c r="S38" s="83" t="str">
        <f>IF(K38="","",IF(R38="","",RTD("cqg.rtd", ,"ContractData",K38, "TMLastTrade",, "T")))</f>
        <v/>
      </c>
      <c r="T38" s="58" t="str">
        <f>IF(K38="","",RTD("cqg.rtd", ,"ContractData",K38, "NetLastTradeToday",, "T"))</f>
        <v/>
      </c>
      <c r="U38" s="56" t="str">
        <f>IF(K38="","",RTD("cqg.rtd", ,"ContractData",K38, "Settlement",, "T"))</f>
        <v/>
      </c>
      <c r="V38" s="45" t="str">
        <f>IF(K38="","",RTD("cqg.rtd", ,"ContractData",K38, "MT_LastBidVolume",, "T"))</f>
        <v/>
      </c>
      <c r="W38" s="43" t="str">
        <f>IF(K38="","",RTD("cqg.rtd", ,"ContractData",K38, "Bid",, "T"))</f>
        <v/>
      </c>
      <c r="X38" s="43" t="str">
        <f>IF(K38="","",RTD("cqg.rtd", ,"ContractData",K38, "Ask",, "T"))</f>
        <v/>
      </c>
      <c r="Y38" s="45" t="str">
        <f>IF(K38="","",RTD("cqg.rtd", ,"ContractData",K38, "MT_LastAskVolume",, "T"))</f>
        <v/>
      </c>
      <c r="Z38" s="46" t="str">
        <f>IF(K38="","",RTD("cqg.rtd", ,"ContractData",K38, "T_CVol",, "T"))</f>
        <v/>
      </c>
      <c r="AA38" s="46" t="str">
        <f>IF(K38="","",RTD("cqg.rtd", ,"ContractData",K38, "Y_COI",, "T"))</f>
        <v/>
      </c>
      <c r="AB38" s="43" t="str">
        <f>IF(K38="","",IF(LEFT(K38,1)="F",L38*1,L38*RTD("cqg.rtd", ,"ContractData",K38, "DElta",, "T")))</f>
        <v/>
      </c>
      <c r="AC38" s="43" t="str">
        <f>IF(K38="","",RTD("cqg.rtd", ,"ContractData",K38, "GAmma",, "T"))</f>
        <v/>
      </c>
      <c r="AD38" s="43" t="str">
        <f>IF(K38="","",RTD("cqg.rtd", ,"ContractData",K38, "ImpliedVolatility",, "T"))</f>
        <v/>
      </c>
      <c r="AE38" s="43" t="str">
        <f>IF(K38="","",RTD("cqg.rtd", ,"ContractData",K38, "THeta",, "T"))</f>
        <v/>
      </c>
      <c r="AF38" s="43" t="str">
        <f>IF(K38="","",RTD("cqg.rtd", ,"ContractData",K38, "VEga",, "T"))</f>
        <v/>
      </c>
      <c r="AG38" s="43" t="str">
        <f ca="1">IF(K38="","",IF(LEFT(K38,1)="F",RTD("cqg.rtd", ,"ContractData", K38, "ExpirationDate",, "T")-TODAY(),RTD("cqg.rtd", ,"ContractData",K38, "OptionDaysToExp",, "T")))</f>
        <v/>
      </c>
    </row>
    <row r="39" spans="1:33" ht="17.25" customHeight="1" x14ac:dyDescent="0.3">
      <c r="A39" s="35" t="str">
        <f>IFERROR(LEFT(Main!B39,FIND(2,Main!B39)-1),"")</f>
        <v/>
      </c>
      <c r="B39" s="35">
        <f t="shared" si="8"/>
        <v>3.4000000000000023E-2</v>
      </c>
      <c r="C39" s="35">
        <f t="shared" si="6"/>
        <v>34</v>
      </c>
      <c r="D39" s="35" t="str">
        <f>Main!B39</f>
        <v>No Account name or FCM Account ID provided</v>
      </c>
      <c r="E39" s="35" t="str">
        <f>Main!C39</f>
        <v>No Account name or FCM Account ID provided</v>
      </c>
      <c r="F39" s="35" t="str">
        <f>Main!D39</f>
        <v>No Account name or FCM Account ID provided</v>
      </c>
      <c r="G39" s="35" t="str">
        <f>Main!E39</f>
        <v>No Account name or FCM Account ID provided</v>
      </c>
      <c r="H39" s="35" t="str">
        <f>Main!F39</f>
        <v>No Account name or FCM Account ID provided</v>
      </c>
      <c r="I39" s="35" t="str">
        <f>Main!G39</f>
        <v>No Account name or FCM Account ID provided</v>
      </c>
      <c r="J39" s="35" t="str">
        <f>Main!H39</f>
        <v>No Account name or FCM Account ID provided</v>
      </c>
      <c r="K39" s="91" t="str">
        <f t="shared" si="7"/>
        <v/>
      </c>
      <c r="L39" s="89" t="str">
        <f t="shared" si="1"/>
        <v/>
      </c>
      <c r="M39" s="56" t="str">
        <f t="shared" si="2"/>
        <v/>
      </c>
      <c r="N39" s="56" t="str">
        <f t="shared" si="3"/>
        <v/>
      </c>
      <c r="O39" s="57" t="str">
        <f t="shared" si="0"/>
        <v/>
      </c>
      <c r="P39" s="57" t="str">
        <f t="shared" si="4"/>
        <v/>
      </c>
      <c r="Q39" s="57" t="str">
        <f t="shared" si="5"/>
        <v/>
      </c>
      <c r="R39" s="56" t="str">
        <f>IF(K39="","",RTD("cqg.rtd", ,"ContractData",K39, "LastTradeToday",, "T"))</f>
        <v/>
      </c>
      <c r="S39" s="83" t="str">
        <f>IF(K39="","",IF(R39="","",RTD("cqg.rtd", ,"ContractData",K39, "TMLastTrade",, "T")))</f>
        <v/>
      </c>
      <c r="T39" s="58" t="str">
        <f>IF(K39="","",RTD("cqg.rtd", ,"ContractData",K39, "NetLastTradeToday",, "T"))</f>
        <v/>
      </c>
      <c r="U39" s="56" t="str">
        <f>IF(K39="","",RTD("cqg.rtd", ,"ContractData",K39, "Settlement",, "T"))</f>
        <v/>
      </c>
      <c r="V39" s="45" t="str">
        <f>IF(K39="","",RTD("cqg.rtd", ,"ContractData",K39, "MT_LastBidVolume",, "T"))</f>
        <v/>
      </c>
      <c r="W39" s="43" t="str">
        <f>IF(K39="","",RTD("cqg.rtd", ,"ContractData",K39, "Bid",, "T"))</f>
        <v/>
      </c>
      <c r="X39" s="43" t="str">
        <f>IF(K39="","",RTD("cqg.rtd", ,"ContractData",K39, "Ask",, "T"))</f>
        <v/>
      </c>
      <c r="Y39" s="45" t="str">
        <f>IF(K39="","",RTD("cqg.rtd", ,"ContractData",K39, "MT_LastAskVolume",, "T"))</f>
        <v/>
      </c>
      <c r="Z39" s="46" t="str">
        <f>IF(K39="","",RTD("cqg.rtd", ,"ContractData",K39, "T_CVol",, "T"))</f>
        <v/>
      </c>
      <c r="AA39" s="46" t="str">
        <f>IF(K39="","",RTD("cqg.rtd", ,"ContractData",K39, "Y_COI",, "T"))</f>
        <v/>
      </c>
      <c r="AB39" s="43" t="str">
        <f>IF(K39="","",IF(LEFT(K39,1)="F",L39*1,L39*RTD("cqg.rtd", ,"ContractData",K39, "DElta",, "T")))</f>
        <v/>
      </c>
      <c r="AC39" s="43" t="str">
        <f>IF(K39="","",RTD("cqg.rtd", ,"ContractData",K39, "GAmma",, "T"))</f>
        <v/>
      </c>
      <c r="AD39" s="43" t="str">
        <f>IF(K39="","",RTD("cqg.rtd", ,"ContractData",K39, "ImpliedVolatility",, "T"))</f>
        <v/>
      </c>
      <c r="AE39" s="43" t="str">
        <f>IF(K39="","",RTD("cqg.rtd", ,"ContractData",K39, "THeta",, "T"))</f>
        <v/>
      </c>
      <c r="AF39" s="43" t="str">
        <f>IF(K39="","",RTD("cqg.rtd", ,"ContractData",K39, "VEga",, "T"))</f>
        <v/>
      </c>
      <c r="AG39" s="43" t="str">
        <f ca="1">IF(K39="","",IF(LEFT(K39,1)="F",RTD("cqg.rtd", ,"ContractData", K39, "ExpirationDate",, "T")-TODAY(),RTD("cqg.rtd", ,"ContractData",K39, "OptionDaysToExp",, "T")))</f>
        <v/>
      </c>
    </row>
    <row r="40" spans="1:33" ht="17.25" customHeight="1" x14ac:dyDescent="0.3">
      <c r="A40" s="35" t="str">
        <f>IFERROR(LEFT(Main!B40,FIND(2,Main!B40)-1),"")</f>
        <v/>
      </c>
      <c r="B40" s="35">
        <f t="shared" si="8"/>
        <v>3.5000000000000024E-2</v>
      </c>
      <c r="C40" s="35">
        <f t="shared" si="6"/>
        <v>35</v>
      </c>
      <c r="D40" s="35" t="str">
        <f>Main!B40</f>
        <v>No Account name or FCM Account ID provided</v>
      </c>
      <c r="E40" s="35" t="str">
        <f>Main!C40</f>
        <v>No Account name or FCM Account ID provided</v>
      </c>
      <c r="F40" s="35" t="str">
        <f>Main!D40</f>
        <v>No Account name or FCM Account ID provided</v>
      </c>
      <c r="G40" s="35" t="str">
        <f>Main!E40</f>
        <v>No Account name or FCM Account ID provided</v>
      </c>
      <c r="H40" s="35" t="str">
        <f>Main!F40</f>
        <v>No Account name or FCM Account ID provided</v>
      </c>
      <c r="I40" s="35" t="str">
        <f>Main!G40</f>
        <v>No Account name or FCM Account ID provided</v>
      </c>
      <c r="J40" s="35" t="str">
        <f>Main!H40</f>
        <v>No Account name or FCM Account ID provided</v>
      </c>
      <c r="K40" s="91" t="str">
        <f t="shared" si="7"/>
        <v/>
      </c>
      <c r="L40" s="89" t="str">
        <f t="shared" si="1"/>
        <v/>
      </c>
      <c r="M40" s="56" t="str">
        <f t="shared" si="2"/>
        <v/>
      </c>
      <c r="N40" s="56" t="str">
        <f t="shared" si="3"/>
        <v/>
      </c>
      <c r="O40" s="57" t="str">
        <f t="shared" si="0"/>
        <v/>
      </c>
      <c r="P40" s="57" t="str">
        <f t="shared" si="4"/>
        <v/>
      </c>
      <c r="Q40" s="57" t="str">
        <f t="shared" si="5"/>
        <v/>
      </c>
      <c r="R40" s="56" t="str">
        <f>IF(K40="","",RTD("cqg.rtd", ,"ContractData",K40, "LastTradeToday",, "T"))</f>
        <v/>
      </c>
      <c r="S40" s="83" t="str">
        <f>IF(K40="","",IF(R40="","",RTD("cqg.rtd", ,"ContractData",K40, "TMLastTrade",, "T")))</f>
        <v/>
      </c>
      <c r="T40" s="58" t="str">
        <f>IF(K40="","",RTD("cqg.rtd", ,"ContractData",K40, "NetLastTradeToday",, "T"))</f>
        <v/>
      </c>
      <c r="U40" s="56" t="str">
        <f>IF(K40="","",RTD("cqg.rtd", ,"ContractData",K40, "Settlement",, "T"))</f>
        <v/>
      </c>
      <c r="V40" s="45" t="str">
        <f>IF(K40="","",RTD("cqg.rtd", ,"ContractData",K40, "MT_LastBidVolume",, "T"))</f>
        <v/>
      </c>
      <c r="W40" s="43" t="str">
        <f>IF(K40="","",RTD("cqg.rtd", ,"ContractData",K40, "Bid",, "T"))</f>
        <v/>
      </c>
      <c r="X40" s="43" t="str">
        <f>IF(K40="","",RTD("cqg.rtd", ,"ContractData",K40, "Ask",, "T"))</f>
        <v/>
      </c>
      <c r="Y40" s="45" t="str">
        <f>IF(K40="","",RTD("cqg.rtd", ,"ContractData",K40, "MT_LastAskVolume",, "T"))</f>
        <v/>
      </c>
      <c r="Z40" s="46" t="str">
        <f>IF(K40="","",RTD("cqg.rtd", ,"ContractData",K40, "T_CVol",, "T"))</f>
        <v/>
      </c>
      <c r="AA40" s="46" t="str">
        <f>IF(K40="","",RTD("cqg.rtd", ,"ContractData",K40, "Y_COI",, "T"))</f>
        <v/>
      </c>
      <c r="AB40" s="43" t="str">
        <f>IF(K40="","",IF(LEFT(K40,1)="F",L40*1,L40*RTD("cqg.rtd", ,"ContractData",K40, "DElta",, "T")))</f>
        <v/>
      </c>
      <c r="AC40" s="43" t="str">
        <f>IF(K40="","",RTD("cqg.rtd", ,"ContractData",K40, "GAmma",, "T"))</f>
        <v/>
      </c>
      <c r="AD40" s="43" t="str">
        <f>IF(K40="","",RTD("cqg.rtd", ,"ContractData",K40, "ImpliedVolatility",, "T"))</f>
        <v/>
      </c>
      <c r="AE40" s="43" t="str">
        <f>IF(K40="","",RTD("cqg.rtd", ,"ContractData",K40, "THeta",, "T"))</f>
        <v/>
      </c>
      <c r="AF40" s="43" t="str">
        <f>IF(K40="","",RTD("cqg.rtd", ,"ContractData",K40, "VEga",, "T"))</f>
        <v/>
      </c>
      <c r="AG40" s="43" t="str">
        <f ca="1">IF(K40="","",IF(LEFT(K40,1)="F",RTD("cqg.rtd", ,"ContractData", K40, "ExpirationDate",, "T")-TODAY(),RTD("cqg.rtd", ,"ContractData",K40, "OptionDaysToExp",, "T")))</f>
        <v/>
      </c>
    </row>
    <row r="41" spans="1:33" ht="17.25" customHeight="1" x14ac:dyDescent="0.3">
      <c r="A41" s="35" t="str">
        <f>IFERROR(LEFT(Main!B41,FIND(2,Main!B41)-1),"")</f>
        <v/>
      </c>
      <c r="B41" s="35">
        <f t="shared" si="8"/>
        <v>3.6000000000000025E-2</v>
      </c>
      <c r="C41" s="35">
        <f t="shared" si="6"/>
        <v>36</v>
      </c>
      <c r="D41" s="35" t="str">
        <f>Main!B41</f>
        <v>No Account name or FCM Account ID provided</v>
      </c>
      <c r="E41" s="35" t="str">
        <f>Main!C41</f>
        <v>No Account name or FCM Account ID provided</v>
      </c>
      <c r="F41" s="35" t="str">
        <f>Main!D41</f>
        <v>No Account name or FCM Account ID provided</v>
      </c>
      <c r="G41" s="35" t="str">
        <f>Main!E41</f>
        <v>No Account name or FCM Account ID provided</v>
      </c>
      <c r="H41" s="35" t="str">
        <f>Main!F41</f>
        <v>No Account name or FCM Account ID provided</v>
      </c>
      <c r="I41" s="35" t="str">
        <f>Main!G41</f>
        <v>No Account name or FCM Account ID provided</v>
      </c>
      <c r="J41" s="35" t="str">
        <f>Main!H41</f>
        <v>No Account name or FCM Account ID provided</v>
      </c>
      <c r="K41" s="92" t="str">
        <f t="shared" si="7"/>
        <v/>
      </c>
      <c r="L41" s="90" t="str">
        <f t="shared" si="1"/>
        <v/>
      </c>
      <c r="M41" s="69" t="str">
        <f t="shared" si="2"/>
        <v/>
      </c>
      <c r="N41" s="69" t="str">
        <f t="shared" si="3"/>
        <v/>
      </c>
      <c r="O41" s="70" t="str">
        <f t="shared" si="0"/>
        <v/>
      </c>
      <c r="P41" s="70" t="str">
        <f t="shared" si="4"/>
        <v/>
      </c>
      <c r="Q41" s="70" t="str">
        <f t="shared" si="5"/>
        <v/>
      </c>
      <c r="R41" s="69" t="str">
        <f>IF(K41="","",RTD("cqg.rtd", ,"ContractData",K41, "LastTradeToday",, "T"))</f>
        <v/>
      </c>
      <c r="S41" s="93" t="str">
        <f>IF(K41="","",IF(R41="","",RTD("cqg.rtd", ,"ContractData",K41, "TMLastTrade",, "T")))</f>
        <v/>
      </c>
      <c r="T41" s="71" t="str">
        <f>IF(K41="","",RTD("cqg.rtd", ,"ContractData",K41, "NetLastTradeToday",, "T"))</f>
        <v/>
      </c>
      <c r="U41" s="69" t="str">
        <f>IF(K41="","",RTD("cqg.rtd", ,"ContractData",K41, "Settlement",, "T"))</f>
        <v/>
      </c>
      <c r="V41" s="72" t="str">
        <f>IF(K41="","",RTD("cqg.rtd", ,"ContractData",K41, "MT_LastBidVolume",, "T"))</f>
        <v/>
      </c>
      <c r="W41" s="73" t="str">
        <f>IF(K41="","",RTD("cqg.rtd", ,"ContractData",K41, "Bid",, "T"))</f>
        <v/>
      </c>
      <c r="X41" s="73" t="str">
        <f>IF(K41="","",RTD("cqg.rtd", ,"ContractData",K41, "Ask",, "T"))</f>
        <v/>
      </c>
      <c r="Y41" s="72" t="str">
        <f>IF(K41="","",RTD("cqg.rtd", ,"ContractData",K41, "MT_LastAskVolume",, "T"))</f>
        <v/>
      </c>
      <c r="Z41" s="74" t="str">
        <f>IF(K41="","",RTD("cqg.rtd", ,"ContractData",K41, "T_CVol",, "T"))</f>
        <v/>
      </c>
      <c r="AA41" s="74" t="str">
        <f>IF(K41="","",RTD("cqg.rtd", ,"ContractData",K41, "Y_COI",, "T"))</f>
        <v/>
      </c>
      <c r="AB41" s="43" t="str">
        <f>IF(K41="","",IF(LEFT(K41,1)="F",L41*1,L41*RTD("cqg.rtd", ,"ContractData",K41, "DElta",, "T")))</f>
        <v/>
      </c>
      <c r="AC41" s="73" t="str">
        <f>IF(K41="","",RTD("cqg.rtd", ,"ContractData",K41, "GAmma",, "T"))</f>
        <v/>
      </c>
      <c r="AD41" s="73" t="str">
        <f>IF(K41="","",RTD("cqg.rtd", ,"ContractData",K41, "ImpliedVolatility",, "T"))</f>
        <v/>
      </c>
      <c r="AE41" s="73" t="str">
        <f>IF(K41="","",RTD("cqg.rtd", ,"ContractData",K41, "THeta",, "T"))</f>
        <v/>
      </c>
      <c r="AF41" s="73" t="str">
        <f>IF(K41="","",RTD("cqg.rtd", ,"ContractData",K41, "VEga",, "T"))</f>
        <v/>
      </c>
      <c r="AG41" s="43" t="str">
        <f ca="1">IF(K41="","",IF(LEFT(K41,1)="F",RTD("cqg.rtd", ,"ContractData", K41, "ExpirationDate",, "T")-TODAY(),RTD("cqg.rtd", ,"ContractData",K41, "OptionDaysToExp",, "T")))</f>
        <v/>
      </c>
    </row>
    <row r="42" spans="1:33" ht="17.25" customHeight="1" x14ac:dyDescent="0.3">
      <c r="A42" s="35" t="str">
        <f>IFERROR(LEFT(Main!B42,FIND(2,Main!B42)-1),"")</f>
        <v/>
      </c>
      <c r="B42" s="35">
        <f t="shared" si="8"/>
        <v>3.7000000000000026E-2</v>
      </c>
      <c r="C42" s="35">
        <f t="shared" si="6"/>
        <v>37</v>
      </c>
      <c r="D42" s="35" t="str">
        <f>Main!B42</f>
        <v>No Account name or FCM Account ID provided</v>
      </c>
      <c r="E42" s="35" t="str">
        <f>Main!C42</f>
        <v>No Account name or FCM Account ID provided</v>
      </c>
      <c r="F42" s="35" t="str">
        <f>Main!D42</f>
        <v>No Account name or FCM Account ID provided</v>
      </c>
      <c r="G42" s="35" t="str">
        <f>Main!E42</f>
        <v>No Account name or FCM Account ID provided</v>
      </c>
      <c r="H42" s="35" t="str">
        <f>Main!F42</f>
        <v>No Account name or FCM Account ID provided</v>
      </c>
      <c r="I42" s="35" t="str">
        <f>Main!G42</f>
        <v>No Account name or FCM Account ID provided</v>
      </c>
      <c r="J42" s="35" t="str">
        <f>Main!H42</f>
        <v>No Account name or FCM Account ID provided</v>
      </c>
      <c r="K42" s="94" t="str">
        <f t="shared" si="7"/>
        <v/>
      </c>
      <c r="L42" s="94" t="str">
        <f t="shared" si="1"/>
        <v/>
      </c>
      <c r="M42" s="94" t="str">
        <f t="shared" si="2"/>
        <v/>
      </c>
      <c r="N42" s="94" t="str">
        <f t="shared" si="3"/>
        <v/>
      </c>
      <c r="O42" s="95" t="str">
        <f t="shared" si="0"/>
        <v/>
      </c>
      <c r="P42" s="95" t="str">
        <f t="shared" si="4"/>
        <v/>
      </c>
      <c r="Q42" s="95" t="str">
        <f t="shared" si="5"/>
        <v/>
      </c>
      <c r="R42" s="94" t="str">
        <f>IF(K42="","",RTD("cqg.rtd", ,"ContractData",K42, "LastTradeToday",, "T"))</f>
        <v/>
      </c>
      <c r="S42" s="96" t="str">
        <f>IF(K42="","",RTD("cqg.rtd", ,"ContractData",K42, "TMLastTrade",, "T"))</f>
        <v/>
      </c>
      <c r="T42" s="97" t="str">
        <f>IF(K42="","",RTD("cqg.rtd", ,"ContractData",K42, "NetLastTradeToday",, "T"))</f>
        <v/>
      </c>
      <c r="U42" s="94" t="str">
        <f>IF(K42="","",RTD("cqg.rtd", ,"ContractData",K42, "Settlement",, "T"))</f>
        <v/>
      </c>
      <c r="V42" s="98" t="str">
        <f>IF(K42="","",RTD("cqg.rtd", ,"ContractData",K42, "MT_LastBidVolume",, "T"))</f>
        <v/>
      </c>
      <c r="W42" s="99" t="str">
        <f>IF(K42="","",RTD("cqg.rtd", ,"ContractData",K42, "Bid",, "T"))</f>
        <v/>
      </c>
      <c r="X42" s="99" t="str">
        <f>IF(K42="","",RTD("cqg.rtd", ,"ContractData",K42, "Ask",, "T"))</f>
        <v/>
      </c>
      <c r="Y42" s="98" t="str">
        <f>IF(K42="","",RTD("cqg.rtd", ,"ContractData",K42, "MT_LastAskVolume",, "T"))</f>
        <v/>
      </c>
      <c r="Z42" s="100" t="str">
        <f>IF(K42="","",RTD("cqg.rtd", ,"ContractData",K42, "T_CVol",, "T"))</f>
        <v/>
      </c>
      <c r="AA42" s="100" t="str">
        <f>IF(K42="","",RTD("cqg.rtd", ,"ContractData",K42, "Y_COI",, "T"))</f>
        <v/>
      </c>
      <c r="AB42" s="43" t="str">
        <f>IF(K42="","",IF(LEFT(K42,1)="F",L42*1,L42*RTD("cqg.rtd", ,"ContractData",K42, "DElta",, "T")))</f>
        <v/>
      </c>
      <c r="AC42" s="99" t="str">
        <f>IF(K42="","",RTD("cqg.rtd", ,"ContractData",K42, "GAmma",, "T"))</f>
        <v/>
      </c>
      <c r="AD42" s="99" t="str">
        <f>IF(K42="","",RTD("cqg.rtd", ,"ContractData",K42, "ImpliedVolatility",, "T"))</f>
        <v/>
      </c>
      <c r="AE42" s="99" t="str">
        <f>IF(K42="","",RTD("cqg.rtd", ,"ContractData",K42, "THeta",, "T"))</f>
        <v/>
      </c>
      <c r="AF42" s="99" t="str">
        <f>IF(K42="","",RTD("cqg.rtd", ,"ContractData",K42, "VEga",, "T"))</f>
        <v/>
      </c>
      <c r="AG42" s="43" t="str">
        <f ca="1">IF(K42="","",IF(LEFT(K42,1)="F",RTD("cqg.rtd", ,"ContractData", K42, "ExpirationDate",, "T")-TODAY(),RTD("cqg.rtd", ,"ContractData",K42, "OptionDaysToExp",, "T")))</f>
        <v/>
      </c>
    </row>
    <row r="43" spans="1:33" ht="17.25" customHeight="1" x14ac:dyDescent="0.3">
      <c r="A43" s="35" t="str">
        <f>IFERROR(LEFT(Main!B43,FIND(2,Main!B43)-1),"")</f>
        <v/>
      </c>
      <c r="B43" s="35">
        <f t="shared" si="8"/>
        <v>3.8000000000000027E-2</v>
      </c>
      <c r="C43" s="35">
        <f t="shared" si="6"/>
        <v>38</v>
      </c>
      <c r="D43" s="35" t="str">
        <f>Main!B43</f>
        <v>No Account name or FCM Account ID provided</v>
      </c>
      <c r="E43" s="35" t="str">
        <f>Main!C43</f>
        <v>No Account name or FCM Account ID provided</v>
      </c>
      <c r="F43" s="35" t="str">
        <f>Main!D43</f>
        <v>No Account name or FCM Account ID provided</v>
      </c>
      <c r="G43" s="35" t="str">
        <f>Main!E43</f>
        <v>No Account name or FCM Account ID provided</v>
      </c>
      <c r="H43" s="35" t="str">
        <f>Main!F43</f>
        <v>No Account name or FCM Account ID provided</v>
      </c>
      <c r="I43" s="35" t="str">
        <f>Main!G43</f>
        <v>No Account name or FCM Account ID provided</v>
      </c>
      <c r="J43" s="35" t="str">
        <f>Main!H43</f>
        <v>No Account name or FCM Account ID provided</v>
      </c>
      <c r="K43" s="75" t="str">
        <f t="shared" ref="K43" si="9">IFERROR(VLOOKUP(A43,$B$6:$J$43,5,FALSE),"")</f>
        <v/>
      </c>
      <c r="L43" s="75" t="str">
        <f t="shared" ref="L43" si="10">IFERROR(VLOOKUP(A43,$B$6:$J$43,6,FALSE),"")</f>
        <v/>
      </c>
      <c r="M43" s="75" t="str">
        <f t="shared" si="2"/>
        <v/>
      </c>
      <c r="N43" s="75" t="str">
        <f t="shared" si="3"/>
        <v/>
      </c>
      <c r="O43" s="76" t="str">
        <f t="shared" si="0"/>
        <v/>
      </c>
      <c r="P43" s="76" t="str">
        <f t="shared" si="4"/>
        <v/>
      </c>
      <c r="Q43" s="76" t="str">
        <f t="shared" si="5"/>
        <v/>
      </c>
      <c r="R43" s="75" t="str">
        <f>IF(K43="","",RTD("cqg.rtd", ,"ContractData",K43, "LastTradeToday",, "T"))</f>
        <v/>
      </c>
      <c r="S43" s="77" t="str">
        <f>IF(K43="","",RTD("cqg.rtd", ,"ContractData",K43, "TMLastTrade",, "T"))</f>
        <v/>
      </c>
      <c r="T43" s="78" t="str">
        <f>IF(K43="","",RTD("cqg.rtd", ,"ContractData",K43, "NetLastTradeToday",, "T"))</f>
        <v/>
      </c>
      <c r="U43" s="75" t="str">
        <f>IF(K43="","",RTD("cqg.rtd", ,"ContractData",K43, "Settlement",, "T"))</f>
        <v/>
      </c>
      <c r="V43" s="79" t="str">
        <f>IF(K43="","",RTD("cqg.rtd", ,"ContractData",K43, "MT_LastBidVolume",, "T"))</f>
        <v/>
      </c>
      <c r="W43" s="80" t="str">
        <f>IF(K43="","",RTD("cqg.rtd", ,"ContractData",K43, "Bid",, "T"))</f>
        <v/>
      </c>
      <c r="X43" s="80" t="str">
        <f>IF(K43="","",RTD("cqg.rtd", ,"ContractData",K43, "Ask",, "T"))</f>
        <v/>
      </c>
      <c r="Y43" s="79" t="str">
        <f>IF(K43="","",RTD("cqg.rtd", ,"ContractData",K43, "MT_LastAskVolume",, "T"))</f>
        <v/>
      </c>
      <c r="Z43" s="81" t="str">
        <f>IF(K43="","",RTD("cqg.rtd", ,"ContractData",K43, "T_CVol",, "T"))</f>
        <v/>
      </c>
      <c r="AA43" s="81" t="str">
        <f>IF(K43="","",RTD("cqg.rtd", ,"ContractData",K43, "Y_COI",, "T"))</f>
        <v/>
      </c>
      <c r="AB43" s="43" t="str">
        <f>IF(K43="","",IF(LEFT(K43,1)="F",L43*1,L43*RTD("cqg.rtd", ,"ContractData",K43, "DElta",, "T")))</f>
        <v/>
      </c>
      <c r="AC43" s="80" t="str">
        <f>IF(K43="","",RTD("cqg.rtd", ,"ContractData",K43, "GAmma",, "T"))</f>
        <v/>
      </c>
      <c r="AD43" s="80" t="str">
        <f>IF(K43="","",RTD("cqg.rtd", ,"ContractData",K43, "ImpliedVolatility",, "T"))</f>
        <v/>
      </c>
      <c r="AE43" s="80" t="str">
        <f>IF(K43="","",RTD("cqg.rtd", ,"ContractData",K43, "THeta",, "T"))</f>
        <v/>
      </c>
      <c r="AF43" s="80" t="str">
        <f>IF(K43="","",RTD("cqg.rtd", ,"ContractData",K43, "VEga",, "T"))</f>
        <v/>
      </c>
      <c r="AG43" s="80" t="str">
        <f>IF(K43="","",RTD("cqg.rtd", ,"ContractData",K43, "OptionDaysToExp",, "T"))</f>
        <v/>
      </c>
    </row>
    <row r="44" spans="1:33" ht="17.25" customHeight="1" x14ac:dyDescent="0.3">
      <c r="K44" s="75"/>
      <c r="L44" s="75"/>
      <c r="M44" s="75"/>
      <c r="N44" s="75"/>
      <c r="O44" s="76"/>
      <c r="P44" s="76"/>
      <c r="Q44" s="76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</row>
    <row r="45" spans="1:33" ht="17.25" customHeight="1" x14ac:dyDescent="0.3">
      <c r="K45" s="75"/>
      <c r="L45" s="75"/>
      <c r="M45" s="75"/>
      <c r="N45" s="75"/>
      <c r="O45" s="76"/>
      <c r="P45" s="76"/>
      <c r="Q45" s="76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</row>
    <row r="46" spans="1:33" ht="17.25" customHeight="1" x14ac:dyDescent="0.3">
      <c r="K46" s="75"/>
      <c r="L46" s="75"/>
      <c r="M46" s="75"/>
      <c r="N46" s="75"/>
      <c r="O46" s="76"/>
      <c r="P46" s="76"/>
      <c r="Q46" s="76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</row>
    <row r="47" spans="1:33" ht="17.25" customHeight="1" x14ac:dyDescent="0.3">
      <c r="K47" s="75"/>
      <c r="L47" s="75"/>
      <c r="M47" s="75"/>
      <c r="N47" s="75"/>
      <c r="O47" s="76"/>
      <c r="P47" s="76"/>
      <c r="Q47" s="76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</row>
    <row r="48" spans="1:33" ht="17.25" customHeight="1" x14ac:dyDescent="0.3">
      <c r="K48" s="75"/>
      <c r="L48" s="75"/>
      <c r="M48" s="75"/>
      <c r="N48" s="75"/>
      <c r="O48" s="76"/>
      <c r="P48" s="76"/>
      <c r="Q48" s="76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</row>
    <row r="49" spans="11:33" ht="17.25" customHeight="1" x14ac:dyDescent="0.3">
      <c r="K49" s="75"/>
      <c r="L49" s="75"/>
      <c r="M49" s="75"/>
      <c r="N49" s="75"/>
      <c r="O49" s="76"/>
      <c r="P49" s="76"/>
      <c r="Q49" s="76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</row>
    <row r="50" spans="11:33" ht="17.25" customHeight="1" x14ac:dyDescent="0.3">
      <c r="K50" s="75"/>
      <c r="L50" s="75"/>
      <c r="M50" s="75"/>
      <c r="N50" s="75"/>
      <c r="O50" s="76"/>
      <c r="P50" s="76"/>
      <c r="Q50" s="76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</row>
    <row r="51" spans="11:33" ht="17.25" customHeight="1" x14ac:dyDescent="0.3">
      <c r="K51" s="75"/>
      <c r="L51" s="75"/>
      <c r="M51" s="75"/>
      <c r="N51" s="75"/>
      <c r="O51" s="76"/>
      <c r="P51" s="76"/>
      <c r="Q51" s="76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</row>
    <row r="52" spans="11:33" ht="17.25" customHeight="1" x14ac:dyDescent="0.3">
      <c r="K52" s="75"/>
      <c r="L52" s="75"/>
      <c r="M52" s="75"/>
      <c r="N52" s="75"/>
      <c r="O52" s="76"/>
      <c r="P52" s="76"/>
      <c r="Q52" s="76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</row>
    <row r="53" spans="11:33" ht="17.25" customHeight="1" x14ac:dyDescent="0.3">
      <c r="K53" s="75"/>
      <c r="L53" s="75"/>
      <c r="M53" s="75"/>
      <c r="N53" s="75"/>
      <c r="O53" s="76"/>
      <c r="P53" s="76"/>
      <c r="Q53" s="76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</row>
    <row r="54" spans="11:33" ht="17.25" customHeight="1" x14ac:dyDescent="0.3">
      <c r="K54" s="75"/>
      <c r="L54" s="75"/>
      <c r="M54" s="75"/>
      <c r="N54" s="75"/>
      <c r="O54" s="76"/>
      <c r="P54" s="76"/>
      <c r="Q54" s="76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</row>
    <row r="55" spans="11:33" ht="17.25" customHeight="1" x14ac:dyDescent="0.3">
      <c r="K55" s="75"/>
      <c r="L55" s="75"/>
      <c r="M55" s="75"/>
      <c r="N55" s="75"/>
      <c r="O55" s="76"/>
      <c r="P55" s="76"/>
      <c r="Q55" s="76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</row>
    <row r="56" spans="11:33" ht="17.25" customHeight="1" x14ac:dyDescent="0.3">
      <c r="K56" s="75"/>
      <c r="L56" s="75"/>
      <c r="M56" s="75"/>
      <c r="N56" s="75"/>
      <c r="O56" s="76"/>
      <c r="P56" s="76"/>
      <c r="Q56" s="76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</row>
    <row r="57" spans="11:33" ht="17.25" customHeight="1" x14ac:dyDescent="0.3">
      <c r="K57" s="75"/>
      <c r="L57" s="75"/>
      <c r="M57" s="75"/>
      <c r="N57" s="75"/>
      <c r="O57" s="76"/>
      <c r="P57" s="76"/>
      <c r="Q57" s="76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</row>
    <row r="58" spans="11:33" ht="17.25" customHeight="1" x14ac:dyDescent="0.3">
      <c r="K58" s="75"/>
      <c r="L58" s="75"/>
      <c r="M58" s="75"/>
      <c r="N58" s="75"/>
      <c r="O58" s="76"/>
      <c r="P58" s="76"/>
      <c r="Q58" s="76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</row>
    <row r="59" spans="11:33" ht="17.25" customHeight="1" x14ac:dyDescent="0.3">
      <c r="K59" s="75"/>
      <c r="L59" s="75"/>
      <c r="M59" s="75"/>
      <c r="N59" s="75"/>
      <c r="O59" s="76"/>
      <c r="P59" s="76"/>
      <c r="Q59" s="76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</row>
    <row r="60" spans="11:33" ht="17.25" customHeight="1" x14ac:dyDescent="0.3">
      <c r="K60" s="75"/>
      <c r="L60" s="75"/>
      <c r="M60" s="75"/>
      <c r="N60" s="75"/>
      <c r="O60" s="76"/>
      <c r="P60" s="76"/>
      <c r="Q60" s="76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</row>
    <row r="61" spans="11:33" ht="17.25" customHeight="1" x14ac:dyDescent="0.3">
      <c r="K61" s="75"/>
      <c r="L61" s="75"/>
      <c r="M61" s="75"/>
      <c r="N61" s="75"/>
      <c r="O61" s="76"/>
      <c r="P61" s="76"/>
      <c r="Q61" s="76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</row>
    <row r="62" spans="11:33" ht="17.25" customHeight="1" x14ac:dyDescent="0.3">
      <c r="K62" s="75"/>
      <c r="L62" s="75"/>
      <c r="M62" s="75"/>
      <c r="N62" s="75"/>
      <c r="O62" s="76"/>
      <c r="P62" s="76"/>
      <c r="Q62" s="76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</row>
    <row r="63" spans="11:33" ht="17.25" customHeight="1" x14ac:dyDescent="0.3">
      <c r="K63" s="75"/>
      <c r="L63" s="75"/>
      <c r="M63" s="75"/>
      <c r="N63" s="75"/>
      <c r="O63" s="76"/>
      <c r="P63" s="76"/>
      <c r="Q63" s="76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</row>
    <row r="64" spans="11:33" ht="17.25" customHeight="1" x14ac:dyDescent="0.3">
      <c r="K64" s="75"/>
      <c r="L64" s="75"/>
      <c r="M64" s="75"/>
      <c r="N64" s="75"/>
      <c r="O64" s="76"/>
      <c r="P64" s="76"/>
      <c r="Q64" s="76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</row>
    <row r="65" spans="11:33" ht="17.25" customHeight="1" x14ac:dyDescent="0.3">
      <c r="K65" s="75"/>
      <c r="L65" s="75"/>
      <c r="M65" s="75"/>
      <c r="N65" s="75"/>
      <c r="O65" s="76"/>
      <c r="P65" s="76"/>
      <c r="Q65" s="76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</row>
    <row r="66" spans="11:33" ht="17.25" customHeight="1" x14ac:dyDescent="0.3">
      <c r="K66" s="75"/>
      <c r="L66" s="75"/>
      <c r="M66" s="75"/>
      <c r="N66" s="75"/>
      <c r="O66" s="76"/>
      <c r="P66" s="76"/>
      <c r="Q66" s="76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</row>
    <row r="67" spans="11:33" x14ac:dyDescent="0.3">
      <c r="K67" s="75"/>
      <c r="L67" s="75"/>
      <c r="M67" s="75"/>
      <c r="N67" s="75"/>
      <c r="O67" s="76"/>
      <c r="P67" s="76"/>
      <c r="Q67" s="76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</row>
    <row r="68" spans="11:33" x14ac:dyDescent="0.3">
      <c r="K68" s="75"/>
      <c r="L68" s="75"/>
      <c r="M68" s="75"/>
      <c r="N68" s="75"/>
      <c r="O68" s="76"/>
      <c r="P68" s="76"/>
      <c r="Q68" s="76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</row>
    <row r="69" spans="11:33" x14ac:dyDescent="0.3">
      <c r="K69" s="75"/>
      <c r="L69" s="75"/>
      <c r="M69" s="75"/>
      <c r="N69" s="75"/>
      <c r="O69" s="76"/>
      <c r="P69" s="76"/>
      <c r="Q69" s="76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</row>
    <row r="70" spans="11:33" x14ac:dyDescent="0.3">
      <c r="K70" s="75"/>
      <c r="L70" s="75"/>
      <c r="M70" s="75"/>
      <c r="N70" s="75"/>
      <c r="O70" s="76"/>
      <c r="P70" s="76"/>
      <c r="Q70" s="76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</row>
    <row r="71" spans="11:33" x14ac:dyDescent="0.3">
      <c r="K71" s="75"/>
      <c r="L71" s="75"/>
      <c r="M71" s="75"/>
      <c r="N71" s="75"/>
      <c r="O71" s="76"/>
      <c r="P71" s="76"/>
      <c r="Q71" s="76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</row>
    <row r="72" spans="11:33" x14ac:dyDescent="0.3">
      <c r="K72" s="75"/>
      <c r="L72" s="75"/>
      <c r="M72" s="75"/>
      <c r="N72" s="75"/>
      <c r="O72" s="76"/>
      <c r="P72" s="76"/>
      <c r="Q72" s="76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</row>
    <row r="73" spans="11:33" x14ac:dyDescent="0.3">
      <c r="K73" s="75"/>
      <c r="L73" s="75"/>
      <c r="M73" s="75"/>
      <c r="N73" s="75"/>
      <c r="O73" s="76"/>
      <c r="P73" s="76"/>
      <c r="Q73" s="76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</row>
    <row r="74" spans="11:33" ht="18" customHeight="1" x14ac:dyDescent="0.3"/>
  </sheetData>
  <sheetProtection sheet="1" objects="1" scenarios="1" selectLockedCells="1"/>
  <mergeCells count="7">
    <mergeCell ref="W4:W5"/>
    <mergeCell ref="X4:X5"/>
    <mergeCell ref="AE1:AG2"/>
    <mergeCell ref="K1:AD2"/>
    <mergeCell ref="L4:M4"/>
    <mergeCell ref="L3:M3"/>
    <mergeCell ref="V3:W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showGridLines="0" showRowColHeaders="0" topLeftCell="K1" workbookViewId="0">
      <selection activeCell="T3" sqref="T3"/>
    </sheetView>
  </sheetViews>
  <sheetFormatPr defaultRowHeight="17.25" x14ac:dyDescent="0.3"/>
  <cols>
    <col min="1" max="1" width="10.44140625" style="35" hidden="1" customWidth="1"/>
    <col min="2" max="2" width="6.77734375" style="35" hidden="1" customWidth="1"/>
    <col min="3" max="3" width="7.77734375" style="35" hidden="1" customWidth="1"/>
    <col min="4" max="4" width="15.33203125" style="35" hidden="1" customWidth="1"/>
    <col min="5" max="10" width="7.77734375" style="35" hidden="1" customWidth="1"/>
    <col min="11" max="11" width="18.44140625" style="36" customWidth="1"/>
    <col min="12" max="13" width="8.88671875" style="36"/>
    <col min="14" max="14" width="5.77734375" style="36" customWidth="1"/>
    <col min="15" max="15" width="9.44140625" style="37" bestFit="1" customWidth="1"/>
    <col min="16" max="16" width="11.21875" style="37" customWidth="1"/>
    <col min="17" max="17" width="9" style="37" bestFit="1" customWidth="1"/>
    <col min="18" max="32" width="8.88671875" style="36"/>
    <col min="33" max="33" width="5.77734375" style="36" customWidth="1"/>
    <col min="34" max="16384" width="8.88671875" style="35"/>
  </cols>
  <sheetData>
    <row r="1" spans="1:33" ht="17.25" customHeight="1" x14ac:dyDescent="0.3">
      <c r="A1" s="35" t="str">
        <f>T3</f>
        <v>CLE</v>
      </c>
      <c r="J1" s="84"/>
      <c r="K1" s="116" t="s">
        <v>31</v>
      </c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07">
        <f>RTD("cqg.rtd", ,"SystemInfo", "Linetime")</f>
        <v>44662.364386574074</v>
      </c>
      <c r="AF1" s="107"/>
      <c r="AG1" s="108"/>
    </row>
    <row r="2" spans="1:33" ht="17.25" customHeight="1" thickBot="1" x14ac:dyDescent="0.35">
      <c r="A2" s="35" t="str">
        <f>LEFT("F.US."&amp;X3,LEN(D2)-1)</f>
        <v>F.US.CLEK2</v>
      </c>
      <c r="D2" s="35" t="str">
        <f>"F.US."&amp;X3</f>
        <v>F.US.CLEK22</v>
      </c>
      <c r="K2" s="118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09"/>
      <c r="AF2" s="109"/>
      <c r="AG2" s="110"/>
    </row>
    <row r="3" spans="1:33" ht="17.25" customHeight="1" x14ac:dyDescent="0.3">
      <c r="K3" s="27" t="s">
        <v>1</v>
      </c>
      <c r="L3" s="122">
        <f>Main!C3</f>
        <v>0</v>
      </c>
      <c r="M3" s="123"/>
      <c r="N3" s="15"/>
      <c r="O3" s="29" t="s">
        <v>6</v>
      </c>
      <c r="P3" s="29" t="s">
        <v>7</v>
      </c>
      <c r="Q3" s="29" t="s">
        <v>8</v>
      </c>
      <c r="R3" s="101"/>
      <c r="S3" s="102" t="s">
        <v>30</v>
      </c>
      <c r="T3" s="85" t="s">
        <v>33</v>
      </c>
      <c r="U3" s="103"/>
      <c r="V3" s="124" t="s">
        <v>32</v>
      </c>
      <c r="W3" s="124"/>
      <c r="X3" s="103" t="str">
        <f>RTD("cqg.rtd", ,"ContractData", "C.US."&amp;T3, "OptionUndSymbol",, "T")</f>
        <v>CLEK22</v>
      </c>
      <c r="Y3" s="102"/>
      <c r="Z3" s="13"/>
      <c r="AA3" s="14"/>
      <c r="AB3" s="15" t="s">
        <v>17</v>
      </c>
      <c r="AC3" s="15" t="s">
        <v>28</v>
      </c>
      <c r="AD3" s="15" t="s">
        <v>18</v>
      </c>
      <c r="AE3" s="15" t="s">
        <v>19</v>
      </c>
      <c r="AF3" s="15" t="s">
        <v>20</v>
      </c>
      <c r="AG3" s="16"/>
    </row>
    <row r="4" spans="1:33" ht="17.25" customHeight="1" x14ac:dyDescent="0.3">
      <c r="K4" s="28" t="s">
        <v>0</v>
      </c>
      <c r="L4" s="120">
        <f>Main!C4</f>
        <v>0</v>
      </c>
      <c r="M4" s="121"/>
      <c r="N4" s="19" t="s">
        <v>10</v>
      </c>
      <c r="O4" s="30" t="s">
        <v>24</v>
      </c>
      <c r="P4" s="30" t="s">
        <v>24</v>
      </c>
      <c r="Q4" s="30" t="s">
        <v>24</v>
      </c>
      <c r="R4" s="19" t="s">
        <v>9</v>
      </c>
      <c r="S4" s="19" t="s">
        <v>11</v>
      </c>
      <c r="T4" s="19" t="s">
        <v>23</v>
      </c>
      <c r="U4" s="19" t="s">
        <v>29</v>
      </c>
      <c r="V4" s="19" t="s">
        <v>13</v>
      </c>
      <c r="W4" s="113" t="s">
        <v>26</v>
      </c>
      <c r="X4" s="113" t="s">
        <v>27</v>
      </c>
      <c r="Y4" s="19" t="s">
        <v>15</v>
      </c>
      <c r="Z4" s="20" t="s">
        <v>16</v>
      </c>
      <c r="AA4" s="20" t="s">
        <v>16</v>
      </c>
      <c r="AB4" s="19" t="s">
        <v>24</v>
      </c>
      <c r="AC4" s="19" t="s">
        <v>24</v>
      </c>
      <c r="AD4" s="19"/>
      <c r="AE4" s="19" t="s">
        <v>24</v>
      </c>
      <c r="AF4" s="19" t="s">
        <v>24</v>
      </c>
      <c r="AG4" s="21"/>
    </row>
    <row r="5" spans="1:33" ht="17.25" customHeight="1" thickBot="1" x14ac:dyDescent="0.35">
      <c r="A5" s="35" t="str">
        <f>LEFT("F.US."&amp;X3,LEN(D2)-1)</f>
        <v>F.US.CLEK2</v>
      </c>
      <c r="K5" s="31" t="s">
        <v>3</v>
      </c>
      <c r="L5" s="32" t="s">
        <v>4</v>
      </c>
      <c r="M5" s="32" t="s">
        <v>5</v>
      </c>
      <c r="N5" s="32" t="s">
        <v>25</v>
      </c>
      <c r="O5" s="33">
        <f>SUM(O6:O43)</f>
        <v>0</v>
      </c>
      <c r="P5" s="33">
        <f>SUM(P6:P43)</f>
        <v>0</v>
      </c>
      <c r="Q5" s="33">
        <f>SUM(Q6:Q43)</f>
        <v>0</v>
      </c>
      <c r="R5" s="32" t="s">
        <v>10</v>
      </c>
      <c r="S5" s="32" t="s">
        <v>12</v>
      </c>
      <c r="T5" s="32" t="s">
        <v>10</v>
      </c>
      <c r="U5" s="32"/>
      <c r="V5" s="32" t="s">
        <v>14</v>
      </c>
      <c r="W5" s="115"/>
      <c r="X5" s="115"/>
      <c r="Y5" s="32" t="s">
        <v>14</v>
      </c>
      <c r="Z5" s="34" t="s">
        <v>14</v>
      </c>
      <c r="AA5" s="34" t="s">
        <v>22</v>
      </c>
      <c r="AB5" s="32">
        <f>SUM(AB6:AB44)</f>
        <v>0</v>
      </c>
      <c r="AC5" s="32">
        <f>SUM(AC6:AC44)</f>
        <v>0</v>
      </c>
      <c r="AD5" s="32"/>
      <c r="AE5" s="32">
        <f>SUM(AE6:AE44)</f>
        <v>0</v>
      </c>
      <c r="AF5" s="32">
        <f>SUM(AF6:AF44)</f>
        <v>0</v>
      </c>
      <c r="AG5" s="26" t="s">
        <v>21</v>
      </c>
    </row>
    <row r="6" spans="1:33" ht="17.25" customHeight="1" x14ac:dyDescent="0.3">
      <c r="A6" s="35" t="str">
        <f>IFERROR(LEFT(Main!B6,FIND(2,Main!B6)-1),"")</f>
        <v/>
      </c>
      <c r="B6" s="35">
        <f>IF(IFERROR(FIND($T$3,A6),"")="",0.001,1)</f>
        <v>1E-3</v>
      </c>
      <c r="C6" s="35">
        <v>1</v>
      </c>
      <c r="D6" s="35" t="str">
        <f>Main!B6</f>
        <v>No Account name or FCM Account ID provided</v>
      </c>
      <c r="E6" s="35" t="str">
        <f>Main!C6</f>
        <v>No Account name or FCM Account ID provided</v>
      </c>
      <c r="F6" s="35" t="str">
        <f>Main!D6</f>
        <v>No Account name or FCM Account ID provided</v>
      </c>
      <c r="G6" s="35" t="str">
        <f>Main!E6</f>
        <v>No Account name or FCM Account ID provided</v>
      </c>
      <c r="H6" s="35" t="str">
        <f>Main!F6</f>
        <v>No Account name or FCM Account ID provided</v>
      </c>
      <c r="I6" s="35" t="str">
        <f>Main!G6</f>
        <v>No Account name or FCM Account ID provided</v>
      </c>
      <c r="J6" s="35" t="str">
        <f>Main!H6</f>
        <v>No Account name or FCM Account ID provided</v>
      </c>
      <c r="K6" s="91" t="str">
        <f>IFERROR(VLOOKUP(C6,$B$6:$D$48,3,FALSE),"")</f>
        <v/>
      </c>
      <c r="L6" s="88" t="str">
        <f>IFERROR(VLOOKUP(C6,$B$6:$J$43,4,FALSE),"")</f>
        <v/>
      </c>
      <c r="M6" s="49" t="str">
        <f>IFERROR(VLOOKUP(C6,$B$6:$J$43,5,FALSE),"")</f>
        <v/>
      </c>
      <c r="N6" s="49" t="str">
        <f>IFERROR(VLOOKUP(C6,$B$6:$J$43,6,FALSE),"")</f>
        <v/>
      </c>
      <c r="O6" s="50" t="str">
        <f t="shared" ref="O6:O43" si="0">IFERROR(VLOOKUP(C6,$B$6:$J$43,7,FALSE),"")</f>
        <v/>
      </c>
      <c r="P6" s="50" t="str">
        <f>IFERROR(VLOOKUP(C6,$B$6:$J$43,8,FALSE),"")</f>
        <v/>
      </c>
      <c r="Q6" s="50" t="str">
        <f>IFERROR(VLOOKUP(C6,$B$6:$J$43,9,FALSE),"")</f>
        <v/>
      </c>
      <c r="R6" s="49" t="str">
        <f>IF(K6="","",RTD("cqg.rtd", ,"ContractData",K6, "LastTradeToday",, "T"))</f>
        <v/>
      </c>
      <c r="S6" s="82" t="str">
        <f>IF(K6="","",IF(R6="","",RTD("cqg.rtd", ,"ContractData",K6, "TMLastTrade",, "T")))</f>
        <v/>
      </c>
      <c r="T6" s="51" t="str">
        <f>IF(K6="","",RTD("cqg.rtd", ,"ContractData",K6, "NetLastTradeToday",, "T"))</f>
        <v/>
      </c>
      <c r="U6" s="49" t="str">
        <f>IF(K6="","",RTD("cqg.rtd", ,"ContractData",K6, "Settlement",, "T"))</f>
        <v/>
      </c>
      <c r="V6" s="52" t="str">
        <f>IF(K6="","",RTD("cqg.rtd", ,"ContractData",K6, "MT_LastBidVolume",, "T"))</f>
        <v/>
      </c>
      <c r="W6" s="53" t="str">
        <f>IF(K6="","",RTD("cqg.rtd", ,"ContractData",K6, "Bid",, "T"))</f>
        <v/>
      </c>
      <c r="X6" s="53" t="str">
        <f>IF(K6="","",RTD("cqg.rtd", ,"ContractData",K6, "Ask",, "T"))</f>
        <v/>
      </c>
      <c r="Y6" s="52" t="str">
        <f>IF(K6="","",RTD("cqg.rtd", ,"ContractData",K6, "MT_LastAskVolume",, "T"))</f>
        <v/>
      </c>
      <c r="Z6" s="54" t="str">
        <f>IF(K6="","",RTD("cqg.rtd", ,"ContractData",K6, "T_CVol",, "T"))</f>
        <v/>
      </c>
      <c r="AA6" s="54" t="str">
        <f>IF(K6="","",RTD("cqg.rtd", ,"ContractData",K6, "Y_COI",, "T"))</f>
        <v/>
      </c>
      <c r="AB6" s="53" t="str">
        <f>IF(K6="","",IF(LEFT(K6,1)="F",L6*1,L6*RTD("cqg.rtd", ,"ContractData",K6, "DElta",, "T")))</f>
        <v/>
      </c>
      <c r="AC6" s="53" t="str">
        <f>IF(K6="","",RTD("cqg.rtd", ,"ContractData",K6, "GAmma",, "T"))</f>
        <v/>
      </c>
      <c r="AD6" s="53" t="str">
        <f>IF(K6="","",RTD("cqg.rtd", ,"ContractData",K6, "ImpliedVolatility",, "T"))</f>
        <v/>
      </c>
      <c r="AE6" s="53" t="str">
        <f>IF(K6="","",RTD("cqg.rtd", ,"ContractData",K6, "THeta",, "T"))</f>
        <v/>
      </c>
      <c r="AF6" s="53" t="str">
        <f>IF(K6="","",RTD("cqg.rtd", ,"ContractData",K6, "VEga",, "T"))</f>
        <v/>
      </c>
      <c r="AG6" s="55" t="str">
        <f ca="1">IF(K6="","",IF(LEFT(K6,1)="F",RTD("cqg.rtd", ,"ContractData", K6, "ExpirationDate",, "T")-TODAY(),RTD("cqg.rtd", ,"ContractData",K6, "OptionDaysToExp",, "T")))</f>
        <v/>
      </c>
    </row>
    <row r="7" spans="1:33" ht="17.25" customHeight="1" x14ac:dyDescent="0.3">
      <c r="A7" s="35" t="str">
        <f>IFERROR(LEFT(Main!B7,FIND(2,Main!B7)-1),"")</f>
        <v/>
      </c>
      <c r="B7" s="35">
        <f>IF(OR(IFERROR(FIND($A$5,A7),0),IFERROR(FIND($A$1,A7),0)),INT(B6)+1,B6+0.001)</f>
        <v>2E-3</v>
      </c>
      <c r="C7" s="35">
        <f>C6+1</f>
        <v>2</v>
      </c>
      <c r="D7" s="35" t="str">
        <f>Main!B7</f>
        <v>No Account name or FCM Account ID provided</v>
      </c>
      <c r="E7" s="35" t="str">
        <f>Main!C7</f>
        <v>No Account name or FCM Account ID provided</v>
      </c>
      <c r="F7" s="35" t="str">
        <f>Main!D7</f>
        <v>No Account name or FCM Account ID provided</v>
      </c>
      <c r="G7" s="35" t="str">
        <f>Main!E7</f>
        <v>No Account name or FCM Account ID provided</v>
      </c>
      <c r="H7" s="35" t="str">
        <f>Main!F7</f>
        <v>No Account name or FCM Account ID provided</v>
      </c>
      <c r="I7" s="35" t="str">
        <f>Main!G7</f>
        <v>No Account name or FCM Account ID provided</v>
      </c>
      <c r="J7" s="35" t="str">
        <f>Main!H7</f>
        <v>No Account name or FCM Account ID provided</v>
      </c>
      <c r="K7" s="91" t="str">
        <f>IFERROR(VLOOKUP(C7,$B$6:$D$48,3,FALSE),"")</f>
        <v/>
      </c>
      <c r="L7" s="89" t="str">
        <f t="shared" ref="L7:L42" si="1">IFERROR(VLOOKUP(C7,$B$6:$J$43,4,FALSE),"")</f>
        <v/>
      </c>
      <c r="M7" s="56" t="str">
        <f t="shared" ref="M7:M43" si="2">IFERROR(VLOOKUP(C7,$B$6:$J$43,5,FALSE),"")</f>
        <v/>
      </c>
      <c r="N7" s="56" t="str">
        <f t="shared" ref="N7:N43" si="3">IFERROR(VLOOKUP(C7,$B$6:$J$43,6,FALSE),"")</f>
        <v/>
      </c>
      <c r="O7" s="57" t="str">
        <f t="shared" si="0"/>
        <v/>
      </c>
      <c r="P7" s="57" t="str">
        <f t="shared" ref="P7:P43" si="4">IFERROR(VLOOKUP(C7,$B$6:$J$43,8,FALSE),"")</f>
        <v/>
      </c>
      <c r="Q7" s="57" t="str">
        <f t="shared" ref="Q7:Q43" si="5">IFERROR(VLOOKUP(C7,$B$6:$J$43,9,FALSE),"")</f>
        <v/>
      </c>
      <c r="R7" s="56" t="str">
        <f>IF(K7="","",RTD("cqg.rtd", ,"ContractData",K7, "LastTradeToday",, "T"))</f>
        <v/>
      </c>
      <c r="S7" s="83" t="str">
        <f>IF(K7="","",IF(R7="","",RTD("cqg.rtd", ,"ContractData",K7, "TMLastTrade",, "T")))</f>
        <v/>
      </c>
      <c r="T7" s="58" t="str">
        <f>IF(K7="","",RTD("cqg.rtd", ,"ContractData",K7, "NetLastTradeToday",, "T"))</f>
        <v/>
      </c>
      <c r="U7" s="56" t="str">
        <f>IF(K7="","",RTD("cqg.rtd", ,"ContractData",K7, "Settlement",, "T"))</f>
        <v/>
      </c>
      <c r="V7" s="45" t="str">
        <f>IF(K7="","",RTD("cqg.rtd", ,"ContractData",K7, "MT_LastBidVolume",, "T"))</f>
        <v/>
      </c>
      <c r="W7" s="43" t="str">
        <f>IF(K7="","",RTD("cqg.rtd", ,"ContractData",K7, "Bid",, "T"))</f>
        <v/>
      </c>
      <c r="X7" s="43" t="str">
        <f>IF(K7="","",RTD("cqg.rtd", ,"ContractData",K7, "Ask",, "T"))</f>
        <v/>
      </c>
      <c r="Y7" s="45" t="str">
        <f>IF(K7="","",RTD("cqg.rtd", ,"ContractData",K7, "MT_LastAskVolume",, "T"))</f>
        <v/>
      </c>
      <c r="Z7" s="46" t="str">
        <f>IF(K7="","",RTD("cqg.rtd", ,"ContractData",K7, "T_CVol",, "T"))</f>
        <v/>
      </c>
      <c r="AA7" s="46" t="str">
        <f>IF(K7="","",RTD("cqg.rtd", ,"ContractData",K7, "Y_COI",, "T"))</f>
        <v/>
      </c>
      <c r="AB7" s="43" t="str">
        <f>IF(K7="","",IF(LEFT(K7,1)="F",L7*1,L7*RTD("cqg.rtd", ,"ContractData",K7, "DElta",, "T")))</f>
        <v/>
      </c>
      <c r="AC7" s="43" t="str">
        <f>IF(K7="","",RTD("cqg.rtd", ,"ContractData",K7, "GAmma",, "T"))</f>
        <v/>
      </c>
      <c r="AD7" s="43" t="str">
        <f>IF(K7="","",RTD("cqg.rtd", ,"ContractData",K7, "ImpliedVolatility",, "T"))</f>
        <v/>
      </c>
      <c r="AE7" s="43" t="str">
        <f>IF(K7="","",RTD("cqg.rtd", ,"ContractData",K7, "THeta",, "T"))</f>
        <v/>
      </c>
      <c r="AF7" s="43" t="str">
        <f>IF(K7="","",RTD("cqg.rtd", ,"ContractData",K7, "VEga",, "T"))</f>
        <v/>
      </c>
      <c r="AG7" s="43" t="str">
        <f ca="1">IF(K7="","",IF(LEFT(K7,1)="F",RTD("cqg.rtd", ,"ContractData", K7, "ExpirationDate",, "T")-TODAY(),RTD("cqg.rtd", ,"ContractData",K7, "OptionDaysToExp",, "T")))</f>
        <v/>
      </c>
    </row>
    <row r="8" spans="1:33" ht="17.25" customHeight="1" x14ac:dyDescent="0.3">
      <c r="A8" s="35" t="str">
        <f>IFERROR(LEFT(Main!B8,FIND(2,Main!B8)-1),"")</f>
        <v/>
      </c>
      <c r="B8" s="35">
        <f>IF(OR(IFERROR(FIND($A$5,A8),0),IFERROR(FIND($A$1,A8),0)),INT(B7)+1,B7+0.001)</f>
        <v>3.0000000000000001E-3</v>
      </c>
      <c r="C8" s="35">
        <f t="shared" ref="C8:C43" si="6">C7+1</f>
        <v>3</v>
      </c>
      <c r="D8" s="35" t="str">
        <f>Main!B8</f>
        <v>No Account name or FCM Account ID provided</v>
      </c>
      <c r="E8" s="35" t="str">
        <f>Main!C8</f>
        <v>No Account name or FCM Account ID provided</v>
      </c>
      <c r="F8" s="35" t="str">
        <f>Main!D8</f>
        <v>No Account name or FCM Account ID provided</v>
      </c>
      <c r="G8" s="35" t="str">
        <f>Main!E8</f>
        <v>No Account name or FCM Account ID provided</v>
      </c>
      <c r="H8" s="35" t="str">
        <f>Main!F8</f>
        <v>No Account name or FCM Account ID provided</v>
      </c>
      <c r="I8" s="35" t="str">
        <f>Main!G8</f>
        <v>No Account name or FCM Account ID provided</v>
      </c>
      <c r="J8" s="35" t="str">
        <f>Main!H8</f>
        <v>No Account name or FCM Account ID provided</v>
      </c>
      <c r="K8" s="91" t="str">
        <f t="shared" ref="K8:K42" si="7">IFERROR(VLOOKUP(C8,$B$6:$D$48,3,FALSE),"")</f>
        <v/>
      </c>
      <c r="L8" s="89" t="str">
        <f t="shared" si="1"/>
        <v/>
      </c>
      <c r="M8" s="56" t="str">
        <f t="shared" si="2"/>
        <v/>
      </c>
      <c r="N8" s="56" t="str">
        <f t="shared" si="3"/>
        <v/>
      </c>
      <c r="O8" s="57" t="str">
        <f t="shared" si="0"/>
        <v/>
      </c>
      <c r="P8" s="57" t="str">
        <f t="shared" si="4"/>
        <v/>
      </c>
      <c r="Q8" s="57" t="str">
        <f t="shared" si="5"/>
        <v/>
      </c>
      <c r="R8" s="56" t="str">
        <f>IF(K8="","",RTD("cqg.rtd", ,"ContractData",K8, "LastTradeToday",, "T"))</f>
        <v/>
      </c>
      <c r="S8" s="83" t="str">
        <f>IF(K8="","",IF(R8="","",RTD("cqg.rtd", ,"ContractData",K8, "TMLastTrade",, "T")))</f>
        <v/>
      </c>
      <c r="T8" s="58" t="str">
        <f>IF(K8="","",RTD("cqg.rtd", ,"ContractData",K8, "NetLastTradeToday",, "T"))</f>
        <v/>
      </c>
      <c r="U8" s="56" t="str">
        <f>IF(K8="","",RTD("cqg.rtd", ,"ContractData",K8, "Settlement",, "T"))</f>
        <v/>
      </c>
      <c r="V8" s="45" t="str">
        <f>IF(K8="","",RTD("cqg.rtd", ,"ContractData",K8, "MT_LastBidVolume",, "T"))</f>
        <v/>
      </c>
      <c r="W8" s="43" t="str">
        <f>IF(K8="","",RTD("cqg.rtd", ,"ContractData",K8, "Bid",, "T"))</f>
        <v/>
      </c>
      <c r="X8" s="43" t="str">
        <f>IF(K8="","",RTD("cqg.rtd", ,"ContractData",K8, "Ask",, "T"))</f>
        <v/>
      </c>
      <c r="Y8" s="45" t="str">
        <f>IF(K8="","",RTD("cqg.rtd", ,"ContractData",K8, "MT_LastAskVolume",, "T"))</f>
        <v/>
      </c>
      <c r="Z8" s="46" t="str">
        <f>IF(K8="","",RTD("cqg.rtd", ,"ContractData",K8, "T_CVol",, "T"))</f>
        <v/>
      </c>
      <c r="AA8" s="46" t="str">
        <f>IF(K8="","",RTD("cqg.rtd", ,"ContractData",K8, "Y_COI",, "T"))</f>
        <v/>
      </c>
      <c r="AB8" s="43" t="str">
        <f>IF(K8="","",IF(LEFT(K8,1)="F",L8*1,L8*RTD("cqg.rtd", ,"ContractData",K8, "DElta",, "T")))</f>
        <v/>
      </c>
      <c r="AC8" s="43" t="str">
        <f>IF(K8="","",RTD("cqg.rtd", ,"ContractData",K8, "GAmma",, "T"))</f>
        <v/>
      </c>
      <c r="AD8" s="43" t="str">
        <f>IF(K8="","",RTD("cqg.rtd", ,"ContractData",K8, "ImpliedVolatility",, "T"))</f>
        <v/>
      </c>
      <c r="AE8" s="43" t="str">
        <f>IF(K8="","",RTD("cqg.rtd", ,"ContractData",K8, "THeta",, "T"))</f>
        <v/>
      </c>
      <c r="AF8" s="43" t="str">
        <f>IF(K8="","",RTD("cqg.rtd", ,"ContractData",K8, "VEga",, "T"))</f>
        <v/>
      </c>
      <c r="AG8" s="43" t="str">
        <f ca="1">IF(K8="","",IF(LEFT(K8,1)="F",RTD("cqg.rtd", ,"ContractData", K8, "ExpirationDate",, "T")-TODAY(),RTD("cqg.rtd", ,"ContractData",K8, "OptionDaysToExp",, "T")))</f>
        <v/>
      </c>
    </row>
    <row r="9" spans="1:33" ht="17.25" customHeight="1" x14ac:dyDescent="0.3">
      <c r="A9" s="35" t="str">
        <f>IFERROR(LEFT(Main!B9,FIND(2,Main!B9)-1),"")</f>
        <v/>
      </c>
      <c r="B9" s="35">
        <f t="shared" ref="B9:B43" si="8">IF(OR(IFERROR(FIND($A$5,A9),0),IFERROR(FIND($A$1,A9),0)),INT(B8)+1,B8+0.001)</f>
        <v>4.0000000000000001E-3</v>
      </c>
      <c r="C9" s="35">
        <f t="shared" si="6"/>
        <v>4</v>
      </c>
      <c r="D9" s="35" t="str">
        <f>Main!B9</f>
        <v>No Account name or FCM Account ID provided</v>
      </c>
      <c r="E9" s="35" t="str">
        <f>Main!C9</f>
        <v>No Account name or FCM Account ID provided</v>
      </c>
      <c r="F9" s="35" t="str">
        <f>Main!D9</f>
        <v>No Account name or FCM Account ID provided</v>
      </c>
      <c r="G9" s="35" t="str">
        <f>Main!E9</f>
        <v>No Account name or FCM Account ID provided</v>
      </c>
      <c r="H9" s="35" t="str">
        <f>Main!F9</f>
        <v>No Account name or FCM Account ID provided</v>
      </c>
      <c r="I9" s="35" t="str">
        <f>Main!G9</f>
        <v>No Account name or FCM Account ID provided</v>
      </c>
      <c r="J9" s="35" t="str">
        <f>Main!H9</f>
        <v>No Account name or FCM Account ID provided</v>
      </c>
      <c r="K9" s="91" t="str">
        <f t="shared" si="7"/>
        <v/>
      </c>
      <c r="L9" s="89" t="str">
        <f t="shared" si="1"/>
        <v/>
      </c>
      <c r="M9" s="56" t="str">
        <f t="shared" si="2"/>
        <v/>
      </c>
      <c r="N9" s="56" t="str">
        <f t="shared" si="3"/>
        <v/>
      </c>
      <c r="O9" s="57" t="str">
        <f t="shared" si="0"/>
        <v/>
      </c>
      <c r="P9" s="57" t="str">
        <f t="shared" si="4"/>
        <v/>
      </c>
      <c r="Q9" s="57" t="str">
        <f t="shared" si="5"/>
        <v/>
      </c>
      <c r="R9" s="56" t="str">
        <f>IF(K9="","",RTD("cqg.rtd", ,"ContractData",K9, "LastTradeToday",, "T"))</f>
        <v/>
      </c>
      <c r="S9" s="83" t="str">
        <f>IF(K9="","",IF(R9="","",RTD("cqg.rtd", ,"ContractData",K9, "TMLastTrade",, "T")))</f>
        <v/>
      </c>
      <c r="T9" s="58" t="str">
        <f>IF(K9="","",RTD("cqg.rtd", ,"ContractData",K9, "NetLastTradeToday",, "T"))</f>
        <v/>
      </c>
      <c r="U9" s="56" t="str">
        <f>IF(K9="","",RTD("cqg.rtd", ,"ContractData",K9, "Settlement",, "T"))</f>
        <v/>
      </c>
      <c r="V9" s="45" t="str">
        <f>IF(K9="","",RTD("cqg.rtd", ,"ContractData",K9, "MT_LastBidVolume",, "T"))</f>
        <v/>
      </c>
      <c r="W9" s="43" t="str">
        <f>IF(K9="","",RTD("cqg.rtd", ,"ContractData",K9, "Bid",, "T"))</f>
        <v/>
      </c>
      <c r="X9" s="43" t="str">
        <f>IF(K9="","",RTD("cqg.rtd", ,"ContractData",K9, "Ask",, "T"))</f>
        <v/>
      </c>
      <c r="Y9" s="45" t="str">
        <f>IF(K9="","",RTD("cqg.rtd", ,"ContractData",K9, "MT_LastAskVolume",, "T"))</f>
        <v/>
      </c>
      <c r="Z9" s="46" t="str">
        <f>IF(K9="","",RTD("cqg.rtd", ,"ContractData",K9, "T_CVol",, "T"))</f>
        <v/>
      </c>
      <c r="AA9" s="46" t="str">
        <f>IF(K9="","",RTD("cqg.rtd", ,"ContractData",K9, "Y_COI",, "T"))</f>
        <v/>
      </c>
      <c r="AB9" s="43" t="str">
        <f>IF(K9="","",IF(LEFT(K9,1)="F",L9*1,L9*RTD("cqg.rtd", ,"ContractData",K9, "DElta",, "T")))</f>
        <v/>
      </c>
      <c r="AC9" s="43" t="str">
        <f>IF(K9="","",RTD("cqg.rtd", ,"ContractData",K9, "GAmma",, "T"))</f>
        <v/>
      </c>
      <c r="AD9" s="43" t="str">
        <f>IF(K9="","",RTD("cqg.rtd", ,"ContractData",K9, "ImpliedVolatility",, "T"))</f>
        <v/>
      </c>
      <c r="AE9" s="43" t="str">
        <f>IF(K9="","",RTD("cqg.rtd", ,"ContractData",K9, "THeta",, "T"))</f>
        <v/>
      </c>
      <c r="AF9" s="43" t="str">
        <f>IF(K9="","",RTD("cqg.rtd", ,"ContractData",K9, "VEga",, "T"))</f>
        <v/>
      </c>
      <c r="AG9" s="43" t="str">
        <f ca="1">IF(K9="","",IF(LEFT(K9,1)="F",RTD("cqg.rtd", ,"ContractData", K9, "ExpirationDate",, "T")-TODAY(),RTD("cqg.rtd", ,"ContractData",K9, "OptionDaysToExp",, "T")))</f>
        <v/>
      </c>
    </row>
    <row r="10" spans="1:33" ht="17.25" customHeight="1" x14ac:dyDescent="0.3">
      <c r="A10" s="35" t="str">
        <f>IFERROR(LEFT(Main!B10,FIND(2,Main!B10)-1),"")</f>
        <v/>
      </c>
      <c r="B10" s="35">
        <f t="shared" si="8"/>
        <v>5.0000000000000001E-3</v>
      </c>
      <c r="C10" s="35">
        <f t="shared" si="6"/>
        <v>5</v>
      </c>
      <c r="D10" s="35" t="str">
        <f>Main!B10</f>
        <v>No Account name or FCM Account ID provided</v>
      </c>
      <c r="E10" s="35" t="str">
        <f>Main!C10</f>
        <v>No Account name or FCM Account ID provided</v>
      </c>
      <c r="F10" s="35" t="str">
        <f>Main!D10</f>
        <v>No Account name or FCM Account ID provided</v>
      </c>
      <c r="G10" s="35" t="str">
        <f>Main!E10</f>
        <v>No Account name or FCM Account ID provided</v>
      </c>
      <c r="H10" s="35" t="str">
        <f>Main!F10</f>
        <v>No Account name or FCM Account ID provided</v>
      </c>
      <c r="I10" s="35" t="str">
        <f>Main!G10</f>
        <v>No Account name or FCM Account ID provided</v>
      </c>
      <c r="J10" s="35" t="str">
        <f>Main!H10</f>
        <v>No Account name or FCM Account ID provided</v>
      </c>
      <c r="K10" s="91" t="str">
        <f t="shared" si="7"/>
        <v/>
      </c>
      <c r="L10" s="89" t="str">
        <f t="shared" si="1"/>
        <v/>
      </c>
      <c r="M10" s="56" t="str">
        <f t="shared" si="2"/>
        <v/>
      </c>
      <c r="N10" s="56" t="str">
        <f t="shared" si="3"/>
        <v/>
      </c>
      <c r="O10" s="57" t="str">
        <f t="shared" si="0"/>
        <v/>
      </c>
      <c r="P10" s="57" t="str">
        <f t="shared" si="4"/>
        <v/>
      </c>
      <c r="Q10" s="57" t="str">
        <f t="shared" si="5"/>
        <v/>
      </c>
      <c r="R10" s="56" t="str">
        <f>IF(K10="","",RTD("cqg.rtd", ,"ContractData",K10, "LastTradeToday",, "T"))</f>
        <v/>
      </c>
      <c r="S10" s="83" t="str">
        <f>IF(K10="","",IF(R10="","",RTD("cqg.rtd", ,"ContractData",K10, "TMLastTrade",, "T")))</f>
        <v/>
      </c>
      <c r="T10" s="58" t="str">
        <f>IF(K10="","",RTD("cqg.rtd", ,"ContractData",K10, "NetLastTradeToday",, "T"))</f>
        <v/>
      </c>
      <c r="U10" s="56" t="str">
        <f>IF(K10="","",RTD("cqg.rtd", ,"ContractData",K10, "Settlement",, "T"))</f>
        <v/>
      </c>
      <c r="V10" s="45" t="str">
        <f>IF(K10="","",RTD("cqg.rtd", ,"ContractData",K10, "MT_LastBidVolume",, "T"))</f>
        <v/>
      </c>
      <c r="W10" s="43" t="str">
        <f>IF(K10="","",RTD("cqg.rtd", ,"ContractData",K10, "Bid",, "T"))</f>
        <v/>
      </c>
      <c r="X10" s="43" t="str">
        <f>IF(K10="","",RTD("cqg.rtd", ,"ContractData",K10, "Ask",, "T"))</f>
        <v/>
      </c>
      <c r="Y10" s="45" t="str">
        <f>IF(K10="","",RTD("cqg.rtd", ,"ContractData",K10, "MT_LastAskVolume",, "T"))</f>
        <v/>
      </c>
      <c r="Z10" s="46" t="str">
        <f>IF(K10="","",RTD("cqg.rtd", ,"ContractData",K10, "T_CVol",, "T"))</f>
        <v/>
      </c>
      <c r="AA10" s="46" t="str">
        <f>IF(K10="","",RTD("cqg.rtd", ,"ContractData",K10, "Y_COI",, "T"))</f>
        <v/>
      </c>
      <c r="AB10" s="43" t="str">
        <f>IF(K10="","",IF(LEFT(K10,1)="F",L10*1,L10*RTD("cqg.rtd", ,"ContractData",K10, "DElta",, "T")))</f>
        <v/>
      </c>
      <c r="AC10" s="43" t="str">
        <f>IF(K10="","",RTD("cqg.rtd", ,"ContractData",K10, "GAmma",, "T"))</f>
        <v/>
      </c>
      <c r="AD10" s="43" t="str">
        <f>IF(K10="","",RTD("cqg.rtd", ,"ContractData",K10, "ImpliedVolatility",, "T"))</f>
        <v/>
      </c>
      <c r="AE10" s="43" t="str">
        <f>IF(K10="","",RTD("cqg.rtd", ,"ContractData",K10, "THeta",, "T"))</f>
        <v/>
      </c>
      <c r="AF10" s="43" t="str">
        <f>IF(K10="","",RTD("cqg.rtd", ,"ContractData",K10, "VEga",, "T"))</f>
        <v/>
      </c>
      <c r="AG10" s="43" t="str">
        <f ca="1">IF(K10="","",IF(LEFT(K10,1)="F",RTD("cqg.rtd", ,"ContractData", K10, "ExpirationDate",, "T")-TODAY(),RTD("cqg.rtd", ,"ContractData",K10, "OptionDaysToExp",, "T")))</f>
        <v/>
      </c>
    </row>
    <row r="11" spans="1:33" ht="17.25" customHeight="1" x14ac:dyDescent="0.3">
      <c r="A11" s="35" t="str">
        <f>IFERROR(LEFT(Main!B11,FIND(2,Main!B11)-1),"")</f>
        <v/>
      </c>
      <c r="B11" s="35">
        <f t="shared" si="8"/>
        <v>6.0000000000000001E-3</v>
      </c>
      <c r="C11" s="35">
        <f t="shared" si="6"/>
        <v>6</v>
      </c>
      <c r="D11" s="35" t="str">
        <f>Main!B11</f>
        <v>No Account name or FCM Account ID provided</v>
      </c>
      <c r="E11" s="35" t="str">
        <f>Main!C11</f>
        <v>No Account name or FCM Account ID provided</v>
      </c>
      <c r="F11" s="35" t="str">
        <f>Main!D11</f>
        <v>No Account name or FCM Account ID provided</v>
      </c>
      <c r="G11" s="35" t="str">
        <f>Main!E11</f>
        <v>No Account name or FCM Account ID provided</v>
      </c>
      <c r="H11" s="35" t="str">
        <f>Main!F11</f>
        <v>No Account name or FCM Account ID provided</v>
      </c>
      <c r="I11" s="35" t="str">
        <f>Main!G11</f>
        <v>No Account name or FCM Account ID provided</v>
      </c>
      <c r="J11" s="35" t="str">
        <f>Main!H11</f>
        <v>No Account name or FCM Account ID provided</v>
      </c>
      <c r="K11" s="91" t="str">
        <f t="shared" si="7"/>
        <v/>
      </c>
      <c r="L11" s="89" t="str">
        <f t="shared" si="1"/>
        <v/>
      </c>
      <c r="M11" s="56" t="str">
        <f t="shared" si="2"/>
        <v/>
      </c>
      <c r="N11" s="56" t="str">
        <f t="shared" si="3"/>
        <v/>
      </c>
      <c r="O11" s="57" t="str">
        <f t="shared" si="0"/>
        <v/>
      </c>
      <c r="P11" s="57" t="str">
        <f t="shared" si="4"/>
        <v/>
      </c>
      <c r="Q11" s="57" t="str">
        <f t="shared" si="5"/>
        <v/>
      </c>
      <c r="R11" s="56" t="str">
        <f>IF(K11="","",RTD("cqg.rtd", ,"ContractData",K11, "LastTradeToday",, "T"))</f>
        <v/>
      </c>
      <c r="S11" s="83" t="str">
        <f>IF(K11="","",IF(R11="","",RTD("cqg.rtd", ,"ContractData",K11, "TMLastTrade",, "T")))</f>
        <v/>
      </c>
      <c r="T11" s="58" t="str">
        <f>IF(K11="","",RTD("cqg.rtd", ,"ContractData",K11, "NetLastTradeToday",, "T"))</f>
        <v/>
      </c>
      <c r="U11" s="56" t="str">
        <f>IF(K11="","",RTD("cqg.rtd", ,"ContractData",K11, "Settlement",, "T"))</f>
        <v/>
      </c>
      <c r="V11" s="45" t="str">
        <f>IF(K11="","",RTD("cqg.rtd", ,"ContractData",K11, "MT_LastBidVolume",, "T"))</f>
        <v/>
      </c>
      <c r="W11" s="43" t="str">
        <f>IF(K11="","",RTD("cqg.rtd", ,"ContractData",K11, "Bid",, "T"))</f>
        <v/>
      </c>
      <c r="X11" s="43" t="str">
        <f>IF(K11="","",RTD("cqg.rtd", ,"ContractData",K11, "Ask",, "T"))</f>
        <v/>
      </c>
      <c r="Y11" s="45" t="str">
        <f>IF(K11="","",RTD("cqg.rtd", ,"ContractData",K11, "MT_LastAskVolume",, "T"))</f>
        <v/>
      </c>
      <c r="Z11" s="46" t="str">
        <f>IF(K11="","",RTD("cqg.rtd", ,"ContractData",K11, "T_CVol",, "T"))</f>
        <v/>
      </c>
      <c r="AA11" s="46" t="str">
        <f>IF(K11="","",RTD("cqg.rtd", ,"ContractData",K11, "Y_COI",, "T"))</f>
        <v/>
      </c>
      <c r="AB11" s="43" t="str">
        <f>IF(K11="","",IF(LEFT(K11,1)="F",L11*1,L11*RTD("cqg.rtd", ,"ContractData",K11, "DElta",, "T")))</f>
        <v/>
      </c>
      <c r="AC11" s="43" t="str">
        <f>IF(K11="","",RTD("cqg.rtd", ,"ContractData",K11, "GAmma",, "T"))</f>
        <v/>
      </c>
      <c r="AD11" s="43" t="str">
        <f>IF(K11="","",RTD("cqg.rtd", ,"ContractData",K11, "ImpliedVolatility",, "T"))</f>
        <v/>
      </c>
      <c r="AE11" s="43" t="str">
        <f>IF(K11="","",RTD("cqg.rtd", ,"ContractData",K11, "THeta",, "T"))</f>
        <v/>
      </c>
      <c r="AF11" s="43" t="str">
        <f>IF(K11="","",RTD("cqg.rtd", ,"ContractData",K11, "VEga",, "T"))</f>
        <v/>
      </c>
      <c r="AG11" s="43" t="str">
        <f ca="1">IF(K11="","",IF(LEFT(K11,1)="F",RTD("cqg.rtd", ,"ContractData", K11, "ExpirationDate",, "T")-TODAY(),RTD("cqg.rtd", ,"ContractData",K11, "OptionDaysToExp",, "T")))</f>
        <v/>
      </c>
    </row>
    <row r="12" spans="1:33" ht="17.25" customHeight="1" x14ac:dyDescent="0.3">
      <c r="A12" s="35" t="str">
        <f>IFERROR(LEFT(Main!B12,FIND(2,Main!B12)-1),"")</f>
        <v/>
      </c>
      <c r="B12" s="35">
        <f t="shared" si="8"/>
        <v>7.0000000000000001E-3</v>
      </c>
      <c r="C12" s="35">
        <f t="shared" si="6"/>
        <v>7</v>
      </c>
      <c r="D12" s="35" t="str">
        <f>Main!B12</f>
        <v>No Account name or FCM Account ID provided</v>
      </c>
      <c r="E12" s="35" t="str">
        <f>Main!C12</f>
        <v>No Account name or FCM Account ID provided</v>
      </c>
      <c r="F12" s="35" t="str">
        <f>Main!D12</f>
        <v>No Account name or FCM Account ID provided</v>
      </c>
      <c r="G12" s="35" t="str">
        <f>Main!E12</f>
        <v>No Account name or FCM Account ID provided</v>
      </c>
      <c r="H12" s="35" t="str">
        <f>Main!F12</f>
        <v>No Account name or FCM Account ID provided</v>
      </c>
      <c r="I12" s="35" t="str">
        <f>Main!G12</f>
        <v>No Account name or FCM Account ID provided</v>
      </c>
      <c r="J12" s="35" t="str">
        <f>Main!H12</f>
        <v>No Account name or FCM Account ID provided</v>
      </c>
      <c r="K12" s="91" t="str">
        <f t="shared" si="7"/>
        <v/>
      </c>
      <c r="L12" s="89" t="str">
        <f t="shared" si="1"/>
        <v/>
      </c>
      <c r="M12" s="56" t="str">
        <f t="shared" si="2"/>
        <v/>
      </c>
      <c r="N12" s="56" t="str">
        <f t="shared" si="3"/>
        <v/>
      </c>
      <c r="O12" s="57" t="str">
        <f t="shared" si="0"/>
        <v/>
      </c>
      <c r="P12" s="57" t="str">
        <f t="shared" si="4"/>
        <v/>
      </c>
      <c r="Q12" s="57" t="str">
        <f t="shared" si="5"/>
        <v/>
      </c>
      <c r="R12" s="56" t="str">
        <f>IF(K12="","",RTD("cqg.rtd", ,"ContractData",K12, "LastTradeToday",, "T"))</f>
        <v/>
      </c>
      <c r="S12" s="83" t="str">
        <f>IF(K12="","",IF(R12="","",RTD("cqg.rtd", ,"ContractData",K12, "TMLastTrade",, "T")))</f>
        <v/>
      </c>
      <c r="T12" s="58" t="str">
        <f>IF(K12="","",RTD("cqg.rtd", ,"ContractData",K12, "NetLastTradeToday",, "T"))</f>
        <v/>
      </c>
      <c r="U12" s="56" t="str">
        <f>IF(K12="","",RTD("cqg.rtd", ,"ContractData",K12, "Settlement",, "T"))</f>
        <v/>
      </c>
      <c r="V12" s="45" t="str">
        <f>IF(K12="","",RTD("cqg.rtd", ,"ContractData",K12, "MT_LastBidVolume",, "T"))</f>
        <v/>
      </c>
      <c r="W12" s="43" t="str">
        <f>IF(K12="","",RTD("cqg.rtd", ,"ContractData",K12, "Bid",, "T"))</f>
        <v/>
      </c>
      <c r="X12" s="43" t="str">
        <f>IF(K12="","",RTD("cqg.rtd", ,"ContractData",K12, "Ask",, "T"))</f>
        <v/>
      </c>
      <c r="Y12" s="45" t="str">
        <f>IF(K12="","",RTD("cqg.rtd", ,"ContractData",K12, "MT_LastAskVolume",, "T"))</f>
        <v/>
      </c>
      <c r="Z12" s="46" t="str">
        <f>IF(K12="","",RTD("cqg.rtd", ,"ContractData",K12, "T_CVol",, "T"))</f>
        <v/>
      </c>
      <c r="AA12" s="46" t="str">
        <f>IF(K12="","",RTD("cqg.rtd", ,"ContractData",K12, "Y_COI",, "T"))</f>
        <v/>
      </c>
      <c r="AB12" s="43" t="str">
        <f>IF(K12="","",IF(LEFT(K12,1)="F",L12*1,L12*RTD("cqg.rtd", ,"ContractData",K12, "DElta",, "T")))</f>
        <v/>
      </c>
      <c r="AC12" s="43" t="str">
        <f>IF(K12="","",RTD("cqg.rtd", ,"ContractData",K12, "GAmma",, "T"))</f>
        <v/>
      </c>
      <c r="AD12" s="43" t="str">
        <f>IF(K12="","",RTD("cqg.rtd", ,"ContractData",K12, "ImpliedVolatility",, "T"))</f>
        <v/>
      </c>
      <c r="AE12" s="43" t="str">
        <f>IF(K12="","",RTD("cqg.rtd", ,"ContractData",K12, "THeta",, "T"))</f>
        <v/>
      </c>
      <c r="AF12" s="43" t="str">
        <f>IF(K12="","",RTD("cqg.rtd", ,"ContractData",K12, "VEga",, "T"))</f>
        <v/>
      </c>
      <c r="AG12" s="43" t="str">
        <f ca="1">IF(K12="","",IF(LEFT(K12,1)="F",RTD("cqg.rtd", ,"ContractData", K12, "ExpirationDate",, "T")-TODAY(),RTD("cqg.rtd", ,"ContractData",K12, "OptionDaysToExp",, "T")))</f>
        <v/>
      </c>
    </row>
    <row r="13" spans="1:33" ht="17.25" customHeight="1" x14ac:dyDescent="0.3">
      <c r="A13" s="35" t="str">
        <f>IFERROR(LEFT(Main!B13,FIND(2,Main!B13)-1),"")</f>
        <v/>
      </c>
      <c r="B13" s="35">
        <f t="shared" si="8"/>
        <v>8.0000000000000002E-3</v>
      </c>
      <c r="C13" s="35">
        <f t="shared" si="6"/>
        <v>8</v>
      </c>
      <c r="D13" s="35" t="str">
        <f>Main!B13</f>
        <v>No Account name or FCM Account ID provided</v>
      </c>
      <c r="E13" s="35" t="str">
        <f>Main!C13</f>
        <v>No Account name or FCM Account ID provided</v>
      </c>
      <c r="F13" s="35" t="str">
        <f>Main!D13</f>
        <v>No Account name or FCM Account ID provided</v>
      </c>
      <c r="G13" s="35" t="str">
        <f>Main!E13</f>
        <v>No Account name or FCM Account ID provided</v>
      </c>
      <c r="H13" s="35" t="str">
        <f>Main!F13</f>
        <v>No Account name or FCM Account ID provided</v>
      </c>
      <c r="I13" s="35" t="str">
        <f>Main!G13</f>
        <v>No Account name or FCM Account ID provided</v>
      </c>
      <c r="J13" s="35" t="str">
        <f>Main!H13</f>
        <v>No Account name or FCM Account ID provided</v>
      </c>
      <c r="K13" s="91" t="str">
        <f t="shared" si="7"/>
        <v/>
      </c>
      <c r="L13" s="89" t="str">
        <f t="shared" si="1"/>
        <v/>
      </c>
      <c r="M13" s="56" t="str">
        <f t="shared" si="2"/>
        <v/>
      </c>
      <c r="N13" s="56" t="str">
        <f t="shared" si="3"/>
        <v/>
      </c>
      <c r="O13" s="57" t="str">
        <f t="shared" si="0"/>
        <v/>
      </c>
      <c r="P13" s="57" t="str">
        <f t="shared" si="4"/>
        <v/>
      </c>
      <c r="Q13" s="57" t="str">
        <f t="shared" si="5"/>
        <v/>
      </c>
      <c r="R13" s="56" t="str">
        <f>IF(K13="","",RTD("cqg.rtd", ,"ContractData",K13, "LastTradeToday",, "T"))</f>
        <v/>
      </c>
      <c r="S13" s="83" t="str">
        <f>IF(K13="","",IF(R13="","",RTD("cqg.rtd", ,"ContractData",K13, "TMLastTrade",, "T")))</f>
        <v/>
      </c>
      <c r="T13" s="58" t="str">
        <f>IF(K13="","",RTD("cqg.rtd", ,"ContractData",K13, "NetLastTradeToday",, "T"))</f>
        <v/>
      </c>
      <c r="U13" s="56" t="str">
        <f>IF(K13="","",RTD("cqg.rtd", ,"ContractData",K13, "Settlement",, "T"))</f>
        <v/>
      </c>
      <c r="V13" s="45" t="str">
        <f>IF(K13="","",RTD("cqg.rtd", ,"ContractData",K13, "MT_LastBidVolume",, "T"))</f>
        <v/>
      </c>
      <c r="W13" s="43" t="str">
        <f>IF(K13="","",RTD("cqg.rtd", ,"ContractData",K13, "Bid",, "T"))</f>
        <v/>
      </c>
      <c r="X13" s="43" t="str">
        <f>IF(K13="","",RTD("cqg.rtd", ,"ContractData",K13, "Ask",, "T"))</f>
        <v/>
      </c>
      <c r="Y13" s="45" t="str">
        <f>IF(K13="","",RTD("cqg.rtd", ,"ContractData",K13, "MT_LastAskVolume",, "T"))</f>
        <v/>
      </c>
      <c r="Z13" s="46" t="str">
        <f>IF(K13="","",RTD("cqg.rtd", ,"ContractData",K13, "T_CVol",, "T"))</f>
        <v/>
      </c>
      <c r="AA13" s="46" t="str">
        <f>IF(K13="","",RTD("cqg.rtd", ,"ContractData",K13, "Y_COI",, "T"))</f>
        <v/>
      </c>
      <c r="AB13" s="43" t="str">
        <f>IF(K13="","",IF(LEFT(K13,1)="F",L13*1,L13*RTD("cqg.rtd", ,"ContractData",K13, "DElta",, "T")))</f>
        <v/>
      </c>
      <c r="AC13" s="43" t="str">
        <f>IF(K13="","",RTD("cqg.rtd", ,"ContractData",K13, "GAmma",, "T"))</f>
        <v/>
      </c>
      <c r="AD13" s="43" t="str">
        <f>IF(K13="","",RTD("cqg.rtd", ,"ContractData",K13, "ImpliedVolatility",, "T"))</f>
        <v/>
      </c>
      <c r="AE13" s="43" t="str">
        <f>IF(K13="","",RTD("cqg.rtd", ,"ContractData",K13, "THeta",, "T"))</f>
        <v/>
      </c>
      <c r="AF13" s="43" t="str">
        <f>IF(K13="","",RTD("cqg.rtd", ,"ContractData",K13, "VEga",, "T"))</f>
        <v/>
      </c>
      <c r="AG13" s="43" t="str">
        <f ca="1">IF(K13="","",IF(LEFT(K13,1)="F",RTD("cqg.rtd", ,"ContractData", K13, "ExpirationDate",, "T")-TODAY(),RTD("cqg.rtd", ,"ContractData",K13, "OptionDaysToExp",, "T")))</f>
        <v/>
      </c>
    </row>
    <row r="14" spans="1:33" ht="17.25" customHeight="1" x14ac:dyDescent="0.3">
      <c r="A14" s="35" t="str">
        <f>IFERROR(LEFT(Main!B14,FIND(2,Main!B14)-1),"")</f>
        <v/>
      </c>
      <c r="B14" s="35">
        <f t="shared" si="8"/>
        <v>9.0000000000000011E-3</v>
      </c>
      <c r="C14" s="35">
        <f t="shared" si="6"/>
        <v>9</v>
      </c>
      <c r="D14" s="35" t="str">
        <f>Main!B14</f>
        <v>No Account name or FCM Account ID provided</v>
      </c>
      <c r="E14" s="35" t="str">
        <f>Main!C14</f>
        <v>No Account name or FCM Account ID provided</v>
      </c>
      <c r="F14" s="35" t="str">
        <f>Main!D14</f>
        <v>No Account name or FCM Account ID provided</v>
      </c>
      <c r="G14" s="35" t="str">
        <f>Main!E14</f>
        <v>No Account name or FCM Account ID provided</v>
      </c>
      <c r="H14" s="35" t="str">
        <f>Main!F14</f>
        <v>No Account name or FCM Account ID provided</v>
      </c>
      <c r="I14" s="35" t="str">
        <f>Main!G14</f>
        <v>No Account name or FCM Account ID provided</v>
      </c>
      <c r="J14" s="35" t="str">
        <f>Main!H14</f>
        <v>No Account name or FCM Account ID provided</v>
      </c>
      <c r="K14" s="91" t="str">
        <f t="shared" si="7"/>
        <v/>
      </c>
      <c r="L14" s="89" t="str">
        <f t="shared" si="1"/>
        <v/>
      </c>
      <c r="M14" s="56" t="str">
        <f t="shared" si="2"/>
        <v/>
      </c>
      <c r="N14" s="56" t="str">
        <f t="shared" si="3"/>
        <v/>
      </c>
      <c r="O14" s="57" t="str">
        <f t="shared" si="0"/>
        <v/>
      </c>
      <c r="P14" s="57" t="str">
        <f t="shared" si="4"/>
        <v/>
      </c>
      <c r="Q14" s="57" t="str">
        <f t="shared" si="5"/>
        <v/>
      </c>
      <c r="R14" s="56" t="str">
        <f>IF(K14="","",RTD("cqg.rtd", ,"ContractData",K14, "LastTradeToday",, "T"))</f>
        <v/>
      </c>
      <c r="S14" s="83" t="str">
        <f>IF(K14="","",IF(R14="","",RTD("cqg.rtd", ,"ContractData",K14, "TMLastTrade",, "T")))</f>
        <v/>
      </c>
      <c r="T14" s="58" t="str">
        <f>IF(K14="","",RTD("cqg.rtd", ,"ContractData",K14, "NetLastTradeToday",, "T"))</f>
        <v/>
      </c>
      <c r="U14" s="56" t="str">
        <f>IF(K14="","",RTD("cqg.rtd", ,"ContractData",K14, "Settlement",, "T"))</f>
        <v/>
      </c>
      <c r="V14" s="45" t="str">
        <f>IF(K14="","",RTD("cqg.rtd", ,"ContractData",K14, "MT_LastBidVolume",, "T"))</f>
        <v/>
      </c>
      <c r="W14" s="43" t="str">
        <f>IF(K14="","",RTD("cqg.rtd", ,"ContractData",K14, "Bid",, "T"))</f>
        <v/>
      </c>
      <c r="X14" s="43" t="str">
        <f>IF(K14="","",RTD("cqg.rtd", ,"ContractData",K14, "Ask",, "T"))</f>
        <v/>
      </c>
      <c r="Y14" s="45" t="str">
        <f>IF(K14="","",RTD("cqg.rtd", ,"ContractData",K14, "MT_LastAskVolume",, "T"))</f>
        <v/>
      </c>
      <c r="Z14" s="46" t="str">
        <f>IF(K14="","",RTD("cqg.rtd", ,"ContractData",K14, "T_CVol",, "T"))</f>
        <v/>
      </c>
      <c r="AA14" s="46" t="str">
        <f>IF(K14="","",RTD("cqg.rtd", ,"ContractData",K14, "Y_COI",, "T"))</f>
        <v/>
      </c>
      <c r="AB14" s="43" t="str">
        <f>IF(K14="","",IF(LEFT(K14,1)="F",L14*1,L14*RTD("cqg.rtd", ,"ContractData",K14, "DElta",, "T")))</f>
        <v/>
      </c>
      <c r="AC14" s="43" t="str">
        <f>IF(K14="","",RTD("cqg.rtd", ,"ContractData",K14, "GAmma",, "T"))</f>
        <v/>
      </c>
      <c r="AD14" s="43" t="str">
        <f>IF(K14="","",RTD("cqg.rtd", ,"ContractData",K14, "ImpliedVolatility",, "T"))</f>
        <v/>
      </c>
      <c r="AE14" s="43" t="str">
        <f>IF(K14="","",RTD("cqg.rtd", ,"ContractData",K14, "THeta",, "T"))</f>
        <v/>
      </c>
      <c r="AF14" s="43" t="str">
        <f>IF(K14="","",RTD("cqg.rtd", ,"ContractData",K14, "VEga",, "T"))</f>
        <v/>
      </c>
      <c r="AG14" s="43" t="str">
        <f ca="1">IF(K14="","",IF(LEFT(K14,1)="F",RTD("cqg.rtd", ,"ContractData", K14, "ExpirationDate",, "T")-TODAY(),RTD("cqg.rtd", ,"ContractData",K14, "OptionDaysToExp",, "T")))</f>
        <v/>
      </c>
    </row>
    <row r="15" spans="1:33" ht="17.25" customHeight="1" x14ac:dyDescent="0.3">
      <c r="A15" s="35" t="str">
        <f>IFERROR(LEFT(Main!B15,FIND(2,Main!B15)-1),"")</f>
        <v/>
      </c>
      <c r="B15" s="35">
        <f t="shared" si="8"/>
        <v>1.0000000000000002E-2</v>
      </c>
      <c r="C15" s="35">
        <f t="shared" si="6"/>
        <v>10</v>
      </c>
      <c r="D15" s="35" t="str">
        <f>Main!B15</f>
        <v>No Account name or FCM Account ID provided</v>
      </c>
      <c r="E15" s="35" t="str">
        <f>Main!C15</f>
        <v>No Account name or FCM Account ID provided</v>
      </c>
      <c r="F15" s="35" t="str">
        <f>Main!D15</f>
        <v>No Account name or FCM Account ID provided</v>
      </c>
      <c r="G15" s="35" t="str">
        <f>Main!E15</f>
        <v>No Account name or FCM Account ID provided</v>
      </c>
      <c r="H15" s="35" t="str">
        <f>Main!F15</f>
        <v>No Account name or FCM Account ID provided</v>
      </c>
      <c r="I15" s="35" t="str">
        <f>Main!G15</f>
        <v>No Account name or FCM Account ID provided</v>
      </c>
      <c r="J15" s="35" t="str">
        <f>Main!H15</f>
        <v>No Account name or FCM Account ID provided</v>
      </c>
      <c r="K15" s="91" t="str">
        <f t="shared" si="7"/>
        <v/>
      </c>
      <c r="L15" s="89" t="str">
        <f t="shared" si="1"/>
        <v/>
      </c>
      <c r="M15" s="56" t="str">
        <f t="shared" si="2"/>
        <v/>
      </c>
      <c r="N15" s="56" t="str">
        <f t="shared" si="3"/>
        <v/>
      </c>
      <c r="O15" s="57" t="str">
        <f t="shared" si="0"/>
        <v/>
      </c>
      <c r="P15" s="57" t="str">
        <f t="shared" si="4"/>
        <v/>
      </c>
      <c r="Q15" s="57" t="str">
        <f t="shared" si="5"/>
        <v/>
      </c>
      <c r="R15" s="56" t="str">
        <f>IF(K15="","",RTD("cqg.rtd", ,"ContractData",K15, "LastTradeToday",, "T"))</f>
        <v/>
      </c>
      <c r="S15" s="83" t="str">
        <f>IF(K15="","",IF(R15="","",RTD("cqg.rtd", ,"ContractData",K15, "TMLastTrade",, "T")))</f>
        <v/>
      </c>
      <c r="T15" s="58" t="str">
        <f>IF(K15="","",RTD("cqg.rtd", ,"ContractData",K15, "NetLastTradeToday",, "T"))</f>
        <v/>
      </c>
      <c r="U15" s="56" t="str">
        <f>IF(K15="","",RTD("cqg.rtd", ,"ContractData",K15, "Settlement",, "T"))</f>
        <v/>
      </c>
      <c r="V15" s="45" t="str">
        <f>IF(K15="","",RTD("cqg.rtd", ,"ContractData",K15, "MT_LastBidVolume",, "T"))</f>
        <v/>
      </c>
      <c r="W15" s="43" t="str">
        <f>IF(K15="","",RTD("cqg.rtd", ,"ContractData",K15, "Bid",, "T"))</f>
        <v/>
      </c>
      <c r="X15" s="43" t="str">
        <f>IF(K15="","",RTD("cqg.rtd", ,"ContractData",K15, "Ask",, "T"))</f>
        <v/>
      </c>
      <c r="Y15" s="45" t="str">
        <f>IF(K15="","",RTD("cqg.rtd", ,"ContractData",K15, "MT_LastAskVolume",, "T"))</f>
        <v/>
      </c>
      <c r="Z15" s="46" t="str">
        <f>IF(K15="","",RTD("cqg.rtd", ,"ContractData",K15, "T_CVol",, "T"))</f>
        <v/>
      </c>
      <c r="AA15" s="46" t="str">
        <f>IF(K15="","",RTD("cqg.rtd", ,"ContractData",K15, "Y_COI",, "T"))</f>
        <v/>
      </c>
      <c r="AB15" s="43" t="str">
        <f>IF(K15="","",IF(LEFT(K15,1)="F",L15*1,L15*RTD("cqg.rtd", ,"ContractData",K15, "DElta",, "T")))</f>
        <v/>
      </c>
      <c r="AC15" s="43" t="str">
        <f>IF(K15="","",RTD("cqg.rtd", ,"ContractData",K15, "GAmma",, "T"))</f>
        <v/>
      </c>
      <c r="AD15" s="43" t="str">
        <f>IF(K15="","",RTD("cqg.rtd", ,"ContractData",K15, "ImpliedVolatility",, "T"))</f>
        <v/>
      </c>
      <c r="AE15" s="43" t="str">
        <f>IF(K15="","",RTD("cqg.rtd", ,"ContractData",K15, "THeta",, "T"))</f>
        <v/>
      </c>
      <c r="AF15" s="43" t="str">
        <f>IF(K15="","",RTD("cqg.rtd", ,"ContractData",K15, "VEga",, "T"))</f>
        <v/>
      </c>
      <c r="AG15" s="43" t="str">
        <f ca="1">IF(K15="","",IF(LEFT(K15,1)="F",RTD("cqg.rtd", ,"ContractData", K15, "ExpirationDate",, "T")-TODAY(),RTD("cqg.rtd", ,"ContractData",K15, "OptionDaysToExp",, "T")))</f>
        <v/>
      </c>
    </row>
    <row r="16" spans="1:33" ht="17.25" customHeight="1" x14ac:dyDescent="0.3">
      <c r="A16" s="35" t="str">
        <f>IFERROR(LEFT(Main!B16,FIND(2,Main!B16)-1),"")</f>
        <v/>
      </c>
      <c r="B16" s="35">
        <f t="shared" si="8"/>
        <v>1.1000000000000003E-2</v>
      </c>
      <c r="C16" s="35">
        <f t="shared" si="6"/>
        <v>11</v>
      </c>
      <c r="D16" s="35" t="str">
        <f>Main!B16</f>
        <v>No Account name or FCM Account ID provided</v>
      </c>
      <c r="E16" s="35" t="str">
        <f>Main!C16</f>
        <v>No Account name or FCM Account ID provided</v>
      </c>
      <c r="F16" s="35" t="str">
        <f>Main!D16</f>
        <v>No Account name or FCM Account ID provided</v>
      </c>
      <c r="G16" s="35" t="str">
        <f>Main!E16</f>
        <v>No Account name or FCM Account ID provided</v>
      </c>
      <c r="H16" s="35" t="str">
        <f>Main!F16</f>
        <v>No Account name or FCM Account ID provided</v>
      </c>
      <c r="I16" s="35" t="str">
        <f>Main!G16</f>
        <v>No Account name or FCM Account ID provided</v>
      </c>
      <c r="J16" s="35" t="str">
        <f>Main!H16</f>
        <v>No Account name or FCM Account ID provided</v>
      </c>
      <c r="K16" s="91" t="str">
        <f t="shared" si="7"/>
        <v/>
      </c>
      <c r="L16" s="89" t="str">
        <f t="shared" si="1"/>
        <v/>
      </c>
      <c r="M16" s="56" t="str">
        <f t="shared" si="2"/>
        <v/>
      </c>
      <c r="N16" s="56" t="str">
        <f t="shared" si="3"/>
        <v/>
      </c>
      <c r="O16" s="57" t="str">
        <f t="shared" si="0"/>
        <v/>
      </c>
      <c r="P16" s="57" t="str">
        <f t="shared" si="4"/>
        <v/>
      </c>
      <c r="Q16" s="57" t="str">
        <f t="shared" si="5"/>
        <v/>
      </c>
      <c r="R16" s="56" t="str">
        <f>IF(K16="","",RTD("cqg.rtd", ,"ContractData",K16, "LastTradeToday",, "T"))</f>
        <v/>
      </c>
      <c r="S16" s="83" t="str">
        <f>IF(K16="","",IF(R16="","",RTD("cqg.rtd", ,"ContractData",K16, "TMLastTrade",, "T")))</f>
        <v/>
      </c>
      <c r="T16" s="58" t="str">
        <f>IF(K16="","",RTD("cqg.rtd", ,"ContractData",K16, "NetLastTradeToday",, "T"))</f>
        <v/>
      </c>
      <c r="U16" s="56" t="str">
        <f>IF(K16="","",RTD("cqg.rtd", ,"ContractData",K16, "Settlement",, "T"))</f>
        <v/>
      </c>
      <c r="V16" s="45" t="str">
        <f>IF(K16="","",RTD("cqg.rtd", ,"ContractData",K16, "MT_LastBidVolume",, "T"))</f>
        <v/>
      </c>
      <c r="W16" s="43" t="str">
        <f>IF(K16="","",RTD("cqg.rtd", ,"ContractData",K16, "Bid",, "T"))</f>
        <v/>
      </c>
      <c r="X16" s="43" t="str">
        <f>IF(K16="","",RTD("cqg.rtd", ,"ContractData",K16, "Ask",, "T"))</f>
        <v/>
      </c>
      <c r="Y16" s="45" t="str">
        <f>IF(K16="","",RTD("cqg.rtd", ,"ContractData",K16, "MT_LastAskVolume",, "T"))</f>
        <v/>
      </c>
      <c r="Z16" s="46" t="str">
        <f>IF(K16="","",RTD("cqg.rtd", ,"ContractData",K16, "T_CVol",, "T"))</f>
        <v/>
      </c>
      <c r="AA16" s="46" t="str">
        <f>IF(K16="","",RTD("cqg.rtd", ,"ContractData",K16, "Y_COI",, "T"))</f>
        <v/>
      </c>
      <c r="AB16" s="43" t="str">
        <f>IF(K16="","",IF(LEFT(K16,1)="F",L16*1,L16*RTD("cqg.rtd", ,"ContractData",K16, "DElta",, "T")))</f>
        <v/>
      </c>
      <c r="AC16" s="43" t="str">
        <f>IF(K16="","",RTD("cqg.rtd", ,"ContractData",K16, "GAmma",, "T"))</f>
        <v/>
      </c>
      <c r="AD16" s="43" t="str">
        <f>IF(K16="","",RTD("cqg.rtd", ,"ContractData",K16, "ImpliedVolatility",, "T"))</f>
        <v/>
      </c>
      <c r="AE16" s="43" t="str">
        <f>IF(K16="","",RTD("cqg.rtd", ,"ContractData",K16, "THeta",, "T"))</f>
        <v/>
      </c>
      <c r="AF16" s="43" t="str">
        <f>IF(K16="","",RTD("cqg.rtd", ,"ContractData",K16, "VEga",, "T"))</f>
        <v/>
      </c>
      <c r="AG16" s="43" t="str">
        <f ca="1">IF(K16="","",IF(LEFT(K16,1)="F",RTD("cqg.rtd", ,"ContractData", K16, "ExpirationDate",, "T")-TODAY(),RTD("cqg.rtd", ,"ContractData",K16, "OptionDaysToExp",, "T")))</f>
        <v/>
      </c>
    </row>
    <row r="17" spans="1:33" ht="17.25" customHeight="1" x14ac:dyDescent="0.3">
      <c r="A17" s="35" t="str">
        <f>IFERROR(LEFT(Main!B17,FIND(2,Main!B17)-1),"")</f>
        <v/>
      </c>
      <c r="B17" s="35">
        <f t="shared" si="8"/>
        <v>1.2000000000000004E-2</v>
      </c>
      <c r="C17" s="35">
        <f t="shared" si="6"/>
        <v>12</v>
      </c>
      <c r="D17" s="35" t="str">
        <f>Main!B17</f>
        <v>No Account name or FCM Account ID provided</v>
      </c>
      <c r="E17" s="35" t="str">
        <f>Main!C17</f>
        <v>No Account name or FCM Account ID provided</v>
      </c>
      <c r="F17" s="35" t="str">
        <f>Main!D17</f>
        <v>No Account name or FCM Account ID provided</v>
      </c>
      <c r="G17" s="35" t="str">
        <f>Main!E17</f>
        <v>No Account name or FCM Account ID provided</v>
      </c>
      <c r="H17" s="35" t="str">
        <f>Main!F17</f>
        <v>No Account name or FCM Account ID provided</v>
      </c>
      <c r="I17" s="35" t="str">
        <f>Main!G17</f>
        <v>No Account name or FCM Account ID provided</v>
      </c>
      <c r="J17" s="35" t="str">
        <f>Main!H17</f>
        <v>No Account name or FCM Account ID provided</v>
      </c>
      <c r="K17" s="91" t="str">
        <f t="shared" si="7"/>
        <v/>
      </c>
      <c r="L17" s="89" t="str">
        <f t="shared" si="1"/>
        <v/>
      </c>
      <c r="M17" s="56" t="str">
        <f t="shared" si="2"/>
        <v/>
      </c>
      <c r="N17" s="56" t="str">
        <f t="shared" si="3"/>
        <v/>
      </c>
      <c r="O17" s="57" t="str">
        <f t="shared" si="0"/>
        <v/>
      </c>
      <c r="P17" s="57" t="str">
        <f t="shared" si="4"/>
        <v/>
      </c>
      <c r="Q17" s="57" t="str">
        <f t="shared" si="5"/>
        <v/>
      </c>
      <c r="R17" s="56" t="str">
        <f>IF(K17="","",RTD("cqg.rtd", ,"ContractData",K17, "LastTradeToday",, "T"))</f>
        <v/>
      </c>
      <c r="S17" s="83" t="str">
        <f>IF(K17="","",IF(R17="","",RTD("cqg.rtd", ,"ContractData",K17, "TMLastTrade",, "T")))</f>
        <v/>
      </c>
      <c r="T17" s="58" t="str">
        <f>IF(K17="","",RTD("cqg.rtd", ,"ContractData",K17, "NetLastTradeToday",, "T"))</f>
        <v/>
      </c>
      <c r="U17" s="56" t="str">
        <f>IF(K17="","",RTD("cqg.rtd", ,"ContractData",K17, "Settlement",, "T"))</f>
        <v/>
      </c>
      <c r="V17" s="45" t="str">
        <f>IF(K17="","",RTD("cqg.rtd", ,"ContractData",K17, "MT_LastBidVolume",, "T"))</f>
        <v/>
      </c>
      <c r="W17" s="43" t="str">
        <f>IF(K17="","",RTD("cqg.rtd", ,"ContractData",K17, "Bid",, "T"))</f>
        <v/>
      </c>
      <c r="X17" s="43" t="str">
        <f>IF(K17="","",RTD("cqg.rtd", ,"ContractData",K17, "Ask",, "T"))</f>
        <v/>
      </c>
      <c r="Y17" s="45" t="str">
        <f>IF(K17="","",RTD("cqg.rtd", ,"ContractData",K17, "MT_LastAskVolume",, "T"))</f>
        <v/>
      </c>
      <c r="Z17" s="46" t="str">
        <f>IF(K17="","",RTD("cqg.rtd", ,"ContractData",K17, "T_CVol",, "T"))</f>
        <v/>
      </c>
      <c r="AA17" s="46" t="str">
        <f>IF(K17="","",RTD("cqg.rtd", ,"ContractData",K17, "Y_COI",, "T"))</f>
        <v/>
      </c>
      <c r="AB17" s="43" t="str">
        <f>IF(K17="","",IF(LEFT(K17,1)="F",L17*1,L17*RTD("cqg.rtd", ,"ContractData",K17, "DElta",, "T")))</f>
        <v/>
      </c>
      <c r="AC17" s="43" t="str">
        <f>IF(K17="","",RTD("cqg.rtd", ,"ContractData",K17, "GAmma",, "T"))</f>
        <v/>
      </c>
      <c r="AD17" s="43" t="str">
        <f>IF(K17="","",RTD("cqg.rtd", ,"ContractData",K17, "ImpliedVolatility",, "T"))</f>
        <v/>
      </c>
      <c r="AE17" s="43" t="str">
        <f>IF(K17="","",RTD("cqg.rtd", ,"ContractData",K17, "THeta",, "T"))</f>
        <v/>
      </c>
      <c r="AF17" s="43" t="str">
        <f>IF(K17="","",RTD("cqg.rtd", ,"ContractData",K17, "VEga",, "T"))</f>
        <v/>
      </c>
      <c r="AG17" s="43" t="str">
        <f ca="1">IF(K17="","",IF(LEFT(K17,1)="F",RTD("cqg.rtd", ,"ContractData", K17, "ExpirationDate",, "T")-TODAY(),RTD("cqg.rtd", ,"ContractData",K17, "OptionDaysToExp",, "T")))</f>
        <v/>
      </c>
    </row>
    <row r="18" spans="1:33" ht="17.25" customHeight="1" x14ac:dyDescent="0.3">
      <c r="A18" s="35" t="str">
        <f>IFERROR(LEFT(Main!B18,FIND(2,Main!B18)-1),"")</f>
        <v/>
      </c>
      <c r="B18" s="35">
        <f t="shared" si="8"/>
        <v>1.3000000000000005E-2</v>
      </c>
      <c r="C18" s="35">
        <f t="shared" si="6"/>
        <v>13</v>
      </c>
      <c r="D18" s="35" t="str">
        <f>Main!B18</f>
        <v>No Account name or FCM Account ID provided</v>
      </c>
      <c r="E18" s="35" t="str">
        <f>Main!C18</f>
        <v>No Account name or FCM Account ID provided</v>
      </c>
      <c r="F18" s="35" t="str">
        <f>Main!D18</f>
        <v>No Account name or FCM Account ID provided</v>
      </c>
      <c r="G18" s="35" t="str">
        <f>Main!E18</f>
        <v>No Account name or FCM Account ID provided</v>
      </c>
      <c r="H18" s="35" t="str">
        <f>Main!F18</f>
        <v>No Account name or FCM Account ID provided</v>
      </c>
      <c r="I18" s="35" t="str">
        <f>Main!G18</f>
        <v>No Account name or FCM Account ID provided</v>
      </c>
      <c r="J18" s="35" t="str">
        <f>Main!H18</f>
        <v>No Account name or FCM Account ID provided</v>
      </c>
      <c r="K18" s="91" t="str">
        <f t="shared" si="7"/>
        <v/>
      </c>
      <c r="L18" s="89" t="str">
        <f t="shared" si="1"/>
        <v/>
      </c>
      <c r="M18" s="56" t="str">
        <f t="shared" si="2"/>
        <v/>
      </c>
      <c r="N18" s="56" t="str">
        <f t="shared" si="3"/>
        <v/>
      </c>
      <c r="O18" s="57" t="str">
        <f t="shared" si="0"/>
        <v/>
      </c>
      <c r="P18" s="57" t="str">
        <f t="shared" si="4"/>
        <v/>
      </c>
      <c r="Q18" s="57" t="str">
        <f t="shared" si="5"/>
        <v/>
      </c>
      <c r="R18" s="56" t="str">
        <f>IF(K18="","",RTD("cqg.rtd", ,"ContractData",K18, "LastTradeToday",, "T"))</f>
        <v/>
      </c>
      <c r="S18" s="83" t="str">
        <f>IF(K18="","",IF(R18="","",RTD("cqg.rtd", ,"ContractData",K18, "TMLastTrade",, "T")))</f>
        <v/>
      </c>
      <c r="T18" s="58" t="str">
        <f>IF(K18="","",RTD("cqg.rtd", ,"ContractData",K18, "NetLastTradeToday",, "T"))</f>
        <v/>
      </c>
      <c r="U18" s="56" t="str">
        <f>IF(K18="","",RTD("cqg.rtd", ,"ContractData",K18, "Settlement",, "T"))</f>
        <v/>
      </c>
      <c r="V18" s="45" t="str">
        <f>IF(K18="","",RTD("cqg.rtd", ,"ContractData",K18, "MT_LastBidVolume",, "T"))</f>
        <v/>
      </c>
      <c r="W18" s="43" t="str">
        <f>IF(K18="","",RTD("cqg.rtd", ,"ContractData",K18, "Bid",, "T"))</f>
        <v/>
      </c>
      <c r="X18" s="43" t="str">
        <f>IF(K18="","",RTD("cqg.rtd", ,"ContractData",K18, "Ask",, "T"))</f>
        <v/>
      </c>
      <c r="Y18" s="45" t="str">
        <f>IF(K18="","",RTD("cqg.rtd", ,"ContractData",K18, "MT_LastAskVolume",, "T"))</f>
        <v/>
      </c>
      <c r="Z18" s="46" t="str">
        <f>IF(K18="","",RTD("cqg.rtd", ,"ContractData",K18, "T_CVol",, "T"))</f>
        <v/>
      </c>
      <c r="AA18" s="46" t="str">
        <f>IF(K18="","",RTD("cqg.rtd", ,"ContractData",K18, "Y_COI",, "T"))</f>
        <v/>
      </c>
      <c r="AB18" s="43" t="str">
        <f>IF(K18="","",IF(LEFT(K18,1)="F",L18*1,L18*RTD("cqg.rtd", ,"ContractData",K18, "DElta",, "T")))</f>
        <v/>
      </c>
      <c r="AC18" s="43" t="str">
        <f>IF(K18="","",RTD("cqg.rtd", ,"ContractData",K18, "GAmma",, "T"))</f>
        <v/>
      </c>
      <c r="AD18" s="43" t="str">
        <f>IF(K18="","",RTD("cqg.rtd", ,"ContractData",K18, "ImpliedVolatility",, "T"))</f>
        <v/>
      </c>
      <c r="AE18" s="43" t="str">
        <f>IF(K18="","",RTD("cqg.rtd", ,"ContractData",K18, "THeta",, "T"))</f>
        <v/>
      </c>
      <c r="AF18" s="43" t="str">
        <f>IF(K18="","",RTD("cqg.rtd", ,"ContractData",K18, "VEga",, "T"))</f>
        <v/>
      </c>
      <c r="AG18" s="43" t="str">
        <f ca="1">IF(K18="","",IF(LEFT(K18,1)="F",RTD("cqg.rtd", ,"ContractData", K18, "ExpirationDate",, "T")-TODAY(),RTD("cqg.rtd", ,"ContractData",K18, "OptionDaysToExp",, "T")))</f>
        <v/>
      </c>
    </row>
    <row r="19" spans="1:33" ht="17.25" customHeight="1" x14ac:dyDescent="0.3">
      <c r="A19" s="35" t="str">
        <f>IFERROR(LEFT(Main!B19,FIND(2,Main!B19)-1),"")</f>
        <v/>
      </c>
      <c r="B19" s="35">
        <f t="shared" si="8"/>
        <v>1.4000000000000005E-2</v>
      </c>
      <c r="C19" s="35">
        <f t="shared" si="6"/>
        <v>14</v>
      </c>
      <c r="D19" s="35" t="str">
        <f>Main!B19</f>
        <v>No Account name or FCM Account ID provided</v>
      </c>
      <c r="E19" s="35" t="str">
        <f>Main!C19</f>
        <v>No Account name or FCM Account ID provided</v>
      </c>
      <c r="F19" s="35" t="str">
        <f>Main!D19</f>
        <v>No Account name or FCM Account ID provided</v>
      </c>
      <c r="G19" s="35" t="str">
        <f>Main!E19</f>
        <v>No Account name or FCM Account ID provided</v>
      </c>
      <c r="H19" s="35" t="str">
        <f>Main!F19</f>
        <v>No Account name or FCM Account ID provided</v>
      </c>
      <c r="I19" s="35" t="str">
        <f>Main!G19</f>
        <v>No Account name or FCM Account ID provided</v>
      </c>
      <c r="J19" s="35" t="str">
        <f>Main!H19</f>
        <v>No Account name or FCM Account ID provided</v>
      </c>
      <c r="K19" s="91" t="str">
        <f t="shared" si="7"/>
        <v/>
      </c>
      <c r="L19" s="89" t="str">
        <f t="shared" si="1"/>
        <v/>
      </c>
      <c r="M19" s="56" t="str">
        <f t="shared" si="2"/>
        <v/>
      </c>
      <c r="N19" s="56" t="str">
        <f t="shared" si="3"/>
        <v/>
      </c>
      <c r="O19" s="57" t="str">
        <f t="shared" si="0"/>
        <v/>
      </c>
      <c r="P19" s="57" t="str">
        <f t="shared" si="4"/>
        <v/>
      </c>
      <c r="Q19" s="57" t="str">
        <f t="shared" si="5"/>
        <v/>
      </c>
      <c r="R19" s="56" t="str">
        <f>IF(K19="","",RTD("cqg.rtd", ,"ContractData",K19, "LastTradeToday",, "T"))</f>
        <v/>
      </c>
      <c r="S19" s="83" t="str">
        <f>IF(K19="","",IF(R19="","",RTD("cqg.rtd", ,"ContractData",K19, "TMLastTrade",, "T")))</f>
        <v/>
      </c>
      <c r="T19" s="58" t="str">
        <f>IF(K19="","",RTD("cqg.rtd", ,"ContractData",K19, "NetLastTradeToday",, "T"))</f>
        <v/>
      </c>
      <c r="U19" s="56" t="str">
        <f>IF(K19="","",RTD("cqg.rtd", ,"ContractData",K19, "Settlement",, "T"))</f>
        <v/>
      </c>
      <c r="V19" s="45" t="str">
        <f>IF(K19="","",RTD("cqg.rtd", ,"ContractData",K19, "MT_LastBidVolume",, "T"))</f>
        <v/>
      </c>
      <c r="W19" s="43" t="str">
        <f>IF(K19="","",RTD("cqg.rtd", ,"ContractData",K19, "Bid",, "T"))</f>
        <v/>
      </c>
      <c r="X19" s="43" t="str">
        <f>IF(K19="","",RTD("cqg.rtd", ,"ContractData",K19, "Ask",, "T"))</f>
        <v/>
      </c>
      <c r="Y19" s="45" t="str">
        <f>IF(K19="","",RTD("cqg.rtd", ,"ContractData",K19, "MT_LastAskVolume",, "T"))</f>
        <v/>
      </c>
      <c r="Z19" s="46" t="str">
        <f>IF(K19="","",RTD("cqg.rtd", ,"ContractData",K19, "T_CVol",, "T"))</f>
        <v/>
      </c>
      <c r="AA19" s="46" t="str">
        <f>IF(K19="","",RTD("cqg.rtd", ,"ContractData",K19, "Y_COI",, "T"))</f>
        <v/>
      </c>
      <c r="AB19" s="43" t="str">
        <f>IF(K19="","",IF(LEFT(K19,1)="F",L19*1,L19*RTD("cqg.rtd", ,"ContractData",K19, "DElta",, "T")))</f>
        <v/>
      </c>
      <c r="AC19" s="43" t="str">
        <f>IF(K19="","",RTD("cqg.rtd", ,"ContractData",K19, "GAmma",, "T"))</f>
        <v/>
      </c>
      <c r="AD19" s="43" t="str">
        <f>IF(K19="","",RTD("cqg.rtd", ,"ContractData",K19, "ImpliedVolatility",, "T"))</f>
        <v/>
      </c>
      <c r="AE19" s="43" t="str">
        <f>IF(K19="","",RTD("cqg.rtd", ,"ContractData",K19, "THeta",, "T"))</f>
        <v/>
      </c>
      <c r="AF19" s="43" t="str">
        <f>IF(K19="","",RTD("cqg.rtd", ,"ContractData",K19, "VEga",, "T"))</f>
        <v/>
      </c>
      <c r="AG19" s="43" t="str">
        <f ca="1">IF(K19="","",IF(LEFT(K19,1)="F",RTD("cqg.rtd", ,"ContractData", K19, "ExpirationDate",, "T")-TODAY(),RTD("cqg.rtd", ,"ContractData",K19, "OptionDaysToExp",, "T")))</f>
        <v/>
      </c>
    </row>
    <row r="20" spans="1:33" ht="17.25" customHeight="1" x14ac:dyDescent="0.3">
      <c r="A20" s="35" t="str">
        <f>IFERROR(LEFT(Main!B20,FIND(2,Main!B20)-1),"")</f>
        <v/>
      </c>
      <c r="B20" s="35">
        <f t="shared" si="8"/>
        <v>1.5000000000000006E-2</v>
      </c>
      <c r="C20" s="35">
        <f t="shared" si="6"/>
        <v>15</v>
      </c>
      <c r="D20" s="35" t="str">
        <f>Main!B20</f>
        <v>No Account name or FCM Account ID provided</v>
      </c>
      <c r="E20" s="35" t="str">
        <f>Main!C20</f>
        <v>No Account name or FCM Account ID provided</v>
      </c>
      <c r="F20" s="35" t="str">
        <f>Main!D20</f>
        <v>No Account name or FCM Account ID provided</v>
      </c>
      <c r="G20" s="35" t="str">
        <f>Main!E20</f>
        <v>No Account name or FCM Account ID provided</v>
      </c>
      <c r="H20" s="35" t="str">
        <f>Main!F20</f>
        <v>No Account name or FCM Account ID provided</v>
      </c>
      <c r="I20" s="35" t="str">
        <f>Main!G20</f>
        <v>No Account name or FCM Account ID provided</v>
      </c>
      <c r="J20" s="35" t="str">
        <f>Main!H20</f>
        <v>No Account name or FCM Account ID provided</v>
      </c>
      <c r="K20" s="91" t="str">
        <f t="shared" si="7"/>
        <v/>
      </c>
      <c r="L20" s="89" t="str">
        <f t="shared" si="1"/>
        <v/>
      </c>
      <c r="M20" s="56" t="str">
        <f t="shared" si="2"/>
        <v/>
      </c>
      <c r="N20" s="56" t="str">
        <f t="shared" si="3"/>
        <v/>
      </c>
      <c r="O20" s="57" t="str">
        <f t="shared" si="0"/>
        <v/>
      </c>
      <c r="P20" s="57" t="str">
        <f t="shared" si="4"/>
        <v/>
      </c>
      <c r="Q20" s="57" t="str">
        <f t="shared" si="5"/>
        <v/>
      </c>
      <c r="R20" s="56" t="str">
        <f>IF(K20="","",RTD("cqg.rtd", ,"ContractData",K20, "LastTradeToday",, "T"))</f>
        <v/>
      </c>
      <c r="S20" s="83" t="str">
        <f>IF(K20="","",IF(R20="","",RTD("cqg.rtd", ,"ContractData",K20, "TMLastTrade",, "T")))</f>
        <v/>
      </c>
      <c r="T20" s="58" t="str">
        <f>IF(K20="","",RTD("cqg.rtd", ,"ContractData",K20, "NetLastTradeToday",, "T"))</f>
        <v/>
      </c>
      <c r="U20" s="56" t="str">
        <f>IF(K20="","",RTD("cqg.rtd", ,"ContractData",K20, "Settlement",, "T"))</f>
        <v/>
      </c>
      <c r="V20" s="45" t="str">
        <f>IF(K20="","",RTD("cqg.rtd", ,"ContractData",K20, "MT_LastBidVolume",, "T"))</f>
        <v/>
      </c>
      <c r="W20" s="43" t="str">
        <f>IF(K20="","",RTD("cqg.rtd", ,"ContractData",K20, "Bid",, "T"))</f>
        <v/>
      </c>
      <c r="X20" s="43" t="str">
        <f>IF(K20="","",RTD("cqg.rtd", ,"ContractData",K20, "Ask",, "T"))</f>
        <v/>
      </c>
      <c r="Y20" s="45" t="str">
        <f>IF(K20="","",RTD("cqg.rtd", ,"ContractData",K20, "MT_LastAskVolume",, "T"))</f>
        <v/>
      </c>
      <c r="Z20" s="46" t="str">
        <f>IF(K20="","",RTD("cqg.rtd", ,"ContractData",K20, "T_CVol",, "T"))</f>
        <v/>
      </c>
      <c r="AA20" s="46" t="str">
        <f>IF(K20="","",RTD("cqg.rtd", ,"ContractData",K20, "Y_COI",, "T"))</f>
        <v/>
      </c>
      <c r="AB20" s="43" t="str">
        <f>IF(K20="","",IF(LEFT(K20,1)="F",L20*1,L20*RTD("cqg.rtd", ,"ContractData",K20, "DElta",, "T")))</f>
        <v/>
      </c>
      <c r="AC20" s="43" t="str">
        <f>IF(K20="","",RTD("cqg.rtd", ,"ContractData",K20, "GAmma",, "T"))</f>
        <v/>
      </c>
      <c r="AD20" s="43" t="str">
        <f>IF(K20="","",RTD("cqg.rtd", ,"ContractData",K20, "ImpliedVolatility",, "T"))</f>
        <v/>
      </c>
      <c r="AE20" s="43" t="str">
        <f>IF(K20="","",RTD("cqg.rtd", ,"ContractData",K20, "THeta",, "T"))</f>
        <v/>
      </c>
      <c r="AF20" s="43" t="str">
        <f>IF(K20="","",RTD("cqg.rtd", ,"ContractData",K20, "VEga",, "T"))</f>
        <v/>
      </c>
      <c r="AG20" s="43" t="str">
        <f ca="1">IF(K20="","",IF(LEFT(K20,1)="F",RTD("cqg.rtd", ,"ContractData", K20, "ExpirationDate",, "T")-TODAY(),RTD("cqg.rtd", ,"ContractData",K20, "OptionDaysToExp",, "T")))</f>
        <v/>
      </c>
    </row>
    <row r="21" spans="1:33" ht="17.25" customHeight="1" x14ac:dyDescent="0.3">
      <c r="A21" s="35" t="str">
        <f>IFERROR(LEFT(Main!B21,FIND(2,Main!B21)-1),"")</f>
        <v/>
      </c>
      <c r="B21" s="35">
        <f t="shared" si="8"/>
        <v>1.6000000000000007E-2</v>
      </c>
      <c r="C21" s="35">
        <f t="shared" si="6"/>
        <v>16</v>
      </c>
      <c r="D21" s="35" t="str">
        <f>Main!B21</f>
        <v>No Account name or FCM Account ID provided</v>
      </c>
      <c r="E21" s="35" t="str">
        <f>Main!C21</f>
        <v>No Account name or FCM Account ID provided</v>
      </c>
      <c r="F21" s="35" t="str">
        <f>Main!D21</f>
        <v>No Account name or FCM Account ID provided</v>
      </c>
      <c r="G21" s="35" t="str">
        <f>Main!E21</f>
        <v>No Account name or FCM Account ID provided</v>
      </c>
      <c r="H21" s="35" t="str">
        <f>Main!F21</f>
        <v>No Account name or FCM Account ID provided</v>
      </c>
      <c r="I21" s="35" t="str">
        <f>Main!G21</f>
        <v>No Account name or FCM Account ID provided</v>
      </c>
      <c r="J21" s="35" t="str">
        <f>Main!H21</f>
        <v>No Account name or FCM Account ID provided</v>
      </c>
      <c r="K21" s="91" t="str">
        <f t="shared" si="7"/>
        <v/>
      </c>
      <c r="L21" s="89" t="str">
        <f t="shared" si="1"/>
        <v/>
      </c>
      <c r="M21" s="56" t="str">
        <f t="shared" si="2"/>
        <v/>
      </c>
      <c r="N21" s="56" t="str">
        <f t="shared" si="3"/>
        <v/>
      </c>
      <c r="O21" s="57" t="str">
        <f t="shared" si="0"/>
        <v/>
      </c>
      <c r="P21" s="57" t="str">
        <f t="shared" si="4"/>
        <v/>
      </c>
      <c r="Q21" s="57" t="str">
        <f t="shared" si="5"/>
        <v/>
      </c>
      <c r="R21" s="56" t="str">
        <f>IF(K21="","",RTD("cqg.rtd", ,"ContractData",K21, "LastTradeToday",, "T"))</f>
        <v/>
      </c>
      <c r="S21" s="83" t="str">
        <f>IF(K21="","",IF(R21="","",RTD("cqg.rtd", ,"ContractData",K21, "TMLastTrade",, "T")))</f>
        <v/>
      </c>
      <c r="T21" s="58" t="str">
        <f>IF(K21="","",RTD("cqg.rtd", ,"ContractData",K21, "NetLastTradeToday",, "T"))</f>
        <v/>
      </c>
      <c r="U21" s="56" t="str">
        <f>IF(K21="","",RTD("cqg.rtd", ,"ContractData",K21, "Settlement",, "T"))</f>
        <v/>
      </c>
      <c r="V21" s="45" t="str">
        <f>IF(K21="","",RTD("cqg.rtd", ,"ContractData",K21, "MT_LastBidVolume",, "T"))</f>
        <v/>
      </c>
      <c r="W21" s="43" t="str">
        <f>IF(K21="","",RTD("cqg.rtd", ,"ContractData",K21, "Bid",, "T"))</f>
        <v/>
      </c>
      <c r="X21" s="43" t="str">
        <f>IF(K21="","",RTD("cqg.rtd", ,"ContractData",K21, "Ask",, "T"))</f>
        <v/>
      </c>
      <c r="Y21" s="45" t="str">
        <f>IF(K21="","",RTD("cqg.rtd", ,"ContractData",K21, "MT_LastAskVolume",, "T"))</f>
        <v/>
      </c>
      <c r="Z21" s="46" t="str">
        <f>IF(K21="","",RTD("cqg.rtd", ,"ContractData",K21, "T_CVol",, "T"))</f>
        <v/>
      </c>
      <c r="AA21" s="46" t="str">
        <f>IF(K21="","",RTD("cqg.rtd", ,"ContractData",K21, "Y_COI",, "T"))</f>
        <v/>
      </c>
      <c r="AB21" s="43" t="str">
        <f>IF(K21="","",IF(LEFT(K21,1)="F",L21*1,L21*RTD("cqg.rtd", ,"ContractData",K21, "DElta",, "T")))</f>
        <v/>
      </c>
      <c r="AC21" s="43" t="str">
        <f>IF(K21="","",RTD("cqg.rtd", ,"ContractData",K21, "GAmma",, "T"))</f>
        <v/>
      </c>
      <c r="AD21" s="43" t="str">
        <f>IF(K21="","",RTD("cqg.rtd", ,"ContractData",K21, "ImpliedVolatility",, "T"))</f>
        <v/>
      </c>
      <c r="AE21" s="43" t="str">
        <f>IF(K21="","",RTD("cqg.rtd", ,"ContractData",K21, "THeta",, "T"))</f>
        <v/>
      </c>
      <c r="AF21" s="43" t="str">
        <f>IF(K21="","",RTD("cqg.rtd", ,"ContractData",K21, "VEga",, "T"))</f>
        <v/>
      </c>
      <c r="AG21" s="43" t="str">
        <f ca="1">IF(K21="","",IF(LEFT(K21,1)="F",RTD("cqg.rtd", ,"ContractData", K21, "ExpirationDate",, "T")-TODAY(),RTD("cqg.rtd", ,"ContractData",K21, "OptionDaysToExp",, "T")))</f>
        <v/>
      </c>
    </row>
    <row r="22" spans="1:33" ht="17.25" customHeight="1" x14ac:dyDescent="0.3">
      <c r="A22" s="35" t="str">
        <f>IFERROR(LEFT(Main!B22,FIND(2,Main!B22)-1),"")</f>
        <v/>
      </c>
      <c r="B22" s="35">
        <f t="shared" si="8"/>
        <v>1.7000000000000008E-2</v>
      </c>
      <c r="C22" s="35">
        <f t="shared" si="6"/>
        <v>17</v>
      </c>
      <c r="D22" s="35" t="str">
        <f>Main!B22</f>
        <v>No Account name or FCM Account ID provided</v>
      </c>
      <c r="E22" s="35" t="str">
        <f>Main!C22</f>
        <v>No Account name or FCM Account ID provided</v>
      </c>
      <c r="F22" s="35" t="str">
        <f>Main!D22</f>
        <v>No Account name or FCM Account ID provided</v>
      </c>
      <c r="G22" s="35" t="str">
        <f>Main!E22</f>
        <v>No Account name or FCM Account ID provided</v>
      </c>
      <c r="H22" s="35" t="str">
        <f>Main!F22</f>
        <v>No Account name or FCM Account ID provided</v>
      </c>
      <c r="I22" s="35" t="str">
        <f>Main!G22</f>
        <v>No Account name or FCM Account ID provided</v>
      </c>
      <c r="J22" s="35" t="str">
        <f>Main!H22</f>
        <v>No Account name or FCM Account ID provided</v>
      </c>
      <c r="K22" s="91" t="str">
        <f t="shared" si="7"/>
        <v/>
      </c>
      <c r="L22" s="89" t="str">
        <f t="shared" si="1"/>
        <v/>
      </c>
      <c r="M22" s="56" t="str">
        <f t="shared" si="2"/>
        <v/>
      </c>
      <c r="N22" s="56" t="str">
        <f t="shared" si="3"/>
        <v/>
      </c>
      <c r="O22" s="57" t="str">
        <f t="shared" si="0"/>
        <v/>
      </c>
      <c r="P22" s="57" t="str">
        <f t="shared" si="4"/>
        <v/>
      </c>
      <c r="Q22" s="57" t="str">
        <f t="shared" si="5"/>
        <v/>
      </c>
      <c r="R22" s="56" t="str">
        <f>IF(K22="","",RTD("cqg.rtd", ,"ContractData",K22, "LastTradeToday",, "T"))</f>
        <v/>
      </c>
      <c r="S22" s="83" t="str">
        <f>IF(K22="","",IF(R22="","",RTD("cqg.rtd", ,"ContractData",K22, "TMLastTrade",, "T")))</f>
        <v/>
      </c>
      <c r="T22" s="58" t="str">
        <f>IF(K22="","",RTD("cqg.rtd", ,"ContractData",K22, "NetLastTradeToday",, "T"))</f>
        <v/>
      </c>
      <c r="U22" s="56" t="str">
        <f>IF(K22="","",RTD("cqg.rtd", ,"ContractData",K22, "Settlement",, "T"))</f>
        <v/>
      </c>
      <c r="V22" s="45" t="str">
        <f>IF(K22="","",RTD("cqg.rtd", ,"ContractData",K22, "MT_LastBidVolume",, "T"))</f>
        <v/>
      </c>
      <c r="W22" s="43" t="str">
        <f>IF(K22="","",RTD("cqg.rtd", ,"ContractData",K22, "Bid",, "T"))</f>
        <v/>
      </c>
      <c r="X22" s="43" t="str">
        <f>IF(K22="","",RTD("cqg.rtd", ,"ContractData",K22, "Ask",, "T"))</f>
        <v/>
      </c>
      <c r="Y22" s="45" t="str">
        <f>IF(K22="","",RTD("cqg.rtd", ,"ContractData",K22, "MT_LastAskVolume",, "T"))</f>
        <v/>
      </c>
      <c r="Z22" s="46" t="str">
        <f>IF(K22="","",RTD("cqg.rtd", ,"ContractData",K22, "T_CVol",, "T"))</f>
        <v/>
      </c>
      <c r="AA22" s="46" t="str">
        <f>IF(K22="","",RTD("cqg.rtd", ,"ContractData",K22, "Y_COI",, "T"))</f>
        <v/>
      </c>
      <c r="AB22" s="43" t="str">
        <f>IF(K22="","",IF(LEFT(K22,1)="F",L22*1,L22*RTD("cqg.rtd", ,"ContractData",K22, "DElta",, "T")))</f>
        <v/>
      </c>
      <c r="AC22" s="43" t="str">
        <f>IF(K22="","",RTD("cqg.rtd", ,"ContractData",K22, "GAmma",, "T"))</f>
        <v/>
      </c>
      <c r="AD22" s="43" t="str">
        <f>IF(K22="","",RTD("cqg.rtd", ,"ContractData",K22, "ImpliedVolatility",, "T"))</f>
        <v/>
      </c>
      <c r="AE22" s="43" t="str">
        <f>IF(K22="","",RTD("cqg.rtd", ,"ContractData",K22, "THeta",, "T"))</f>
        <v/>
      </c>
      <c r="AF22" s="43" t="str">
        <f>IF(K22="","",RTD("cqg.rtd", ,"ContractData",K22, "VEga",, "T"))</f>
        <v/>
      </c>
      <c r="AG22" s="43" t="str">
        <f ca="1">IF(K22="","",IF(LEFT(K22,1)="F",RTD("cqg.rtd", ,"ContractData", K22, "ExpirationDate",, "T")-TODAY(),RTD("cqg.rtd", ,"ContractData",K22, "OptionDaysToExp",, "T")))</f>
        <v/>
      </c>
    </row>
    <row r="23" spans="1:33" ht="17.25" customHeight="1" x14ac:dyDescent="0.3">
      <c r="A23" s="35" t="str">
        <f>IFERROR(LEFT(Main!B23,FIND(2,Main!B23)-1),"")</f>
        <v/>
      </c>
      <c r="B23" s="35">
        <f t="shared" si="8"/>
        <v>1.8000000000000009E-2</v>
      </c>
      <c r="C23" s="35">
        <f t="shared" si="6"/>
        <v>18</v>
      </c>
      <c r="D23" s="35" t="str">
        <f>Main!B23</f>
        <v>No Account name or FCM Account ID provided</v>
      </c>
      <c r="E23" s="35" t="str">
        <f>Main!C23</f>
        <v>No Account name or FCM Account ID provided</v>
      </c>
      <c r="F23" s="35" t="str">
        <f>Main!D23</f>
        <v>No Account name or FCM Account ID provided</v>
      </c>
      <c r="G23" s="35" t="str">
        <f>Main!E23</f>
        <v>No Account name or FCM Account ID provided</v>
      </c>
      <c r="H23" s="35" t="str">
        <f>Main!F23</f>
        <v>No Account name or FCM Account ID provided</v>
      </c>
      <c r="I23" s="35" t="str">
        <f>Main!G23</f>
        <v>No Account name or FCM Account ID provided</v>
      </c>
      <c r="J23" s="35" t="str">
        <f>Main!H23</f>
        <v>No Account name or FCM Account ID provided</v>
      </c>
      <c r="K23" s="91" t="str">
        <f t="shared" si="7"/>
        <v/>
      </c>
      <c r="L23" s="89" t="str">
        <f t="shared" si="1"/>
        <v/>
      </c>
      <c r="M23" s="56" t="str">
        <f t="shared" si="2"/>
        <v/>
      </c>
      <c r="N23" s="56" t="str">
        <f t="shared" si="3"/>
        <v/>
      </c>
      <c r="O23" s="57" t="str">
        <f t="shared" si="0"/>
        <v/>
      </c>
      <c r="P23" s="57" t="str">
        <f t="shared" si="4"/>
        <v/>
      </c>
      <c r="Q23" s="57" t="str">
        <f t="shared" si="5"/>
        <v/>
      </c>
      <c r="R23" s="56" t="str">
        <f>IF(K23="","",RTD("cqg.rtd", ,"ContractData",K23, "LastTradeToday",, "T"))</f>
        <v/>
      </c>
      <c r="S23" s="83" t="str">
        <f>IF(K23="","",IF(R23="","",RTD("cqg.rtd", ,"ContractData",K23, "TMLastTrade",, "T")))</f>
        <v/>
      </c>
      <c r="T23" s="58" t="str">
        <f>IF(K23="","",RTD("cqg.rtd", ,"ContractData",K23, "NetLastTradeToday",, "T"))</f>
        <v/>
      </c>
      <c r="U23" s="56" t="str">
        <f>IF(K23="","",RTD("cqg.rtd", ,"ContractData",K23, "Settlement",, "T"))</f>
        <v/>
      </c>
      <c r="V23" s="45" t="str">
        <f>IF(K23="","",RTD("cqg.rtd", ,"ContractData",K23, "MT_LastBidVolume",, "T"))</f>
        <v/>
      </c>
      <c r="W23" s="43" t="str">
        <f>IF(K23="","",RTD("cqg.rtd", ,"ContractData",K23, "Bid",, "T"))</f>
        <v/>
      </c>
      <c r="X23" s="43" t="str">
        <f>IF(K23="","",RTD("cqg.rtd", ,"ContractData",K23, "Ask",, "T"))</f>
        <v/>
      </c>
      <c r="Y23" s="45" t="str">
        <f>IF(K23="","",RTD("cqg.rtd", ,"ContractData",K23, "MT_LastAskVolume",, "T"))</f>
        <v/>
      </c>
      <c r="Z23" s="46" t="str">
        <f>IF(K23="","",RTD("cqg.rtd", ,"ContractData",K23, "T_CVol",, "T"))</f>
        <v/>
      </c>
      <c r="AA23" s="46" t="str">
        <f>IF(K23="","",RTD("cqg.rtd", ,"ContractData",K23, "Y_COI",, "T"))</f>
        <v/>
      </c>
      <c r="AB23" s="43" t="str">
        <f>IF(K23="","",IF(LEFT(K23,1)="F",L23*1,L23*RTD("cqg.rtd", ,"ContractData",K23, "DElta",, "T")))</f>
        <v/>
      </c>
      <c r="AC23" s="43" t="str">
        <f>IF(K23="","",RTD("cqg.rtd", ,"ContractData",K23, "GAmma",, "T"))</f>
        <v/>
      </c>
      <c r="AD23" s="43" t="str">
        <f>IF(K23="","",RTD("cqg.rtd", ,"ContractData",K23, "ImpliedVolatility",, "T"))</f>
        <v/>
      </c>
      <c r="AE23" s="43" t="str">
        <f>IF(K23="","",RTD("cqg.rtd", ,"ContractData",K23, "THeta",, "T"))</f>
        <v/>
      </c>
      <c r="AF23" s="43" t="str">
        <f>IF(K23="","",RTD("cqg.rtd", ,"ContractData",K23, "VEga",, "T"))</f>
        <v/>
      </c>
      <c r="AG23" s="43" t="str">
        <f ca="1">IF(K23="","",IF(LEFT(K23,1)="F",RTD("cqg.rtd", ,"ContractData", K23, "ExpirationDate",, "T")-TODAY(),RTD("cqg.rtd", ,"ContractData",K23, "OptionDaysToExp",, "T")))</f>
        <v/>
      </c>
    </row>
    <row r="24" spans="1:33" ht="17.25" customHeight="1" x14ac:dyDescent="0.3">
      <c r="A24" s="35" t="str">
        <f>IFERROR(LEFT(Main!B24,FIND(2,Main!B24)-1),"")</f>
        <v/>
      </c>
      <c r="B24" s="35">
        <f t="shared" si="8"/>
        <v>1.900000000000001E-2</v>
      </c>
      <c r="C24" s="35">
        <f t="shared" si="6"/>
        <v>19</v>
      </c>
      <c r="D24" s="35" t="str">
        <f>Main!B24</f>
        <v>No Account name or FCM Account ID provided</v>
      </c>
      <c r="E24" s="35" t="str">
        <f>Main!C24</f>
        <v>No Account name or FCM Account ID provided</v>
      </c>
      <c r="F24" s="35" t="str">
        <f>Main!D24</f>
        <v>No Account name or FCM Account ID provided</v>
      </c>
      <c r="G24" s="35" t="str">
        <f>Main!E24</f>
        <v>No Account name or FCM Account ID provided</v>
      </c>
      <c r="H24" s="35" t="str">
        <f>Main!F24</f>
        <v>No Account name or FCM Account ID provided</v>
      </c>
      <c r="I24" s="35" t="str">
        <f>Main!G24</f>
        <v>No Account name or FCM Account ID provided</v>
      </c>
      <c r="J24" s="35" t="str">
        <f>Main!H24</f>
        <v>No Account name or FCM Account ID provided</v>
      </c>
      <c r="K24" s="91" t="str">
        <f t="shared" si="7"/>
        <v/>
      </c>
      <c r="L24" s="89" t="str">
        <f t="shared" si="1"/>
        <v/>
      </c>
      <c r="M24" s="56" t="str">
        <f t="shared" si="2"/>
        <v/>
      </c>
      <c r="N24" s="56" t="str">
        <f t="shared" si="3"/>
        <v/>
      </c>
      <c r="O24" s="57" t="str">
        <f t="shared" si="0"/>
        <v/>
      </c>
      <c r="P24" s="57" t="str">
        <f t="shared" si="4"/>
        <v/>
      </c>
      <c r="Q24" s="57" t="str">
        <f t="shared" si="5"/>
        <v/>
      </c>
      <c r="R24" s="56" t="str">
        <f>IF(K24="","",RTD("cqg.rtd", ,"ContractData",K24, "LastTradeToday",, "T"))</f>
        <v/>
      </c>
      <c r="S24" s="83" t="str">
        <f>IF(K24="","",IF(R24="","",RTD("cqg.rtd", ,"ContractData",K24, "TMLastTrade",, "T")))</f>
        <v/>
      </c>
      <c r="T24" s="58" t="str">
        <f>IF(K24="","",RTD("cqg.rtd", ,"ContractData",K24, "NetLastTradeToday",, "T"))</f>
        <v/>
      </c>
      <c r="U24" s="56" t="str">
        <f>IF(K24="","",RTD("cqg.rtd", ,"ContractData",K24, "Settlement",, "T"))</f>
        <v/>
      </c>
      <c r="V24" s="45" t="str">
        <f>IF(K24="","",RTD("cqg.rtd", ,"ContractData",K24, "MT_LastBidVolume",, "T"))</f>
        <v/>
      </c>
      <c r="W24" s="43" t="str">
        <f>IF(K24="","",RTD("cqg.rtd", ,"ContractData",K24, "Bid",, "T"))</f>
        <v/>
      </c>
      <c r="X24" s="43" t="str">
        <f>IF(K24="","",RTD("cqg.rtd", ,"ContractData",K24, "Ask",, "T"))</f>
        <v/>
      </c>
      <c r="Y24" s="45" t="str">
        <f>IF(K24="","",RTD("cqg.rtd", ,"ContractData",K24, "MT_LastAskVolume",, "T"))</f>
        <v/>
      </c>
      <c r="Z24" s="46" t="str">
        <f>IF(K24="","",RTD("cqg.rtd", ,"ContractData",K24, "T_CVol",, "T"))</f>
        <v/>
      </c>
      <c r="AA24" s="46" t="str">
        <f>IF(K24="","",RTD("cqg.rtd", ,"ContractData",K24, "Y_COI",, "T"))</f>
        <v/>
      </c>
      <c r="AB24" s="43" t="str">
        <f>IF(K24="","",IF(LEFT(K24,1)="F",L24*1,L24*RTD("cqg.rtd", ,"ContractData",K24, "DElta",, "T")))</f>
        <v/>
      </c>
      <c r="AC24" s="43" t="str">
        <f>IF(K24="","",RTD("cqg.rtd", ,"ContractData",K24, "GAmma",, "T"))</f>
        <v/>
      </c>
      <c r="AD24" s="43" t="str">
        <f>IF(K24="","",RTD("cqg.rtd", ,"ContractData",K24, "ImpliedVolatility",, "T"))</f>
        <v/>
      </c>
      <c r="AE24" s="43" t="str">
        <f>IF(K24="","",RTD("cqg.rtd", ,"ContractData",K24, "THeta",, "T"))</f>
        <v/>
      </c>
      <c r="AF24" s="43" t="str">
        <f>IF(K24="","",RTD("cqg.rtd", ,"ContractData",K24, "VEga",, "T"))</f>
        <v/>
      </c>
      <c r="AG24" s="43" t="str">
        <f ca="1">IF(K24="","",IF(LEFT(K24,1)="F",RTD("cqg.rtd", ,"ContractData", K24, "ExpirationDate",, "T")-TODAY(),RTD("cqg.rtd", ,"ContractData",K24, "OptionDaysToExp",, "T")))</f>
        <v/>
      </c>
    </row>
    <row r="25" spans="1:33" ht="17.25" customHeight="1" x14ac:dyDescent="0.3">
      <c r="A25" s="35" t="str">
        <f>IFERROR(LEFT(Main!B25,FIND(2,Main!B25)-1),"")</f>
        <v/>
      </c>
      <c r="B25" s="35">
        <f t="shared" si="8"/>
        <v>2.0000000000000011E-2</v>
      </c>
      <c r="C25" s="35">
        <f t="shared" si="6"/>
        <v>20</v>
      </c>
      <c r="D25" s="35" t="str">
        <f>Main!B25</f>
        <v>No Account name or FCM Account ID provided</v>
      </c>
      <c r="E25" s="35" t="str">
        <f>Main!C25</f>
        <v>No Account name or FCM Account ID provided</v>
      </c>
      <c r="F25" s="35" t="str">
        <f>Main!D25</f>
        <v>No Account name or FCM Account ID provided</v>
      </c>
      <c r="G25" s="35" t="str">
        <f>Main!E25</f>
        <v>No Account name or FCM Account ID provided</v>
      </c>
      <c r="H25" s="35" t="str">
        <f>Main!F25</f>
        <v>No Account name or FCM Account ID provided</v>
      </c>
      <c r="I25" s="35" t="str">
        <f>Main!G25</f>
        <v>No Account name or FCM Account ID provided</v>
      </c>
      <c r="J25" s="35" t="str">
        <f>Main!H25</f>
        <v>No Account name or FCM Account ID provided</v>
      </c>
      <c r="K25" s="91" t="str">
        <f t="shared" si="7"/>
        <v/>
      </c>
      <c r="L25" s="89" t="str">
        <f t="shared" si="1"/>
        <v/>
      </c>
      <c r="M25" s="56" t="str">
        <f t="shared" si="2"/>
        <v/>
      </c>
      <c r="N25" s="56" t="str">
        <f t="shared" si="3"/>
        <v/>
      </c>
      <c r="O25" s="57" t="str">
        <f t="shared" si="0"/>
        <v/>
      </c>
      <c r="P25" s="57" t="str">
        <f t="shared" si="4"/>
        <v/>
      </c>
      <c r="Q25" s="57" t="str">
        <f t="shared" si="5"/>
        <v/>
      </c>
      <c r="R25" s="56" t="str">
        <f>IF(K25="","",RTD("cqg.rtd", ,"ContractData",K25, "LastTradeToday",, "T"))</f>
        <v/>
      </c>
      <c r="S25" s="83" t="str">
        <f>IF(K25="","",IF(R25="","",RTD("cqg.rtd", ,"ContractData",K25, "TMLastTrade",, "T")))</f>
        <v/>
      </c>
      <c r="T25" s="58" t="str">
        <f>IF(K25="","",RTD("cqg.rtd", ,"ContractData",K25, "NetLastTradeToday",, "T"))</f>
        <v/>
      </c>
      <c r="U25" s="56" t="str">
        <f>IF(K25="","",RTD("cqg.rtd", ,"ContractData",K25, "Settlement",, "T"))</f>
        <v/>
      </c>
      <c r="V25" s="45" t="str">
        <f>IF(K25="","",RTD("cqg.rtd", ,"ContractData",K25, "MT_LastBidVolume",, "T"))</f>
        <v/>
      </c>
      <c r="W25" s="43" t="str">
        <f>IF(K25="","",RTD("cqg.rtd", ,"ContractData",K25, "Bid",, "T"))</f>
        <v/>
      </c>
      <c r="X25" s="43" t="str">
        <f>IF(K25="","",RTD("cqg.rtd", ,"ContractData",K25, "Ask",, "T"))</f>
        <v/>
      </c>
      <c r="Y25" s="45" t="str">
        <f>IF(K25="","",RTD("cqg.rtd", ,"ContractData",K25, "MT_LastAskVolume",, "T"))</f>
        <v/>
      </c>
      <c r="Z25" s="46" t="str">
        <f>IF(K25="","",RTD("cqg.rtd", ,"ContractData",K25, "T_CVol",, "T"))</f>
        <v/>
      </c>
      <c r="AA25" s="46" t="str">
        <f>IF(K25="","",RTD("cqg.rtd", ,"ContractData",K25, "Y_COI",, "T"))</f>
        <v/>
      </c>
      <c r="AB25" s="43" t="str">
        <f>IF(K25="","",IF(LEFT(K25,1)="F",L25*1,L25*RTD("cqg.rtd", ,"ContractData",K25, "DElta",, "T")))</f>
        <v/>
      </c>
      <c r="AC25" s="43" t="str">
        <f>IF(K25="","",RTD("cqg.rtd", ,"ContractData",K25, "GAmma",, "T"))</f>
        <v/>
      </c>
      <c r="AD25" s="43" t="str">
        <f>IF(K25="","",RTD("cqg.rtd", ,"ContractData",K25, "ImpliedVolatility",, "T"))</f>
        <v/>
      </c>
      <c r="AE25" s="43" t="str">
        <f>IF(K25="","",RTD("cqg.rtd", ,"ContractData",K25, "THeta",, "T"))</f>
        <v/>
      </c>
      <c r="AF25" s="43" t="str">
        <f>IF(K25="","",RTD("cqg.rtd", ,"ContractData",K25, "VEga",, "T"))</f>
        <v/>
      </c>
      <c r="AG25" s="43" t="str">
        <f ca="1">IF(K25="","",IF(LEFT(K25,1)="F",RTD("cqg.rtd", ,"ContractData", K25, "ExpirationDate",, "T")-TODAY(),RTD("cqg.rtd", ,"ContractData",K25, "OptionDaysToExp",, "T")))</f>
        <v/>
      </c>
    </row>
    <row r="26" spans="1:33" ht="17.25" customHeight="1" x14ac:dyDescent="0.3">
      <c r="A26" s="35" t="str">
        <f>IFERROR(LEFT(Main!B26,FIND(2,Main!B26)-1),"")</f>
        <v/>
      </c>
      <c r="B26" s="35">
        <f t="shared" si="8"/>
        <v>2.1000000000000012E-2</v>
      </c>
      <c r="C26" s="35">
        <f t="shared" si="6"/>
        <v>21</v>
      </c>
      <c r="D26" s="35" t="str">
        <f>Main!B26</f>
        <v>No Account name or FCM Account ID provided</v>
      </c>
      <c r="E26" s="35" t="str">
        <f>Main!C26</f>
        <v>No Account name or FCM Account ID provided</v>
      </c>
      <c r="F26" s="35" t="str">
        <f>Main!D26</f>
        <v>No Account name or FCM Account ID provided</v>
      </c>
      <c r="G26" s="35" t="str">
        <f>Main!E26</f>
        <v>No Account name or FCM Account ID provided</v>
      </c>
      <c r="H26" s="35" t="str">
        <f>Main!F26</f>
        <v>No Account name or FCM Account ID provided</v>
      </c>
      <c r="I26" s="35" t="str">
        <f>Main!G26</f>
        <v>No Account name or FCM Account ID provided</v>
      </c>
      <c r="J26" s="35" t="str">
        <f>Main!H26</f>
        <v>No Account name or FCM Account ID provided</v>
      </c>
      <c r="K26" s="91" t="str">
        <f t="shared" si="7"/>
        <v/>
      </c>
      <c r="L26" s="89" t="str">
        <f t="shared" si="1"/>
        <v/>
      </c>
      <c r="M26" s="56" t="str">
        <f t="shared" si="2"/>
        <v/>
      </c>
      <c r="N26" s="56" t="str">
        <f t="shared" si="3"/>
        <v/>
      </c>
      <c r="O26" s="57" t="str">
        <f t="shared" si="0"/>
        <v/>
      </c>
      <c r="P26" s="57" t="str">
        <f t="shared" si="4"/>
        <v/>
      </c>
      <c r="Q26" s="57" t="str">
        <f t="shared" si="5"/>
        <v/>
      </c>
      <c r="R26" s="56" t="str">
        <f>IF(K26="","",RTD("cqg.rtd", ,"ContractData",K26, "LastTradeToday",, "T"))</f>
        <v/>
      </c>
      <c r="S26" s="83" t="str">
        <f>IF(K26="","",IF(R26="","",RTD("cqg.rtd", ,"ContractData",K26, "TMLastTrade",, "T")))</f>
        <v/>
      </c>
      <c r="T26" s="58" t="str">
        <f>IF(K26="","",RTD("cqg.rtd", ,"ContractData",K26, "NetLastTradeToday",, "T"))</f>
        <v/>
      </c>
      <c r="U26" s="56" t="str">
        <f>IF(K26="","",RTD("cqg.rtd", ,"ContractData",K26, "Settlement",, "T"))</f>
        <v/>
      </c>
      <c r="V26" s="45" t="str">
        <f>IF(K26="","",RTD("cqg.rtd", ,"ContractData",K26, "MT_LastBidVolume",, "T"))</f>
        <v/>
      </c>
      <c r="W26" s="43" t="str">
        <f>IF(K26="","",RTD("cqg.rtd", ,"ContractData",K26, "Bid",, "T"))</f>
        <v/>
      </c>
      <c r="X26" s="43" t="str">
        <f>IF(K26="","",RTD("cqg.rtd", ,"ContractData",K26, "Ask",, "T"))</f>
        <v/>
      </c>
      <c r="Y26" s="45" t="str">
        <f>IF(K26="","",RTD("cqg.rtd", ,"ContractData",K26, "MT_LastAskVolume",, "T"))</f>
        <v/>
      </c>
      <c r="Z26" s="46" t="str">
        <f>IF(K26="","",RTD("cqg.rtd", ,"ContractData",K26, "T_CVol",, "T"))</f>
        <v/>
      </c>
      <c r="AA26" s="46" t="str">
        <f>IF(K26="","",RTD("cqg.rtd", ,"ContractData",K26, "Y_COI",, "T"))</f>
        <v/>
      </c>
      <c r="AB26" s="43" t="str">
        <f>IF(K26="","",IF(LEFT(K26,1)="F",L26*1,L26*RTD("cqg.rtd", ,"ContractData",K26, "DElta",, "T")))</f>
        <v/>
      </c>
      <c r="AC26" s="43" t="str">
        <f>IF(K26="","",RTD("cqg.rtd", ,"ContractData",K26, "GAmma",, "T"))</f>
        <v/>
      </c>
      <c r="AD26" s="43" t="str">
        <f>IF(K26="","",RTD("cqg.rtd", ,"ContractData",K26, "ImpliedVolatility",, "T"))</f>
        <v/>
      </c>
      <c r="AE26" s="43" t="str">
        <f>IF(K26="","",RTD("cqg.rtd", ,"ContractData",K26, "THeta",, "T"))</f>
        <v/>
      </c>
      <c r="AF26" s="43" t="str">
        <f>IF(K26="","",RTD("cqg.rtd", ,"ContractData",K26, "VEga",, "T"))</f>
        <v/>
      </c>
      <c r="AG26" s="43" t="str">
        <f ca="1">IF(K26="","",IF(LEFT(K26,1)="F",RTD("cqg.rtd", ,"ContractData", K26, "ExpirationDate",, "T")-TODAY(),RTD("cqg.rtd", ,"ContractData",K26, "OptionDaysToExp",, "T")))</f>
        <v/>
      </c>
    </row>
    <row r="27" spans="1:33" ht="17.25" customHeight="1" x14ac:dyDescent="0.3">
      <c r="A27" s="35" t="str">
        <f>IFERROR(LEFT(Main!B27,FIND(2,Main!B27)-1),"")</f>
        <v/>
      </c>
      <c r="B27" s="35">
        <f t="shared" si="8"/>
        <v>2.2000000000000013E-2</v>
      </c>
      <c r="C27" s="35">
        <f t="shared" si="6"/>
        <v>22</v>
      </c>
      <c r="D27" s="35" t="str">
        <f>Main!B27</f>
        <v>No Account name or FCM Account ID provided</v>
      </c>
      <c r="E27" s="35" t="str">
        <f>Main!C27</f>
        <v>No Account name or FCM Account ID provided</v>
      </c>
      <c r="F27" s="35" t="str">
        <f>Main!D27</f>
        <v>No Account name or FCM Account ID provided</v>
      </c>
      <c r="G27" s="35" t="str">
        <f>Main!E27</f>
        <v>No Account name or FCM Account ID provided</v>
      </c>
      <c r="H27" s="35" t="str">
        <f>Main!F27</f>
        <v>No Account name or FCM Account ID provided</v>
      </c>
      <c r="I27" s="35" t="str">
        <f>Main!G27</f>
        <v>No Account name or FCM Account ID provided</v>
      </c>
      <c r="J27" s="35" t="str">
        <f>Main!H27</f>
        <v>No Account name or FCM Account ID provided</v>
      </c>
      <c r="K27" s="91" t="str">
        <f t="shared" si="7"/>
        <v/>
      </c>
      <c r="L27" s="89" t="str">
        <f t="shared" si="1"/>
        <v/>
      </c>
      <c r="M27" s="56" t="str">
        <f t="shared" si="2"/>
        <v/>
      </c>
      <c r="N27" s="56" t="str">
        <f t="shared" si="3"/>
        <v/>
      </c>
      <c r="O27" s="57" t="str">
        <f t="shared" si="0"/>
        <v/>
      </c>
      <c r="P27" s="57" t="str">
        <f t="shared" si="4"/>
        <v/>
      </c>
      <c r="Q27" s="57" t="str">
        <f t="shared" si="5"/>
        <v/>
      </c>
      <c r="R27" s="56" t="str">
        <f>IF(K27="","",RTD("cqg.rtd", ,"ContractData",K27, "LastTradeToday",, "T"))</f>
        <v/>
      </c>
      <c r="S27" s="83" t="str">
        <f>IF(K27="","",IF(R27="","",RTD("cqg.rtd", ,"ContractData",K27, "TMLastTrade",, "T")))</f>
        <v/>
      </c>
      <c r="T27" s="58" t="str">
        <f>IF(K27="","",RTD("cqg.rtd", ,"ContractData",K27, "NetLastTradeToday",, "T"))</f>
        <v/>
      </c>
      <c r="U27" s="56" t="str">
        <f>IF(K27="","",RTD("cqg.rtd", ,"ContractData",K27, "Settlement",, "T"))</f>
        <v/>
      </c>
      <c r="V27" s="45" t="str">
        <f>IF(K27="","",RTD("cqg.rtd", ,"ContractData",K27, "MT_LastBidVolume",, "T"))</f>
        <v/>
      </c>
      <c r="W27" s="43" t="str">
        <f>IF(K27="","",RTD("cqg.rtd", ,"ContractData",K27, "Bid",, "T"))</f>
        <v/>
      </c>
      <c r="X27" s="43" t="str">
        <f>IF(K27="","",RTD("cqg.rtd", ,"ContractData",K27, "Ask",, "T"))</f>
        <v/>
      </c>
      <c r="Y27" s="45" t="str">
        <f>IF(K27="","",RTD("cqg.rtd", ,"ContractData",K27, "MT_LastAskVolume",, "T"))</f>
        <v/>
      </c>
      <c r="Z27" s="46" t="str">
        <f>IF(K27="","",RTD("cqg.rtd", ,"ContractData",K27, "T_CVol",, "T"))</f>
        <v/>
      </c>
      <c r="AA27" s="46" t="str">
        <f>IF(K27="","",RTD("cqg.rtd", ,"ContractData",K27, "Y_COI",, "T"))</f>
        <v/>
      </c>
      <c r="AB27" s="43" t="str">
        <f>IF(K27="","",IF(LEFT(K27,1)="F",L27*1,L27*RTD("cqg.rtd", ,"ContractData",K27, "DElta",, "T")))</f>
        <v/>
      </c>
      <c r="AC27" s="43" t="str">
        <f>IF(K27="","",RTD("cqg.rtd", ,"ContractData",K27, "GAmma",, "T"))</f>
        <v/>
      </c>
      <c r="AD27" s="43" t="str">
        <f>IF(K27="","",RTD("cqg.rtd", ,"ContractData",K27, "ImpliedVolatility",, "T"))</f>
        <v/>
      </c>
      <c r="AE27" s="43" t="str">
        <f>IF(K27="","",RTD("cqg.rtd", ,"ContractData",K27, "THeta",, "T"))</f>
        <v/>
      </c>
      <c r="AF27" s="43" t="str">
        <f>IF(K27="","",RTD("cqg.rtd", ,"ContractData",K27, "VEga",, "T"))</f>
        <v/>
      </c>
      <c r="AG27" s="43" t="str">
        <f ca="1">IF(K27="","",IF(LEFT(K27,1)="F",RTD("cqg.rtd", ,"ContractData", K27, "ExpirationDate",, "T")-TODAY(),RTD("cqg.rtd", ,"ContractData",K27, "OptionDaysToExp",, "T")))</f>
        <v/>
      </c>
    </row>
    <row r="28" spans="1:33" ht="17.25" customHeight="1" x14ac:dyDescent="0.3">
      <c r="A28" s="35" t="str">
        <f>IFERROR(LEFT(Main!B28,FIND(2,Main!B28)-1),"")</f>
        <v/>
      </c>
      <c r="B28" s="35">
        <f t="shared" si="8"/>
        <v>2.3000000000000013E-2</v>
      </c>
      <c r="C28" s="35">
        <f t="shared" si="6"/>
        <v>23</v>
      </c>
      <c r="D28" s="35" t="str">
        <f>Main!B28</f>
        <v>No Account name or FCM Account ID provided</v>
      </c>
      <c r="E28" s="35" t="str">
        <f>Main!C28</f>
        <v>No Account name or FCM Account ID provided</v>
      </c>
      <c r="F28" s="35" t="str">
        <f>Main!D28</f>
        <v>No Account name or FCM Account ID provided</v>
      </c>
      <c r="G28" s="35" t="str">
        <f>Main!E28</f>
        <v>No Account name or FCM Account ID provided</v>
      </c>
      <c r="H28" s="35" t="str">
        <f>Main!F28</f>
        <v>No Account name or FCM Account ID provided</v>
      </c>
      <c r="I28" s="35" t="str">
        <f>Main!G28</f>
        <v>No Account name or FCM Account ID provided</v>
      </c>
      <c r="J28" s="35" t="str">
        <f>Main!H28</f>
        <v>No Account name or FCM Account ID provided</v>
      </c>
      <c r="K28" s="91" t="str">
        <f t="shared" si="7"/>
        <v/>
      </c>
      <c r="L28" s="89" t="str">
        <f t="shared" si="1"/>
        <v/>
      </c>
      <c r="M28" s="56" t="str">
        <f t="shared" si="2"/>
        <v/>
      </c>
      <c r="N28" s="56" t="str">
        <f t="shared" si="3"/>
        <v/>
      </c>
      <c r="O28" s="57" t="str">
        <f t="shared" si="0"/>
        <v/>
      </c>
      <c r="P28" s="57" t="str">
        <f t="shared" si="4"/>
        <v/>
      </c>
      <c r="Q28" s="57" t="str">
        <f t="shared" si="5"/>
        <v/>
      </c>
      <c r="R28" s="56" t="str">
        <f>IF(K28="","",RTD("cqg.rtd", ,"ContractData",K28, "LastTradeToday",, "T"))</f>
        <v/>
      </c>
      <c r="S28" s="83" t="str">
        <f>IF(K28="","",IF(R28="","",RTD("cqg.rtd", ,"ContractData",K28, "TMLastTrade",, "T")))</f>
        <v/>
      </c>
      <c r="T28" s="58" t="str">
        <f>IF(K28="","",RTD("cqg.rtd", ,"ContractData",K28, "NetLastTradeToday",, "T"))</f>
        <v/>
      </c>
      <c r="U28" s="56" t="str">
        <f>IF(K28="","",RTD("cqg.rtd", ,"ContractData",K28, "Settlement",, "T"))</f>
        <v/>
      </c>
      <c r="V28" s="45" t="str">
        <f>IF(K28="","",RTD("cqg.rtd", ,"ContractData",K28, "MT_LastBidVolume",, "T"))</f>
        <v/>
      </c>
      <c r="W28" s="43" t="str">
        <f>IF(K28="","",RTD("cqg.rtd", ,"ContractData",K28, "Bid",, "T"))</f>
        <v/>
      </c>
      <c r="X28" s="43" t="str">
        <f>IF(K28="","",RTD("cqg.rtd", ,"ContractData",K28, "Ask",, "T"))</f>
        <v/>
      </c>
      <c r="Y28" s="45" t="str">
        <f>IF(K28="","",RTD("cqg.rtd", ,"ContractData",K28, "MT_LastAskVolume",, "T"))</f>
        <v/>
      </c>
      <c r="Z28" s="46" t="str">
        <f>IF(K28="","",RTD("cqg.rtd", ,"ContractData",K28, "T_CVol",, "T"))</f>
        <v/>
      </c>
      <c r="AA28" s="46" t="str">
        <f>IF(K28="","",RTD("cqg.rtd", ,"ContractData",K28, "Y_COI",, "T"))</f>
        <v/>
      </c>
      <c r="AB28" s="43" t="str">
        <f>IF(K28="","",IF(LEFT(K28,1)="F",L28*1,L28*RTD("cqg.rtd", ,"ContractData",K28, "DElta",, "T")))</f>
        <v/>
      </c>
      <c r="AC28" s="43" t="str">
        <f>IF(K28="","",RTD("cqg.rtd", ,"ContractData",K28, "GAmma",, "T"))</f>
        <v/>
      </c>
      <c r="AD28" s="43" t="str">
        <f>IF(K28="","",RTD("cqg.rtd", ,"ContractData",K28, "ImpliedVolatility",, "T"))</f>
        <v/>
      </c>
      <c r="AE28" s="43" t="str">
        <f>IF(K28="","",RTD("cqg.rtd", ,"ContractData",K28, "THeta",, "T"))</f>
        <v/>
      </c>
      <c r="AF28" s="43" t="str">
        <f>IF(K28="","",RTD("cqg.rtd", ,"ContractData",K28, "VEga",, "T"))</f>
        <v/>
      </c>
      <c r="AG28" s="43" t="str">
        <f ca="1">IF(K28="","",IF(LEFT(K28,1)="F",RTD("cqg.rtd", ,"ContractData", K28, "ExpirationDate",, "T")-TODAY(),RTD("cqg.rtd", ,"ContractData",K28, "OptionDaysToExp",, "T")))</f>
        <v/>
      </c>
    </row>
    <row r="29" spans="1:33" ht="17.25" customHeight="1" x14ac:dyDescent="0.3">
      <c r="A29" s="35" t="str">
        <f>IFERROR(LEFT(Main!B29,FIND(2,Main!B29)-1),"")</f>
        <v/>
      </c>
      <c r="B29" s="35">
        <f t="shared" si="8"/>
        <v>2.4000000000000014E-2</v>
      </c>
      <c r="C29" s="35">
        <f t="shared" si="6"/>
        <v>24</v>
      </c>
      <c r="D29" s="35" t="str">
        <f>Main!B29</f>
        <v>No Account name or FCM Account ID provided</v>
      </c>
      <c r="E29" s="35" t="str">
        <f>Main!C29</f>
        <v>No Account name or FCM Account ID provided</v>
      </c>
      <c r="F29" s="35" t="str">
        <f>Main!D29</f>
        <v>No Account name or FCM Account ID provided</v>
      </c>
      <c r="G29" s="35" t="str">
        <f>Main!E29</f>
        <v>No Account name or FCM Account ID provided</v>
      </c>
      <c r="H29" s="35" t="str">
        <f>Main!F29</f>
        <v>No Account name or FCM Account ID provided</v>
      </c>
      <c r="I29" s="35" t="str">
        <f>Main!G29</f>
        <v>No Account name or FCM Account ID provided</v>
      </c>
      <c r="J29" s="35" t="str">
        <f>Main!H29</f>
        <v>No Account name or FCM Account ID provided</v>
      </c>
      <c r="K29" s="91" t="str">
        <f t="shared" si="7"/>
        <v/>
      </c>
      <c r="L29" s="89" t="str">
        <f t="shared" si="1"/>
        <v/>
      </c>
      <c r="M29" s="56" t="str">
        <f t="shared" si="2"/>
        <v/>
      </c>
      <c r="N29" s="56" t="str">
        <f t="shared" si="3"/>
        <v/>
      </c>
      <c r="O29" s="57" t="str">
        <f t="shared" si="0"/>
        <v/>
      </c>
      <c r="P29" s="57" t="str">
        <f t="shared" si="4"/>
        <v/>
      </c>
      <c r="Q29" s="57" t="str">
        <f t="shared" si="5"/>
        <v/>
      </c>
      <c r="R29" s="56" t="str">
        <f>IF(K29="","",RTD("cqg.rtd", ,"ContractData",K29, "LastTradeToday",, "T"))</f>
        <v/>
      </c>
      <c r="S29" s="83" t="str">
        <f>IF(K29="","",IF(R29="","",RTD("cqg.rtd", ,"ContractData",K29, "TMLastTrade",, "T")))</f>
        <v/>
      </c>
      <c r="T29" s="58" t="str">
        <f>IF(K29="","",RTD("cqg.rtd", ,"ContractData",K29, "NetLastTradeToday",, "T"))</f>
        <v/>
      </c>
      <c r="U29" s="56" t="str">
        <f>IF(K29="","",RTD("cqg.rtd", ,"ContractData",K29, "Settlement",, "T"))</f>
        <v/>
      </c>
      <c r="V29" s="45" t="str">
        <f>IF(K29="","",RTD("cqg.rtd", ,"ContractData",K29, "MT_LastBidVolume",, "T"))</f>
        <v/>
      </c>
      <c r="W29" s="43" t="str">
        <f>IF(K29="","",RTD("cqg.rtd", ,"ContractData",K29, "Bid",, "T"))</f>
        <v/>
      </c>
      <c r="X29" s="43" t="str">
        <f>IF(K29="","",RTD("cqg.rtd", ,"ContractData",K29, "Ask",, "T"))</f>
        <v/>
      </c>
      <c r="Y29" s="45" t="str">
        <f>IF(K29="","",RTD("cqg.rtd", ,"ContractData",K29, "MT_LastAskVolume",, "T"))</f>
        <v/>
      </c>
      <c r="Z29" s="46" t="str">
        <f>IF(K29="","",RTD("cqg.rtd", ,"ContractData",K29, "T_CVol",, "T"))</f>
        <v/>
      </c>
      <c r="AA29" s="46" t="str">
        <f>IF(K29="","",RTD("cqg.rtd", ,"ContractData",K29, "Y_COI",, "T"))</f>
        <v/>
      </c>
      <c r="AB29" s="43" t="str">
        <f>IF(K29="","",IF(LEFT(K29,1)="F",L29*1,L29*RTD("cqg.rtd", ,"ContractData",K29, "DElta",, "T")))</f>
        <v/>
      </c>
      <c r="AC29" s="43" t="str">
        <f>IF(K29="","",RTD("cqg.rtd", ,"ContractData",K29, "GAmma",, "T"))</f>
        <v/>
      </c>
      <c r="AD29" s="43" t="str">
        <f>IF(K29="","",RTD("cqg.rtd", ,"ContractData",K29, "ImpliedVolatility",, "T"))</f>
        <v/>
      </c>
      <c r="AE29" s="43" t="str">
        <f>IF(K29="","",RTD("cqg.rtd", ,"ContractData",K29, "THeta",, "T"))</f>
        <v/>
      </c>
      <c r="AF29" s="43" t="str">
        <f>IF(K29="","",RTD("cqg.rtd", ,"ContractData",K29, "VEga",, "T"))</f>
        <v/>
      </c>
      <c r="AG29" s="43" t="str">
        <f ca="1">IF(K29="","",IF(LEFT(K29,1)="F",RTD("cqg.rtd", ,"ContractData", K29, "ExpirationDate",, "T")-TODAY(),RTD("cqg.rtd", ,"ContractData",K29, "OptionDaysToExp",, "T")))</f>
        <v/>
      </c>
    </row>
    <row r="30" spans="1:33" ht="17.25" customHeight="1" x14ac:dyDescent="0.3">
      <c r="A30" s="35" t="str">
        <f>IFERROR(LEFT(Main!B30,FIND(2,Main!B30)-1),"")</f>
        <v/>
      </c>
      <c r="B30" s="35">
        <f t="shared" si="8"/>
        <v>2.5000000000000015E-2</v>
      </c>
      <c r="C30" s="35">
        <f t="shared" si="6"/>
        <v>25</v>
      </c>
      <c r="D30" s="35" t="str">
        <f>Main!B30</f>
        <v>No Account name or FCM Account ID provided</v>
      </c>
      <c r="E30" s="35" t="str">
        <f>Main!C30</f>
        <v>No Account name or FCM Account ID provided</v>
      </c>
      <c r="F30" s="35" t="str">
        <f>Main!D30</f>
        <v>No Account name or FCM Account ID provided</v>
      </c>
      <c r="G30" s="35" t="str">
        <f>Main!E30</f>
        <v>No Account name or FCM Account ID provided</v>
      </c>
      <c r="H30" s="35" t="str">
        <f>Main!F30</f>
        <v>No Account name or FCM Account ID provided</v>
      </c>
      <c r="I30" s="35" t="str">
        <f>Main!G30</f>
        <v>No Account name or FCM Account ID provided</v>
      </c>
      <c r="J30" s="35" t="str">
        <f>Main!H30</f>
        <v>No Account name or FCM Account ID provided</v>
      </c>
      <c r="K30" s="91" t="str">
        <f t="shared" si="7"/>
        <v/>
      </c>
      <c r="L30" s="89" t="str">
        <f t="shared" si="1"/>
        <v/>
      </c>
      <c r="M30" s="56" t="str">
        <f t="shared" si="2"/>
        <v/>
      </c>
      <c r="N30" s="56" t="str">
        <f t="shared" si="3"/>
        <v/>
      </c>
      <c r="O30" s="57" t="str">
        <f t="shared" si="0"/>
        <v/>
      </c>
      <c r="P30" s="57" t="str">
        <f t="shared" si="4"/>
        <v/>
      </c>
      <c r="Q30" s="57" t="str">
        <f t="shared" si="5"/>
        <v/>
      </c>
      <c r="R30" s="56" t="str">
        <f>IF(K30="","",RTD("cqg.rtd", ,"ContractData",K30, "LastTradeToday",, "T"))</f>
        <v/>
      </c>
      <c r="S30" s="83" t="str">
        <f>IF(K30="","",IF(R30="","",RTD("cqg.rtd", ,"ContractData",K30, "TMLastTrade",, "T")))</f>
        <v/>
      </c>
      <c r="T30" s="58" t="str">
        <f>IF(K30="","",RTD("cqg.rtd", ,"ContractData",K30, "NetLastTradeToday",, "T"))</f>
        <v/>
      </c>
      <c r="U30" s="56" t="str">
        <f>IF(K30="","",RTD("cqg.rtd", ,"ContractData",K30, "Settlement",, "T"))</f>
        <v/>
      </c>
      <c r="V30" s="45" t="str">
        <f>IF(K30="","",RTD("cqg.rtd", ,"ContractData",K30, "MT_LastBidVolume",, "T"))</f>
        <v/>
      </c>
      <c r="W30" s="43" t="str">
        <f>IF(K30="","",RTD("cqg.rtd", ,"ContractData",K30, "Bid",, "T"))</f>
        <v/>
      </c>
      <c r="X30" s="43" t="str">
        <f>IF(K30="","",RTD("cqg.rtd", ,"ContractData",K30, "Ask",, "T"))</f>
        <v/>
      </c>
      <c r="Y30" s="45" t="str">
        <f>IF(K30="","",RTD("cqg.rtd", ,"ContractData",K30, "MT_LastAskVolume",, "T"))</f>
        <v/>
      </c>
      <c r="Z30" s="46" t="str">
        <f>IF(K30="","",RTD("cqg.rtd", ,"ContractData",K30, "T_CVol",, "T"))</f>
        <v/>
      </c>
      <c r="AA30" s="46" t="str">
        <f>IF(K30="","",RTD("cqg.rtd", ,"ContractData",K30, "Y_COI",, "T"))</f>
        <v/>
      </c>
      <c r="AB30" s="43" t="str">
        <f>IF(K30="","",IF(LEFT(K30,1)="F",L30*1,L30*RTD("cqg.rtd", ,"ContractData",K30, "DElta",, "T")))</f>
        <v/>
      </c>
      <c r="AC30" s="43" t="str">
        <f>IF(K30="","",RTD("cqg.rtd", ,"ContractData",K30, "GAmma",, "T"))</f>
        <v/>
      </c>
      <c r="AD30" s="43" t="str">
        <f>IF(K30="","",RTD("cqg.rtd", ,"ContractData",K30, "ImpliedVolatility",, "T"))</f>
        <v/>
      </c>
      <c r="AE30" s="43" t="str">
        <f>IF(K30="","",RTD("cqg.rtd", ,"ContractData",K30, "THeta",, "T"))</f>
        <v/>
      </c>
      <c r="AF30" s="43" t="str">
        <f>IF(K30="","",RTD("cqg.rtd", ,"ContractData",K30, "VEga",, "T"))</f>
        <v/>
      </c>
      <c r="AG30" s="43" t="str">
        <f ca="1">IF(K30="","",IF(LEFT(K30,1)="F",RTD("cqg.rtd", ,"ContractData", K30, "ExpirationDate",, "T")-TODAY(),RTD("cqg.rtd", ,"ContractData",K30, "OptionDaysToExp",, "T")))</f>
        <v/>
      </c>
    </row>
    <row r="31" spans="1:33" ht="17.25" customHeight="1" x14ac:dyDescent="0.3">
      <c r="A31" s="35" t="str">
        <f>IFERROR(LEFT(Main!B31,FIND(2,Main!B31)-1),"")</f>
        <v/>
      </c>
      <c r="B31" s="35">
        <f t="shared" si="8"/>
        <v>2.6000000000000016E-2</v>
      </c>
      <c r="C31" s="35">
        <f t="shared" si="6"/>
        <v>26</v>
      </c>
      <c r="D31" s="35" t="str">
        <f>Main!B31</f>
        <v>No Account name or FCM Account ID provided</v>
      </c>
      <c r="E31" s="35" t="str">
        <f>Main!C31</f>
        <v>No Account name or FCM Account ID provided</v>
      </c>
      <c r="F31" s="35" t="str">
        <f>Main!D31</f>
        <v>No Account name or FCM Account ID provided</v>
      </c>
      <c r="G31" s="35" t="str">
        <f>Main!E31</f>
        <v>No Account name or FCM Account ID provided</v>
      </c>
      <c r="H31" s="35" t="str">
        <f>Main!F31</f>
        <v>No Account name or FCM Account ID provided</v>
      </c>
      <c r="I31" s="35" t="str">
        <f>Main!G31</f>
        <v>No Account name or FCM Account ID provided</v>
      </c>
      <c r="J31" s="35" t="str">
        <f>Main!H31</f>
        <v>No Account name or FCM Account ID provided</v>
      </c>
      <c r="K31" s="91" t="str">
        <f t="shared" si="7"/>
        <v/>
      </c>
      <c r="L31" s="89" t="str">
        <f t="shared" si="1"/>
        <v/>
      </c>
      <c r="M31" s="56" t="str">
        <f t="shared" si="2"/>
        <v/>
      </c>
      <c r="N31" s="56" t="str">
        <f t="shared" si="3"/>
        <v/>
      </c>
      <c r="O31" s="57" t="str">
        <f t="shared" si="0"/>
        <v/>
      </c>
      <c r="P31" s="57" t="str">
        <f t="shared" si="4"/>
        <v/>
      </c>
      <c r="Q31" s="57" t="str">
        <f t="shared" si="5"/>
        <v/>
      </c>
      <c r="R31" s="56" t="str">
        <f>IF(K31="","",RTD("cqg.rtd", ,"ContractData",K31, "LastTradeToday",, "T"))</f>
        <v/>
      </c>
      <c r="S31" s="83" t="str">
        <f>IF(K31="","",IF(R31="","",RTD("cqg.rtd", ,"ContractData",K31, "TMLastTrade",, "T")))</f>
        <v/>
      </c>
      <c r="T31" s="58" t="str">
        <f>IF(K31="","",RTD("cqg.rtd", ,"ContractData",K31, "NetLastTradeToday",, "T"))</f>
        <v/>
      </c>
      <c r="U31" s="56" t="str">
        <f>IF(K31="","",RTD("cqg.rtd", ,"ContractData",K31, "Settlement",, "T"))</f>
        <v/>
      </c>
      <c r="V31" s="45" t="str">
        <f>IF(K31="","",RTD("cqg.rtd", ,"ContractData",K31, "MT_LastBidVolume",, "T"))</f>
        <v/>
      </c>
      <c r="W31" s="43" t="str">
        <f>IF(K31="","",RTD("cqg.rtd", ,"ContractData",K31, "Bid",, "T"))</f>
        <v/>
      </c>
      <c r="X31" s="43" t="str">
        <f>IF(K31="","",RTD("cqg.rtd", ,"ContractData",K31, "Ask",, "T"))</f>
        <v/>
      </c>
      <c r="Y31" s="45" t="str">
        <f>IF(K31="","",RTD("cqg.rtd", ,"ContractData",K31, "MT_LastAskVolume",, "T"))</f>
        <v/>
      </c>
      <c r="Z31" s="46" t="str">
        <f>IF(K31="","",RTD("cqg.rtd", ,"ContractData",K31, "T_CVol",, "T"))</f>
        <v/>
      </c>
      <c r="AA31" s="46" t="str">
        <f>IF(K31="","",RTD("cqg.rtd", ,"ContractData",K31, "Y_COI",, "T"))</f>
        <v/>
      </c>
      <c r="AB31" s="43" t="str">
        <f>IF(K31="","",IF(LEFT(K31,1)="F",L31*1,L31*RTD("cqg.rtd", ,"ContractData",K31, "DElta",, "T")))</f>
        <v/>
      </c>
      <c r="AC31" s="43" t="str">
        <f>IF(K31="","",RTD("cqg.rtd", ,"ContractData",K31, "GAmma",, "T"))</f>
        <v/>
      </c>
      <c r="AD31" s="43" t="str">
        <f>IF(K31="","",RTD("cqg.rtd", ,"ContractData",K31, "ImpliedVolatility",, "T"))</f>
        <v/>
      </c>
      <c r="AE31" s="43" t="str">
        <f>IF(K31="","",RTD("cqg.rtd", ,"ContractData",K31, "THeta",, "T"))</f>
        <v/>
      </c>
      <c r="AF31" s="43" t="str">
        <f>IF(K31="","",RTD("cqg.rtd", ,"ContractData",K31, "VEga",, "T"))</f>
        <v/>
      </c>
      <c r="AG31" s="43" t="str">
        <f ca="1">IF(K31="","",IF(LEFT(K31,1)="F",RTD("cqg.rtd", ,"ContractData", K31, "ExpirationDate",, "T")-TODAY(),RTD("cqg.rtd", ,"ContractData",K31, "OptionDaysToExp",, "T")))</f>
        <v/>
      </c>
    </row>
    <row r="32" spans="1:33" ht="17.25" customHeight="1" x14ac:dyDescent="0.3">
      <c r="A32" s="35" t="str">
        <f>IFERROR(LEFT(Main!B32,FIND(2,Main!B32)-1),"")</f>
        <v/>
      </c>
      <c r="B32" s="35">
        <f t="shared" si="8"/>
        <v>2.7000000000000017E-2</v>
      </c>
      <c r="C32" s="35">
        <f t="shared" si="6"/>
        <v>27</v>
      </c>
      <c r="D32" s="35" t="str">
        <f>Main!B32</f>
        <v>No Account name or FCM Account ID provided</v>
      </c>
      <c r="E32" s="35" t="str">
        <f>Main!C32</f>
        <v>No Account name or FCM Account ID provided</v>
      </c>
      <c r="F32" s="35" t="str">
        <f>Main!D32</f>
        <v>No Account name or FCM Account ID provided</v>
      </c>
      <c r="G32" s="35" t="str">
        <f>Main!E32</f>
        <v>No Account name or FCM Account ID provided</v>
      </c>
      <c r="H32" s="35" t="str">
        <f>Main!F32</f>
        <v>No Account name or FCM Account ID provided</v>
      </c>
      <c r="I32" s="35" t="str">
        <f>Main!G32</f>
        <v>No Account name or FCM Account ID provided</v>
      </c>
      <c r="J32" s="35" t="str">
        <f>Main!H32</f>
        <v>No Account name or FCM Account ID provided</v>
      </c>
      <c r="K32" s="91" t="str">
        <f t="shared" si="7"/>
        <v/>
      </c>
      <c r="L32" s="89" t="str">
        <f t="shared" si="1"/>
        <v/>
      </c>
      <c r="M32" s="56" t="str">
        <f t="shared" si="2"/>
        <v/>
      </c>
      <c r="N32" s="56" t="str">
        <f t="shared" si="3"/>
        <v/>
      </c>
      <c r="O32" s="57" t="str">
        <f t="shared" si="0"/>
        <v/>
      </c>
      <c r="P32" s="57" t="str">
        <f t="shared" si="4"/>
        <v/>
      </c>
      <c r="Q32" s="57" t="str">
        <f t="shared" si="5"/>
        <v/>
      </c>
      <c r="R32" s="56" t="str">
        <f>IF(K32="","",RTD("cqg.rtd", ,"ContractData",K32, "LastTradeToday",, "T"))</f>
        <v/>
      </c>
      <c r="S32" s="83" t="str">
        <f>IF(K32="","",IF(R32="","",RTD("cqg.rtd", ,"ContractData",K32, "TMLastTrade",, "T")))</f>
        <v/>
      </c>
      <c r="T32" s="58" t="str">
        <f>IF(K32="","",RTD("cqg.rtd", ,"ContractData",K32, "NetLastTradeToday",, "T"))</f>
        <v/>
      </c>
      <c r="U32" s="56" t="str">
        <f>IF(K32="","",RTD("cqg.rtd", ,"ContractData",K32, "Settlement",, "T"))</f>
        <v/>
      </c>
      <c r="V32" s="45" t="str">
        <f>IF(K32="","",RTD("cqg.rtd", ,"ContractData",K32, "MT_LastBidVolume",, "T"))</f>
        <v/>
      </c>
      <c r="W32" s="43" t="str">
        <f>IF(K32="","",RTD("cqg.rtd", ,"ContractData",K32, "Bid",, "T"))</f>
        <v/>
      </c>
      <c r="X32" s="43" t="str">
        <f>IF(K32="","",RTD("cqg.rtd", ,"ContractData",K32, "Ask",, "T"))</f>
        <v/>
      </c>
      <c r="Y32" s="45" t="str">
        <f>IF(K32="","",RTD("cqg.rtd", ,"ContractData",K32, "MT_LastAskVolume",, "T"))</f>
        <v/>
      </c>
      <c r="Z32" s="46" t="str">
        <f>IF(K32="","",RTD("cqg.rtd", ,"ContractData",K32, "T_CVol",, "T"))</f>
        <v/>
      </c>
      <c r="AA32" s="46" t="str">
        <f>IF(K32="","",RTD("cqg.rtd", ,"ContractData",K32, "Y_COI",, "T"))</f>
        <v/>
      </c>
      <c r="AB32" s="43" t="str">
        <f>IF(K32="","",IF(LEFT(K32,1)="F",L32*1,L32*RTD("cqg.rtd", ,"ContractData",K32, "DElta",, "T")))</f>
        <v/>
      </c>
      <c r="AC32" s="43" t="str">
        <f>IF(K32="","",RTD("cqg.rtd", ,"ContractData",K32, "GAmma",, "T"))</f>
        <v/>
      </c>
      <c r="AD32" s="43" t="str">
        <f>IF(K32="","",RTD("cqg.rtd", ,"ContractData",K32, "ImpliedVolatility",, "T"))</f>
        <v/>
      </c>
      <c r="AE32" s="43" t="str">
        <f>IF(K32="","",RTD("cqg.rtd", ,"ContractData",K32, "THeta",, "T"))</f>
        <v/>
      </c>
      <c r="AF32" s="43" t="str">
        <f>IF(K32="","",RTD("cqg.rtd", ,"ContractData",K32, "VEga",, "T"))</f>
        <v/>
      </c>
      <c r="AG32" s="43" t="str">
        <f ca="1">IF(K32="","",IF(LEFT(K32,1)="F",RTD("cqg.rtd", ,"ContractData", K32, "ExpirationDate",, "T")-TODAY(),RTD("cqg.rtd", ,"ContractData",K32, "OptionDaysToExp",, "T")))</f>
        <v/>
      </c>
    </row>
    <row r="33" spans="1:33" ht="17.25" customHeight="1" x14ac:dyDescent="0.3">
      <c r="A33" s="35" t="str">
        <f>IFERROR(LEFT(Main!B33,FIND(2,Main!B33)-1),"")</f>
        <v/>
      </c>
      <c r="B33" s="35">
        <f t="shared" si="8"/>
        <v>2.8000000000000018E-2</v>
      </c>
      <c r="C33" s="35">
        <f t="shared" si="6"/>
        <v>28</v>
      </c>
      <c r="D33" s="35" t="str">
        <f>Main!B33</f>
        <v>No Account name or FCM Account ID provided</v>
      </c>
      <c r="E33" s="35" t="str">
        <f>Main!C33</f>
        <v>No Account name or FCM Account ID provided</v>
      </c>
      <c r="F33" s="35" t="str">
        <f>Main!D33</f>
        <v>No Account name or FCM Account ID provided</v>
      </c>
      <c r="G33" s="35" t="str">
        <f>Main!E33</f>
        <v>No Account name or FCM Account ID provided</v>
      </c>
      <c r="H33" s="35" t="str">
        <f>Main!F33</f>
        <v>No Account name or FCM Account ID provided</v>
      </c>
      <c r="I33" s="35" t="str">
        <f>Main!G33</f>
        <v>No Account name or FCM Account ID provided</v>
      </c>
      <c r="J33" s="35" t="str">
        <f>Main!H33</f>
        <v>No Account name or FCM Account ID provided</v>
      </c>
      <c r="K33" s="91" t="str">
        <f t="shared" si="7"/>
        <v/>
      </c>
      <c r="L33" s="89" t="str">
        <f t="shared" si="1"/>
        <v/>
      </c>
      <c r="M33" s="56" t="str">
        <f t="shared" si="2"/>
        <v/>
      </c>
      <c r="N33" s="56" t="str">
        <f t="shared" si="3"/>
        <v/>
      </c>
      <c r="O33" s="57" t="str">
        <f t="shared" si="0"/>
        <v/>
      </c>
      <c r="P33" s="57" t="str">
        <f t="shared" si="4"/>
        <v/>
      </c>
      <c r="Q33" s="57" t="str">
        <f t="shared" si="5"/>
        <v/>
      </c>
      <c r="R33" s="56" t="str">
        <f>IF(K33="","",RTD("cqg.rtd", ,"ContractData",K33, "LastTradeToday",, "T"))</f>
        <v/>
      </c>
      <c r="S33" s="83" t="str">
        <f>IF(K33="","",IF(R33="","",RTD("cqg.rtd", ,"ContractData",K33, "TMLastTrade",, "T")))</f>
        <v/>
      </c>
      <c r="T33" s="58" t="str">
        <f>IF(K33="","",RTD("cqg.rtd", ,"ContractData",K33, "NetLastTradeToday",, "T"))</f>
        <v/>
      </c>
      <c r="U33" s="56" t="str">
        <f>IF(K33="","",RTD("cqg.rtd", ,"ContractData",K33, "Settlement",, "T"))</f>
        <v/>
      </c>
      <c r="V33" s="45" t="str">
        <f>IF(K33="","",RTD("cqg.rtd", ,"ContractData",K33, "MT_LastBidVolume",, "T"))</f>
        <v/>
      </c>
      <c r="W33" s="43" t="str">
        <f>IF(K33="","",RTD("cqg.rtd", ,"ContractData",K33, "Bid",, "T"))</f>
        <v/>
      </c>
      <c r="X33" s="43" t="str">
        <f>IF(K33="","",RTD("cqg.rtd", ,"ContractData",K33, "Ask",, "T"))</f>
        <v/>
      </c>
      <c r="Y33" s="45" t="str">
        <f>IF(K33="","",RTD("cqg.rtd", ,"ContractData",K33, "MT_LastAskVolume",, "T"))</f>
        <v/>
      </c>
      <c r="Z33" s="46" t="str">
        <f>IF(K33="","",RTD("cqg.rtd", ,"ContractData",K33, "T_CVol",, "T"))</f>
        <v/>
      </c>
      <c r="AA33" s="46" t="str">
        <f>IF(K33="","",RTD("cqg.rtd", ,"ContractData",K33, "Y_COI",, "T"))</f>
        <v/>
      </c>
      <c r="AB33" s="43" t="str">
        <f>IF(K33="","",IF(LEFT(K33,1)="F",L33*1,L33*RTD("cqg.rtd", ,"ContractData",K33, "DElta",, "T")))</f>
        <v/>
      </c>
      <c r="AC33" s="43" t="str">
        <f>IF(K33="","",RTD("cqg.rtd", ,"ContractData",K33, "GAmma",, "T"))</f>
        <v/>
      </c>
      <c r="AD33" s="43" t="str">
        <f>IF(K33="","",RTD("cqg.rtd", ,"ContractData",K33, "ImpliedVolatility",, "T"))</f>
        <v/>
      </c>
      <c r="AE33" s="43" t="str">
        <f>IF(K33="","",RTD("cqg.rtd", ,"ContractData",K33, "THeta",, "T"))</f>
        <v/>
      </c>
      <c r="AF33" s="43" t="str">
        <f>IF(K33="","",RTD("cqg.rtd", ,"ContractData",K33, "VEga",, "T"))</f>
        <v/>
      </c>
      <c r="AG33" s="43" t="str">
        <f ca="1">IF(K33="","",IF(LEFT(K33,1)="F",RTD("cqg.rtd", ,"ContractData", K33, "ExpirationDate",, "T")-TODAY(),RTD("cqg.rtd", ,"ContractData",K33, "OptionDaysToExp",, "T")))</f>
        <v/>
      </c>
    </row>
    <row r="34" spans="1:33" ht="17.25" customHeight="1" x14ac:dyDescent="0.3">
      <c r="A34" s="35" t="str">
        <f>IFERROR(LEFT(Main!B34,FIND(2,Main!B34)-1),"")</f>
        <v/>
      </c>
      <c r="B34" s="35">
        <f t="shared" si="8"/>
        <v>2.9000000000000019E-2</v>
      </c>
      <c r="C34" s="35">
        <f t="shared" si="6"/>
        <v>29</v>
      </c>
      <c r="D34" s="35" t="str">
        <f>Main!B34</f>
        <v>No Account name or FCM Account ID provided</v>
      </c>
      <c r="E34" s="35" t="str">
        <f>Main!C34</f>
        <v>No Account name or FCM Account ID provided</v>
      </c>
      <c r="F34" s="35" t="str">
        <f>Main!D34</f>
        <v>No Account name or FCM Account ID provided</v>
      </c>
      <c r="G34" s="35" t="str">
        <f>Main!E34</f>
        <v>No Account name or FCM Account ID provided</v>
      </c>
      <c r="H34" s="35" t="str">
        <f>Main!F34</f>
        <v>No Account name or FCM Account ID provided</v>
      </c>
      <c r="I34" s="35" t="str">
        <f>Main!G34</f>
        <v>No Account name or FCM Account ID provided</v>
      </c>
      <c r="J34" s="35" t="str">
        <f>Main!H34</f>
        <v>No Account name or FCM Account ID provided</v>
      </c>
      <c r="K34" s="91" t="str">
        <f t="shared" si="7"/>
        <v/>
      </c>
      <c r="L34" s="89" t="str">
        <f t="shared" si="1"/>
        <v/>
      </c>
      <c r="M34" s="56" t="str">
        <f t="shared" si="2"/>
        <v/>
      </c>
      <c r="N34" s="56" t="str">
        <f t="shared" si="3"/>
        <v/>
      </c>
      <c r="O34" s="57" t="str">
        <f t="shared" si="0"/>
        <v/>
      </c>
      <c r="P34" s="57" t="str">
        <f t="shared" si="4"/>
        <v/>
      </c>
      <c r="Q34" s="57" t="str">
        <f t="shared" si="5"/>
        <v/>
      </c>
      <c r="R34" s="56" t="str">
        <f>IF(K34="","",RTD("cqg.rtd", ,"ContractData",K34, "LastTradeToday",, "T"))</f>
        <v/>
      </c>
      <c r="S34" s="83" t="str">
        <f>IF(K34="","",IF(R34="","",RTD("cqg.rtd", ,"ContractData",K34, "TMLastTrade",, "T")))</f>
        <v/>
      </c>
      <c r="T34" s="58" t="str">
        <f>IF(K34="","",RTD("cqg.rtd", ,"ContractData",K34, "NetLastTradeToday",, "T"))</f>
        <v/>
      </c>
      <c r="U34" s="56" t="str">
        <f>IF(K34="","",RTD("cqg.rtd", ,"ContractData",K34, "Settlement",, "T"))</f>
        <v/>
      </c>
      <c r="V34" s="45" t="str">
        <f>IF(K34="","",RTD("cqg.rtd", ,"ContractData",K34, "MT_LastBidVolume",, "T"))</f>
        <v/>
      </c>
      <c r="W34" s="43" t="str">
        <f>IF(K34="","",RTD("cqg.rtd", ,"ContractData",K34, "Bid",, "T"))</f>
        <v/>
      </c>
      <c r="X34" s="43" t="str">
        <f>IF(K34="","",RTD("cqg.rtd", ,"ContractData",K34, "Ask",, "T"))</f>
        <v/>
      </c>
      <c r="Y34" s="45" t="str">
        <f>IF(K34="","",RTD("cqg.rtd", ,"ContractData",K34, "MT_LastAskVolume",, "T"))</f>
        <v/>
      </c>
      <c r="Z34" s="46" t="str">
        <f>IF(K34="","",RTD("cqg.rtd", ,"ContractData",K34, "T_CVol",, "T"))</f>
        <v/>
      </c>
      <c r="AA34" s="46" t="str">
        <f>IF(K34="","",RTD("cqg.rtd", ,"ContractData",K34, "Y_COI",, "T"))</f>
        <v/>
      </c>
      <c r="AB34" s="43" t="str">
        <f>IF(K34="","",IF(LEFT(K34,1)="F",L34*1,L34*RTD("cqg.rtd", ,"ContractData",K34, "DElta",, "T")))</f>
        <v/>
      </c>
      <c r="AC34" s="43" t="str">
        <f>IF(K34="","",RTD("cqg.rtd", ,"ContractData",K34, "GAmma",, "T"))</f>
        <v/>
      </c>
      <c r="AD34" s="43" t="str">
        <f>IF(K34="","",RTD("cqg.rtd", ,"ContractData",K34, "ImpliedVolatility",, "T"))</f>
        <v/>
      </c>
      <c r="AE34" s="43" t="str">
        <f>IF(K34="","",RTD("cqg.rtd", ,"ContractData",K34, "THeta",, "T"))</f>
        <v/>
      </c>
      <c r="AF34" s="43" t="str">
        <f>IF(K34="","",RTD("cqg.rtd", ,"ContractData",K34, "VEga",, "T"))</f>
        <v/>
      </c>
      <c r="AG34" s="43" t="str">
        <f ca="1">IF(K34="","",IF(LEFT(K34,1)="F",RTD("cqg.rtd", ,"ContractData", K34, "ExpirationDate",, "T")-TODAY(),RTD("cqg.rtd", ,"ContractData",K34, "OptionDaysToExp",, "T")))</f>
        <v/>
      </c>
    </row>
    <row r="35" spans="1:33" ht="17.25" customHeight="1" x14ac:dyDescent="0.3">
      <c r="A35" s="35" t="str">
        <f>IFERROR(LEFT(Main!B35,FIND(2,Main!B35)-1),"")</f>
        <v/>
      </c>
      <c r="B35" s="35">
        <f t="shared" si="8"/>
        <v>3.000000000000002E-2</v>
      </c>
      <c r="C35" s="35">
        <f t="shared" si="6"/>
        <v>30</v>
      </c>
      <c r="D35" s="35" t="str">
        <f>Main!B35</f>
        <v>No Account name or FCM Account ID provided</v>
      </c>
      <c r="E35" s="35" t="str">
        <f>Main!C35</f>
        <v>No Account name or FCM Account ID provided</v>
      </c>
      <c r="F35" s="35" t="str">
        <f>Main!D35</f>
        <v>No Account name or FCM Account ID provided</v>
      </c>
      <c r="G35" s="35" t="str">
        <f>Main!E35</f>
        <v>No Account name or FCM Account ID provided</v>
      </c>
      <c r="H35" s="35" t="str">
        <f>Main!F35</f>
        <v>No Account name or FCM Account ID provided</v>
      </c>
      <c r="I35" s="35" t="str">
        <f>Main!G35</f>
        <v>No Account name or FCM Account ID provided</v>
      </c>
      <c r="J35" s="35" t="str">
        <f>Main!H35</f>
        <v>No Account name or FCM Account ID provided</v>
      </c>
      <c r="K35" s="91" t="str">
        <f t="shared" si="7"/>
        <v/>
      </c>
      <c r="L35" s="89" t="str">
        <f t="shared" si="1"/>
        <v/>
      </c>
      <c r="M35" s="56" t="str">
        <f t="shared" si="2"/>
        <v/>
      </c>
      <c r="N35" s="56" t="str">
        <f t="shared" si="3"/>
        <v/>
      </c>
      <c r="O35" s="57" t="str">
        <f t="shared" si="0"/>
        <v/>
      </c>
      <c r="P35" s="57" t="str">
        <f t="shared" si="4"/>
        <v/>
      </c>
      <c r="Q35" s="57" t="str">
        <f t="shared" si="5"/>
        <v/>
      </c>
      <c r="R35" s="56" t="str">
        <f>IF(K35="","",RTD("cqg.rtd", ,"ContractData",K35, "LastTradeToday",, "T"))</f>
        <v/>
      </c>
      <c r="S35" s="83" t="str">
        <f>IF(K35="","",IF(R35="","",RTD("cqg.rtd", ,"ContractData",K35, "TMLastTrade",, "T")))</f>
        <v/>
      </c>
      <c r="T35" s="58" t="str">
        <f>IF(K35="","",RTD("cqg.rtd", ,"ContractData",K35, "NetLastTradeToday",, "T"))</f>
        <v/>
      </c>
      <c r="U35" s="56" t="str">
        <f>IF(K35="","",RTD("cqg.rtd", ,"ContractData",K35, "Settlement",, "T"))</f>
        <v/>
      </c>
      <c r="V35" s="45" t="str">
        <f>IF(K35="","",RTD("cqg.rtd", ,"ContractData",K35, "MT_LastBidVolume",, "T"))</f>
        <v/>
      </c>
      <c r="W35" s="43" t="str">
        <f>IF(K35="","",RTD("cqg.rtd", ,"ContractData",K35, "Bid",, "T"))</f>
        <v/>
      </c>
      <c r="X35" s="43" t="str">
        <f>IF(K35="","",RTD("cqg.rtd", ,"ContractData",K35, "Ask",, "T"))</f>
        <v/>
      </c>
      <c r="Y35" s="45" t="str">
        <f>IF(K35="","",RTD("cqg.rtd", ,"ContractData",K35, "MT_LastAskVolume",, "T"))</f>
        <v/>
      </c>
      <c r="Z35" s="46" t="str">
        <f>IF(K35="","",RTD("cqg.rtd", ,"ContractData",K35, "T_CVol",, "T"))</f>
        <v/>
      </c>
      <c r="AA35" s="46" t="str">
        <f>IF(K35="","",RTD("cqg.rtd", ,"ContractData",K35, "Y_COI",, "T"))</f>
        <v/>
      </c>
      <c r="AB35" s="43" t="str">
        <f>IF(K35="","",IF(LEFT(K35,1)="F",L35*1,L35*RTD("cqg.rtd", ,"ContractData",K35, "DElta",, "T")))</f>
        <v/>
      </c>
      <c r="AC35" s="43" t="str">
        <f>IF(K35="","",RTD("cqg.rtd", ,"ContractData",K35, "GAmma",, "T"))</f>
        <v/>
      </c>
      <c r="AD35" s="43" t="str">
        <f>IF(K35="","",RTD("cqg.rtd", ,"ContractData",K35, "ImpliedVolatility",, "T"))</f>
        <v/>
      </c>
      <c r="AE35" s="43" t="str">
        <f>IF(K35="","",RTD("cqg.rtd", ,"ContractData",K35, "THeta",, "T"))</f>
        <v/>
      </c>
      <c r="AF35" s="43" t="str">
        <f>IF(K35="","",RTD("cqg.rtd", ,"ContractData",K35, "VEga",, "T"))</f>
        <v/>
      </c>
      <c r="AG35" s="43" t="str">
        <f ca="1">IF(K35="","",IF(LEFT(K35,1)="F",RTD("cqg.rtd", ,"ContractData", K35, "ExpirationDate",, "T")-TODAY(),RTD("cqg.rtd", ,"ContractData",K35, "OptionDaysToExp",, "T")))</f>
        <v/>
      </c>
    </row>
    <row r="36" spans="1:33" ht="17.25" customHeight="1" x14ac:dyDescent="0.3">
      <c r="A36" s="35" t="str">
        <f>IFERROR(LEFT(Main!B36,FIND(2,Main!B36)-1),"")</f>
        <v/>
      </c>
      <c r="B36" s="35">
        <f t="shared" si="8"/>
        <v>3.1000000000000021E-2</v>
      </c>
      <c r="C36" s="35">
        <f t="shared" si="6"/>
        <v>31</v>
      </c>
      <c r="D36" s="35" t="str">
        <f>Main!B36</f>
        <v>No Account name or FCM Account ID provided</v>
      </c>
      <c r="E36" s="35" t="str">
        <f>Main!C36</f>
        <v>No Account name or FCM Account ID provided</v>
      </c>
      <c r="F36" s="35" t="str">
        <f>Main!D36</f>
        <v>No Account name or FCM Account ID provided</v>
      </c>
      <c r="G36" s="35" t="str">
        <f>Main!E36</f>
        <v>No Account name or FCM Account ID provided</v>
      </c>
      <c r="H36" s="35" t="str">
        <f>Main!F36</f>
        <v>No Account name or FCM Account ID provided</v>
      </c>
      <c r="I36" s="35" t="str">
        <f>Main!G36</f>
        <v>No Account name or FCM Account ID provided</v>
      </c>
      <c r="J36" s="35" t="str">
        <f>Main!H36</f>
        <v>No Account name or FCM Account ID provided</v>
      </c>
      <c r="K36" s="91" t="str">
        <f t="shared" si="7"/>
        <v/>
      </c>
      <c r="L36" s="89" t="str">
        <f t="shared" si="1"/>
        <v/>
      </c>
      <c r="M36" s="56" t="str">
        <f t="shared" si="2"/>
        <v/>
      </c>
      <c r="N36" s="56" t="str">
        <f t="shared" si="3"/>
        <v/>
      </c>
      <c r="O36" s="57" t="str">
        <f t="shared" si="0"/>
        <v/>
      </c>
      <c r="P36" s="57" t="str">
        <f t="shared" si="4"/>
        <v/>
      </c>
      <c r="Q36" s="57" t="str">
        <f t="shared" si="5"/>
        <v/>
      </c>
      <c r="R36" s="56" t="str">
        <f>IF(K36="","",RTD("cqg.rtd", ,"ContractData",K36, "LastTradeToday",, "T"))</f>
        <v/>
      </c>
      <c r="S36" s="83" t="str">
        <f>IF(K36="","",IF(R36="","",RTD("cqg.rtd", ,"ContractData",K36, "TMLastTrade",, "T")))</f>
        <v/>
      </c>
      <c r="T36" s="58" t="str">
        <f>IF(K36="","",RTD("cqg.rtd", ,"ContractData",K36, "NetLastTradeToday",, "T"))</f>
        <v/>
      </c>
      <c r="U36" s="56" t="str">
        <f>IF(K36="","",RTD("cqg.rtd", ,"ContractData",K36, "Settlement",, "T"))</f>
        <v/>
      </c>
      <c r="V36" s="45" t="str">
        <f>IF(K36="","",RTD("cqg.rtd", ,"ContractData",K36, "MT_LastBidVolume",, "T"))</f>
        <v/>
      </c>
      <c r="W36" s="43" t="str">
        <f>IF(K36="","",RTD("cqg.rtd", ,"ContractData",K36, "Bid",, "T"))</f>
        <v/>
      </c>
      <c r="X36" s="43" t="str">
        <f>IF(K36="","",RTD("cqg.rtd", ,"ContractData",K36, "Ask",, "T"))</f>
        <v/>
      </c>
      <c r="Y36" s="45" t="str">
        <f>IF(K36="","",RTD("cqg.rtd", ,"ContractData",K36, "MT_LastAskVolume",, "T"))</f>
        <v/>
      </c>
      <c r="Z36" s="46" t="str">
        <f>IF(K36="","",RTD("cqg.rtd", ,"ContractData",K36, "T_CVol",, "T"))</f>
        <v/>
      </c>
      <c r="AA36" s="46" t="str">
        <f>IF(K36="","",RTD("cqg.rtd", ,"ContractData",K36, "Y_COI",, "T"))</f>
        <v/>
      </c>
      <c r="AB36" s="43" t="str">
        <f>IF(K36="","",IF(LEFT(K36,1)="F",L36*1,L36*RTD("cqg.rtd", ,"ContractData",K36, "DElta",, "T")))</f>
        <v/>
      </c>
      <c r="AC36" s="43" t="str">
        <f>IF(K36="","",RTD("cqg.rtd", ,"ContractData",K36, "GAmma",, "T"))</f>
        <v/>
      </c>
      <c r="AD36" s="43" t="str">
        <f>IF(K36="","",RTD("cqg.rtd", ,"ContractData",K36, "ImpliedVolatility",, "T"))</f>
        <v/>
      </c>
      <c r="AE36" s="43" t="str">
        <f>IF(K36="","",RTD("cqg.rtd", ,"ContractData",K36, "THeta",, "T"))</f>
        <v/>
      </c>
      <c r="AF36" s="43" t="str">
        <f>IF(K36="","",RTD("cqg.rtd", ,"ContractData",K36, "VEga",, "T"))</f>
        <v/>
      </c>
      <c r="AG36" s="43" t="str">
        <f ca="1">IF(K36="","",IF(LEFT(K36,1)="F",RTD("cqg.rtd", ,"ContractData", K36, "ExpirationDate",, "T")-TODAY(),RTD("cqg.rtd", ,"ContractData",K36, "OptionDaysToExp",, "T")))</f>
        <v/>
      </c>
    </row>
    <row r="37" spans="1:33" ht="17.25" customHeight="1" x14ac:dyDescent="0.3">
      <c r="A37" s="35" t="str">
        <f>IFERROR(LEFT(Main!B37,FIND(2,Main!B37)-1),"")</f>
        <v/>
      </c>
      <c r="B37" s="35">
        <f t="shared" si="8"/>
        <v>3.2000000000000021E-2</v>
      </c>
      <c r="C37" s="35">
        <f t="shared" si="6"/>
        <v>32</v>
      </c>
      <c r="D37" s="35" t="str">
        <f>Main!B37</f>
        <v>No Account name or FCM Account ID provided</v>
      </c>
      <c r="E37" s="35" t="str">
        <f>Main!C37</f>
        <v>No Account name or FCM Account ID provided</v>
      </c>
      <c r="F37" s="35" t="str">
        <f>Main!D37</f>
        <v>No Account name or FCM Account ID provided</v>
      </c>
      <c r="G37" s="35" t="str">
        <f>Main!E37</f>
        <v>No Account name or FCM Account ID provided</v>
      </c>
      <c r="H37" s="35" t="str">
        <f>Main!F37</f>
        <v>No Account name or FCM Account ID provided</v>
      </c>
      <c r="I37" s="35" t="str">
        <f>Main!G37</f>
        <v>No Account name or FCM Account ID provided</v>
      </c>
      <c r="J37" s="35" t="str">
        <f>Main!H37</f>
        <v>No Account name or FCM Account ID provided</v>
      </c>
      <c r="K37" s="91" t="str">
        <f t="shared" si="7"/>
        <v/>
      </c>
      <c r="L37" s="89" t="str">
        <f t="shared" si="1"/>
        <v/>
      </c>
      <c r="M37" s="56" t="str">
        <f t="shared" si="2"/>
        <v/>
      </c>
      <c r="N37" s="56" t="str">
        <f t="shared" si="3"/>
        <v/>
      </c>
      <c r="O37" s="57" t="str">
        <f t="shared" si="0"/>
        <v/>
      </c>
      <c r="P37" s="57" t="str">
        <f t="shared" si="4"/>
        <v/>
      </c>
      <c r="Q37" s="57" t="str">
        <f t="shared" si="5"/>
        <v/>
      </c>
      <c r="R37" s="56" t="str">
        <f>IF(K37="","",RTD("cqg.rtd", ,"ContractData",K37, "LastTradeToday",, "T"))</f>
        <v/>
      </c>
      <c r="S37" s="83" t="str">
        <f>IF(K37="","",IF(R37="","",RTD("cqg.rtd", ,"ContractData",K37, "TMLastTrade",, "T")))</f>
        <v/>
      </c>
      <c r="T37" s="58" t="str">
        <f>IF(K37="","",RTD("cqg.rtd", ,"ContractData",K37, "NetLastTradeToday",, "T"))</f>
        <v/>
      </c>
      <c r="U37" s="56" t="str">
        <f>IF(K37="","",RTD("cqg.rtd", ,"ContractData",K37, "Settlement",, "T"))</f>
        <v/>
      </c>
      <c r="V37" s="45" t="str">
        <f>IF(K37="","",RTD("cqg.rtd", ,"ContractData",K37, "MT_LastBidVolume",, "T"))</f>
        <v/>
      </c>
      <c r="W37" s="43" t="str">
        <f>IF(K37="","",RTD("cqg.rtd", ,"ContractData",K37, "Bid",, "T"))</f>
        <v/>
      </c>
      <c r="X37" s="43" t="str">
        <f>IF(K37="","",RTD("cqg.rtd", ,"ContractData",K37, "Ask",, "T"))</f>
        <v/>
      </c>
      <c r="Y37" s="45" t="str">
        <f>IF(K37="","",RTD("cqg.rtd", ,"ContractData",K37, "MT_LastAskVolume",, "T"))</f>
        <v/>
      </c>
      <c r="Z37" s="46" t="str">
        <f>IF(K37="","",RTD("cqg.rtd", ,"ContractData",K37, "T_CVol",, "T"))</f>
        <v/>
      </c>
      <c r="AA37" s="46" t="str">
        <f>IF(K37="","",RTD("cqg.rtd", ,"ContractData",K37, "Y_COI",, "T"))</f>
        <v/>
      </c>
      <c r="AB37" s="43" t="str">
        <f>IF(K37="","",IF(LEFT(K37,1)="F",L37*1,L37*RTD("cqg.rtd", ,"ContractData",K37, "DElta",, "T")))</f>
        <v/>
      </c>
      <c r="AC37" s="43" t="str">
        <f>IF(K37="","",RTD("cqg.rtd", ,"ContractData",K37, "GAmma",, "T"))</f>
        <v/>
      </c>
      <c r="AD37" s="43" t="str">
        <f>IF(K37="","",RTD("cqg.rtd", ,"ContractData",K37, "ImpliedVolatility",, "T"))</f>
        <v/>
      </c>
      <c r="AE37" s="43" t="str">
        <f>IF(K37="","",RTD("cqg.rtd", ,"ContractData",K37, "THeta",, "T"))</f>
        <v/>
      </c>
      <c r="AF37" s="43" t="str">
        <f>IF(K37="","",RTD("cqg.rtd", ,"ContractData",K37, "VEga",, "T"))</f>
        <v/>
      </c>
      <c r="AG37" s="43" t="str">
        <f ca="1">IF(K37="","",IF(LEFT(K37,1)="F",RTD("cqg.rtd", ,"ContractData", K37, "ExpirationDate",, "T")-TODAY(),RTD("cqg.rtd", ,"ContractData",K37, "OptionDaysToExp",, "T")))</f>
        <v/>
      </c>
    </row>
    <row r="38" spans="1:33" ht="17.25" customHeight="1" x14ac:dyDescent="0.3">
      <c r="A38" s="35" t="str">
        <f>IFERROR(LEFT(Main!B38,FIND(2,Main!B38)-1),"")</f>
        <v/>
      </c>
      <c r="B38" s="35">
        <f t="shared" si="8"/>
        <v>3.3000000000000022E-2</v>
      </c>
      <c r="C38" s="35">
        <f t="shared" si="6"/>
        <v>33</v>
      </c>
      <c r="D38" s="35" t="str">
        <f>Main!B38</f>
        <v>No Account name or FCM Account ID provided</v>
      </c>
      <c r="E38" s="35" t="str">
        <f>Main!C38</f>
        <v>No Account name or FCM Account ID provided</v>
      </c>
      <c r="F38" s="35" t="str">
        <f>Main!D38</f>
        <v>No Account name or FCM Account ID provided</v>
      </c>
      <c r="G38" s="35" t="str">
        <f>Main!E38</f>
        <v>No Account name or FCM Account ID provided</v>
      </c>
      <c r="H38" s="35" t="str">
        <f>Main!F38</f>
        <v>No Account name or FCM Account ID provided</v>
      </c>
      <c r="I38" s="35" t="str">
        <f>Main!G38</f>
        <v>No Account name or FCM Account ID provided</v>
      </c>
      <c r="J38" s="35" t="str">
        <f>Main!H38</f>
        <v>No Account name or FCM Account ID provided</v>
      </c>
      <c r="K38" s="91" t="str">
        <f t="shared" si="7"/>
        <v/>
      </c>
      <c r="L38" s="89" t="str">
        <f t="shared" si="1"/>
        <v/>
      </c>
      <c r="M38" s="56" t="str">
        <f t="shared" si="2"/>
        <v/>
      </c>
      <c r="N38" s="56" t="str">
        <f t="shared" si="3"/>
        <v/>
      </c>
      <c r="O38" s="57" t="str">
        <f t="shared" si="0"/>
        <v/>
      </c>
      <c r="P38" s="57" t="str">
        <f t="shared" si="4"/>
        <v/>
      </c>
      <c r="Q38" s="57" t="str">
        <f t="shared" si="5"/>
        <v/>
      </c>
      <c r="R38" s="56" t="str">
        <f>IF(K38="","",RTD("cqg.rtd", ,"ContractData",K38, "LastTradeToday",, "T"))</f>
        <v/>
      </c>
      <c r="S38" s="83" t="str">
        <f>IF(K38="","",IF(R38="","",RTD("cqg.rtd", ,"ContractData",K38, "TMLastTrade",, "T")))</f>
        <v/>
      </c>
      <c r="T38" s="58" t="str">
        <f>IF(K38="","",RTD("cqg.rtd", ,"ContractData",K38, "NetLastTradeToday",, "T"))</f>
        <v/>
      </c>
      <c r="U38" s="56" t="str">
        <f>IF(K38="","",RTD("cqg.rtd", ,"ContractData",K38, "Settlement",, "T"))</f>
        <v/>
      </c>
      <c r="V38" s="45" t="str">
        <f>IF(K38="","",RTD("cqg.rtd", ,"ContractData",K38, "MT_LastBidVolume",, "T"))</f>
        <v/>
      </c>
      <c r="W38" s="43" t="str">
        <f>IF(K38="","",RTD("cqg.rtd", ,"ContractData",K38, "Bid",, "T"))</f>
        <v/>
      </c>
      <c r="X38" s="43" t="str">
        <f>IF(K38="","",RTD("cqg.rtd", ,"ContractData",K38, "Ask",, "T"))</f>
        <v/>
      </c>
      <c r="Y38" s="45" t="str">
        <f>IF(K38="","",RTD("cqg.rtd", ,"ContractData",K38, "MT_LastAskVolume",, "T"))</f>
        <v/>
      </c>
      <c r="Z38" s="46" t="str">
        <f>IF(K38="","",RTD("cqg.rtd", ,"ContractData",K38, "T_CVol",, "T"))</f>
        <v/>
      </c>
      <c r="AA38" s="46" t="str">
        <f>IF(K38="","",RTD("cqg.rtd", ,"ContractData",K38, "Y_COI",, "T"))</f>
        <v/>
      </c>
      <c r="AB38" s="43" t="str">
        <f>IF(K38="","",IF(LEFT(K38,1)="F",L38*1,L38*RTD("cqg.rtd", ,"ContractData",K38, "DElta",, "T")))</f>
        <v/>
      </c>
      <c r="AC38" s="43" t="str">
        <f>IF(K38="","",RTD("cqg.rtd", ,"ContractData",K38, "GAmma",, "T"))</f>
        <v/>
      </c>
      <c r="AD38" s="43" t="str">
        <f>IF(K38="","",RTD("cqg.rtd", ,"ContractData",K38, "ImpliedVolatility",, "T"))</f>
        <v/>
      </c>
      <c r="AE38" s="43" t="str">
        <f>IF(K38="","",RTD("cqg.rtd", ,"ContractData",K38, "THeta",, "T"))</f>
        <v/>
      </c>
      <c r="AF38" s="43" t="str">
        <f>IF(K38="","",RTD("cqg.rtd", ,"ContractData",K38, "VEga",, "T"))</f>
        <v/>
      </c>
      <c r="AG38" s="43" t="str">
        <f ca="1">IF(K38="","",IF(LEFT(K38,1)="F",RTD("cqg.rtd", ,"ContractData", K38, "ExpirationDate",, "T")-TODAY(),RTD("cqg.rtd", ,"ContractData",K38, "OptionDaysToExp",, "T")))</f>
        <v/>
      </c>
    </row>
    <row r="39" spans="1:33" ht="17.25" customHeight="1" x14ac:dyDescent="0.3">
      <c r="A39" s="35" t="str">
        <f>IFERROR(LEFT(Main!B39,FIND(2,Main!B39)-1),"")</f>
        <v/>
      </c>
      <c r="B39" s="35">
        <f t="shared" si="8"/>
        <v>3.4000000000000023E-2</v>
      </c>
      <c r="C39" s="35">
        <f t="shared" si="6"/>
        <v>34</v>
      </c>
      <c r="D39" s="35" t="str">
        <f>Main!B39</f>
        <v>No Account name or FCM Account ID provided</v>
      </c>
      <c r="E39" s="35" t="str">
        <f>Main!C39</f>
        <v>No Account name or FCM Account ID provided</v>
      </c>
      <c r="F39" s="35" t="str">
        <f>Main!D39</f>
        <v>No Account name or FCM Account ID provided</v>
      </c>
      <c r="G39" s="35" t="str">
        <f>Main!E39</f>
        <v>No Account name or FCM Account ID provided</v>
      </c>
      <c r="H39" s="35" t="str">
        <f>Main!F39</f>
        <v>No Account name or FCM Account ID provided</v>
      </c>
      <c r="I39" s="35" t="str">
        <f>Main!G39</f>
        <v>No Account name or FCM Account ID provided</v>
      </c>
      <c r="J39" s="35" t="str">
        <f>Main!H39</f>
        <v>No Account name or FCM Account ID provided</v>
      </c>
      <c r="K39" s="91" t="str">
        <f t="shared" si="7"/>
        <v/>
      </c>
      <c r="L39" s="89" t="str">
        <f t="shared" si="1"/>
        <v/>
      </c>
      <c r="M39" s="56" t="str">
        <f t="shared" si="2"/>
        <v/>
      </c>
      <c r="N39" s="56" t="str">
        <f t="shared" si="3"/>
        <v/>
      </c>
      <c r="O39" s="57" t="str">
        <f t="shared" si="0"/>
        <v/>
      </c>
      <c r="P39" s="57" t="str">
        <f t="shared" si="4"/>
        <v/>
      </c>
      <c r="Q39" s="57" t="str">
        <f t="shared" si="5"/>
        <v/>
      </c>
      <c r="R39" s="56" t="str">
        <f>IF(K39="","",RTD("cqg.rtd", ,"ContractData",K39, "LastTradeToday",, "T"))</f>
        <v/>
      </c>
      <c r="S39" s="83" t="str">
        <f>IF(K39="","",IF(R39="","",RTD("cqg.rtd", ,"ContractData",K39, "TMLastTrade",, "T")))</f>
        <v/>
      </c>
      <c r="T39" s="58" t="str">
        <f>IF(K39="","",RTD("cqg.rtd", ,"ContractData",K39, "NetLastTradeToday",, "T"))</f>
        <v/>
      </c>
      <c r="U39" s="56" t="str">
        <f>IF(K39="","",RTD("cqg.rtd", ,"ContractData",K39, "Settlement",, "T"))</f>
        <v/>
      </c>
      <c r="V39" s="45" t="str">
        <f>IF(K39="","",RTD("cqg.rtd", ,"ContractData",K39, "MT_LastBidVolume",, "T"))</f>
        <v/>
      </c>
      <c r="W39" s="43" t="str">
        <f>IF(K39="","",RTD("cqg.rtd", ,"ContractData",K39, "Bid",, "T"))</f>
        <v/>
      </c>
      <c r="X39" s="43" t="str">
        <f>IF(K39="","",RTD("cqg.rtd", ,"ContractData",K39, "Ask",, "T"))</f>
        <v/>
      </c>
      <c r="Y39" s="45" t="str">
        <f>IF(K39="","",RTD("cqg.rtd", ,"ContractData",K39, "MT_LastAskVolume",, "T"))</f>
        <v/>
      </c>
      <c r="Z39" s="46" t="str">
        <f>IF(K39="","",RTD("cqg.rtd", ,"ContractData",K39, "T_CVol",, "T"))</f>
        <v/>
      </c>
      <c r="AA39" s="46" t="str">
        <f>IF(K39="","",RTD("cqg.rtd", ,"ContractData",K39, "Y_COI",, "T"))</f>
        <v/>
      </c>
      <c r="AB39" s="43" t="str">
        <f>IF(K39="","",IF(LEFT(K39,1)="F",L39*1,L39*RTD("cqg.rtd", ,"ContractData",K39, "DElta",, "T")))</f>
        <v/>
      </c>
      <c r="AC39" s="43" t="str">
        <f>IF(K39="","",RTD("cqg.rtd", ,"ContractData",K39, "GAmma",, "T"))</f>
        <v/>
      </c>
      <c r="AD39" s="43" t="str">
        <f>IF(K39="","",RTD("cqg.rtd", ,"ContractData",K39, "ImpliedVolatility",, "T"))</f>
        <v/>
      </c>
      <c r="AE39" s="43" t="str">
        <f>IF(K39="","",RTD("cqg.rtd", ,"ContractData",K39, "THeta",, "T"))</f>
        <v/>
      </c>
      <c r="AF39" s="43" t="str">
        <f>IF(K39="","",RTD("cqg.rtd", ,"ContractData",K39, "VEga",, "T"))</f>
        <v/>
      </c>
      <c r="AG39" s="43" t="str">
        <f ca="1">IF(K39="","",IF(LEFT(K39,1)="F",RTD("cqg.rtd", ,"ContractData", K39, "ExpirationDate",, "T")-TODAY(),RTD("cqg.rtd", ,"ContractData",K39, "OptionDaysToExp",, "T")))</f>
        <v/>
      </c>
    </row>
    <row r="40" spans="1:33" ht="17.25" customHeight="1" x14ac:dyDescent="0.3">
      <c r="A40" s="35" t="str">
        <f>IFERROR(LEFT(Main!B40,FIND(2,Main!B40)-1),"")</f>
        <v/>
      </c>
      <c r="B40" s="35">
        <f t="shared" si="8"/>
        <v>3.5000000000000024E-2</v>
      </c>
      <c r="C40" s="35">
        <f t="shared" si="6"/>
        <v>35</v>
      </c>
      <c r="D40" s="35" t="str">
        <f>Main!B40</f>
        <v>No Account name or FCM Account ID provided</v>
      </c>
      <c r="E40" s="35" t="str">
        <f>Main!C40</f>
        <v>No Account name or FCM Account ID provided</v>
      </c>
      <c r="F40" s="35" t="str">
        <f>Main!D40</f>
        <v>No Account name or FCM Account ID provided</v>
      </c>
      <c r="G40" s="35" t="str">
        <f>Main!E40</f>
        <v>No Account name or FCM Account ID provided</v>
      </c>
      <c r="H40" s="35" t="str">
        <f>Main!F40</f>
        <v>No Account name or FCM Account ID provided</v>
      </c>
      <c r="I40" s="35" t="str">
        <f>Main!G40</f>
        <v>No Account name or FCM Account ID provided</v>
      </c>
      <c r="J40" s="35" t="str">
        <f>Main!H40</f>
        <v>No Account name or FCM Account ID provided</v>
      </c>
      <c r="K40" s="91" t="str">
        <f t="shared" si="7"/>
        <v/>
      </c>
      <c r="L40" s="89" t="str">
        <f t="shared" si="1"/>
        <v/>
      </c>
      <c r="M40" s="56" t="str">
        <f t="shared" si="2"/>
        <v/>
      </c>
      <c r="N40" s="56" t="str">
        <f t="shared" si="3"/>
        <v/>
      </c>
      <c r="O40" s="57" t="str">
        <f t="shared" si="0"/>
        <v/>
      </c>
      <c r="P40" s="57" t="str">
        <f t="shared" si="4"/>
        <v/>
      </c>
      <c r="Q40" s="57" t="str">
        <f t="shared" si="5"/>
        <v/>
      </c>
      <c r="R40" s="56" t="str">
        <f>IF(K40="","",RTD("cqg.rtd", ,"ContractData",K40, "LastTradeToday",, "T"))</f>
        <v/>
      </c>
      <c r="S40" s="83" t="str">
        <f>IF(K40="","",IF(R40="","",RTD("cqg.rtd", ,"ContractData",K40, "TMLastTrade",, "T")))</f>
        <v/>
      </c>
      <c r="T40" s="58" t="str">
        <f>IF(K40="","",RTD("cqg.rtd", ,"ContractData",K40, "NetLastTradeToday",, "T"))</f>
        <v/>
      </c>
      <c r="U40" s="56" t="str">
        <f>IF(K40="","",RTD("cqg.rtd", ,"ContractData",K40, "Settlement",, "T"))</f>
        <v/>
      </c>
      <c r="V40" s="45" t="str">
        <f>IF(K40="","",RTD("cqg.rtd", ,"ContractData",K40, "MT_LastBidVolume",, "T"))</f>
        <v/>
      </c>
      <c r="W40" s="43" t="str">
        <f>IF(K40="","",RTD("cqg.rtd", ,"ContractData",K40, "Bid",, "T"))</f>
        <v/>
      </c>
      <c r="X40" s="43" t="str">
        <f>IF(K40="","",RTD("cqg.rtd", ,"ContractData",K40, "Ask",, "T"))</f>
        <v/>
      </c>
      <c r="Y40" s="45" t="str">
        <f>IF(K40="","",RTD("cqg.rtd", ,"ContractData",K40, "MT_LastAskVolume",, "T"))</f>
        <v/>
      </c>
      <c r="Z40" s="46" t="str">
        <f>IF(K40="","",RTD("cqg.rtd", ,"ContractData",K40, "T_CVol",, "T"))</f>
        <v/>
      </c>
      <c r="AA40" s="46" t="str">
        <f>IF(K40="","",RTD("cqg.rtd", ,"ContractData",K40, "Y_COI",, "T"))</f>
        <v/>
      </c>
      <c r="AB40" s="43" t="str">
        <f>IF(K40="","",IF(LEFT(K40,1)="F",L40*1,L40*RTD("cqg.rtd", ,"ContractData",K40, "DElta",, "T")))</f>
        <v/>
      </c>
      <c r="AC40" s="43" t="str">
        <f>IF(K40="","",RTD("cqg.rtd", ,"ContractData",K40, "GAmma",, "T"))</f>
        <v/>
      </c>
      <c r="AD40" s="43" t="str">
        <f>IF(K40="","",RTD("cqg.rtd", ,"ContractData",K40, "ImpliedVolatility",, "T"))</f>
        <v/>
      </c>
      <c r="AE40" s="43" t="str">
        <f>IF(K40="","",RTD("cqg.rtd", ,"ContractData",K40, "THeta",, "T"))</f>
        <v/>
      </c>
      <c r="AF40" s="43" t="str">
        <f>IF(K40="","",RTD("cqg.rtd", ,"ContractData",K40, "VEga",, "T"))</f>
        <v/>
      </c>
      <c r="AG40" s="43" t="str">
        <f ca="1">IF(K40="","",IF(LEFT(K40,1)="F",RTD("cqg.rtd", ,"ContractData", K40, "ExpirationDate",, "T")-TODAY(),RTD("cqg.rtd", ,"ContractData",K40, "OptionDaysToExp",, "T")))</f>
        <v/>
      </c>
    </row>
    <row r="41" spans="1:33" ht="17.25" customHeight="1" x14ac:dyDescent="0.3">
      <c r="A41" s="35" t="str">
        <f>IFERROR(LEFT(Main!B41,FIND(2,Main!B41)-1),"")</f>
        <v/>
      </c>
      <c r="B41" s="35">
        <f t="shared" si="8"/>
        <v>3.6000000000000025E-2</v>
      </c>
      <c r="C41" s="35">
        <f t="shared" si="6"/>
        <v>36</v>
      </c>
      <c r="D41" s="35" t="str">
        <f>Main!B41</f>
        <v>No Account name or FCM Account ID provided</v>
      </c>
      <c r="E41" s="35" t="str">
        <f>Main!C41</f>
        <v>No Account name or FCM Account ID provided</v>
      </c>
      <c r="F41" s="35" t="str">
        <f>Main!D41</f>
        <v>No Account name or FCM Account ID provided</v>
      </c>
      <c r="G41" s="35" t="str">
        <f>Main!E41</f>
        <v>No Account name or FCM Account ID provided</v>
      </c>
      <c r="H41" s="35" t="str">
        <f>Main!F41</f>
        <v>No Account name or FCM Account ID provided</v>
      </c>
      <c r="I41" s="35" t="str">
        <f>Main!G41</f>
        <v>No Account name or FCM Account ID provided</v>
      </c>
      <c r="J41" s="35" t="str">
        <f>Main!H41</f>
        <v>No Account name or FCM Account ID provided</v>
      </c>
      <c r="K41" s="92" t="str">
        <f t="shared" si="7"/>
        <v/>
      </c>
      <c r="L41" s="90" t="str">
        <f t="shared" si="1"/>
        <v/>
      </c>
      <c r="M41" s="69" t="str">
        <f t="shared" si="2"/>
        <v/>
      </c>
      <c r="N41" s="69" t="str">
        <f t="shared" si="3"/>
        <v/>
      </c>
      <c r="O41" s="70" t="str">
        <f t="shared" si="0"/>
        <v/>
      </c>
      <c r="P41" s="70" t="str">
        <f t="shared" si="4"/>
        <v/>
      </c>
      <c r="Q41" s="70" t="str">
        <f t="shared" si="5"/>
        <v/>
      </c>
      <c r="R41" s="69" t="str">
        <f>IF(K41="","",RTD("cqg.rtd", ,"ContractData",K41, "LastTradeToday",, "T"))</f>
        <v/>
      </c>
      <c r="S41" s="93" t="str">
        <f>IF(K41="","",IF(R41="","",RTD("cqg.rtd", ,"ContractData",K41, "TMLastTrade",, "T")))</f>
        <v/>
      </c>
      <c r="T41" s="71" t="str">
        <f>IF(K41="","",RTD("cqg.rtd", ,"ContractData",K41, "NetLastTradeToday",, "T"))</f>
        <v/>
      </c>
      <c r="U41" s="69" t="str">
        <f>IF(K41="","",RTD("cqg.rtd", ,"ContractData",K41, "Settlement",, "T"))</f>
        <v/>
      </c>
      <c r="V41" s="72" t="str">
        <f>IF(K41="","",RTD("cqg.rtd", ,"ContractData",K41, "MT_LastBidVolume",, "T"))</f>
        <v/>
      </c>
      <c r="W41" s="73" t="str">
        <f>IF(K41="","",RTD("cqg.rtd", ,"ContractData",K41, "Bid",, "T"))</f>
        <v/>
      </c>
      <c r="X41" s="73" t="str">
        <f>IF(K41="","",RTD("cqg.rtd", ,"ContractData",K41, "Ask",, "T"))</f>
        <v/>
      </c>
      <c r="Y41" s="72" t="str">
        <f>IF(K41="","",RTD("cqg.rtd", ,"ContractData",K41, "MT_LastAskVolume",, "T"))</f>
        <v/>
      </c>
      <c r="Z41" s="74" t="str">
        <f>IF(K41="","",RTD("cqg.rtd", ,"ContractData",K41, "T_CVol",, "T"))</f>
        <v/>
      </c>
      <c r="AA41" s="74" t="str">
        <f>IF(K41="","",RTD("cqg.rtd", ,"ContractData",K41, "Y_COI",, "T"))</f>
        <v/>
      </c>
      <c r="AB41" s="43" t="str">
        <f>IF(K41="","",IF(LEFT(K41,1)="F",L41*1,L41*RTD("cqg.rtd", ,"ContractData",K41, "DElta",, "T")))</f>
        <v/>
      </c>
      <c r="AC41" s="73" t="str">
        <f>IF(K41="","",RTD("cqg.rtd", ,"ContractData",K41, "GAmma",, "T"))</f>
        <v/>
      </c>
      <c r="AD41" s="73" t="str">
        <f>IF(K41="","",RTD("cqg.rtd", ,"ContractData",K41, "ImpliedVolatility",, "T"))</f>
        <v/>
      </c>
      <c r="AE41" s="73" t="str">
        <f>IF(K41="","",RTD("cqg.rtd", ,"ContractData",K41, "THeta",, "T"))</f>
        <v/>
      </c>
      <c r="AF41" s="73" t="str">
        <f>IF(K41="","",RTD("cqg.rtd", ,"ContractData",K41, "VEga",, "T"))</f>
        <v/>
      </c>
      <c r="AG41" s="43" t="str">
        <f ca="1">IF(K41="","",IF(LEFT(K41,1)="F",RTD("cqg.rtd", ,"ContractData", K41, "ExpirationDate",, "T")-TODAY(),RTD("cqg.rtd", ,"ContractData",K41, "OptionDaysToExp",, "T")))</f>
        <v/>
      </c>
    </row>
    <row r="42" spans="1:33" ht="17.25" customHeight="1" x14ac:dyDescent="0.3">
      <c r="A42" s="35" t="str">
        <f>IFERROR(LEFT(Main!B42,FIND(2,Main!B42)-1),"")</f>
        <v/>
      </c>
      <c r="B42" s="35">
        <f t="shared" si="8"/>
        <v>3.7000000000000026E-2</v>
      </c>
      <c r="C42" s="35">
        <f t="shared" si="6"/>
        <v>37</v>
      </c>
      <c r="D42" s="35" t="str">
        <f>Main!B42</f>
        <v>No Account name or FCM Account ID provided</v>
      </c>
      <c r="E42" s="35" t="str">
        <f>Main!C42</f>
        <v>No Account name or FCM Account ID provided</v>
      </c>
      <c r="F42" s="35" t="str">
        <f>Main!D42</f>
        <v>No Account name or FCM Account ID provided</v>
      </c>
      <c r="G42" s="35" t="str">
        <f>Main!E42</f>
        <v>No Account name or FCM Account ID provided</v>
      </c>
      <c r="H42" s="35" t="str">
        <f>Main!F42</f>
        <v>No Account name or FCM Account ID provided</v>
      </c>
      <c r="I42" s="35" t="str">
        <f>Main!G42</f>
        <v>No Account name or FCM Account ID provided</v>
      </c>
      <c r="J42" s="35" t="str">
        <f>Main!H42</f>
        <v>No Account name or FCM Account ID provided</v>
      </c>
      <c r="K42" s="94" t="str">
        <f t="shared" si="7"/>
        <v/>
      </c>
      <c r="L42" s="94" t="str">
        <f t="shared" si="1"/>
        <v/>
      </c>
      <c r="M42" s="94" t="str">
        <f t="shared" si="2"/>
        <v/>
      </c>
      <c r="N42" s="94" t="str">
        <f t="shared" si="3"/>
        <v/>
      </c>
      <c r="O42" s="95" t="str">
        <f t="shared" si="0"/>
        <v/>
      </c>
      <c r="P42" s="95" t="str">
        <f t="shared" si="4"/>
        <v/>
      </c>
      <c r="Q42" s="95" t="str">
        <f t="shared" si="5"/>
        <v/>
      </c>
      <c r="R42" s="94" t="str">
        <f>IF(K42="","",RTD("cqg.rtd", ,"ContractData",K42, "LastTradeToday",, "T"))</f>
        <v/>
      </c>
      <c r="S42" s="96" t="str">
        <f>IF(K42="","",RTD("cqg.rtd", ,"ContractData",K42, "TMLastTrade",, "T"))</f>
        <v/>
      </c>
      <c r="T42" s="97" t="str">
        <f>IF(K42="","",RTD("cqg.rtd", ,"ContractData",K42, "NetLastTradeToday",, "T"))</f>
        <v/>
      </c>
      <c r="U42" s="94" t="str">
        <f>IF(K42="","",RTD("cqg.rtd", ,"ContractData",K42, "Settlement",, "T"))</f>
        <v/>
      </c>
      <c r="V42" s="98" t="str">
        <f>IF(K42="","",RTD("cqg.rtd", ,"ContractData",K42, "MT_LastBidVolume",, "T"))</f>
        <v/>
      </c>
      <c r="W42" s="99" t="str">
        <f>IF(K42="","",RTD("cqg.rtd", ,"ContractData",K42, "Bid",, "T"))</f>
        <v/>
      </c>
      <c r="X42" s="99" t="str">
        <f>IF(K42="","",RTD("cqg.rtd", ,"ContractData",K42, "Ask",, "T"))</f>
        <v/>
      </c>
      <c r="Y42" s="98" t="str">
        <f>IF(K42="","",RTD("cqg.rtd", ,"ContractData",K42, "MT_LastAskVolume",, "T"))</f>
        <v/>
      </c>
      <c r="Z42" s="100" t="str">
        <f>IF(K42="","",RTD("cqg.rtd", ,"ContractData",K42, "T_CVol",, "T"))</f>
        <v/>
      </c>
      <c r="AA42" s="100" t="str">
        <f>IF(K42="","",RTD("cqg.rtd", ,"ContractData",K42, "Y_COI",, "T"))</f>
        <v/>
      </c>
      <c r="AB42" s="43" t="str">
        <f>IF(K42="","",IF(LEFT(K42,1)="F",L42*1,L42*RTD("cqg.rtd", ,"ContractData",K42, "DElta",, "T")))</f>
        <v/>
      </c>
      <c r="AC42" s="99" t="str">
        <f>IF(K42="","",RTD("cqg.rtd", ,"ContractData",K42, "GAmma",, "T"))</f>
        <v/>
      </c>
      <c r="AD42" s="99" t="str">
        <f>IF(K42="","",RTD("cqg.rtd", ,"ContractData",K42, "ImpliedVolatility",, "T"))</f>
        <v/>
      </c>
      <c r="AE42" s="99" t="str">
        <f>IF(K42="","",RTD("cqg.rtd", ,"ContractData",K42, "THeta",, "T"))</f>
        <v/>
      </c>
      <c r="AF42" s="99" t="str">
        <f>IF(K42="","",RTD("cqg.rtd", ,"ContractData",K42, "VEga",, "T"))</f>
        <v/>
      </c>
      <c r="AG42" s="43" t="str">
        <f ca="1">IF(K42="","",IF(LEFT(K42,1)="F",RTD("cqg.rtd", ,"ContractData", K42, "ExpirationDate",, "T")-TODAY(),RTD("cqg.rtd", ,"ContractData",K42, "OptionDaysToExp",, "T")))</f>
        <v/>
      </c>
    </row>
    <row r="43" spans="1:33" ht="17.25" customHeight="1" x14ac:dyDescent="0.3">
      <c r="A43" s="35" t="str">
        <f>IFERROR(LEFT(Main!B43,FIND(2,Main!B43)-1),"")</f>
        <v/>
      </c>
      <c r="B43" s="35">
        <f t="shared" si="8"/>
        <v>3.8000000000000027E-2</v>
      </c>
      <c r="C43" s="35">
        <f t="shared" si="6"/>
        <v>38</v>
      </c>
      <c r="D43" s="35" t="str">
        <f>Main!B43</f>
        <v>No Account name or FCM Account ID provided</v>
      </c>
      <c r="E43" s="35" t="str">
        <f>Main!C43</f>
        <v>No Account name or FCM Account ID provided</v>
      </c>
      <c r="F43" s="35" t="str">
        <f>Main!D43</f>
        <v>No Account name or FCM Account ID provided</v>
      </c>
      <c r="G43" s="35" t="str">
        <f>Main!E43</f>
        <v>No Account name or FCM Account ID provided</v>
      </c>
      <c r="H43" s="35" t="str">
        <f>Main!F43</f>
        <v>No Account name or FCM Account ID provided</v>
      </c>
      <c r="I43" s="35" t="str">
        <f>Main!G43</f>
        <v>No Account name or FCM Account ID provided</v>
      </c>
      <c r="J43" s="35" t="str">
        <f>Main!H43</f>
        <v>No Account name or FCM Account ID provided</v>
      </c>
      <c r="K43" s="75" t="str">
        <f t="shared" ref="K43" si="9">IFERROR(VLOOKUP(A43,$B$6:$J$43,5,FALSE),"")</f>
        <v/>
      </c>
      <c r="L43" s="75" t="str">
        <f t="shared" ref="L43" si="10">IFERROR(VLOOKUP(A43,$B$6:$J$43,6,FALSE),"")</f>
        <v/>
      </c>
      <c r="M43" s="75" t="str">
        <f t="shared" si="2"/>
        <v/>
      </c>
      <c r="N43" s="75" t="str">
        <f t="shared" si="3"/>
        <v/>
      </c>
      <c r="O43" s="76" t="str">
        <f t="shared" si="0"/>
        <v/>
      </c>
      <c r="P43" s="76" t="str">
        <f t="shared" si="4"/>
        <v/>
      </c>
      <c r="Q43" s="76" t="str">
        <f t="shared" si="5"/>
        <v/>
      </c>
      <c r="R43" s="75" t="str">
        <f>IF(K43="","",RTD("cqg.rtd", ,"ContractData",K43, "LastTradeToday",, "T"))</f>
        <v/>
      </c>
      <c r="S43" s="77" t="str">
        <f>IF(K43="","",RTD("cqg.rtd", ,"ContractData",K43, "TMLastTrade",, "T"))</f>
        <v/>
      </c>
      <c r="T43" s="78" t="str">
        <f>IF(K43="","",RTD("cqg.rtd", ,"ContractData",K43, "NetLastTradeToday",, "T"))</f>
        <v/>
      </c>
      <c r="U43" s="75" t="str">
        <f>IF(K43="","",RTD("cqg.rtd", ,"ContractData",K43, "Settlement",, "T"))</f>
        <v/>
      </c>
      <c r="V43" s="79" t="str">
        <f>IF(K43="","",RTD("cqg.rtd", ,"ContractData",K43, "MT_LastBidVolume",, "T"))</f>
        <v/>
      </c>
      <c r="W43" s="80" t="str">
        <f>IF(K43="","",RTD("cqg.rtd", ,"ContractData",K43, "Bid",, "T"))</f>
        <v/>
      </c>
      <c r="X43" s="80" t="str">
        <f>IF(K43="","",RTD("cqg.rtd", ,"ContractData",K43, "Ask",, "T"))</f>
        <v/>
      </c>
      <c r="Y43" s="79" t="str">
        <f>IF(K43="","",RTD("cqg.rtd", ,"ContractData",K43, "MT_LastAskVolume",, "T"))</f>
        <v/>
      </c>
      <c r="Z43" s="81" t="str">
        <f>IF(K43="","",RTD("cqg.rtd", ,"ContractData",K43, "T_CVol",, "T"))</f>
        <v/>
      </c>
      <c r="AA43" s="81" t="str">
        <f>IF(K43="","",RTD("cqg.rtd", ,"ContractData",K43, "Y_COI",, "T"))</f>
        <v/>
      </c>
      <c r="AB43" s="43" t="str">
        <f>IF(K43="","",IF(LEFT(K43,1)="F",L43*1,L43*RTD("cqg.rtd", ,"ContractData",K43, "DElta",, "T")))</f>
        <v/>
      </c>
      <c r="AC43" s="80" t="str">
        <f>IF(K43="","",RTD("cqg.rtd", ,"ContractData",K43, "GAmma",, "T"))</f>
        <v/>
      </c>
      <c r="AD43" s="80" t="str">
        <f>IF(K43="","",RTD("cqg.rtd", ,"ContractData",K43, "ImpliedVolatility",, "T"))</f>
        <v/>
      </c>
      <c r="AE43" s="80" t="str">
        <f>IF(K43="","",RTD("cqg.rtd", ,"ContractData",K43, "THeta",, "T"))</f>
        <v/>
      </c>
      <c r="AF43" s="80" t="str">
        <f>IF(K43="","",RTD("cqg.rtd", ,"ContractData",K43, "VEga",, "T"))</f>
        <v/>
      </c>
      <c r="AG43" s="80" t="str">
        <f>IF(K43="","",RTD("cqg.rtd", ,"ContractData",K43, "OptionDaysToExp",, "T"))</f>
        <v/>
      </c>
    </row>
    <row r="44" spans="1:33" ht="17.25" customHeight="1" x14ac:dyDescent="0.3">
      <c r="K44" s="75"/>
      <c r="L44" s="75"/>
      <c r="M44" s="75"/>
      <c r="N44" s="75"/>
      <c r="O44" s="76"/>
      <c r="P44" s="76"/>
      <c r="Q44" s="76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43" t="str">
        <f>IF(K44="","",IF(LEFT(K44,1)="F",L44*1,L44*RTD("cqg.rtd", ,"ContractData",K44, "DElta",, "T")))</f>
        <v/>
      </c>
      <c r="AC44" s="75"/>
      <c r="AD44" s="75"/>
      <c r="AE44" s="75"/>
      <c r="AF44" s="75"/>
      <c r="AG44" s="75"/>
    </row>
    <row r="45" spans="1:33" ht="17.25" customHeight="1" x14ac:dyDescent="0.3">
      <c r="K45" s="75"/>
      <c r="L45" s="75"/>
      <c r="M45" s="75"/>
      <c r="N45" s="75"/>
      <c r="O45" s="76"/>
      <c r="P45" s="76"/>
      <c r="Q45" s="76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</row>
    <row r="46" spans="1:33" ht="17.25" customHeight="1" x14ac:dyDescent="0.3">
      <c r="K46" s="75"/>
      <c r="L46" s="75"/>
      <c r="M46" s="75"/>
      <c r="N46" s="75"/>
      <c r="O46" s="76"/>
      <c r="P46" s="76"/>
      <c r="Q46" s="76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</row>
    <row r="47" spans="1:33" ht="17.25" customHeight="1" x14ac:dyDescent="0.3">
      <c r="K47" s="75"/>
      <c r="L47" s="75"/>
      <c r="M47" s="75"/>
      <c r="N47" s="75"/>
      <c r="O47" s="76"/>
      <c r="P47" s="76"/>
      <c r="Q47" s="76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</row>
    <row r="48" spans="1:33" ht="17.25" customHeight="1" x14ac:dyDescent="0.3">
      <c r="K48" s="75"/>
      <c r="L48" s="75"/>
      <c r="M48" s="75"/>
      <c r="N48" s="75"/>
      <c r="O48" s="76"/>
      <c r="P48" s="76"/>
      <c r="Q48" s="76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</row>
    <row r="49" spans="11:33" ht="17.25" customHeight="1" x14ac:dyDescent="0.3">
      <c r="K49" s="75"/>
      <c r="L49" s="75"/>
      <c r="M49" s="75"/>
      <c r="N49" s="75"/>
      <c r="O49" s="76"/>
      <c r="P49" s="76"/>
      <c r="Q49" s="76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</row>
    <row r="50" spans="11:33" ht="17.25" customHeight="1" x14ac:dyDescent="0.3">
      <c r="K50" s="75"/>
      <c r="L50" s="75"/>
      <c r="M50" s="75"/>
      <c r="N50" s="75"/>
      <c r="O50" s="76"/>
      <c r="P50" s="76"/>
      <c r="Q50" s="76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</row>
    <row r="51" spans="11:33" ht="17.25" customHeight="1" x14ac:dyDescent="0.3">
      <c r="K51" s="75"/>
      <c r="L51" s="75"/>
      <c r="M51" s="75"/>
      <c r="N51" s="75"/>
      <c r="O51" s="76"/>
      <c r="P51" s="76"/>
      <c r="Q51" s="76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</row>
    <row r="52" spans="11:33" ht="17.25" customHeight="1" x14ac:dyDescent="0.3">
      <c r="K52" s="75"/>
      <c r="L52" s="75"/>
      <c r="M52" s="75"/>
      <c r="N52" s="75"/>
      <c r="O52" s="76"/>
      <c r="P52" s="76"/>
      <c r="Q52" s="76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</row>
    <row r="53" spans="11:33" ht="17.25" customHeight="1" x14ac:dyDescent="0.3">
      <c r="K53" s="75"/>
      <c r="L53" s="75"/>
      <c r="M53" s="75"/>
      <c r="N53" s="75"/>
      <c r="O53" s="76"/>
      <c r="P53" s="76"/>
      <c r="Q53" s="76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</row>
    <row r="54" spans="11:33" ht="17.25" customHeight="1" x14ac:dyDescent="0.3">
      <c r="K54" s="75"/>
      <c r="L54" s="75"/>
      <c r="M54" s="75"/>
      <c r="N54" s="75"/>
      <c r="O54" s="76"/>
      <c r="P54" s="76"/>
      <c r="Q54" s="76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</row>
    <row r="55" spans="11:33" ht="17.25" customHeight="1" x14ac:dyDescent="0.3">
      <c r="K55" s="75"/>
      <c r="L55" s="75"/>
      <c r="M55" s="75"/>
      <c r="N55" s="75"/>
      <c r="O55" s="76"/>
      <c r="P55" s="76"/>
      <c r="Q55" s="76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</row>
    <row r="56" spans="11:33" ht="17.25" customHeight="1" x14ac:dyDescent="0.3">
      <c r="K56" s="75"/>
      <c r="L56" s="75"/>
      <c r="M56" s="75"/>
      <c r="N56" s="75"/>
      <c r="O56" s="76"/>
      <c r="P56" s="76"/>
      <c r="Q56" s="76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</row>
    <row r="57" spans="11:33" ht="17.25" customHeight="1" x14ac:dyDescent="0.3">
      <c r="K57" s="75"/>
      <c r="L57" s="75"/>
      <c r="M57" s="75"/>
      <c r="N57" s="75"/>
      <c r="O57" s="76"/>
      <c r="P57" s="76"/>
      <c r="Q57" s="76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</row>
    <row r="58" spans="11:33" ht="17.25" customHeight="1" x14ac:dyDescent="0.3">
      <c r="K58" s="75"/>
      <c r="L58" s="75"/>
      <c r="M58" s="75"/>
      <c r="N58" s="75"/>
      <c r="O58" s="76"/>
      <c r="P58" s="76"/>
      <c r="Q58" s="76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</row>
    <row r="59" spans="11:33" ht="17.25" customHeight="1" x14ac:dyDescent="0.3">
      <c r="K59" s="75"/>
      <c r="L59" s="75"/>
      <c r="M59" s="75"/>
      <c r="N59" s="75"/>
      <c r="O59" s="76"/>
      <c r="P59" s="76"/>
      <c r="Q59" s="76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</row>
    <row r="60" spans="11:33" ht="17.25" customHeight="1" x14ac:dyDescent="0.3">
      <c r="K60" s="75"/>
      <c r="L60" s="75"/>
      <c r="M60" s="75"/>
      <c r="N60" s="75"/>
      <c r="O60" s="76"/>
      <c r="P60" s="76"/>
      <c r="Q60" s="76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</row>
    <row r="61" spans="11:33" ht="17.25" customHeight="1" x14ac:dyDescent="0.3">
      <c r="K61" s="75"/>
      <c r="L61" s="75"/>
      <c r="M61" s="75"/>
      <c r="N61" s="75"/>
      <c r="O61" s="76"/>
      <c r="P61" s="76"/>
      <c r="Q61" s="76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</row>
    <row r="62" spans="11:33" ht="17.25" customHeight="1" x14ac:dyDescent="0.3">
      <c r="K62" s="75"/>
      <c r="L62" s="75"/>
      <c r="M62" s="75"/>
      <c r="N62" s="75"/>
      <c r="O62" s="76"/>
      <c r="P62" s="76"/>
      <c r="Q62" s="76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</row>
    <row r="63" spans="11:33" ht="17.25" customHeight="1" x14ac:dyDescent="0.3">
      <c r="K63" s="75"/>
      <c r="L63" s="75"/>
      <c r="M63" s="75"/>
      <c r="N63" s="75"/>
      <c r="O63" s="76"/>
      <c r="P63" s="76"/>
      <c r="Q63" s="76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</row>
    <row r="64" spans="11:33" ht="17.25" customHeight="1" x14ac:dyDescent="0.3">
      <c r="K64" s="75"/>
      <c r="L64" s="75"/>
      <c r="M64" s="75"/>
      <c r="N64" s="75"/>
      <c r="O64" s="76"/>
      <c r="P64" s="76"/>
      <c r="Q64" s="76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</row>
    <row r="65" spans="11:33" ht="17.25" customHeight="1" x14ac:dyDescent="0.3">
      <c r="K65" s="75"/>
      <c r="L65" s="75"/>
      <c r="M65" s="75"/>
      <c r="N65" s="75"/>
      <c r="O65" s="76"/>
      <c r="P65" s="76"/>
      <c r="Q65" s="76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</row>
    <row r="66" spans="11:33" ht="17.25" customHeight="1" x14ac:dyDescent="0.3">
      <c r="K66" s="75"/>
      <c r="L66" s="75"/>
      <c r="M66" s="75"/>
      <c r="N66" s="75"/>
      <c r="O66" s="76"/>
      <c r="P66" s="76"/>
      <c r="Q66" s="76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</row>
    <row r="67" spans="11:33" x14ac:dyDescent="0.3">
      <c r="K67" s="75"/>
      <c r="L67" s="75"/>
      <c r="M67" s="75"/>
      <c r="N67" s="75"/>
      <c r="O67" s="76"/>
      <c r="P67" s="76"/>
      <c r="Q67" s="76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</row>
    <row r="68" spans="11:33" x14ac:dyDescent="0.3">
      <c r="K68" s="75"/>
      <c r="L68" s="75"/>
      <c r="M68" s="75"/>
      <c r="N68" s="75"/>
      <c r="O68" s="76"/>
      <c r="P68" s="76"/>
      <c r="Q68" s="76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</row>
    <row r="69" spans="11:33" x14ac:dyDescent="0.3">
      <c r="K69" s="75"/>
      <c r="L69" s="75"/>
      <c r="M69" s="75"/>
      <c r="N69" s="75"/>
      <c r="O69" s="76"/>
      <c r="P69" s="76"/>
      <c r="Q69" s="76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</row>
    <row r="70" spans="11:33" x14ac:dyDescent="0.3">
      <c r="K70" s="75"/>
      <c r="L70" s="75"/>
      <c r="M70" s="75"/>
      <c r="N70" s="75"/>
      <c r="O70" s="76"/>
      <c r="P70" s="76"/>
      <c r="Q70" s="76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</row>
    <row r="71" spans="11:33" x14ac:dyDescent="0.3">
      <c r="K71" s="75"/>
      <c r="L71" s="75"/>
      <c r="M71" s="75"/>
      <c r="N71" s="75"/>
      <c r="O71" s="76"/>
      <c r="P71" s="76"/>
      <c r="Q71" s="76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</row>
    <row r="72" spans="11:33" x14ac:dyDescent="0.3">
      <c r="K72" s="75"/>
      <c r="L72" s="75"/>
      <c r="M72" s="75"/>
      <c r="N72" s="75"/>
      <c r="O72" s="76"/>
      <c r="P72" s="76"/>
      <c r="Q72" s="76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</row>
    <row r="73" spans="11:33" x14ac:dyDescent="0.3">
      <c r="K73" s="75"/>
      <c r="L73" s="75"/>
      <c r="M73" s="75"/>
      <c r="N73" s="75"/>
      <c r="O73" s="76"/>
      <c r="P73" s="76"/>
      <c r="Q73" s="76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</row>
    <row r="74" spans="11:33" ht="18" customHeight="1" x14ac:dyDescent="0.3"/>
  </sheetData>
  <sheetProtection sheet="1" objects="1" scenarios="1" selectLockedCells="1"/>
  <mergeCells count="7">
    <mergeCell ref="K1:AD2"/>
    <mergeCell ref="AE1:AG2"/>
    <mergeCell ref="L3:M3"/>
    <mergeCell ref="V3:W3"/>
    <mergeCell ref="L4:M4"/>
    <mergeCell ref="W4:W5"/>
    <mergeCell ref="X4:X5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4"/>
  <sheetViews>
    <sheetView showGridLines="0" showRowColHeaders="0" topLeftCell="K1" workbookViewId="0">
      <selection activeCell="T3" sqref="T3"/>
    </sheetView>
  </sheetViews>
  <sheetFormatPr defaultRowHeight="17.25" x14ac:dyDescent="0.3"/>
  <cols>
    <col min="1" max="1" width="10.44140625" style="35" hidden="1" customWidth="1"/>
    <col min="2" max="2" width="6.77734375" style="35" hidden="1" customWidth="1"/>
    <col min="3" max="3" width="7.77734375" style="35" hidden="1" customWidth="1"/>
    <col min="4" max="4" width="15.33203125" style="35" hidden="1" customWidth="1"/>
    <col min="5" max="10" width="7.77734375" style="35" hidden="1" customWidth="1"/>
    <col min="11" max="11" width="18.44140625" style="36" customWidth="1"/>
    <col min="12" max="13" width="8.88671875" style="36"/>
    <col min="14" max="14" width="5.77734375" style="36" customWidth="1"/>
    <col min="15" max="15" width="9.44140625" style="37" bestFit="1" customWidth="1"/>
    <col min="16" max="16" width="11.21875" style="37" customWidth="1"/>
    <col min="17" max="17" width="9" style="37" bestFit="1" customWidth="1"/>
    <col min="18" max="32" width="8.88671875" style="36"/>
    <col min="33" max="33" width="5.77734375" style="36" customWidth="1"/>
    <col min="34" max="16384" width="8.88671875" style="35"/>
  </cols>
  <sheetData>
    <row r="1" spans="1:33" ht="17.25" customHeight="1" x14ac:dyDescent="0.3">
      <c r="A1" s="35" t="str">
        <f>T3</f>
        <v>CLE</v>
      </c>
      <c r="J1" s="84"/>
      <c r="K1" s="116" t="s">
        <v>31</v>
      </c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07">
        <f>RTD("cqg.rtd", ,"SystemInfo", "Linetime")</f>
        <v>44662.364386574074</v>
      </c>
      <c r="AF1" s="107"/>
      <c r="AG1" s="108"/>
    </row>
    <row r="2" spans="1:33" ht="17.25" customHeight="1" thickBot="1" x14ac:dyDescent="0.35">
      <c r="A2" s="35" t="str">
        <f>LEFT("F.US."&amp;X3,LEN(D2)-1)</f>
        <v>F.US.CLEK2</v>
      </c>
      <c r="D2" s="35" t="str">
        <f>"F.US."&amp;X3</f>
        <v>F.US.CLEK22</v>
      </c>
      <c r="K2" s="118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09"/>
      <c r="AF2" s="109"/>
      <c r="AG2" s="110"/>
    </row>
    <row r="3" spans="1:33" ht="17.25" customHeight="1" x14ac:dyDescent="0.3">
      <c r="K3" s="27" t="s">
        <v>1</v>
      </c>
      <c r="L3" s="122">
        <f>Main!C3</f>
        <v>0</v>
      </c>
      <c r="M3" s="123"/>
      <c r="N3" s="15"/>
      <c r="O3" s="29" t="s">
        <v>6</v>
      </c>
      <c r="P3" s="29" t="s">
        <v>7</v>
      </c>
      <c r="Q3" s="29" t="s">
        <v>8</v>
      </c>
      <c r="R3" s="101"/>
      <c r="S3" s="102" t="s">
        <v>30</v>
      </c>
      <c r="T3" s="85" t="s">
        <v>33</v>
      </c>
      <c r="U3" s="103"/>
      <c r="V3" s="124" t="s">
        <v>32</v>
      </c>
      <c r="W3" s="124"/>
      <c r="X3" s="103" t="str">
        <f>RTD("cqg.rtd", ,"ContractData", "C.US."&amp;T3, "OptionUndSymbol",, "T")</f>
        <v>CLEK22</v>
      </c>
      <c r="Y3" s="102"/>
      <c r="Z3" s="13"/>
      <c r="AA3" s="14"/>
      <c r="AB3" s="15" t="s">
        <v>17</v>
      </c>
      <c r="AC3" s="15" t="s">
        <v>28</v>
      </c>
      <c r="AD3" s="15" t="s">
        <v>18</v>
      </c>
      <c r="AE3" s="15" t="s">
        <v>19</v>
      </c>
      <c r="AF3" s="15" t="s">
        <v>20</v>
      </c>
      <c r="AG3" s="16"/>
    </row>
    <row r="4" spans="1:33" ht="17.25" customHeight="1" x14ac:dyDescent="0.3">
      <c r="K4" s="28" t="s">
        <v>0</v>
      </c>
      <c r="L4" s="120">
        <f>Main!C4</f>
        <v>0</v>
      </c>
      <c r="M4" s="121"/>
      <c r="N4" s="19" t="s">
        <v>10</v>
      </c>
      <c r="O4" s="30" t="s">
        <v>24</v>
      </c>
      <c r="P4" s="30" t="s">
        <v>24</v>
      </c>
      <c r="Q4" s="30" t="s">
        <v>24</v>
      </c>
      <c r="R4" s="19" t="s">
        <v>9</v>
      </c>
      <c r="S4" s="19" t="s">
        <v>11</v>
      </c>
      <c r="T4" s="19" t="s">
        <v>23</v>
      </c>
      <c r="U4" s="19" t="s">
        <v>29</v>
      </c>
      <c r="V4" s="19" t="s">
        <v>13</v>
      </c>
      <c r="W4" s="113" t="s">
        <v>26</v>
      </c>
      <c r="X4" s="113" t="s">
        <v>27</v>
      </c>
      <c r="Y4" s="19" t="s">
        <v>15</v>
      </c>
      <c r="Z4" s="20" t="s">
        <v>16</v>
      </c>
      <c r="AA4" s="20" t="s">
        <v>16</v>
      </c>
      <c r="AB4" s="19" t="s">
        <v>24</v>
      </c>
      <c r="AC4" s="19" t="s">
        <v>24</v>
      </c>
      <c r="AD4" s="19"/>
      <c r="AE4" s="19" t="s">
        <v>24</v>
      </c>
      <c r="AF4" s="19" t="s">
        <v>24</v>
      </c>
      <c r="AG4" s="21"/>
    </row>
    <row r="5" spans="1:33" ht="17.25" customHeight="1" thickBot="1" x14ac:dyDescent="0.35">
      <c r="A5" s="35" t="str">
        <f>LEFT("F.US."&amp;X3,LEN(D2)-1)</f>
        <v>F.US.CLEK2</v>
      </c>
      <c r="K5" s="31" t="s">
        <v>3</v>
      </c>
      <c r="L5" s="32" t="s">
        <v>4</v>
      </c>
      <c r="M5" s="32" t="s">
        <v>5</v>
      </c>
      <c r="N5" s="32" t="s">
        <v>25</v>
      </c>
      <c r="O5" s="33">
        <f>SUM(O6:O43)</f>
        <v>0</v>
      </c>
      <c r="P5" s="33">
        <f>SUM(P6:P43)</f>
        <v>0</v>
      </c>
      <c r="Q5" s="33">
        <f>SUM(Q6:Q43)</f>
        <v>0</v>
      </c>
      <c r="R5" s="32" t="s">
        <v>10</v>
      </c>
      <c r="S5" s="32" t="s">
        <v>12</v>
      </c>
      <c r="T5" s="32" t="s">
        <v>10</v>
      </c>
      <c r="U5" s="32"/>
      <c r="V5" s="32" t="s">
        <v>14</v>
      </c>
      <c r="W5" s="115"/>
      <c r="X5" s="115"/>
      <c r="Y5" s="32" t="s">
        <v>14</v>
      </c>
      <c r="Z5" s="34" t="s">
        <v>14</v>
      </c>
      <c r="AA5" s="34" t="s">
        <v>22</v>
      </c>
      <c r="AB5" s="32">
        <f>SUM(AB6:AB44)</f>
        <v>0</v>
      </c>
      <c r="AC5" s="32">
        <f>SUM(AC6:AC44)</f>
        <v>0</v>
      </c>
      <c r="AD5" s="32"/>
      <c r="AE5" s="32">
        <f>SUM(AE6:AE44)</f>
        <v>0</v>
      </c>
      <c r="AF5" s="32">
        <f>SUM(AF6:AF44)</f>
        <v>0</v>
      </c>
      <c r="AG5" s="26" t="s">
        <v>21</v>
      </c>
    </row>
    <row r="6" spans="1:33" ht="17.25" customHeight="1" x14ac:dyDescent="0.3">
      <c r="A6" s="35" t="str">
        <f>IFERROR(LEFT(Main!B6,FIND(2,Main!B6)-1),"")</f>
        <v/>
      </c>
      <c r="B6" s="35">
        <f>IF(IFERROR(FIND($T$3,A6),"")="",0.001,1)</f>
        <v>1E-3</v>
      </c>
      <c r="C6" s="35">
        <v>1</v>
      </c>
      <c r="D6" s="35" t="str">
        <f>Main!B6</f>
        <v>No Account name or FCM Account ID provided</v>
      </c>
      <c r="E6" s="35" t="str">
        <f>Main!C6</f>
        <v>No Account name or FCM Account ID provided</v>
      </c>
      <c r="F6" s="35" t="str">
        <f>Main!D6</f>
        <v>No Account name or FCM Account ID provided</v>
      </c>
      <c r="G6" s="35" t="str">
        <f>Main!E6</f>
        <v>No Account name or FCM Account ID provided</v>
      </c>
      <c r="H6" s="35" t="str">
        <f>Main!F6</f>
        <v>No Account name or FCM Account ID provided</v>
      </c>
      <c r="I6" s="35" t="str">
        <f>Main!G6</f>
        <v>No Account name or FCM Account ID provided</v>
      </c>
      <c r="J6" s="35" t="str">
        <f>Main!H6</f>
        <v>No Account name or FCM Account ID provided</v>
      </c>
      <c r="K6" s="91" t="str">
        <f>IFERROR(VLOOKUP(C6,$B$6:$D$48,3,FALSE),"")</f>
        <v/>
      </c>
      <c r="L6" s="88" t="str">
        <f>IFERROR(VLOOKUP(C6,$B$6:$J$43,4,FALSE),"")</f>
        <v/>
      </c>
      <c r="M6" s="49" t="str">
        <f>IFERROR(VLOOKUP(C6,$B$6:$J$43,5,FALSE),"")</f>
        <v/>
      </c>
      <c r="N6" s="49" t="str">
        <f>IFERROR(VLOOKUP(C6,$B$6:$J$43,6,FALSE),"")</f>
        <v/>
      </c>
      <c r="O6" s="50" t="str">
        <f t="shared" ref="O6:O43" si="0">IFERROR(VLOOKUP(C6,$B$6:$J$43,7,FALSE),"")</f>
        <v/>
      </c>
      <c r="P6" s="50" t="str">
        <f>IFERROR(VLOOKUP(C6,$B$6:$J$43,8,FALSE),"")</f>
        <v/>
      </c>
      <c r="Q6" s="50" t="str">
        <f>IFERROR(VLOOKUP(C6,$B$6:$J$43,9,FALSE),"")</f>
        <v/>
      </c>
      <c r="R6" s="49" t="str">
        <f>IF(K6="","",RTD("cqg.rtd", ,"ContractData",K6, "LastTradeToday",, "T"))</f>
        <v/>
      </c>
      <c r="S6" s="82" t="str">
        <f>IF(K6="","",IF(R6="","",RTD("cqg.rtd", ,"ContractData",K6, "TMLastTrade",, "T")))</f>
        <v/>
      </c>
      <c r="T6" s="51" t="str">
        <f>IF(K6="","",RTD("cqg.rtd", ,"ContractData",K6, "NetLastTradeToday",, "T"))</f>
        <v/>
      </c>
      <c r="U6" s="49" t="str">
        <f>IF(K6="","",RTD("cqg.rtd", ,"ContractData",K6, "Settlement",, "T"))</f>
        <v/>
      </c>
      <c r="V6" s="52" t="str">
        <f>IF(K6="","",RTD("cqg.rtd", ,"ContractData",K6, "MT_LastBidVolume",, "T"))</f>
        <v/>
      </c>
      <c r="W6" s="53" t="str">
        <f>IF(K6="","",RTD("cqg.rtd", ,"ContractData",K6, "Bid",, "T"))</f>
        <v/>
      </c>
      <c r="X6" s="53" t="str">
        <f>IF(K6="","",RTD("cqg.rtd", ,"ContractData",K6, "Ask",, "T"))</f>
        <v/>
      </c>
      <c r="Y6" s="52" t="str">
        <f>IF(K6="","",RTD("cqg.rtd", ,"ContractData",K6, "MT_LastAskVolume",, "T"))</f>
        <v/>
      </c>
      <c r="Z6" s="54" t="str">
        <f>IF(K6="","",RTD("cqg.rtd", ,"ContractData",K6, "T_CVol",, "T"))</f>
        <v/>
      </c>
      <c r="AA6" s="54" t="str">
        <f>IF(K6="","",RTD("cqg.rtd", ,"ContractData",K6, "Y_COI",, "T"))</f>
        <v/>
      </c>
      <c r="AB6" s="53" t="str">
        <f>IF(K6="","",IF(LEFT(K6,1)="F",L6*1,L6*RTD("cqg.rtd", ,"ContractData",K6, "DElta",, "T")))</f>
        <v/>
      </c>
      <c r="AC6" s="53" t="str">
        <f>IF(K6="","",RTD("cqg.rtd", ,"ContractData",K6, "GAmma",, "T"))</f>
        <v/>
      </c>
      <c r="AD6" s="53" t="str">
        <f>IF(K6="","",RTD("cqg.rtd", ,"ContractData",K6, "ImpliedVolatility",, "T"))</f>
        <v/>
      </c>
      <c r="AE6" s="53" t="str">
        <f>IF(K6="","",RTD("cqg.rtd", ,"ContractData",K6, "THeta",, "T"))</f>
        <v/>
      </c>
      <c r="AF6" s="53" t="str">
        <f>IF(K6="","",RTD("cqg.rtd", ,"ContractData",K6, "VEga",, "T"))</f>
        <v/>
      </c>
      <c r="AG6" s="55" t="str">
        <f ca="1">IF(K6="","",IF(LEFT(K6,1)="F",RTD("cqg.rtd", ,"ContractData", K6, "ExpirationDate",, "T")-TODAY(),RTD("cqg.rtd", ,"ContractData",K6, "OptionDaysToExp",, "T")))</f>
        <v/>
      </c>
    </row>
    <row r="7" spans="1:33" ht="17.25" customHeight="1" x14ac:dyDescent="0.3">
      <c r="A7" s="35" t="str">
        <f>IFERROR(LEFT(Main!B7,FIND(2,Main!B7)-1),"")</f>
        <v/>
      </c>
      <c r="B7" s="35">
        <f>IF(OR(IFERROR(FIND($A$5,A7),0),IFERROR(FIND($A$1,A7),0)),INT(B6)+1,B6+0.001)</f>
        <v>2E-3</v>
      </c>
      <c r="C7" s="35">
        <f>C6+1</f>
        <v>2</v>
      </c>
      <c r="D7" s="35" t="str">
        <f>Main!B7</f>
        <v>No Account name or FCM Account ID provided</v>
      </c>
      <c r="E7" s="35" t="str">
        <f>Main!C7</f>
        <v>No Account name or FCM Account ID provided</v>
      </c>
      <c r="F7" s="35" t="str">
        <f>Main!D7</f>
        <v>No Account name or FCM Account ID provided</v>
      </c>
      <c r="G7" s="35" t="str">
        <f>Main!E7</f>
        <v>No Account name or FCM Account ID provided</v>
      </c>
      <c r="H7" s="35" t="str">
        <f>Main!F7</f>
        <v>No Account name or FCM Account ID provided</v>
      </c>
      <c r="I7" s="35" t="str">
        <f>Main!G7</f>
        <v>No Account name or FCM Account ID provided</v>
      </c>
      <c r="J7" s="35" t="str">
        <f>Main!H7</f>
        <v>No Account name or FCM Account ID provided</v>
      </c>
      <c r="K7" s="91" t="str">
        <f>IFERROR(VLOOKUP(C7,$B$6:$D$48,3,FALSE),"")</f>
        <v/>
      </c>
      <c r="L7" s="89" t="str">
        <f t="shared" ref="L7:L42" si="1">IFERROR(VLOOKUP(C7,$B$6:$J$43,4,FALSE),"")</f>
        <v/>
      </c>
      <c r="M7" s="56" t="str">
        <f t="shared" ref="M7:M43" si="2">IFERROR(VLOOKUP(C7,$B$6:$J$43,5,FALSE),"")</f>
        <v/>
      </c>
      <c r="N7" s="56" t="str">
        <f t="shared" ref="N7:N43" si="3">IFERROR(VLOOKUP(C7,$B$6:$J$43,6,FALSE),"")</f>
        <v/>
      </c>
      <c r="O7" s="57" t="str">
        <f t="shared" si="0"/>
        <v/>
      </c>
      <c r="P7" s="57" t="str">
        <f t="shared" ref="P7:P43" si="4">IFERROR(VLOOKUP(C7,$B$6:$J$43,8,FALSE),"")</f>
        <v/>
      </c>
      <c r="Q7" s="57" t="str">
        <f t="shared" ref="Q7:Q43" si="5">IFERROR(VLOOKUP(C7,$B$6:$J$43,9,FALSE),"")</f>
        <v/>
      </c>
      <c r="R7" s="56" t="str">
        <f>IF(K7="","",RTD("cqg.rtd", ,"ContractData",K7, "LastTradeToday",, "T"))</f>
        <v/>
      </c>
      <c r="S7" s="83" t="str">
        <f>IF(K7="","",IF(R7="","",RTD("cqg.rtd", ,"ContractData",K7, "TMLastTrade",, "T")))</f>
        <v/>
      </c>
      <c r="T7" s="58" t="str">
        <f>IF(K7="","",RTD("cqg.rtd", ,"ContractData",K7, "NetLastTradeToday",, "T"))</f>
        <v/>
      </c>
      <c r="U7" s="56" t="str">
        <f>IF(K7="","",RTD("cqg.rtd", ,"ContractData",K7, "Settlement",, "T"))</f>
        <v/>
      </c>
      <c r="V7" s="45" t="str">
        <f>IF(K7="","",RTD("cqg.rtd", ,"ContractData",K7, "MT_LastBidVolume",, "T"))</f>
        <v/>
      </c>
      <c r="W7" s="43" t="str">
        <f>IF(K7="","",RTD("cqg.rtd", ,"ContractData",K7, "Bid",, "T"))</f>
        <v/>
      </c>
      <c r="X7" s="43" t="str">
        <f>IF(K7="","",RTD("cqg.rtd", ,"ContractData",K7, "Ask",, "T"))</f>
        <v/>
      </c>
      <c r="Y7" s="45" t="str">
        <f>IF(K7="","",RTD("cqg.rtd", ,"ContractData",K7, "MT_LastAskVolume",, "T"))</f>
        <v/>
      </c>
      <c r="Z7" s="46" t="str">
        <f>IF(K7="","",RTD("cqg.rtd", ,"ContractData",K7, "T_CVol",, "T"))</f>
        <v/>
      </c>
      <c r="AA7" s="46" t="str">
        <f>IF(K7="","",RTD("cqg.rtd", ,"ContractData",K7, "Y_COI",, "T"))</f>
        <v/>
      </c>
      <c r="AB7" s="43" t="str">
        <f>IF(K7="","",IF(LEFT(K7,1)="F",L7*1,L7*RTD("cqg.rtd", ,"ContractData",K7, "DElta",, "T")))</f>
        <v/>
      </c>
      <c r="AC7" s="43" t="str">
        <f>IF(K7="","",RTD("cqg.rtd", ,"ContractData",K7, "GAmma",, "T"))</f>
        <v/>
      </c>
      <c r="AD7" s="43" t="str">
        <f>IF(K7="","",RTD("cqg.rtd", ,"ContractData",K7, "ImpliedVolatility",, "T"))</f>
        <v/>
      </c>
      <c r="AE7" s="43" t="str">
        <f>IF(K7="","",RTD("cqg.rtd", ,"ContractData",K7, "THeta",, "T"))</f>
        <v/>
      </c>
      <c r="AF7" s="43" t="str">
        <f>IF(K7="","",RTD("cqg.rtd", ,"ContractData",K7, "VEga",, "T"))</f>
        <v/>
      </c>
      <c r="AG7" s="43" t="str">
        <f ca="1">IF(K7="","",IF(LEFT(K7,1)="F",RTD("cqg.rtd", ,"ContractData", K7, "ExpirationDate",, "T")-TODAY(),RTD("cqg.rtd", ,"ContractData",K7, "OptionDaysToExp",, "T")))</f>
        <v/>
      </c>
    </row>
    <row r="8" spans="1:33" ht="17.25" customHeight="1" x14ac:dyDescent="0.3">
      <c r="A8" s="35" t="str">
        <f>IFERROR(LEFT(Main!B8,FIND(2,Main!B8)-1),"")</f>
        <v/>
      </c>
      <c r="B8" s="35">
        <f>IF(OR(IFERROR(FIND($A$5,A8),0),IFERROR(FIND($A$1,A8),0)),INT(B7)+1,B7+0.001)</f>
        <v>3.0000000000000001E-3</v>
      </c>
      <c r="C8" s="35">
        <f t="shared" ref="C8:C43" si="6">C7+1</f>
        <v>3</v>
      </c>
      <c r="D8" s="35" t="str">
        <f>Main!B8</f>
        <v>No Account name or FCM Account ID provided</v>
      </c>
      <c r="E8" s="35" t="str">
        <f>Main!C8</f>
        <v>No Account name or FCM Account ID provided</v>
      </c>
      <c r="F8" s="35" t="str">
        <f>Main!D8</f>
        <v>No Account name or FCM Account ID provided</v>
      </c>
      <c r="G8" s="35" t="str">
        <f>Main!E8</f>
        <v>No Account name or FCM Account ID provided</v>
      </c>
      <c r="H8" s="35" t="str">
        <f>Main!F8</f>
        <v>No Account name or FCM Account ID provided</v>
      </c>
      <c r="I8" s="35" t="str">
        <f>Main!G8</f>
        <v>No Account name or FCM Account ID provided</v>
      </c>
      <c r="J8" s="35" t="str">
        <f>Main!H8</f>
        <v>No Account name or FCM Account ID provided</v>
      </c>
      <c r="K8" s="91" t="str">
        <f t="shared" ref="K8:K42" si="7">IFERROR(VLOOKUP(C8,$B$6:$D$48,3,FALSE),"")</f>
        <v/>
      </c>
      <c r="L8" s="89" t="str">
        <f t="shared" si="1"/>
        <v/>
      </c>
      <c r="M8" s="56" t="str">
        <f t="shared" si="2"/>
        <v/>
      </c>
      <c r="N8" s="56" t="str">
        <f t="shared" si="3"/>
        <v/>
      </c>
      <c r="O8" s="57" t="str">
        <f t="shared" si="0"/>
        <v/>
      </c>
      <c r="P8" s="57" t="str">
        <f t="shared" si="4"/>
        <v/>
      </c>
      <c r="Q8" s="57" t="str">
        <f t="shared" si="5"/>
        <v/>
      </c>
      <c r="R8" s="56" t="str">
        <f>IF(K8="","",RTD("cqg.rtd", ,"ContractData",K8, "LastTradeToday",, "T"))</f>
        <v/>
      </c>
      <c r="S8" s="83" t="str">
        <f>IF(K8="","",IF(R8="","",RTD("cqg.rtd", ,"ContractData",K8, "TMLastTrade",, "T")))</f>
        <v/>
      </c>
      <c r="T8" s="58" t="str">
        <f>IF(K8="","",RTD("cqg.rtd", ,"ContractData",K8, "NetLastTradeToday",, "T"))</f>
        <v/>
      </c>
      <c r="U8" s="56" t="str">
        <f>IF(K8="","",RTD("cqg.rtd", ,"ContractData",K8, "Settlement",, "T"))</f>
        <v/>
      </c>
      <c r="V8" s="45" t="str">
        <f>IF(K8="","",RTD("cqg.rtd", ,"ContractData",K8, "MT_LastBidVolume",, "T"))</f>
        <v/>
      </c>
      <c r="W8" s="43" t="str">
        <f>IF(K8="","",RTD("cqg.rtd", ,"ContractData",K8, "Bid",, "T"))</f>
        <v/>
      </c>
      <c r="X8" s="43" t="str">
        <f>IF(K8="","",RTD("cqg.rtd", ,"ContractData",K8, "Ask",, "T"))</f>
        <v/>
      </c>
      <c r="Y8" s="45" t="str">
        <f>IF(K8="","",RTD("cqg.rtd", ,"ContractData",K8, "MT_LastAskVolume",, "T"))</f>
        <v/>
      </c>
      <c r="Z8" s="46" t="str">
        <f>IF(K8="","",RTD("cqg.rtd", ,"ContractData",K8, "T_CVol",, "T"))</f>
        <v/>
      </c>
      <c r="AA8" s="46" t="str">
        <f>IF(K8="","",RTD("cqg.rtd", ,"ContractData",K8, "Y_COI",, "T"))</f>
        <v/>
      </c>
      <c r="AB8" s="43" t="str">
        <f>IF(K8="","",IF(LEFT(K8,1)="F",L8*1,L8*RTD("cqg.rtd", ,"ContractData",K8, "DElta",, "T")))</f>
        <v/>
      </c>
      <c r="AC8" s="43" t="str">
        <f>IF(K8="","",RTD("cqg.rtd", ,"ContractData",K8, "GAmma",, "T"))</f>
        <v/>
      </c>
      <c r="AD8" s="43" t="str">
        <f>IF(K8="","",RTD("cqg.rtd", ,"ContractData",K8, "ImpliedVolatility",, "T"))</f>
        <v/>
      </c>
      <c r="AE8" s="43" t="str">
        <f>IF(K8="","",RTD("cqg.rtd", ,"ContractData",K8, "THeta",, "T"))</f>
        <v/>
      </c>
      <c r="AF8" s="43" t="str">
        <f>IF(K8="","",RTD("cqg.rtd", ,"ContractData",K8, "VEga",, "T"))</f>
        <v/>
      </c>
      <c r="AG8" s="43" t="str">
        <f ca="1">IF(K8="","",IF(LEFT(K8,1)="F",RTD("cqg.rtd", ,"ContractData", K8, "ExpirationDate",, "T")-TODAY(),RTD("cqg.rtd", ,"ContractData",K8, "OptionDaysToExp",, "T")))</f>
        <v/>
      </c>
    </row>
    <row r="9" spans="1:33" ht="17.25" customHeight="1" x14ac:dyDescent="0.3">
      <c r="A9" s="35" t="str">
        <f>IFERROR(LEFT(Main!B9,FIND(2,Main!B9)-1),"")</f>
        <v/>
      </c>
      <c r="B9" s="35">
        <f t="shared" ref="B9:B43" si="8">IF(OR(IFERROR(FIND($A$5,A9),0),IFERROR(FIND($A$1,A9),0)),INT(B8)+1,B8+0.001)</f>
        <v>4.0000000000000001E-3</v>
      </c>
      <c r="C9" s="35">
        <f t="shared" si="6"/>
        <v>4</v>
      </c>
      <c r="D9" s="35" t="str">
        <f>Main!B9</f>
        <v>No Account name or FCM Account ID provided</v>
      </c>
      <c r="E9" s="35" t="str">
        <f>Main!C9</f>
        <v>No Account name or FCM Account ID provided</v>
      </c>
      <c r="F9" s="35" t="str">
        <f>Main!D9</f>
        <v>No Account name or FCM Account ID provided</v>
      </c>
      <c r="G9" s="35" t="str">
        <f>Main!E9</f>
        <v>No Account name or FCM Account ID provided</v>
      </c>
      <c r="H9" s="35" t="str">
        <f>Main!F9</f>
        <v>No Account name or FCM Account ID provided</v>
      </c>
      <c r="I9" s="35" t="str">
        <f>Main!G9</f>
        <v>No Account name or FCM Account ID provided</v>
      </c>
      <c r="J9" s="35" t="str">
        <f>Main!H9</f>
        <v>No Account name or FCM Account ID provided</v>
      </c>
      <c r="K9" s="91" t="str">
        <f t="shared" si="7"/>
        <v/>
      </c>
      <c r="L9" s="89" t="str">
        <f t="shared" si="1"/>
        <v/>
      </c>
      <c r="M9" s="56" t="str">
        <f t="shared" si="2"/>
        <v/>
      </c>
      <c r="N9" s="56" t="str">
        <f t="shared" si="3"/>
        <v/>
      </c>
      <c r="O9" s="57" t="str">
        <f t="shared" si="0"/>
        <v/>
      </c>
      <c r="P9" s="57" t="str">
        <f t="shared" si="4"/>
        <v/>
      </c>
      <c r="Q9" s="57" t="str">
        <f t="shared" si="5"/>
        <v/>
      </c>
      <c r="R9" s="56" t="str">
        <f>IF(K9="","",RTD("cqg.rtd", ,"ContractData",K9, "LastTradeToday",, "T"))</f>
        <v/>
      </c>
      <c r="S9" s="83" t="str">
        <f>IF(K9="","",IF(R9="","",RTD("cqg.rtd", ,"ContractData",K9, "TMLastTrade",, "T")))</f>
        <v/>
      </c>
      <c r="T9" s="58" t="str">
        <f>IF(K9="","",RTD("cqg.rtd", ,"ContractData",K9, "NetLastTradeToday",, "T"))</f>
        <v/>
      </c>
      <c r="U9" s="56" t="str">
        <f>IF(K9="","",RTD("cqg.rtd", ,"ContractData",K9, "Settlement",, "T"))</f>
        <v/>
      </c>
      <c r="V9" s="45" t="str">
        <f>IF(K9="","",RTD("cqg.rtd", ,"ContractData",K9, "MT_LastBidVolume",, "T"))</f>
        <v/>
      </c>
      <c r="W9" s="43" t="str">
        <f>IF(K9="","",RTD("cqg.rtd", ,"ContractData",K9, "Bid",, "T"))</f>
        <v/>
      </c>
      <c r="X9" s="43" t="str">
        <f>IF(K9="","",RTD("cqg.rtd", ,"ContractData",K9, "Ask",, "T"))</f>
        <v/>
      </c>
      <c r="Y9" s="45" t="str">
        <f>IF(K9="","",RTD("cqg.rtd", ,"ContractData",K9, "MT_LastAskVolume",, "T"))</f>
        <v/>
      </c>
      <c r="Z9" s="46" t="str">
        <f>IF(K9="","",RTD("cqg.rtd", ,"ContractData",K9, "T_CVol",, "T"))</f>
        <v/>
      </c>
      <c r="AA9" s="46" t="str">
        <f>IF(K9="","",RTD("cqg.rtd", ,"ContractData",K9, "Y_COI",, "T"))</f>
        <v/>
      </c>
      <c r="AB9" s="43" t="str">
        <f>IF(K9="","",IF(LEFT(K9,1)="F",L9*1,L9*RTD("cqg.rtd", ,"ContractData",K9, "DElta",, "T")))</f>
        <v/>
      </c>
      <c r="AC9" s="43" t="str">
        <f>IF(K9="","",RTD("cqg.rtd", ,"ContractData",K9, "GAmma",, "T"))</f>
        <v/>
      </c>
      <c r="AD9" s="43" t="str">
        <f>IF(K9="","",RTD("cqg.rtd", ,"ContractData",K9, "ImpliedVolatility",, "T"))</f>
        <v/>
      </c>
      <c r="AE9" s="43" t="str">
        <f>IF(K9="","",RTD("cqg.rtd", ,"ContractData",K9, "THeta",, "T"))</f>
        <v/>
      </c>
      <c r="AF9" s="43" t="str">
        <f>IF(K9="","",RTD("cqg.rtd", ,"ContractData",K9, "VEga",, "T"))</f>
        <v/>
      </c>
      <c r="AG9" s="43" t="str">
        <f ca="1">IF(K9="","",IF(LEFT(K9,1)="F",RTD("cqg.rtd", ,"ContractData", K9, "ExpirationDate",, "T")-TODAY(),RTD("cqg.rtd", ,"ContractData",K9, "OptionDaysToExp",, "T")))</f>
        <v/>
      </c>
    </row>
    <row r="10" spans="1:33" ht="17.25" customHeight="1" x14ac:dyDescent="0.3">
      <c r="A10" s="35" t="str">
        <f>IFERROR(LEFT(Main!B10,FIND(2,Main!B10)-1),"")</f>
        <v/>
      </c>
      <c r="B10" s="35">
        <f t="shared" si="8"/>
        <v>5.0000000000000001E-3</v>
      </c>
      <c r="C10" s="35">
        <f t="shared" si="6"/>
        <v>5</v>
      </c>
      <c r="D10" s="35" t="str">
        <f>Main!B10</f>
        <v>No Account name or FCM Account ID provided</v>
      </c>
      <c r="E10" s="35" t="str">
        <f>Main!C10</f>
        <v>No Account name or FCM Account ID provided</v>
      </c>
      <c r="F10" s="35" t="str">
        <f>Main!D10</f>
        <v>No Account name or FCM Account ID provided</v>
      </c>
      <c r="G10" s="35" t="str">
        <f>Main!E10</f>
        <v>No Account name or FCM Account ID provided</v>
      </c>
      <c r="H10" s="35" t="str">
        <f>Main!F10</f>
        <v>No Account name or FCM Account ID provided</v>
      </c>
      <c r="I10" s="35" t="str">
        <f>Main!G10</f>
        <v>No Account name or FCM Account ID provided</v>
      </c>
      <c r="J10" s="35" t="str">
        <f>Main!H10</f>
        <v>No Account name or FCM Account ID provided</v>
      </c>
      <c r="K10" s="91" t="str">
        <f t="shared" si="7"/>
        <v/>
      </c>
      <c r="L10" s="89" t="str">
        <f t="shared" si="1"/>
        <v/>
      </c>
      <c r="M10" s="56" t="str">
        <f t="shared" si="2"/>
        <v/>
      </c>
      <c r="N10" s="56" t="str">
        <f t="shared" si="3"/>
        <v/>
      </c>
      <c r="O10" s="57" t="str">
        <f t="shared" si="0"/>
        <v/>
      </c>
      <c r="P10" s="57" t="str">
        <f t="shared" si="4"/>
        <v/>
      </c>
      <c r="Q10" s="57" t="str">
        <f t="shared" si="5"/>
        <v/>
      </c>
      <c r="R10" s="56" t="str">
        <f>IF(K10="","",RTD("cqg.rtd", ,"ContractData",K10, "LastTradeToday",, "T"))</f>
        <v/>
      </c>
      <c r="S10" s="83" t="str">
        <f>IF(K10="","",IF(R10="","",RTD("cqg.rtd", ,"ContractData",K10, "TMLastTrade",, "T")))</f>
        <v/>
      </c>
      <c r="T10" s="58" t="str">
        <f>IF(K10="","",RTD("cqg.rtd", ,"ContractData",K10, "NetLastTradeToday",, "T"))</f>
        <v/>
      </c>
      <c r="U10" s="56" t="str">
        <f>IF(K10="","",RTD("cqg.rtd", ,"ContractData",K10, "Settlement",, "T"))</f>
        <v/>
      </c>
      <c r="V10" s="45" t="str">
        <f>IF(K10="","",RTD("cqg.rtd", ,"ContractData",K10, "MT_LastBidVolume",, "T"))</f>
        <v/>
      </c>
      <c r="W10" s="43" t="str">
        <f>IF(K10="","",RTD("cqg.rtd", ,"ContractData",K10, "Bid",, "T"))</f>
        <v/>
      </c>
      <c r="X10" s="43" t="str">
        <f>IF(K10="","",RTD("cqg.rtd", ,"ContractData",K10, "Ask",, "T"))</f>
        <v/>
      </c>
      <c r="Y10" s="45" t="str">
        <f>IF(K10="","",RTD("cqg.rtd", ,"ContractData",K10, "MT_LastAskVolume",, "T"))</f>
        <v/>
      </c>
      <c r="Z10" s="46" t="str">
        <f>IF(K10="","",RTD("cqg.rtd", ,"ContractData",K10, "T_CVol",, "T"))</f>
        <v/>
      </c>
      <c r="AA10" s="46" t="str">
        <f>IF(K10="","",RTD("cqg.rtd", ,"ContractData",K10, "Y_COI",, "T"))</f>
        <v/>
      </c>
      <c r="AB10" s="43" t="str">
        <f>IF(K10="","",IF(LEFT(K10,1)="F",L10*1,L10*RTD("cqg.rtd", ,"ContractData",K10, "DElta",, "T")))</f>
        <v/>
      </c>
      <c r="AC10" s="43" t="str">
        <f>IF(K10="","",RTD("cqg.rtd", ,"ContractData",K10, "GAmma",, "T"))</f>
        <v/>
      </c>
      <c r="AD10" s="43" t="str">
        <f>IF(K10="","",RTD("cqg.rtd", ,"ContractData",K10, "ImpliedVolatility",, "T"))</f>
        <v/>
      </c>
      <c r="AE10" s="43" t="str">
        <f>IF(K10="","",RTD("cqg.rtd", ,"ContractData",K10, "THeta",, "T"))</f>
        <v/>
      </c>
      <c r="AF10" s="43" t="str">
        <f>IF(K10="","",RTD("cqg.rtd", ,"ContractData",K10, "VEga",, "T"))</f>
        <v/>
      </c>
      <c r="AG10" s="43" t="str">
        <f ca="1">IF(K10="","",IF(LEFT(K10,1)="F",RTD("cqg.rtd", ,"ContractData", K10, "ExpirationDate",, "T")-TODAY(),RTD("cqg.rtd", ,"ContractData",K10, "OptionDaysToExp",, "T")))</f>
        <v/>
      </c>
    </row>
    <row r="11" spans="1:33" ht="17.25" customHeight="1" x14ac:dyDescent="0.3">
      <c r="A11" s="35" t="str">
        <f>IFERROR(LEFT(Main!B11,FIND(2,Main!B11)-1),"")</f>
        <v/>
      </c>
      <c r="B11" s="35">
        <f t="shared" si="8"/>
        <v>6.0000000000000001E-3</v>
      </c>
      <c r="C11" s="35">
        <f t="shared" si="6"/>
        <v>6</v>
      </c>
      <c r="D11" s="35" t="str">
        <f>Main!B11</f>
        <v>No Account name or FCM Account ID provided</v>
      </c>
      <c r="E11" s="35" t="str">
        <f>Main!C11</f>
        <v>No Account name or FCM Account ID provided</v>
      </c>
      <c r="F11" s="35" t="str">
        <f>Main!D11</f>
        <v>No Account name or FCM Account ID provided</v>
      </c>
      <c r="G11" s="35" t="str">
        <f>Main!E11</f>
        <v>No Account name or FCM Account ID provided</v>
      </c>
      <c r="H11" s="35" t="str">
        <f>Main!F11</f>
        <v>No Account name or FCM Account ID provided</v>
      </c>
      <c r="I11" s="35" t="str">
        <f>Main!G11</f>
        <v>No Account name or FCM Account ID provided</v>
      </c>
      <c r="J11" s="35" t="str">
        <f>Main!H11</f>
        <v>No Account name or FCM Account ID provided</v>
      </c>
      <c r="K11" s="91" t="str">
        <f t="shared" si="7"/>
        <v/>
      </c>
      <c r="L11" s="89" t="str">
        <f t="shared" si="1"/>
        <v/>
      </c>
      <c r="M11" s="56" t="str">
        <f t="shared" si="2"/>
        <v/>
      </c>
      <c r="N11" s="56" t="str">
        <f t="shared" si="3"/>
        <v/>
      </c>
      <c r="O11" s="57" t="str">
        <f t="shared" si="0"/>
        <v/>
      </c>
      <c r="P11" s="57" t="str">
        <f t="shared" si="4"/>
        <v/>
      </c>
      <c r="Q11" s="57" t="str">
        <f t="shared" si="5"/>
        <v/>
      </c>
      <c r="R11" s="56" t="str">
        <f>IF(K11="","",RTD("cqg.rtd", ,"ContractData",K11, "LastTradeToday",, "T"))</f>
        <v/>
      </c>
      <c r="S11" s="83" t="str">
        <f>IF(K11="","",IF(R11="","",RTD("cqg.rtd", ,"ContractData",K11, "TMLastTrade",, "T")))</f>
        <v/>
      </c>
      <c r="T11" s="58" t="str">
        <f>IF(K11="","",RTD("cqg.rtd", ,"ContractData",K11, "NetLastTradeToday",, "T"))</f>
        <v/>
      </c>
      <c r="U11" s="56" t="str">
        <f>IF(K11="","",RTD("cqg.rtd", ,"ContractData",K11, "Settlement",, "T"))</f>
        <v/>
      </c>
      <c r="V11" s="45" t="str">
        <f>IF(K11="","",RTD("cqg.rtd", ,"ContractData",K11, "MT_LastBidVolume",, "T"))</f>
        <v/>
      </c>
      <c r="W11" s="43" t="str">
        <f>IF(K11="","",RTD("cqg.rtd", ,"ContractData",K11, "Bid",, "T"))</f>
        <v/>
      </c>
      <c r="X11" s="43" t="str">
        <f>IF(K11="","",RTD("cqg.rtd", ,"ContractData",K11, "Ask",, "T"))</f>
        <v/>
      </c>
      <c r="Y11" s="45" t="str">
        <f>IF(K11="","",RTD("cqg.rtd", ,"ContractData",K11, "MT_LastAskVolume",, "T"))</f>
        <v/>
      </c>
      <c r="Z11" s="46" t="str">
        <f>IF(K11="","",RTD("cqg.rtd", ,"ContractData",K11, "T_CVol",, "T"))</f>
        <v/>
      </c>
      <c r="AA11" s="46" t="str">
        <f>IF(K11="","",RTD("cqg.rtd", ,"ContractData",K11, "Y_COI",, "T"))</f>
        <v/>
      </c>
      <c r="AB11" s="43" t="str">
        <f>IF(K11="","",IF(LEFT(K11,1)="F",L11*1,L11*RTD("cqg.rtd", ,"ContractData",K11, "DElta",, "T")))</f>
        <v/>
      </c>
      <c r="AC11" s="43" t="str">
        <f>IF(K11="","",RTD("cqg.rtd", ,"ContractData",K11, "GAmma",, "T"))</f>
        <v/>
      </c>
      <c r="AD11" s="43" t="str">
        <f>IF(K11="","",RTD("cqg.rtd", ,"ContractData",K11, "ImpliedVolatility",, "T"))</f>
        <v/>
      </c>
      <c r="AE11" s="43" t="str">
        <f>IF(K11="","",RTD("cqg.rtd", ,"ContractData",K11, "THeta",, "T"))</f>
        <v/>
      </c>
      <c r="AF11" s="43" t="str">
        <f>IF(K11="","",RTD("cqg.rtd", ,"ContractData",K11, "VEga",, "T"))</f>
        <v/>
      </c>
      <c r="AG11" s="43" t="str">
        <f ca="1">IF(K11="","",IF(LEFT(K11,1)="F",RTD("cqg.rtd", ,"ContractData", K11, "ExpirationDate",, "T")-TODAY(),RTD("cqg.rtd", ,"ContractData",K11, "OptionDaysToExp",, "T")))</f>
        <v/>
      </c>
    </row>
    <row r="12" spans="1:33" ht="17.25" customHeight="1" x14ac:dyDescent="0.3">
      <c r="A12" s="35" t="str">
        <f>IFERROR(LEFT(Main!B12,FIND(2,Main!B12)-1),"")</f>
        <v/>
      </c>
      <c r="B12" s="35">
        <f t="shared" si="8"/>
        <v>7.0000000000000001E-3</v>
      </c>
      <c r="C12" s="35">
        <f t="shared" si="6"/>
        <v>7</v>
      </c>
      <c r="D12" s="35" t="str">
        <f>Main!B12</f>
        <v>No Account name or FCM Account ID provided</v>
      </c>
      <c r="E12" s="35" t="str">
        <f>Main!C12</f>
        <v>No Account name or FCM Account ID provided</v>
      </c>
      <c r="F12" s="35" t="str">
        <f>Main!D12</f>
        <v>No Account name or FCM Account ID provided</v>
      </c>
      <c r="G12" s="35" t="str">
        <f>Main!E12</f>
        <v>No Account name or FCM Account ID provided</v>
      </c>
      <c r="H12" s="35" t="str">
        <f>Main!F12</f>
        <v>No Account name or FCM Account ID provided</v>
      </c>
      <c r="I12" s="35" t="str">
        <f>Main!G12</f>
        <v>No Account name or FCM Account ID provided</v>
      </c>
      <c r="J12" s="35" t="str">
        <f>Main!H12</f>
        <v>No Account name or FCM Account ID provided</v>
      </c>
      <c r="K12" s="91" t="str">
        <f t="shared" si="7"/>
        <v/>
      </c>
      <c r="L12" s="89" t="str">
        <f t="shared" si="1"/>
        <v/>
      </c>
      <c r="M12" s="56" t="str">
        <f t="shared" si="2"/>
        <v/>
      </c>
      <c r="N12" s="56" t="str">
        <f t="shared" si="3"/>
        <v/>
      </c>
      <c r="O12" s="57" t="str">
        <f t="shared" si="0"/>
        <v/>
      </c>
      <c r="P12" s="57" t="str">
        <f t="shared" si="4"/>
        <v/>
      </c>
      <c r="Q12" s="57" t="str">
        <f t="shared" si="5"/>
        <v/>
      </c>
      <c r="R12" s="56" t="str">
        <f>IF(K12="","",RTD("cqg.rtd", ,"ContractData",K12, "LastTradeToday",, "T"))</f>
        <v/>
      </c>
      <c r="S12" s="83" t="str">
        <f>IF(K12="","",IF(R12="","",RTD("cqg.rtd", ,"ContractData",K12, "TMLastTrade",, "T")))</f>
        <v/>
      </c>
      <c r="T12" s="58" t="str">
        <f>IF(K12="","",RTD("cqg.rtd", ,"ContractData",K12, "NetLastTradeToday",, "T"))</f>
        <v/>
      </c>
      <c r="U12" s="56" t="str">
        <f>IF(K12="","",RTD("cqg.rtd", ,"ContractData",K12, "Settlement",, "T"))</f>
        <v/>
      </c>
      <c r="V12" s="45" t="str">
        <f>IF(K12="","",RTD("cqg.rtd", ,"ContractData",K12, "MT_LastBidVolume",, "T"))</f>
        <v/>
      </c>
      <c r="W12" s="43" t="str">
        <f>IF(K12="","",RTD("cqg.rtd", ,"ContractData",K12, "Bid",, "T"))</f>
        <v/>
      </c>
      <c r="X12" s="43" t="str">
        <f>IF(K12="","",RTD("cqg.rtd", ,"ContractData",K12, "Ask",, "T"))</f>
        <v/>
      </c>
      <c r="Y12" s="45" t="str">
        <f>IF(K12="","",RTD("cqg.rtd", ,"ContractData",K12, "MT_LastAskVolume",, "T"))</f>
        <v/>
      </c>
      <c r="Z12" s="46" t="str">
        <f>IF(K12="","",RTD("cqg.rtd", ,"ContractData",K12, "T_CVol",, "T"))</f>
        <v/>
      </c>
      <c r="AA12" s="46" t="str">
        <f>IF(K12="","",RTD("cqg.rtd", ,"ContractData",K12, "Y_COI",, "T"))</f>
        <v/>
      </c>
      <c r="AB12" s="43" t="str">
        <f>IF(K12="","",IF(LEFT(K12,1)="F",L12*1,L12*RTD("cqg.rtd", ,"ContractData",K12, "DElta",, "T")))</f>
        <v/>
      </c>
      <c r="AC12" s="43" t="str">
        <f>IF(K12="","",RTD("cqg.rtd", ,"ContractData",K12, "GAmma",, "T"))</f>
        <v/>
      </c>
      <c r="AD12" s="43" t="str">
        <f>IF(K12="","",RTD("cqg.rtd", ,"ContractData",K12, "ImpliedVolatility",, "T"))</f>
        <v/>
      </c>
      <c r="AE12" s="43" t="str">
        <f>IF(K12="","",RTD("cqg.rtd", ,"ContractData",K12, "THeta",, "T"))</f>
        <v/>
      </c>
      <c r="AF12" s="43" t="str">
        <f>IF(K12="","",RTD("cqg.rtd", ,"ContractData",K12, "VEga",, "T"))</f>
        <v/>
      </c>
      <c r="AG12" s="43" t="str">
        <f ca="1">IF(K12="","",IF(LEFT(K12,1)="F",RTD("cqg.rtd", ,"ContractData", K12, "ExpirationDate",, "T")-TODAY(),RTD("cqg.rtd", ,"ContractData",K12, "OptionDaysToExp",, "T")))</f>
        <v/>
      </c>
    </row>
    <row r="13" spans="1:33" ht="17.25" customHeight="1" x14ac:dyDescent="0.3">
      <c r="A13" s="35" t="str">
        <f>IFERROR(LEFT(Main!B13,FIND(2,Main!B13)-1),"")</f>
        <v/>
      </c>
      <c r="B13" s="35">
        <f t="shared" si="8"/>
        <v>8.0000000000000002E-3</v>
      </c>
      <c r="C13" s="35">
        <f t="shared" si="6"/>
        <v>8</v>
      </c>
      <c r="D13" s="35" t="str">
        <f>Main!B13</f>
        <v>No Account name or FCM Account ID provided</v>
      </c>
      <c r="E13" s="35" t="str">
        <f>Main!C13</f>
        <v>No Account name or FCM Account ID provided</v>
      </c>
      <c r="F13" s="35" t="str">
        <f>Main!D13</f>
        <v>No Account name or FCM Account ID provided</v>
      </c>
      <c r="G13" s="35" t="str">
        <f>Main!E13</f>
        <v>No Account name or FCM Account ID provided</v>
      </c>
      <c r="H13" s="35" t="str">
        <f>Main!F13</f>
        <v>No Account name or FCM Account ID provided</v>
      </c>
      <c r="I13" s="35" t="str">
        <f>Main!G13</f>
        <v>No Account name or FCM Account ID provided</v>
      </c>
      <c r="J13" s="35" t="str">
        <f>Main!H13</f>
        <v>No Account name or FCM Account ID provided</v>
      </c>
      <c r="K13" s="91" t="str">
        <f t="shared" si="7"/>
        <v/>
      </c>
      <c r="L13" s="89" t="str">
        <f t="shared" si="1"/>
        <v/>
      </c>
      <c r="M13" s="56" t="str">
        <f t="shared" si="2"/>
        <v/>
      </c>
      <c r="N13" s="56" t="str">
        <f t="shared" si="3"/>
        <v/>
      </c>
      <c r="O13" s="57" t="str">
        <f t="shared" si="0"/>
        <v/>
      </c>
      <c r="P13" s="57" t="str">
        <f t="shared" si="4"/>
        <v/>
      </c>
      <c r="Q13" s="57" t="str">
        <f t="shared" si="5"/>
        <v/>
      </c>
      <c r="R13" s="56" t="str">
        <f>IF(K13="","",RTD("cqg.rtd", ,"ContractData",K13, "LastTradeToday",, "T"))</f>
        <v/>
      </c>
      <c r="S13" s="83" t="str">
        <f>IF(K13="","",IF(R13="","",RTD("cqg.rtd", ,"ContractData",K13, "TMLastTrade",, "T")))</f>
        <v/>
      </c>
      <c r="T13" s="58" t="str">
        <f>IF(K13="","",RTD("cqg.rtd", ,"ContractData",K13, "NetLastTradeToday",, "T"))</f>
        <v/>
      </c>
      <c r="U13" s="56" t="str">
        <f>IF(K13="","",RTD("cqg.rtd", ,"ContractData",K13, "Settlement",, "T"))</f>
        <v/>
      </c>
      <c r="V13" s="45" t="str">
        <f>IF(K13="","",RTD("cqg.rtd", ,"ContractData",K13, "MT_LastBidVolume",, "T"))</f>
        <v/>
      </c>
      <c r="W13" s="43" t="str">
        <f>IF(K13="","",RTD("cqg.rtd", ,"ContractData",K13, "Bid",, "T"))</f>
        <v/>
      </c>
      <c r="X13" s="43" t="str">
        <f>IF(K13="","",RTD("cqg.rtd", ,"ContractData",K13, "Ask",, "T"))</f>
        <v/>
      </c>
      <c r="Y13" s="45" t="str">
        <f>IF(K13="","",RTD("cqg.rtd", ,"ContractData",K13, "MT_LastAskVolume",, "T"))</f>
        <v/>
      </c>
      <c r="Z13" s="46" t="str">
        <f>IF(K13="","",RTD("cqg.rtd", ,"ContractData",K13, "T_CVol",, "T"))</f>
        <v/>
      </c>
      <c r="AA13" s="46" t="str">
        <f>IF(K13="","",RTD("cqg.rtd", ,"ContractData",K13, "Y_COI",, "T"))</f>
        <v/>
      </c>
      <c r="AB13" s="43" t="str">
        <f>IF(K13="","",IF(LEFT(K13,1)="F",L13*1,L13*RTD("cqg.rtd", ,"ContractData",K13, "DElta",, "T")))</f>
        <v/>
      </c>
      <c r="AC13" s="43" t="str">
        <f>IF(K13="","",RTD("cqg.rtd", ,"ContractData",K13, "GAmma",, "T"))</f>
        <v/>
      </c>
      <c r="AD13" s="43" t="str">
        <f>IF(K13="","",RTD("cqg.rtd", ,"ContractData",K13, "ImpliedVolatility",, "T"))</f>
        <v/>
      </c>
      <c r="AE13" s="43" t="str">
        <f>IF(K13="","",RTD("cqg.rtd", ,"ContractData",K13, "THeta",, "T"))</f>
        <v/>
      </c>
      <c r="AF13" s="43" t="str">
        <f>IF(K13="","",RTD("cqg.rtd", ,"ContractData",K13, "VEga",, "T"))</f>
        <v/>
      </c>
      <c r="AG13" s="43" t="str">
        <f ca="1">IF(K13="","",IF(LEFT(K13,1)="F",RTD("cqg.rtd", ,"ContractData", K13, "ExpirationDate",, "T")-TODAY(),RTD("cqg.rtd", ,"ContractData",K13, "OptionDaysToExp",, "T")))</f>
        <v/>
      </c>
    </row>
    <row r="14" spans="1:33" ht="17.25" customHeight="1" x14ac:dyDescent="0.3">
      <c r="A14" s="35" t="str">
        <f>IFERROR(LEFT(Main!B14,FIND(2,Main!B14)-1),"")</f>
        <v/>
      </c>
      <c r="B14" s="35">
        <f t="shared" si="8"/>
        <v>9.0000000000000011E-3</v>
      </c>
      <c r="C14" s="35">
        <f t="shared" si="6"/>
        <v>9</v>
      </c>
      <c r="D14" s="35" t="str">
        <f>Main!B14</f>
        <v>No Account name or FCM Account ID provided</v>
      </c>
      <c r="E14" s="35" t="str">
        <f>Main!C14</f>
        <v>No Account name or FCM Account ID provided</v>
      </c>
      <c r="F14" s="35" t="str">
        <f>Main!D14</f>
        <v>No Account name or FCM Account ID provided</v>
      </c>
      <c r="G14" s="35" t="str">
        <f>Main!E14</f>
        <v>No Account name or FCM Account ID provided</v>
      </c>
      <c r="H14" s="35" t="str">
        <f>Main!F14</f>
        <v>No Account name or FCM Account ID provided</v>
      </c>
      <c r="I14" s="35" t="str">
        <f>Main!G14</f>
        <v>No Account name or FCM Account ID provided</v>
      </c>
      <c r="J14" s="35" t="str">
        <f>Main!H14</f>
        <v>No Account name or FCM Account ID provided</v>
      </c>
      <c r="K14" s="91" t="str">
        <f t="shared" si="7"/>
        <v/>
      </c>
      <c r="L14" s="89" t="str">
        <f t="shared" si="1"/>
        <v/>
      </c>
      <c r="M14" s="56" t="str">
        <f t="shared" si="2"/>
        <v/>
      </c>
      <c r="N14" s="56" t="str">
        <f t="shared" si="3"/>
        <v/>
      </c>
      <c r="O14" s="57" t="str">
        <f t="shared" si="0"/>
        <v/>
      </c>
      <c r="P14" s="57" t="str">
        <f t="shared" si="4"/>
        <v/>
      </c>
      <c r="Q14" s="57" t="str">
        <f t="shared" si="5"/>
        <v/>
      </c>
      <c r="R14" s="56" t="str">
        <f>IF(K14="","",RTD("cqg.rtd", ,"ContractData",K14, "LastTradeToday",, "T"))</f>
        <v/>
      </c>
      <c r="S14" s="83" t="str">
        <f>IF(K14="","",IF(R14="","",RTD("cqg.rtd", ,"ContractData",K14, "TMLastTrade",, "T")))</f>
        <v/>
      </c>
      <c r="T14" s="58" t="str">
        <f>IF(K14="","",RTD("cqg.rtd", ,"ContractData",K14, "NetLastTradeToday",, "T"))</f>
        <v/>
      </c>
      <c r="U14" s="56" t="str">
        <f>IF(K14="","",RTD("cqg.rtd", ,"ContractData",K14, "Settlement",, "T"))</f>
        <v/>
      </c>
      <c r="V14" s="45" t="str">
        <f>IF(K14="","",RTD("cqg.rtd", ,"ContractData",K14, "MT_LastBidVolume",, "T"))</f>
        <v/>
      </c>
      <c r="W14" s="43" t="str">
        <f>IF(K14="","",RTD("cqg.rtd", ,"ContractData",K14, "Bid",, "T"))</f>
        <v/>
      </c>
      <c r="X14" s="43" t="str">
        <f>IF(K14="","",RTD("cqg.rtd", ,"ContractData",K14, "Ask",, "T"))</f>
        <v/>
      </c>
      <c r="Y14" s="45" t="str">
        <f>IF(K14="","",RTD("cqg.rtd", ,"ContractData",K14, "MT_LastAskVolume",, "T"))</f>
        <v/>
      </c>
      <c r="Z14" s="46" t="str">
        <f>IF(K14="","",RTD("cqg.rtd", ,"ContractData",K14, "T_CVol",, "T"))</f>
        <v/>
      </c>
      <c r="AA14" s="46" t="str">
        <f>IF(K14="","",RTD("cqg.rtd", ,"ContractData",K14, "Y_COI",, "T"))</f>
        <v/>
      </c>
      <c r="AB14" s="43" t="str">
        <f>IF(K14="","",IF(LEFT(K14,1)="F",L14*1,L14*RTD("cqg.rtd", ,"ContractData",K14, "DElta",, "T")))</f>
        <v/>
      </c>
      <c r="AC14" s="43" t="str">
        <f>IF(K14="","",RTD("cqg.rtd", ,"ContractData",K14, "GAmma",, "T"))</f>
        <v/>
      </c>
      <c r="AD14" s="43" t="str">
        <f>IF(K14="","",RTD("cqg.rtd", ,"ContractData",K14, "ImpliedVolatility",, "T"))</f>
        <v/>
      </c>
      <c r="AE14" s="43" t="str">
        <f>IF(K14="","",RTD("cqg.rtd", ,"ContractData",K14, "THeta",, "T"))</f>
        <v/>
      </c>
      <c r="AF14" s="43" t="str">
        <f>IF(K14="","",RTD("cqg.rtd", ,"ContractData",K14, "VEga",, "T"))</f>
        <v/>
      </c>
      <c r="AG14" s="43" t="str">
        <f ca="1">IF(K14="","",IF(LEFT(K14,1)="F",RTD("cqg.rtd", ,"ContractData", K14, "ExpirationDate",, "T")-TODAY(),RTD("cqg.rtd", ,"ContractData",K14, "OptionDaysToExp",, "T")))</f>
        <v/>
      </c>
    </row>
    <row r="15" spans="1:33" ht="17.25" customHeight="1" x14ac:dyDescent="0.3">
      <c r="A15" s="35" t="str">
        <f>IFERROR(LEFT(Main!B15,FIND(2,Main!B15)-1),"")</f>
        <v/>
      </c>
      <c r="B15" s="35">
        <f t="shared" si="8"/>
        <v>1.0000000000000002E-2</v>
      </c>
      <c r="C15" s="35">
        <f t="shared" si="6"/>
        <v>10</v>
      </c>
      <c r="D15" s="35" t="str">
        <f>Main!B15</f>
        <v>No Account name or FCM Account ID provided</v>
      </c>
      <c r="E15" s="35" t="str">
        <f>Main!C15</f>
        <v>No Account name or FCM Account ID provided</v>
      </c>
      <c r="F15" s="35" t="str">
        <f>Main!D15</f>
        <v>No Account name or FCM Account ID provided</v>
      </c>
      <c r="G15" s="35" t="str">
        <f>Main!E15</f>
        <v>No Account name or FCM Account ID provided</v>
      </c>
      <c r="H15" s="35" t="str">
        <f>Main!F15</f>
        <v>No Account name or FCM Account ID provided</v>
      </c>
      <c r="I15" s="35" t="str">
        <f>Main!G15</f>
        <v>No Account name or FCM Account ID provided</v>
      </c>
      <c r="J15" s="35" t="str">
        <f>Main!H15</f>
        <v>No Account name or FCM Account ID provided</v>
      </c>
      <c r="K15" s="91" t="str">
        <f t="shared" si="7"/>
        <v/>
      </c>
      <c r="L15" s="89" t="str">
        <f t="shared" si="1"/>
        <v/>
      </c>
      <c r="M15" s="56" t="str">
        <f t="shared" si="2"/>
        <v/>
      </c>
      <c r="N15" s="56" t="str">
        <f t="shared" si="3"/>
        <v/>
      </c>
      <c r="O15" s="57" t="str">
        <f t="shared" si="0"/>
        <v/>
      </c>
      <c r="P15" s="57" t="str">
        <f t="shared" si="4"/>
        <v/>
      </c>
      <c r="Q15" s="57" t="str">
        <f t="shared" si="5"/>
        <v/>
      </c>
      <c r="R15" s="56" t="str">
        <f>IF(K15="","",RTD("cqg.rtd", ,"ContractData",K15, "LastTradeToday",, "T"))</f>
        <v/>
      </c>
      <c r="S15" s="83" t="str">
        <f>IF(K15="","",IF(R15="","",RTD("cqg.rtd", ,"ContractData",K15, "TMLastTrade",, "T")))</f>
        <v/>
      </c>
      <c r="T15" s="58" t="str">
        <f>IF(K15="","",RTD("cqg.rtd", ,"ContractData",K15, "NetLastTradeToday",, "T"))</f>
        <v/>
      </c>
      <c r="U15" s="56" t="str">
        <f>IF(K15="","",RTD("cqg.rtd", ,"ContractData",K15, "Settlement",, "T"))</f>
        <v/>
      </c>
      <c r="V15" s="45" t="str">
        <f>IF(K15="","",RTD("cqg.rtd", ,"ContractData",K15, "MT_LastBidVolume",, "T"))</f>
        <v/>
      </c>
      <c r="W15" s="43" t="str">
        <f>IF(K15="","",RTD("cqg.rtd", ,"ContractData",K15, "Bid",, "T"))</f>
        <v/>
      </c>
      <c r="X15" s="43" t="str">
        <f>IF(K15="","",RTD("cqg.rtd", ,"ContractData",K15, "Ask",, "T"))</f>
        <v/>
      </c>
      <c r="Y15" s="45" t="str">
        <f>IF(K15="","",RTD("cqg.rtd", ,"ContractData",K15, "MT_LastAskVolume",, "T"))</f>
        <v/>
      </c>
      <c r="Z15" s="46" t="str">
        <f>IF(K15="","",RTD("cqg.rtd", ,"ContractData",K15, "T_CVol",, "T"))</f>
        <v/>
      </c>
      <c r="AA15" s="46" t="str">
        <f>IF(K15="","",RTD("cqg.rtd", ,"ContractData",K15, "Y_COI",, "T"))</f>
        <v/>
      </c>
      <c r="AB15" s="43" t="str">
        <f>IF(K15="","",IF(LEFT(K15,1)="F",L15*1,L15*RTD("cqg.rtd", ,"ContractData",K15, "DElta",, "T")))</f>
        <v/>
      </c>
      <c r="AC15" s="43" t="str">
        <f>IF(K15="","",RTD("cqg.rtd", ,"ContractData",K15, "GAmma",, "T"))</f>
        <v/>
      </c>
      <c r="AD15" s="43" t="str">
        <f>IF(K15="","",RTD("cqg.rtd", ,"ContractData",K15, "ImpliedVolatility",, "T"))</f>
        <v/>
      </c>
      <c r="AE15" s="43" t="str">
        <f>IF(K15="","",RTD("cqg.rtd", ,"ContractData",K15, "THeta",, "T"))</f>
        <v/>
      </c>
      <c r="AF15" s="43" t="str">
        <f>IF(K15="","",RTD("cqg.rtd", ,"ContractData",K15, "VEga",, "T"))</f>
        <v/>
      </c>
      <c r="AG15" s="43" t="str">
        <f ca="1">IF(K15="","",IF(LEFT(K15,1)="F",RTD("cqg.rtd", ,"ContractData", K15, "ExpirationDate",, "T")-TODAY(),RTD("cqg.rtd", ,"ContractData",K15, "OptionDaysToExp",, "T")))</f>
        <v/>
      </c>
    </row>
    <row r="16" spans="1:33" ht="17.25" customHeight="1" x14ac:dyDescent="0.3">
      <c r="A16" s="35" t="str">
        <f>IFERROR(LEFT(Main!B16,FIND(2,Main!B16)-1),"")</f>
        <v/>
      </c>
      <c r="B16" s="35">
        <f t="shared" si="8"/>
        <v>1.1000000000000003E-2</v>
      </c>
      <c r="C16" s="35">
        <f t="shared" si="6"/>
        <v>11</v>
      </c>
      <c r="D16" s="35" t="str">
        <f>Main!B16</f>
        <v>No Account name or FCM Account ID provided</v>
      </c>
      <c r="E16" s="35" t="str">
        <f>Main!C16</f>
        <v>No Account name or FCM Account ID provided</v>
      </c>
      <c r="F16" s="35" t="str">
        <f>Main!D16</f>
        <v>No Account name or FCM Account ID provided</v>
      </c>
      <c r="G16" s="35" t="str">
        <f>Main!E16</f>
        <v>No Account name or FCM Account ID provided</v>
      </c>
      <c r="H16" s="35" t="str">
        <f>Main!F16</f>
        <v>No Account name or FCM Account ID provided</v>
      </c>
      <c r="I16" s="35" t="str">
        <f>Main!G16</f>
        <v>No Account name or FCM Account ID provided</v>
      </c>
      <c r="J16" s="35" t="str">
        <f>Main!H16</f>
        <v>No Account name or FCM Account ID provided</v>
      </c>
      <c r="K16" s="91" t="str">
        <f t="shared" si="7"/>
        <v/>
      </c>
      <c r="L16" s="89" t="str">
        <f t="shared" si="1"/>
        <v/>
      </c>
      <c r="M16" s="56" t="str">
        <f t="shared" si="2"/>
        <v/>
      </c>
      <c r="N16" s="56" t="str">
        <f t="shared" si="3"/>
        <v/>
      </c>
      <c r="O16" s="57" t="str">
        <f t="shared" si="0"/>
        <v/>
      </c>
      <c r="P16" s="57" t="str">
        <f t="shared" si="4"/>
        <v/>
      </c>
      <c r="Q16" s="57" t="str">
        <f t="shared" si="5"/>
        <v/>
      </c>
      <c r="R16" s="56" t="str">
        <f>IF(K16="","",RTD("cqg.rtd", ,"ContractData",K16, "LastTradeToday",, "T"))</f>
        <v/>
      </c>
      <c r="S16" s="83" t="str">
        <f>IF(K16="","",IF(R16="","",RTD("cqg.rtd", ,"ContractData",K16, "TMLastTrade",, "T")))</f>
        <v/>
      </c>
      <c r="T16" s="58" t="str">
        <f>IF(K16="","",RTD("cqg.rtd", ,"ContractData",K16, "NetLastTradeToday",, "T"))</f>
        <v/>
      </c>
      <c r="U16" s="56" t="str">
        <f>IF(K16="","",RTD("cqg.rtd", ,"ContractData",K16, "Settlement",, "T"))</f>
        <v/>
      </c>
      <c r="V16" s="45" t="str">
        <f>IF(K16="","",RTD("cqg.rtd", ,"ContractData",K16, "MT_LastBidVolume",, "T"))</f>
        <v/>
      </c>
      <c r="W16" s="43" t="str">
        <f>IF(K16="","",RTD("cqg.rtd", ,"ContractData",K16, "Bid",, "T"))</f>
        <v/>
      </c>
      <c r="X16" s="43" t="str">
        <f>IF(K16="","",RTD("cqg.rtd", ,"ContractData",K16, "Ask",, "T"))</f>
        <v/>
      </c>
      <c r="Y16" s="45" t="str">
        <f>IF(K16="","",RTD("cqg.rtd", ,"ContractData",K16, "MT_LastAskVolume",, "T"))</f>
        <v/>
      </c>
      <c r="Z16" s="46" t="str">
        <f>IF(K16="","",RTD("cqg.rtd", ,"ContractData",K16, "T_CVol",, "T"))</f>
        <v/>
      </c>
      <c r="AA16" s="46" t="str">
        <f>IF(K16="","",RTD("cqg.rtd", ,"ContractData",K16, "Y_COI",, "T"))</f>
        <v/>
      </c>
      <c r="AB16" s="43" t="str">
        <f>IF(K16="","",IF(LEFT(K16,1)="F",L16*1,L16*RTD("cqg.rtd", ,"ContractData",K16, "DElta",, "T")))</f>
        <v/>
      </c>
      <c r="AC16" s="43" t="str">
        <f>IF(K16="","",RTD("cqg.rtd", ,"ContractData",K16, "GAmma",, "T"))</f>
        <v/>
      </c>
      <c r="AD16" s="43" t="str">
        <f>IF(K16="","",RTD("cqg.rtd", ,"ContractData",K16, "ImpliedVolatility",, "T"))</f>
        <v/>
      </c>
      <c r="AE16" s="43" t="str">
        <f>IF(K16="","",RTD("cqg.rtd", ,"ContractData",K16, "THeta",, "T"))</f>
        <v/>
      </c>
      <c r="AF16" s="43" t="str">
        <f>IF(K16="","",RTD("cqg.rtd", ,"ContractData",K16, "VEga",, "T"))</f>
        <v/>
      </c>
      <c r="AG16" s="43" t="str">
        <f ca="1">IF(K16="","",IF(LEFT(K16,1)="F",RTD("cqg.rtd", ,"ContractData", K16, "ExpirationDate",, "T")-TODAY(),RTD("cqg.rtd", ,"ContractData",K16, "OptionDaysToExp",, "T")))</f>
        <v/>
      </c>
    </row>
    <row r="17" spans="1:33" ht="17.25" customHeight="1" x14ac:dyDescent="0.3">
      <c r="A17" s="35" t="str">
        <f>IFERROR(LEFT(Main!B17,FIND(2,Main!B17)-1),"")</f>
        <v/>
      </c>
      <c r="B17" s="35">
        <f t="shared" si="8"/>
        <v>1.2000000000000004E-2</v>
      </c>
      <c r="C17" s="35">
        <f t="shared" si="6"/>
        <v>12</v>
      </c>
      <c r="D17" s="35" t="str">
        <f>Main!B17</f>
        <v>No Account name or FCM Account ID provided</v>
      </c>
      <c r="E17" s="35" t="str">
        <f>Main!C17</f>
        <v>No Account name or FCM Account ID provided</v>
      </c>
      <c r="F17" s="35" t="str">
        <f>Main!D17</f>
        <v>No Account name or FCM Account ID provided</v>
      </c>
      <c r="G17" s="35" t="str">
        <f>Main!E17</f>
        <v>No Account name or FCM Account ID provided</v>
      </c>
      <c r="H17" s="35" t="str">
        <f>Main!F17</f>
        <v>No Account name or FCM Account ID provided</v>
      </c>
      <c r="I17" s="35" t="str">
        <f>Main!G17</f>
        <v>No Account name or FCM Account ID provided</v>
      </c>
      <c r="J17" s="35" t="str">
        <f>Main!H17</f>
        <v>No Account name or FCM Account ID provided</v>
      </c>
      <c r="K17" s="91" t="str">
        <f t="shared" si="7"/>
        <v/>
      </c>
      <c r="L17" s="89" t="str">
        <f t="shared" si="1"/>
        <v/>
      </c>
      <c r="M17" s="56" t="str">
        <f t="shared" si="2"/>
        <v/>
      </c>
      <c r="N17" s="56" t="str">
        <f t="shared" si="3"/>
        <v/>
      </c>
      <c r="O17" s="57" t="str">
        <f t="shared" si="0"/>
        <v/>
      </c>
      <c r="P17" s="57" t="str">
        <f t="shared" si="4"/>
        <v/>
      </c>
      <c r="Q17" s="57" t="str">
        <f t="shared" si="5"/>
        <v/>
      </c>
      <c r="R17" s="56" t="str">
        <f>IF(K17="","",RTD("cqg.rtd", ,"ContractData",K17, "LastTradeToday",, "T"))</f>
        <v/>
      </c>
      <c r="S17" s="83" t="str">
        <f>IF(K17="","",IF(R17="","",RTD("cqg.rtd", ,"ContractData",K17, "TMLastTrade",, "T")))</f>
        <v/>
      </c>
      <c r="T17" s="58" t="str">
        <f>IF(K17="","",RTD("cqg.rtd", ,"ContractData",K17, "NetLastTradeToday",, "T"))</f>
        <v/>
      </c>
      <c r="U17" s="56" t="str">
        <f>IF(K17="","",RTD("cqg.rtd", ,"ContractData",K17, "Settlement",, "T"))</f>
        <v/>
      </c>
      <c r="V17" s="45" t="str">
        <f>IF(K17="","",RTD("cqg.rtd", ,"ContractData",K17, "MT_LastBidVolume",, "T"))</f>
        <v/>
      </c>
      <c r="W17" s="43" t="str">
        <f>IF(K17="","",RTD("cqg.rtd", ,"ContractData",K17, "Bid",, "T"))</f>
        <v/>
      </c>
      <c r="X17" s="43" t="str">
        <f>IF(K17="","",RTD("cqg.rtd", ,"ContractData",K17, "Ask",, "T"))</f>
        <v/>
      </c>
      <c r="Y17" s="45" t="str">
        <f>IF(K17="","",RTD("cqg.rtd", ,"ContractData",K17, "MT_LastAskVolume",, "T"))</f>
        <v/>
      </c>
      <c r="Z17" s="46" t="str">
        <f>IF(K17="","",RTD("cqg.rtd", ,"ContractData",K17, "T_CVol",, "T"))</f>
        <v/>
      </c>
      <c r="AA17" s="46" t="str">
        <f>IF(K17="","",RTD("cqg.rtd", ,"ContractData",K17, "Y_COI",, "T"))</f>
        <v/>
      </c>
      <c r="AB17" s="43" t="str">
        <f>IF(K17="","",IF(LEFT(K17,1)="F",L17*1,L17*RTD("cqg.rtd", ,"ContractData",K17, "DElta",, "T")))</f>
        <v/>
      </c>
      <c r="AC17" s="43" t="str">
        <f>IF(K17="","",RTD("cqg.rtd", ,"ContractData",K17, "GAmma",, "T"))</f>
        <v/>
      </c>
      <c r="AD17" s="43" t="str">
        <f>IF(K17="","",RTD("cqg.rtd", ,"ContractData",K17, "ImpliedVolatility",, "T"))</f>
        <v/>
      </c>
      <c r="AE17" s="43" t="str">
        <f>IF(K17="","",RTD("cqg.rtd", ,"ContractData",K17, "THeta",, "T"))</f>
        <v/>
      </c>
      <c r="AF17" s="43" t="str">
        <f>IF(K17="","",RTD("cqg.rtd", ,"ContractData",K17, "VEga",, "T"))</f>
        <v/>
      </c>
      <c r="AG17" s="43" t="str">
        <f ca="1">IF(K17="","",IF(LEFT(K17,1)="F",RTD("cqg.rtd", ,"ContractData", K17, "ExpirationDate",, "T")-TODAY(),RTD("cqg.rtd", ,"ContractData",K17, "OptionDaysToExp",, "T")))</f>
        <v/>
      </c>
    </row>
    <row r="18" spans="1:33" ht="17.25" customHeight="1" x14ac:dyDescent="0.3">
      <c r="A18" s="35" t="str">
        <f>IFERROR(LEFT(Main!B18,FIND(2,Main!B18)-1),"")</f>
        <v/>
      </c>
      <c r="B18" s="35">
        <f t="shared" si="8"/>
        <v>1.3000000000000005E-2</v>
      </c>
      <c r="C18" s="35">
        <f t="shared" si="6"/>
        <v>13</v>
      </c>
      <c r="D18" s="35" t="str">
        <f>Main!B18</f>
        <v>No Account name or FCM Account ID provided</v>
      </c>
      <c r="E18" s="35" t="str">
        <f>Main!C18</f>
        <v>No Account name or FCM Account ID provided</v>
      </c>
      <c r="F18" s="35" t="str">
        <f>Main!D18</f>
        <v>No Account name or FCM Account ID provided</v>
      </c>
      <c r="G18" s="35" t="str">
        <f>Main!E18</f>
        <v>No Account name or FCM Account ID provided</v>
      </c>
      <c r="H18" s="35" t="str">
        <f>Main!F18</f>
        <v>No Account name or FCM Account ID provided</v>
      </c>
      <c r="I18" s="35" t="str">
        <f>Main!G18</f>
        <v>No Account name or FCM Account ID provided</v>
      </c>
      <c r="J18" s="35" t="str">
        <f>Main!H18</f>
        <v>No Account name or FCM Account ID provided</v>
      </c>
      <c r="K18" s="91" t="str">
        <f t="shared" si="7"/>
        <v/>
      </c>
      <c r="L18" s="89" t="str">
        <f t="shared" si="1"/>
        <v/>
      </c>
      <c r="M18" s="56" t="str">
        <f t="shared" si="2"/>
        <v/>
      </c>
      <c r="N18" s="56" t="str">
        <f t="shared" si="3"/>
        <v/>
      </c>
      <c r="O18" s="57" t="str">
        <f t="shared" si="0"/>
        <v/>
      </c>
      <c r="P18" s="57" t="str">
        <f t="shared" si="4"/>
        <v/>
      </c>
      <c r="Q18" s="57" t="str">
        <f t="shared" si="5"/>
        <v/>
      </c>
      <c r="R18" s="56" t="str">
        <f>IF(K18="","",RTD("cqg.rtd", ,"ContractData",K18, "LastTradeToday",, "T"))</f>
        <v/>
      </c>
      <c r="S18" s="83" t="str">
        <f>IF(K18="","",IF(R18="","",RTD("cqg.rtd", ,"ContractData",K18, "TMLastTrade",, "T")))</f>
        <v/>
      </c>
      <c r="T18" s="58" t="str">
        <f>IF(K18="","",RTD("cqg.rtd", ,"ContractData",K18, "NetLastTradeToday",, "T"))</f>
        <v/>
      </c>
      <c r="U18" s="56" t="str">
        <f>IF(K18="","",RTD("cqg.rtd", ,"ContractData",K18, "Settlement",, "T"))</f>
        <v/>
      </c>
      <c r="V18" s="45" t="str">
        <f>IF(K18="","",RTD("cqg.rtd", ,"ContractData",K18, "MT_LastBidVolume",, "T"))</f>
        <v/>
      </c>
      <c r="W18" s="43" t="str">
        <f>IF(K18="","",RTD("cqg.rtd", ,"ContractData",K18, "Bid",, "T"))</f>
        <v/>
      </c>
      <c r="X18" s="43" t="str">
        <f>IF(K18="","",RTD("cqg.rtd", ,"ContractData",K18, "Ask",, "T"))</f>
        <v/>
      </c>
      <c r="Y18" s="45" t="str">
        <f>IF(K18="","",RTD("cqg.rtd", ,"ContractData",K18, "MT_LastAskVolume",, "T"))</f>
        <v/>
      </c>
      <c r="Z18" s="46" t="str">
        <f>IF(K18="","",RTD("cqg.rtd", ,"ContractData",K18, "T_CVol",, "T"))</f>
        <v/>
      </c>
      <c r="AA18" s="46" t="str">
        <f>IF(K18="","",RTD("cqg.rtd", ,"ContractData",K18, "Y_COI",, "T"))</f>
        <v/>
      </c>
      <c r="AB18" s="43" t="str">
        <f>IF(K18="","",IF(LEFT(K18,1)="F",L18*1,L18*RTD("cqg.rtd", ,"ContractData",K18, "DElta",, "T")))</f>
        <v/>
      </c>
      <c r="AC18" s="43" t="str">
        <f>IF(K18="","",RTD("cqg.rtd", ,"ContractData",K18, "GAmma",, "T"))</f>
        <v/>
      </c>
      <c r="AD18" s="43" t="str">
        <f>IF(K18="","",RTD("cqg.rtd", ,"ContractData",K18, "ImpliedVolatility",, "T"))</f>
        <v/>
      </c>
      <c r="AE18" s="43" t="str">
        <f>IF(K18="","",RTD("cqg.rtd", ,"ContractData",K18, "THeta",, "T"))</f>
        <v/>
      </c>
      <c r="AF18" s="43" t="str">
        <f>IF(K18="","",RTD("cqg.rtd", ,"ContractData",K18, "VEga",, "T"))</f>
        <v/>
      </c>
      <c r="AG18" s="43" t="str">
        <f ca="1">IF(K18="","",IF(LEFT(K18,1)="F",RTD("cqg.rtd", ,"ContractData", K18, "ExpirationDate",, "T")-TODAY(),RTD("cqg.rtd", ,"ContractData",K18, "OptionDaysToExp",, "T")))</f>
        <v/>
      </c>
    </row>
    <row r="19" spans="1:33" ht="17.25" customHeight="1" x14ac:dyDescent="0.3">
      <c r="A19" s="35" t="str">
        <f>IFERROR(LEFT(Main!B19,FIND(2,Main!B19)-1),"")</f>
        <v/>
      </c>
      <c r="B19" s="35">
        <f t="shared" si="8"/>
        <v>1.4000000000000005E-2</v>
      </c>
      <c r="C19" s="35">
        <f t="shared" si="6"/>
        <v>14</v>
      </c>
      <c r="D19" s="35" t="str">
        <f>Main!B19</f>
        <v>No Account name or FCM Account ID provided</v>
      </c>
      <c r="E19" s="35" t="str">
        <f>Main!C19</f>
        <v>No Account name or FCM Account ID provided</v>
      </c>
      <c r="F19" s="35" t="str">
        <f>Main!D19</f>
        <v>No Account name or FCM Account ID provided</v>
      </c>
      <c r="G19" s="35" t="str">
        <f>Main!E19</f>
        <v>No Account name or FCM Account ID provided</v>
      </c>
      <c r="H19" s="35" t="str">
        <f>Main!F19</f>
        <v>No Account name or FCM Account ID provided</v>
      </c>
      <c r="I19" s="35" t="str">
        <f>Main!G19</f>
        <v>No Account name or FCM Account ID provided</v>
      </c>
      <c r="J19" s="35" t="str">
        <f>Main!H19</f>
        <v>No Account name or FCM Account ID provided</v>
      </c>
      <c r="K19" s="91" t="str">
        <f t="shared" si="7"/>
        <v/>
      </c>
      <c r="L19" s="89" t="str">
        <f t="shared" si="1"/>
        <v/>
      </c>
      <c r="M19" s="56" t="str">
        <f t="shared" si="2"/>
        <v/>
      </c>
      <c r="N19" s="56" t="str">
        <f t="shared" si="3"/>
        <v/>
      </c>
      <c r="O19" s="57" t="str">
        <f t="shared" si="0"/>
        <v/>
      </c>
      <c r="P19" s="57" t="str">
        <f t="shared" si="4"/>
        <v/>
      </c>
      <c r="Q19" s="57" t="str">
        <f t="shared" si="5"/>
        <v/>
      </c>
      <c r="R19" s="56" t="str">
        <f>IF(K19="","",RTD("cqg.rtd", ,"ContractData",K19, "LastTradeToday",, "T"))</f>
        <v/>
      </c>
      <c r="S19" s="83" t="str">
        <f>IF(K19="","",IF(R19="","",RTD("cqg.rtd", ,"ContractData",K19, "TMLastTrade",, "T")))</f>
        <v/>
      </c>
      <c r="T19" s="58" t="str">
        <f>IF(K19="","",RTD("cqg.rtd", ,"ContractData",K19, "NetLastTradeToday",, "T"))</f>
        <v/>
      </c>
      <c r="U19" s="56" t="str">
        <f>IF(K19="","",RTD("cqg.rtd", ,"ContractData",K19, "Settlement",, "T"))</f>
        <v/>
      </c>
      <c r="V19" s="45" t="str">
        <f>IF(K19="","",RTD("cqg.rtd", ,"ContractData",K19, "MT_LastBidVolume",, "T"))</f>
        <v/>
      </c>
      <c r="W19" s="43" t="str">
        <f>IF(K19="","",RTD("cqg.rtd", ,"ContractData",K19, "Bid",, "T"))</f>
        <v/>
      </c>
      <c r="X19" s="43" t="str">
        <f>IF(K19="","",RTD("cqg.rtd", ,"ContractData",K19, "Ask",, "T"))</f>
        <v/>
      </c>
      <c r="Y19" s="45" t="str">
        <f>IF(K19="","",RTD("cqg.rtd", ,"ContractData",K19, "MT_LastAskVolume",, "T"))</f>
        <v/>
      </c>
      <c r="Z19" s="46" t="str">
        <f>IF(K19="","",RTD("cqg.rtd", ,"ContractData",K19, "T_CVol",, "T"))</f>
        <v/>
      </c>
      <c r="AA19" s="46" t="str">
        <f>IF(K19="","",RTD("cqg.rtd", ,"ContractData",K19, "Y_COI",, "T"))</f>
        <v/>
      </c>
      <c r="AB19" s="43" t="str">
        <f>IF(K19="","",IF(LEFT(K19,1)="F",L19*1,L19*RTD("cqg.rtd", ,"ContractData",K19, "DElta",, "T")))</f>
        <v/>
      </c>
      <c r="AC19" s="43" t="str">
        <f>IF(K19="","",RTD("cqg.rtd", ,"ContractData",K19, "GAmma",, "T"))</f>
        <v/>
      </c>
      <c r="AD19" s="43" t="str">
        <f>IF(K19="","",RTD("cqg.rtd", ,"ContractData",K19, "ImpliedVolatility",, "T"))</f>
        <v/>
      </c>
      <c r="AE19" s="43" t="str">
        <f>IF(K19="","",RTD("cqg.rtd", ,"ContractData",K19, "THeta",, "T"))</f>
        <v/>
      </c>
      <c r="AF19" s="43" t="str">
        <f>IF(K19="","",RTD("cqg.rtd", ,"ContractData",K19, "VEga",, "T"))</f>
        <v/>
      </c>
      <c r="AG19" s="43" t="str">
        <f ca="1">IF(K19="","",IF(LEFT(K19,1)="F",RTD("cqg.rtd", ,"ContractData", K19, "ExpirationDate",, "T")-TODAY(),RTD("cqg.rtd", ,"ContractData",K19, "OptionDaysToExp",, "T")))</f>
        <v/>
      </c>
    </row>
    <row r="20" spans="1:33" ht="17.25" customHeight="1" x14ac:dyDescent="0.3">
      <c r="A20" s="35" t="str">
        <f>IFERROR(LEFT(Main!B20,FIND(2,Main!B20)-1),"")</f>
        <v/>
      </c>
      <c r="B20" s="35">
        <f t="shared" si="8"/>
        <v>1.5000000000000006E-2</v>
      </c>
      <c r="C20" s="35">
        <f t="shared" si="6"/>
        <v>15</v>
      </c>
      <c r="D20" s="35" t="str">
        <f>Main!B20</f>
        <v>No Account name or FCM Account ID provided</v>
      </c>
      <c r="E20" s="35" t="str">
        <f>Main!C20</f>
        <v>No Account name or FCM Account ID provided</v>
      </c>
      <c r="F20" s="35" t="str">
        <f>Main!D20</f>
        <v>No Account name or FCM Account ID provided</v>
      </c>
      <c r="G20" s="35" t="str">
        <f>Main!E20</f>
        <v>No Account name or FCM Account ID provided</v>
      </c>
      <c r="H20" s="35" t="str">
        <f>Main!F20</f>
        <v>No Account name or FCM Account ID provided</v>
      </c>
      <c r="I20" s="35" t="str">
        <f>Main!G20</f>
        <v>No Account name or FCM Account ID provided</v>
      </c>
      <c r="J20" s="35" t="str">
        <f>Main!H20</f>
        <v>No Account name or FCM Account ID provided</v>
      </c>
      <c r="K20" s="91" t="str">
        <f t="shared" si="7"/>
        <v/>
      </c>
      <c r="L20" s="89" t="str">
        <f t="shared" si="1"/>
        <v/>
      </c>
      <c r="M20" s="56" t="str">
        <f t="shared" si="2"/>
        <v/>
      </c>
      <c r="N20" s="56" t="str">
        <f t="shared" si="3"/>
        <v/>
      </c>
      <c r="O20" s="57" t="str">
        <f t="shared" si="0"/>
        <v/>
      </c>
      <c r="P20" s="57" t="str">
        <f t="shared" si="4"/>
        <v/>
      </c>
      <c r="Q20" s="57" t="str">
        <f t="shared" si="5"/>
        <v/>
      </c>
      <c r="R20" s="56" t="str">
        <f>IF(K20="","",RTD("cqg.rtd", ,"ContractData",K20, "LastTradeToday",, "T"))</f>
        <v/>
      </c>
      <c r="S20" s="83" t="str">
        <f>IF(K20="","",IF(R20="","",RTD("cqg.rtd", ,"ContractData",K20, "TMLastTrade",, "T")))</f>
        <v/>
      </c>
      <c r="T20" s="58" t="str">
        <f>IF(K20="","",RTD("cqg.rtd", ,"ContractData",K20, "NetLastTradeToday",, "T"))</f>
        <v/>
      </c>
      <c r="U20" s="56" t="str">
        <f>IF(K20="","",RTD("cqg.rtd", ,"ContractData",K20, "Settlement",, "T"))</f>
        <v/>
      </c>
      <c r="V20" s="45" t="str">
        <f>IF(K20="","",RTD("cqg.rtd", ,"ContractData",K20, "MT_LastBidVolume",, "T"))</f>
        <v/>
      </c>
      <c r="W20" s="43" t="str">
        <f>IF(K20="","",RTD("cqg.rtd", ,"ContractData",K20, "Bid",, "T"))</f>
        <v/>
      </c>
      <c r="X20" s="43" t="str">
        <f>IF(K20="","",RTD("cqg.rtd", ,"ContractData",K20, "Ask",, "T"))</f>
        <v/>
      </c>
      <c r="Y20" s="45" t="str">
        <f>IF(K20="","",RTD("cqg.rtd", ,"ContractData",K20, "MT_LastAskVolume",, "T"))</f>
        <v/>
      </c>
      <c r="Z20" s="46" t="str">
        <f>IF(K20="","",RTD("cqg.rtd", ,"ContractData",K20, "T_CVol",, "T"))</f>
        <v/>
      </c>
      <c r="AA20" s="46" t="str">
        <f>IF(K20="","",RTD("cqg.rtd", ,"ContractData",K20, "Y_COI",, "T"))</f>
        <v/>
      </c>
      <c r="AB20" s="43" t="str">
        <f>IF(K20="","",IF(LEFT(K20,1)="F",L20*1,L20*RTD("cqg.rtd", ,"ContractData",K20, "DElta",, "T")))</f>
        <v/>
      </c>
      <c r="AC20" s="43" t="str">
        <f>IF(K20="","",RTD("cqg.rtd", ,"ContractData",K20, "GAmma",, "T"))</f>
        <v/>
      </c>
      <c r="AD20" s="43" t="str">
        <f>IF(K20="","",RTD("cqg.rtd", ,"ContractData",K20, "ImpliedVolatility",, "T"))</f>
        <v/>
      </c>
      <c r="AE20" s="43" t="str">
        <f>IF(K20="","",RTD("cqg.rtd", ,"ContractData",K20, "THeta",, "T"))</f>
        <v/>
      </c>
      <c r="AF20" s="43" t="str">
        <f>IF(K20="","",RTD("cqg.rtd", ,"ContractData",K20, "VEga",, "T"))</f>
        <v/>
      </c>
      <c r="AG20" s="43" t="str">
        <f ca="1">IF(K20="","",IF(LEFT(K20,1)="F",RTD("cqg.rtd", ,"ContractData", K20, "ExpirationDate",, "T")-TODAY(),RTD("cqg.rtd", ,"ContractData",K20, "OptionDaysToExp",, "T")))</f>
        <v/>
      </c>
    </row>
    <row r="21" spans="1:33" ht="17.25" customHeight="1" x14ac:dyDescent="0.3">
      <c r="A21" s="35" t="str">
        <f>IFERROR(LEFT(Main!B21,FIND(2,Main!B21)-1),"")</f>
        <v/>
      </c>
      <c r="B21" s="35">
        <f t="shared" si="8"/>
        <v>1.6000000000000007E-2</v>
      </c>
      <c r="C21" s="35">
        <f t="shared" si="6"/>
        <v>16</v>
      </c>
      <c r="D21" s="35" t="str">
        <f>Main!B21</f>
        <v>No Account name or FCM Account ID provided</v>
      </c>
      <c r="E21" s="35" t="str">
        <f>Main!C21</f>
        <v>No Account name or FCM Account ID provided</v>
      </c>
      <c r="F21" s="35" t="str">
        <f>Main!D21</f>
        <v>No Account name or FCM Account ID provided</v>
      </c>
      <c r="G21" s="35" t="str">
        <f>Main!E21</f>
        <v>No Account name or FCM Account ID provided</v>
      </c>
      <c r="H21" s="35" t="str">
        <f>Main!F21</f>
        <v>No Account name or FCM Account ID provided</v>
      </c>
      <c r="I21" s="35" t="str">
        <f>Main!G21</f>
        <v>No Account name or FCM Account ID provided</v>
      </c>
      <c r="J21" s="35" t="str">
        <f>Main!H21</f>
        <v>No Account name or FCM Account ID provided</v>
      </c>
      <c r="K21" s="91" t="str">
        <f t="shared" si="7"/>
        <v/>
      </c>
      <c r="L21" s="89" t="str">
        <f t="shared" si="1"/>
        <v/>
      </c>
      <c r="M21" s="56" t="str">
        <f t="shared" si="2"/>
        <v/>
      </c>
      <c r="N21" s="56" t="str">
        <f t="shared" si="3"/>
        <v/>
      </c>
      <c r="O21" s="57" t="str">
        <f t="shared" si="0"/>
        <v/>
      </c>
      <c r="P21" s="57" t="str">
        <f t="shared" si="4"/>
        <v/>
      </c>
      <c r="Q21" s="57" t="str">
        <f t="shared" si="5"/>
        <v/>
      </c>
      <c r="R21" s="56" t="str">
        <f>IF(K21="","",RTD("cqg.rtd", ,"ContractData",K21, "LastTradeToday",, "T"))</f>
        <v/>
      </c>
      <c r="S21" s="83" t="str">
        <f>IF(K21="","",IF(R21="","",RTD("cqg.rtd", ,"ContractData",K21, "TMLastTrade",, "T")))</f>
        <v/>
      </c>
      <c r="T21" s="58" t="str">
        <f>IF(K21="","",RTD("cqg.rtd", ,"ContractData",K21, "NetLastTradeToday",, "T"))</f>
        <v/>
      </c>
      <c r="U21" s="56" t="str">
        <f>IF(K21="","",RTD("cqg.rtd", ,"ContractData",K21, "Settlement",, "T"))</f>
        <v/>
      </c>
      <c r="V21" s="45" t="str">
        <f>IF(K21="","",RTD("cqg.rtd", ,"ContractData",K21, "MT_LastBidVolume",, "T"))</f>
        <v/>
      </c>
      <c r="W21" s="43" t="str">
        <f>IF(K21="","",RTD("cqg.rtd", ,"ContractData",K21, "Bid",, "T"))</f>
        <v/>
      </c>
      <c r="X21" s="43" t="str">
        <f>IF(K21="","",RTD("cqg.rtd", ,"ContractData",K21, "Ask",, "T"))</f>
        <v/>
      </c>
      <c r="Y21" s="45" t="str">
        <f>IF(K21="","",RTD("cqg.rtd", ,"ContractData",K21, "MT_LastAskVolume",, "T"))</f>
        <v/>
      </c>
      <c r="Z21" s="46" t="str">
        <f>IF(K21="","",RTD("cqg.rtd", ,"ContractData",K21, "T_CVol",, "T"))</f>
        <v/>
      </c>
      <c r="AA21" s="46" t="str">
        <f>IF(K21="","",RTD("cqg.rtd", ,"ContractData",K21, "Y_COI",, "T"))</f>
        <v/>
      </c>
      <c r="AB21" s="43" t="str">
        <f>IF(K21="","",IF(LEFT(K21,1)="F",L21*1,L21*RTD("cqg.rtd", ,"ContractData",K21, "DElta",, "T")))</f>
        <v/>
      </c>
      <c r="AC21" s="43" t="str">
        <f>IF(K21="","",RTD("cqg.rtd", ,"ContractData",K21, "GAmma",, "T"))</f>
        <v/>
      </c>
      <c r="AD21" s="43" t="str">
        <f>IF(K21="","",RTD("cqg.rtd", ,"ContractData",K21, "ImpliedVolatility",, "T"))</f>
        <v/>
      </c>
      <c r="AE21" s="43" t="str">
        <f>IF(K21="","",RTD("cqg.rtd", ,"ContractData",K21, "THeta",, "T"))</f>
        <v/>
      </c>
      <c r="AF21" s="43" t="str">
        <f>IF(K21="","",RTD("cqg.rtd", ,"ContractData",K21, "VEga",, "T"))</f>
        <v/>
      </c>
      <c r="AG21" s="43" t="str">
        <f ca="1">IF(K21="","",IF(LEFT(K21,1)="F",RTD("cqg.rtd", ,"ContractData", K21, "ExpirationDate",, "T")-TODAY(),RTD("cqg.rtd", ,"ContractData",K21, "OptionDaysToExp",, "T")))</f>
        <v/>
      </c>
    </row>
    <row r="22" spans="1:33" ht="17.25" customHeight="1" x14ac:dyDescent="0.3">
      <c r="A22" s="35" t="str">
        <f>IFERROR(LEFT(Main!B22,FIND(2,Main!B22)-1),"")</f>
        <v/>
      </c>
      <c r="B22" s="35">
        <f t="shared" si="8"/>
        <v>1.7000000000000008E-2</v>
      </c>
      <c r="C22" s="35">
        <f t="shared" si="6"/>
        <v>17</v>
      </c>
      <c r="D22" s="35" t="str">
        <f>Main!B22</f>
        <v>No Account name or FCM Account ID provided</v>
      </c>
      <c r="E22" s="35" t="str">
        <f>Main!C22</f>
        <v>No Account name or FCM Account ID provided</v>
      </c>
      <c r="F22" s="35" t="str">
        <f>Main!D22</f>
        <v>No Account name or FCM Account ID provided</v>
      </c>
      <c r="G22" s="35" t="str">
        <f>Main!E22</f>
        <v>No Account name or FCM Account ID provided</v>
      </c>
      <c r="H22" s="35" t="str">
        <f>Main!F22</f>
        <v>No Account name or FCM Account ID provided</v>
      </c>
      <c r="I22" s="35" t="str">
        <f>Main!G22</f>
        <v>No Account name or FCM Account ID provided</v>
      </c>
      <c r="J22" s="35" t="str">
        <f>Main!H22</f>
        <v>No Account name or FCM Account ID provided</v>
      </c>
      <c r="K22" s="91" t="str">
        <f t="shared" si="7"/>
        <v/>
      </c>
      <c r="L22" s="89" t="str">
        <f t="shared" si="1"/>
        <v/>
      </c>
      <c r="M22" s="56" t="str">
        <f t="shared" si="2"/>
        <v/>
      </c>
      <c r="N22" s="56" t="str">
        <f t="shared" si="3"/>
        <v/>
      </c>
      <c r="O22" s="57" t="str">
        <f t="shared" si="0"/>
        <v/>
      </c>
      <c r="P22" s="57" t="str">
        <f t="shared" si="4"/>
        <v/>
      </c>
      <c r="Q22" s="57" t="str">
        <f t="shared" si="5"/>
        <v/>
      </c>
      <c r="R22" s="56" t="str">
        <f>IF(K22="","",RTD("cqg.rtd", ,"ContractData",K22, "LastTradeToday",, "T"))</f>
        <v/>
      </c>
      <c r="S22" s="83" t="str">
        <f>IF(K22="","",IF(R22="","",RTD("cqg.rtd", ,"ContractData",K22, "TMLastTrade",, "T")))</f>
        <v/>
      </c>
      <c r="T22" s="58" t="str">
        <f>IF(K22="","",RTD("cqg.rtd", ,"ContractData",K22, "NetLastTradeToday",, "T"))</f>
        <v/>
      </c>
      <c r="U22" s="56" t="str">
        <f>IF(K22="","",RTD("cqg.rtd", ,"ContractData",K22, "Settlement",, "T"))</f>
        <v/>
      </c>
      <c r="V22" s="45" t="str">
        <f>IF(K22="","",RTD("cqg.rtd", ,"ContractData",K22, "MT_LastBidVolume",, "T"))</f>
        <v/>
      </c>
      <c r="W22" s="43" t="str">
        <f>IF(K22="","",RTD("cqg.rtd", ,"ContractData",K22, "Bid",, "T"))</f>
        <v/>
      </c>
      <c r="X22" s="43" t="str">
        <f>IF(K22="","",RTD("cqg.rtd", ,"ContractData",K22, "Ask",, "T"))</f>
        <v/>
      </c>
      <c r="Y22" s="45" t="str">
        <f>IF(K22="","",RTD("cqg.rtd", ,"ContractData",K22, "MT_LastAskVolume",, "T"))</f>
        <v/>
      </c>
      <c r="Z22" s="46" t="str">
        <f>IF(K22="","",RTD("cqg.rtd", ,"ContractData",K22, "T_CVol",, "T"))</f>
        <v/>
      </c>
      <c r="AA22" s="46" t="str">
        <f>IF(K22="","",RTD("cqg.rtd", ,"ContractData",K22, "Y_COI",, "T"))</f>
        <v/>
      </c>
      <c r="AB22" s="43" t="str">
        <f>IF(K22="","",IF(LEFT(K22,1)="F",L22*1,L22*RTD("cqg.rtd", ,"ContractData",K22, "DElta",, "T")))</f>
        <v/>
      </c>
      <c r="AC22" s="43" t="str">
        <f>IF(K22="","",RTD("cqg.rtd", ,"ContractData",K22, "GAmma",, "T"))</f>
        <v/>
      </c>
      <c r="AD22" s="43" t="str">
        <f>IF(K22="","",RTD("cqg.rtd", ,"ContractData",K22, "ImpliedVolatility",, "T"))</f>
        <v/>
      </c>
      <c r="AE22" s="43" t="str">
        <f>IF(K22="","",RTD("cqg.rtd", ,"ContractData",K22, "THeta",, "T"))</f>
        <v/>
      </c>
      <c r="AF22" s="43" t="str">
        <f>IF(K22="","",RTD("cqg.rtd", ,"ContractData",K22, "VEga",, "T"))</f>
        <v/>
      </c>
      <c r="AG22" s="43" t="str">
        <f ca="1">IF(K22="","",IF(LEFT(K22,1)="F",RTD("cqg.rtd", ,"ContractData", K22, "ExpirationDate",, "T")-TODAY(),RTD("cqg.rtd", ,"ContractData",K22, "OptionDaysToExp",, "T")))</f>
        <v/>
      </c>
    </row>
    <row r="23" spans="1:33" ht="17.25" customHeight="1" x14ac:dyDescent="0.3">
      <c r="A23" s="35" t="str">
        <f>IFERROR(LEFT(Main!B23,FIND(2,Main!B23)-1),"")</f>
        <v/>
      </c>
      <c r="B23" s="35">
        <f t="shared" si="8"/>
        <v>1.8000000000000009E-2</v>
      </c>
      <c r="C23" s="35">
        <f t="shared" si="6"/>
        <v>18</v>
      </c>
      <c r="D23" s="35" t="str">
        <f>Main!B23</f>
        <v>No Account name or FCM Account ID provided</v>
      </c>
      <c r="E23" s="35" t="str">
        <f>Main!C23</f>
        <v>No Account name or FCM Account ID provided</v>
      </c>
      <c r="F23" s="35" t="str">
        <f>Main!D23</f>
        <v>No Account name or FCM Account ID provided</v>
      </c>
      <c r="G23" s="35" t="str">
        <f>Main!E23</f>
        <v>No Account name or FCM Account ID provided</v>
      </c>
      <c r="H23" s="35" t="str">
        <f>Main!F23</f>
        <v>No Account name or FCM Account ID provided</v>
      </c>
      <c r="I23" s="35" t="str">
        <f>Main!G23</f>
        <v>No Account name or FCM Account ID provided</v>
      </c>
      <c r="J23" s="35" t="str">
        <f>Main!H23</f>
        <v>No Account name or FCM Account ID provided</v>
      </c>
      <c r="K23" s="91" t="str">
        <f t="shared" si="7"/>
        <v/>
      </c>
      <c r="L23" s="89" t="str">
        <f t="shared" si="1"/>
        <v/>
      </c>
      <c r="M23" s="56" t="str">
        <f t="shared" si="2"/>
        <v/>
      </c>
      <c r="N23" s="56" t="str">
        <f t="shared" si="3"/>
        <v/>
      </c>
      <c r="O23" s="57" t="str">
        <f t="shared" si="0"/>
        <v/>
      </c>
      <c r="P23" s="57" t="str">
        <f t="shared" si="4"/>
        <v/>
      </c>
      <c r="Q23" s="57" t="str">
        <f t="shared" si="5"/>
        <v/>
      </c>
      <c r="R23" s="56" t="str">
        <f>IF(K23="","",RTD("cqg.rtd", ,"ContractData",K23, "LastTradeToday",, "T"))</f>
        <v/>
      </c>
      <c r="S23" s="83" t="str">
        <f>IF(K23="","",IF(R23="","",RTD("cqg.rtd", ,"ContractData",K23, "TMLastTrade",, "T")))</f>
        <v/>
      </c>
      <c r="T23" s="58" t="str">
        <f>IF(K23="","",RTD("cqg.rtd", ,"ContractData",K23, "NetLastTradeToday",, "T"))</f>
        <v/>
      </c>
      <c r="U23" s="56" t="str">
        <f>IF(K23="","",RTD("cqg.rtd", ,"ContractData",K23, "Settlement",, "T"))</f>
        <v/>
      </c>
      <c r="V23" s="45" t="str">
        <f>IF(K23="","",RTD("cqg.rtd", ,"ContractData",K23, "MT_LastBidVolume",, "T"))</f>
        <v/>
      </c>
      <c r="W23" s="43" t="str">
        <f>IF(K23="","",RTD("cqg.rtd", ,"ContractData",K23, "Bid",, "T"))</f>
        <v/>
      </c>
      <c r="X23" s="43" t="str">
        <f>IF(K23="","",RTD("cqg.rtd", ,"ContractData",K23, "Ask",, "T"))</f>
        <v/>
      </c>
      <c r="Y23" s="45" t="str">
        <f>IF(K23="","",RTD("cqg.rtd", ,"ContractData",K23, "MT_LastAskVolume",, "T"))</f>
        <v/>
      </c>
      <c r="Z23" s="46" t="str">
        <f>IF(K23="","",RTD("cqg.rtd", ,"ContractData",K23, "T_CVol",, "T"))</f>
        <v/>
      </c>
      <c r="AA23" s="46" t="str">
        <f>IF(K23="","",RTD("cqg.rtd", ,"ContractData",K23, "Y_COI",, "T"))</f>
        <v/>
      </c>
      <c r="AB23" s="43" t="str">
        <f>IF(K23="","",IF(LEFT(K23,1)="F",L23*1,L23*RTD("cqg.rtd", ,"ContractData",K23, "DElta",, "T")))</f>
        <v/>
      </c>
      <c r="AC23" s="43" t="str">
        <f>IF(K23="","",RTD("cqg.rtd", ,"ContractData",K23, "GAmma",, "T"))</f>
        <v/>
      </c>
      <c r="AD23" s="43" t="str">
        <f>IF(K23="","",RTD("cqg.rtd", ,"ContractData",K23, "ImpliedVolatility",, "T"))</f>
        <v/>
      </c>
      <c r="AE23" s="43" t="str">
        <f>IF(K23="","",RTD("cqg.rtd", ,"ContractData",K23, "THeta",, "T"))</f>
        <v/>
      </c>
      <c r="AF23" s="43" t="str">
        <f>IF(K23="","",RTD("cqg.rtd", ,"ContractData",K23, "VEga",, "T"))</f>
        <v/>
      </c>
      <c r="AG23" s="43" t="str">
        <f ca="1">IF(K23="","",IF(LEFT(K23,1)="F",RTD("cqg.rtd", ,"ContractData", K23, "ExpirationDate",, "T")-TODAY(),RTD("cqg.rtd", ,"ContractData",K23, "OptionDaysToExp",, "T")))</f>
        <v/>
      </c>
    </row>
    <row r="24" spans="1:33" ht="17.25" customHeight="1" x14ac:dyDescent="0.3">
      <c r="A24" s="35" t="str">
        <f>IFERROR(LEFT(Main!B24,FIND(2,Main!B24)-1),"")</f>
        <v/>
      </c>
      <c r="B24" s="35">
        <f t="shared" si="8"/>
        <v>1.900000000000001E-2</v>
      </c>
      <c r="C24" s="35">
        <f t="shared" si="6"/>
        <v>19</v>
      </c>
      <c r="D24" s="35" t="str">
        <f>Main!B24</f>
        <v>No Account name or FCM Account ID provided</v>
      </c>
      <c r="E24" s="35" t="str">
        <f>Main!C24</f>
        <v>No Account name or FCM Account ID provided</v>
      </c>
      <c r="F24" s="35" t="str">
        <f>Main!D24</f>
        <v>No Account name or FCM Account ID provided</v>
      </c>
      <c r="G24" s="35" t="str">
        <f>Main!E24</f>
        <v>No Account name or FCM Account ID provided</v>
      </c>
      <c r="H24" s="35" t="str">
        <f>Main!F24</f>
        <v>No Account name or FCM Account ID provided</v>
      </c>
      <c r="I24" s="35" t="str">
        <f>Main!G24</f>
        <v>No Account name or FCM Account ID provided</v>
      </c>
      <c r="J24" s="35" t="str">
        <f>Main!H24</f>
        <v>No Account name or FCM Account ID provided</v>
      </c>
      <c r="K24" s="91" t="str">
        <f t="shared" si="7"/>
        <v/>
      </c>
      <c r="L24" s="89" t="str">
        <f t="shared" si="1"/>
        <v/>
      </c>
      <c r="M24" s="56" t="str">
        <f t="shared" si="2"/>
        <v/>
      </c>
      <c r="N24" s="56" t="str">
        <f t="shared" si="3"/>
        <v/>
      </c>
      <c r="O24" s="57" t="str">
        <f t="shared" si="0"/>
        <v/>
      </c>
      <c r="P24" s="57" t="str">
        <f t="shared" si="4"/>
        <v/>
      </c>
      <c r="Q24" s="57" t="str">
        <f t="shared" si="5"/>
        <v/>
      </c>
      <c r="R24" s="56" t="str">
        <f>IF(K24="","",RTD("cqg.rtd", ,"ContractData",K24, "LastTradeToday",, "T"))</f>
        <v/>
      </c>
      <c r="S24" s="83" t="str">
        <f>IF(K24="","",IF(R24="","",RTD("cqg.rtd", ,"ContractData",K24, "TMLastTrade",, "T")))</f>
        <v/>
      </c>
      <c r="T24" s="58" t="str">
        <f>IF(K24="","",RTD("cqg.rtd", ,"ContractData",K24, "NetLastTradeToday",, "T"))</f>
        <v/>
      </c>
      <c r="U24" s="56" t="str">
        <f>IF(K24="","",RTD("cqg.rtd", ,"ContractData",K24, "Settlement",, "T"))</f>
        <v/>
      </c>
      <c r="V24" s="45" t="str">
        <f>IF(K24="","",RTD("cqg.rtd", ,"ContractData",K24, "MT_LastBidVolume",, "T"))</f>
        <v/>
      </c>
      <c r="W24" s="43" t="str">
        <f>IF(K24="","",RTD("cqg.rtd", ,"ContractData",K24, "Bid",, "T"))</f>
        <v/>
      </c>
      <c r="X24" s="43" t="str">
        <f>IF(K24="","",RTD("cqg.rtd", ,"ContractData",K24, "Ask",, "T"))</f>
        <v/>
      </c>
      <c r="Y24" s="45" t="str">
        <f>IF(K24="","",RTD("cqg.rtd", ,"ContractData",K24, "MT_LastAskVolume",, "T"))</f>
        <v/>
      </c>
      <c r="Z24" s="46" t="str">
        <f>IF(K24="","",RTD("cqg.rtd", ,"ContractData",K24, "T_CVol",, "T"))</f>
        <v/>
      </c>
      <c r="AA24" s="46" t="str">
        <f>IF(K24="","",RTD("cqg.rtd", ,"ContractData",K24, "Y_COI",, "T"))</f>
        <v/>
      </c>
      <c r="AB24" s="43" t="str">
        <f>IF(K24="","",IF(LEFT(K24,1)="F",L24*1,L24*RTD("cqg.rtd", ,"ContractData",K24, "DElta",, "T")))</f>
        <v/>
      </c>
      <c r="AC24" s="43" t="str">
        <f>IF(K24="","",RTD("cqg.rtd", ,"ContractData",K24, "GAmma",, "T"))</f>
        <v/>
      </c>
      <c r="AD24" s="43" t="str">
        <f>IF(K24="","",RTD("cqg.rtd", ,"ContractData",K24, "ImpliedVolatility",, "T"))</f>
        <v/>
      </c>
      <c r="AE24" s="43" t="str">
        <f>IF(K24="","",RTD("cqg.rtd", ,"ContractData",K24, "THeta",, "T"))</f>
        <v/>
      </c>
      <c r="AF24" s="43" t="str">
        <f>IF(K24="","",RTD("cqg.rtd", ,"ContractData",K24, "VEga",, "T"))</f>
        <v/>
      </c>
      <c r="AG24" s="43" t="str">
        <f ca="1">IF(K24="","",IF(LEFT(K24,1)="F",RTD("cqg.rtd", ,"ContractData", K24, "ExpirationDate",, "T")-TODAY(),RTD("cqg.rtd", ,"ContractData",K24, "OptionDaysToExp",, "T")))</f>
        <v/>
      </c>
    </row>
    <row r="25" spans="1:33" ht="17.25" customHeight="1" x14ac:dyDescent="0.3">
      <c r="A25" s="35" t="str">
        <f>IFERROR(LEFT(Main!B25,FIND(2,Main!B25)-1),"")</f>
        <v/>
      </c>
      <c r="B25" s="35">
        <f t="shared" si="8"/>
        <v>2.0000000000000011E-2</v>
      </c>
      <c r="C25" s="35">
        <f t="shared" si="6"/>
        <v>20</v>
      </c>
      <c r="D25" s="35" t="str">
        <f>Main!B25</f>
        <v>No Account name or FCM Account ID provided</v>
      </c>
      <c r="E25" s="35" t="str">
        <f>Main!C25</f>
        <v>No Account name or FCM Account ID provided</v>
      </c>
      <c r="F25" s="35" t="str">
        <f>Main!D25</f>
        <v>No Account name or FCM Account ID provided</v>
      </c>
      <c r="G25" s="35" t="str">
        <f>Main!E25</f>
        <v>No Account name or FCM Account ID provided</v>
      </c>
      <c r="H25" s="35" t="str">
        <f>Main!F25</f>
        <v>No Account name or FCM Account ID provided</v>
      </c>
      <c r="I25" s="35" t="str">
        <f>Main!G25</f>
        <v>No Account name or FCM Account ID provided</v>
      </c>
      <c r="J25" s="35" t="str">
        <f>Main!H25</f>
        <v>No Account name or FCM Account ID provided</v>
      </c>
      <c r="K25" s="91" t="str">
        <f t="shared" si="7"/>
        <v/>
      </c>
      <c r="L25" s="89" t="str">
        <f t="shared" si="1"/>
        <v/>
      </c>
      <c r="M25" s="56" t="str">
        <f t="shared" si="2"/>
        <v/>
      </c>
      <c r="N25" s="56" t="str">
        <f t="shared" si="3"/>
        <v/>
      </c>
      <c r="O25" s="57" t="str">
        <f t="shared" si="0"/>
        <v/>
      </c>
      <c r="P25" s="57" t="str">
        <f t="shared" si="4"/>
        <v/>
      </c>
      <c r="Q25" s="57" t="str">
        <f t="shared" si="5"/>
        <v/>
      </c>
      <c r="R25" s="56" t="str">
        <f>IF(K25="","",RTD("cqg.rtd", ,"ContractData",K25, "LastTradeToday",, "T"))</f>
        <v/>
      </c>
      <c r="S25" s="83" t="str">
        <f>IF(K25="","",IF(R25="","",RTD("cqg.rtd", ,"ContractData",K25, "TMLastTrade",, "T")))</f>
        <v/>
      </c>
      <c r="T25" s="58" t="str">
        <f>IF(K25="","",RTD("cqg.rtd", ,"ContractData",K25, "NetLastTradeToday",, "T"))</f>
        <v/>
      </c>
      <c r="U25" s="56" t="str">
        <f>IF(K25="","",RTD("cqg.rtd", ,"ContractData",K25, "Settlement",, "T"))</f>
        <v/>
      </c>
      <c r="V25" s="45" t="str">
        <f>IF(K25="","",RTD("cqg.rtd", ,"ContractData",K25, "MT_LastBidVolume",, "T"))</f>
        <v/>
      </c>
      <c r="W25" s="43" t="str">
        <f>IF(K25="","",RTD("cqg.rtd", ,"ContractData",K25, "Bid",, "T"))</f>
        <v/>
      </c>
      <c r="X25" s="43" t="str">
        <f>IF(K25="","",RTD("cqg.rtd", ,"ContractData",K25, "Ask",, "T"))</f>
        <v/>
      </c>
      <c r="Y25" s="45" t="str">
        <f>IF(K25="","",RTD("cqg.rtd", ,"ContractData",K25, "MT_LastAskVolume",, "T"))</f>
        <v/>
      </c>
      <c r="Z25" s="46" t="str">
        <f>IF(K25="","",RTD("cqg.rtd", ,"ContractData",K25, "T_CVol",, "T"))</f>
        <v/>
      </c>
      <c r="AA25" s="46" t="str">
        <f>IF(K25="","",RTD("cqg.rtd", ,"ContractData",K25, "Y_COI",, "T"))</f>
        <v/>
      </c>
      <c r="AB25" s="43" t="str">
        <f>IF(K25="","",IF(LEFT(K25,1)="F",L25*1,L25*RTD("cqg.rtd", ,"ContractData",K25, "DElta",, "T")))</f>
        <v/>
      </c>
      <c r="AC25" s="43" t="str">
        <f>IF(K25="","",RTD("cqg.rtd", ,"ContractData",K25, "GAmma",, "T"))</f>
        <v/>
      </c>
      <c r="AD25" s="43" t="str">
        <f>IF(K25="","",RTD("cqg.rtd", ,"ContractData",K25, "ImpliedVolatility",, "T"))</f>
        <v/>
      </c>
      <c r="AE25" s="43" t="str">
        <f>IF(K25="","",RTD("cqg.rtd", ,"ContractData",K25, "THeta",, "T"))</f>
        <v/>
      </c>
      <c r="AF25" s="43" t="str">
        <f>IF(K25="","",RTD("cqg.rtd", ,"ContractData",K25, "VEga",, "T"))</f>
        <v/>
      </c>
      <c r="AG25" s="43" t="str">
        <f ca="1">IF(K25="","",IF(LEFT(K25,1)="F",RTD("cqg.rtd", ,"ContractData", K25, "ExpirationDate",, "T")-TODAY(),RTD("cqg.rtd", ,"ContractData",K25, "OptionDaysToExp",, "T")))</f>
        <v/>
      </c>
    </row>
    <row r="26" spans="1:33" ht="17.25" customHeight="1" x14ac:dyDescent="0.3">
      <c r="A26" s="35" t="str">
        <f>IFERROR(LEFT(Main!B26,FIND(2,Main!B26)-1),"")</f>
        <v/>
      </c>
      <c r="B26" s="35">
        <f t="shared" si="8"/>
        <v>2.1000000000000012E-2</v>
      </c>
      <c r="C26" s="35">
        <f t="shared" si="6"/>
        <v>21</v>
      </c>
      <c r="D26" s="35" t="str">
        <f>Main!B26</f>
        <v>No Account name or FCM Account ID provided</v>
      </c>
      <c r="E26" s="35" t="str">
        <f>Main!C26</f>
        <v>No Account name or FCM Account ID provided</v>
      </c>
      <c r="F26" s="35" t="str">
        <f>Main!D26</f>
        <v>No Account name or FCM Account ID provided</v>
      </c>
      <c r="G26" s="35" t="str">
        <f>Main!E26</f>
        <v>No Account name or FCM Account ID provided</v>
      </c>
      <c r="H26" s="35" t="str">
        <f>Main!F26</f>
        <v>No Account name or FCM Account ID provided</v>
      </c>
      <c r="I26" s="35" t="str">
        <f>Main!G26</f>
        <v>No Account name or FCM Account ID provided</v>
      </c>
      <c r="J26" s="35" t="str">
        <f>Main!H26</f>
        <v>No Account name or FCM Account ID provided</v>
      </c>
      <c r="K26" s="91" t="str">
        <f t="shared" si="7"/>
        <v/>
      </c>
      <c r="L26" s="89" t="str">
        <f t="shared" si="1"/>
        <v/>
      </c>
      <c r="M26" s="56" t="str">
        <f t="shared" si="2"/>
        <v/>
      </c>
      <c r="N26" s="56" t="str">
        <f t="shared" si="3"/>
        <v/>
      </c>
      <c r="O26" s="57" t="str">
        <f t="shared" si="0"/>
        <v/>
      </c>
      <c r="P26" s="57" t="str">
        <f t="shared" si="4"/>
        <v/>
      </c>
      <c r="Q26" s="57" t="str">
        <f t="shared" si="5"/>
        <v/>
      </c>
      <c r="R26" s="56" t="str">
        <f>IF(K26="","",RTD("cqg.rtd", ,"ContractData",K26, "LastTradeToday",, "T"))</f>
        <v/>
      </c>
      <c r="S26" s="83" t="str">
        <f>IF(K26="","",IF(R26="","",RTD("cqg.rtd", ,"ContractData",K26, "TMLastTrade",, "T")))</f>
        <v/>
      </c>
      <c r="T26" s="58" t="str">
        <f>IF(K26="","",RTD("cqg.rtd", ,"ContractData",K26, "NetLastTradeToday",, "T"))</f>
        <v/>
      </c>
      <c r="U26" s="56" t="str">
        <f>IF(K26="","",RTD("cqg.rtd", ,"ContractData",K26, "Settlement",, "T"))</f>
        <v/>
      </c>
      <c r="V26" s="45" t="str">
        <f>IF(K26="","",RTD("cqg.rtd", ,"ContractData",K26, "MT_LastBidVolume",, "T"))</f>
        <v/>
      </c>
      <c r="W26" s="43" t="str">
        <f>IF(K26="","",RTD("cqg.rtd", ,"ContractData",K26, "Bid",, "T"))</f>
        <v/>
      </c>
      <c r="X26" s="43" t="str">
        <f>IF(K26="","",RTD("cqg.rtd", ,"ContractData",K26, "Ask",, "T"))</f>
        <v/>
      </c>
      <c r="Y26" s="45" t="str">
        <f>IF(K26="","",RTD("cqg.rtd", ,"ContractData",K26, "MT_LastAskVolume",, "T"))</f>
        <v/>
      </c>
      <c r="Z26" s="46" t="str">
        <f>IF(K26="","",RTD("cqg.rtd", ,"ContractData",K26, "T_CVol",, "T"))</f>
        <v/>
      </c>
      <c r="AA26" s="46" t="str">
        <f>IF(K26="","",RTD("cqg.rtd", ,"ContractData",K26, "Y_COI",, "T"))</f>
        <v/>
      </c>
      <c r="AB26" s="43" t="str">
        <f>IF(K26="","",IF(LEFT(K26,1)="F",L26*1,L26*RTD("cqg.rtd", ,"ContractData",K26, "DElta",, "T")))</f>
        <v/>
      </c>
      <c r="AC26" s="43" t="str">
        <f>IF(K26="","",RTD("cqg.rtd", ,"ContractData",K26, "GAmma",, "T"))</f>
        <v/>
      </c>
      <c r="AD26" s="43" t="str">
        <f>IF(K26="","",RTD("cqg.rtd", ,"ContractData",K26, "ImpliedVolatility",, "T"))</f>
        <v/>
      </c>
      <c r="AE26" s="43" t="str">
        <f>IF(K26="","",RTD("cqg.rtd", ,"ContractData",K26, "THeta",, "T"))</f>
        <v/>
      </c>
      <c r="AF26" s="43" t="str">
        <f>IF(K26="","",RTD("cqg.rtd", ,"ContractData",K26, "VEga",, "T"))</f>
        <v/>
      </c>
      <c r="AG26" s="43" t="str">
        <f ca="1">IF(K26="","",IF(LEFT(K26,1)="F",RTD("cqg.rtd", ,"ContractData", K26, "ExpirationDate",, "T")-TODAY(),RTD("cqg.rtd", ,"ContractData",K26, "OptionDaysToExp",, "T")))</f>
        <v/>
      </c>
    </row>
    <row r="27" spans="1:33" ht="17.25" customHeight="1" x14ac:dyDescent="0.3">
      <c r="A27" s="35" t="str">
        <f>IFERROR(LEFT(Main!B27,FIND(2,Main!B27)-1),"")</f>
        <v/>
      </c>
      <c r="B27" s="35">
        <f t="shared" si="8"/>
        <v>2.2000000000000013E-2</v>
      </c>
      <c r="C27" s="35">
        <f t="shared" si="6"/>
        <v>22</v>
      </c>
      <c r="D27" s="35" t="str">
        <f>Main!B27</f>
        <v>No Account name or FCM Account ID provided</v>
      </c>
      <c r="E27" s="35" t="str">
        <f>Main!C27</f>
        <v>No Account name or FCM Account ID provided</v>
      </c>
      <c r="F27" s="35" t="str">
        <f>Main!D27</f>
        <v>No Account name or FCM Account ID provided</v>
      </c>
      <c r="G27" s="35" t="str">
        <f>Main!E27</f>
        <v>No Account name or FCM Account ID provided</v>
      </c>
      <c r="H27" s="35" t="str">
        <f>Main!F27</f>
        <v>No Account name or FCM Account ID provided</v>
      </c>
      <c r="I27" s="35" t="str">
        <f>Main!G27</f>
        <v>No Account name or FCM Account ID provided</v>
      </c>
      <c r="J27" s="35" t="str">
        <f>Main!H27</f>
        <v>No Account name or FCM Account ID provided</v>
      </c>
      <c r="K27" s="91" t="str">
        <f t="shared" si="7"/>
        <v/>
      </c>
      <c r="L27" s="89" t="str">
        <f t="shared" si="1"/>
        <v/>
      </c>
      <c r="M27" s="56" t="str">
        <f t="shared" si="2"/>
        <v/>
      </c>
      <c r="N27" s="56" t="str">
        <f t="shared" si="3"/>
        <v/>
      </c>
      <c r="O27" s="57" t="str">
        <f t="shared" si="0"/>
        <v/>
      </c>
      <c r="P27" s="57" t="str">
        <f t="shared" si="4"/>
        <v/>
      </c>
      <c r="Q27" s="57" t="str">
        <f t="shared" si="5"/>
        <v/>
      </c>
      <c r="R27" s="56" t="str">
        <f>IF(K27="","",RTD("cqg.rtd", ,"ContractData",K27, "LastTradeToday",, "T"))</f>
        <v/>
      </c>
      <c r="S27" s="83" t="str">
        <f>IF(K27="","",IF(R27="","",RTD("cqg.rtd", ,"ContractData",K27, "TMLastTrade",, "T")))</f>
        <v/>
      </c>
      <c r="T27" s="58" t="str">
        <f>IF(K27="","",RTD("cqg.rtd", ,"ContractData",K27, "NetLastTradeToday",, "T"))</f>
        <v/>
      </c>
      <c r="U27" s="56" t="str">
        <f>IF(K27="","",RTD("cqg.rtd", ,"ContractData",K27, "Settlement",, "T"))</f>
        <v/>
      </c>
      <c r="V27" s="45" t="str">
        <f>IF(K27="","",RTD("cqg.rtd", ,"ContractData",K27, "MT_LastBidVolume",, "T"))</f>
        <v/>
      </c>
      <c r="W27" s="43" t="str">
        <f>IF(K27="","",RTD("cqg.rtd", ,"ContractData",K27, "Bid",, "T"))</f>
        <v/>
      </c>
      <c r="X27" s="43" t="str">
        <f>IF(K27="","",RTD("cqg.rtd", ,"ContractData",K27, "Ask",, "T"))</f>
        <v/>
      </c>
      <c r="Y27" s="45" t="str">
        <f>IF(K27="","",RTD("cqg.rtd", ,"ContractData",K27, "MT_LastAskVolume",, "T"))</f>
        <v/>
      </c>
      <c r="Z27" s="46" t="str">
        <f>IF(K27="","",RTD("cqg.rtd", ,"ContractData",K27, "T_CVol",, "T"))</f>
        <v/>
      </c>
      <c r="AA27" s="46" t="str">
        <f>IF(K27="","",RTD("cqg.rtd", ,"ContractData",K27, "Y_COI",, "T"))</f>
        <v/>
      </c>
      <c r="AB27" s="43" t="str">
        <f>IF(K27="","",IF(LEFT(K27,1)="F",L27*1,L27*RTD("cqg.rtd", ,"ContractData",K27, "DElta",, "T")))</f>
        <v/>
      </c>
      <c r="AC27" s="43" t="str">
        <f>IF(K27="","",RTD("cqg.rtd", ,"ContractData",K27, "GAmma",, "T"))</f>
        <v/>
      </c>
      <c r="AD27" s="43" t="str">
        <f>IF(K27="","",RTD("cqg.rtd", ,"ContractData",K27, "ImpliedVolatility",, "T"))</f>
        <v/>
      </c>
      <c r="AE27" s="43" t="str">
        <f>IF(K27="","",RTD("cqg.rtd", ,"ContractData",K27, "THeta",, "T"))</f>
        <v/>
      </c>
      <c r="AF27" s="43" t="str">
        <f>IF(K27="","",RTD("cqg.rtd", ,"ContractData",K27, "VEga",, "T"))</f>
        <v/>
      </c>
      <c r="AG27" s="43" t="str">
        <f ca="1">IF(K27="","",IF(LEFT(K27,1)="F",RTD("cqg.rtd", ,"ContractData", K27, "ExpirationDate",, "T")-TODAY(),RTD("cqg.rtd", ,"ContractData",K27, "OptionDaysToExp",, "T")))</f>
        <v/>
      </c>
    </row>
    <row r="28" spans="1:33" ht="17.25" customHeight="1" x14ac:dyDescent="0.3">
      <c r="A28" s="35" t="str">
        <f>IFERROR(LEFT(Main!B28,FIND(2,Main!B28)-1),"")</f>
        <v/>
      </c>
      <c r="B28" s="35">
        <f t="shared" si="8"/>
        <v>2.3000000000000013E-2</v>
      </c>
      <c r="C28" s="35">
        <f t="shared" si="6"/>
        <v>23</v>
      </c>
      <c r="D28" s="35" t="str">
        <f>Main!B28</f>
        <v>No Account name or FCM Account ID provided</v>
      </c>
      <c r="E28" s="35" t="str">
        <f>Main!C28</f>
        <v>No Account name or FCM Account ID provided</v>
      </c>
      <c r="F28" s="35" t="str">
        <f>Main!D28</f>
        <v>No Account name or FCM Account ID provided</v>
      </c>
      <c r="G28" s="35" t="str">
        <f>Main!E28</f>
        <v>No Account name or FCM Account ID provided</v>
      </c>
      <c r="H28" s="35" t="str">
        <f>Main!F28</f>
        <v>No Account name or FCM Account ID provided</v>
      </c>
      <c r="I28" s="35" t="str">
        <f>Main!G28</f>
        <v>No Account name or FCM Account ID provided</v>
      </c>
      <c r="J28" s="35" t="str">
        <f>Main!H28</f>
        <v>No Account name or FCM Account ID provided</v>
      </c>
      <c r="K28" s="91" t="str">
        <f t="shared" si="7"/>
        <v/>
      </c>
      <c r="L28" s="89" t="str">
        <f t="shared" si="1"/>
        <v/>
      </c>
      <c r="M28" s="56" t="str">
        <f t="shared" si="2"/>
        <v/>
      </c>
      <c r="N28" s="56" t="str">
        <f t="shared" si="3"/>
        <v/>
      </c>
      <c r="O28" s="57" t="str">
        <f t="shared" si="0"/>
        <v/>
      </c>
      <c r="P28" s="57" t="str">
        <f t="shared" si="4"/>
        <v/>
      </c>
      <c r="Q28" s="57" t="str">
        <f t="shared" si="5"/>
        <v/>
      </c>
      <c r="R28" s="56" t="str">
        <f>IF(K28="","",RTD("cqg.rtd", ,"ContractData",K28, "LastTradeToday",, "T"))</f>
        <v/>
      </c>
      <c r="S28" s="83" t="str">
        <f>IF(K28="","",IF(R28="","",RTD("cqg.rtd", ,"ContractData",K28, "TMLastTrade",, "T")))</f>
        <v/>
      </c>
      <c r="T28" s="58" t="str">
        <f>IF(K28="","",RTD("cqg.rtd", ,"ContractData",K28, "NetLastTradeToday",, "T"))</f>
        <v/>
      </c>
      <c r="U28" s="56" t="str">
        <f>IF(K28="","",RTD("cqg.rtd", ,"ContractData",K28, "Settlement",, "T"))</f>
        <v/>
      </c>
      <c r="V28" s="45" t="str">
        <f>IF(K28="","",RTD("cqg.rtd", ,"ContractData",K28, "MT_LastBidVolume",, "T"))</f>
        <v/>
      </c>
      <c r="W28" s="43" t="str">
        <f>IF(K28="","",RTD("cqg.rtd", ,"ContractData",K28, "Bid",, "T"))</f>
        <v/>
      </c>
      <c r="X28" s="43" t="str">
        <f>IF(K28="","",RTD("cqg.rtd", ,"ContractData",K28, "Ask",, "T"))</f>
        <v/>
      </c>
      <c r="Y28" s="45" t="str">
        <f>IF(K28="","",RTD("cqg.rtd", ,"ContractData",K28, "MT_LastAskVolume",, "T"))</f>
        <v/>
      </c>
      <c r="Z28" s="46" t="str">
        <f>IF(K28="","",RTD("cqg.rtd", ,"ContractData",K28, "T_CVol",, "T"))</f>
        <v/>
      </c>
      <c r="AA28" s="46" t="str">
        <f>IF(K28="","",RTD("cqg.rtd", ,"ContractData",K28, "Y_COI",, "T"))</f>
        <v/>
      </c>
      <c r="AB28" s="43" t="str">
        <f>IF(K28="","",IF(LEFT(K28,1)="F",L28*1,L28*RTD("cqg.rtd", ,"ContractData",K28, "DElta",, "T")))</f>
        <v/>
      </c>
      <c r="AC28" s="43" t="str">
        <f>IF(K28="","",RTD("cqg.rtd", ,"ContractData",K28, "GAmma",, "T"))</f>
        <v/>
      </c>
      <c r="AD28" s="43" t="str">
        <f>IF(K28="","",RTD("cqg.rtd", ,"ContractData",K28, "ImpliedVolatility",, "T"))</f>
        <v/>
      </c>
      <c r="AE28" s="43" t="str">
        <f>IF(K28="","",RTD("cqg.rtd", ,"ContractData",K28, "THeta",, "T"))</f>
        <v/>
      </c>
      <c r="AF28" s="43" t="str">
        <f>IF(K28="","",RTD("cqg.rtd", ,"ContractData",K28, "VEga",, "T"))</f>
        <v/>
      </c>
      <c r="AG28" s="43" t="str">
        <f ca="1">IF(K28="","",IF(LEFT(K28,1)="F",RTD("cqg.rtd", ,"ContractData", K28, "ExpirationDate",, "T")-TODAY(),RTD("cqg.rtd", ,"ContractData",K28, "OptionDaysToExp",, "T")))</f>
        <v/>
      </c>
    </row>
    <row r="29" spans="1:33" ht="17.25" customHeight="1" x14ac:dyDescent="0.3">
      <c r="A29" s="35" t="str">
        <f>IFERROR(LEFT(Main!B29,FIND(2,Main!B29)-1),"")</f>
        <v/>
      </c>
      <c r="B29" s="35">
        <f t="shared" si="8"/>
        <v>2.4000000000000014E-2</v>
      </c>
      <c r="C29" s="35">
        <f t="shared" si="6"/>
        <v>24</v>
      </c>
      <c r="D29" s="35" t="str">
        <f>Main!B29</f>
        <v>No Account name or FCM Account ID provided</v>
      </c>
      <c r="E29" s="35" t="str">
        <f>Main!C29</f>
        <v>No Account name or FCM Account ID provided</v>
      </c>
      <c r="F29" s="35" t="str">
        <f>Main!D29</f>
        <v>No Account name or FCM Account ID provided</v>
      </c>
      <c r="G29" s="35" t="str">
        <f>Main!E29</f>
        <v>No Account name or FCM Account ID provided</v>
      </c>
      <c r="H29" s="35" t="str">
        <f>Main!F29</f>
        <v>No Account name or FCM Account ID provided</v>
      </c>
      <c r="I29" s="35" t="str">
        <f>Main!G29</f>
        <v>No Account name or FCM Account ID provided</v>
      </c>
      <c r="J29" s="35" t="str">
        <f>Main!H29</f>
        <v>No Account name or FCM Account ID provided</v>
      </c>
      <c r="K29" s="91" t="str">
        <f t="shared" si="7"/>
        <v/>
      </c>
      <c r="L29" s="89" t="str">
        <f t="shared" si="1"/>
        <v/>
      </c>
      <c r="M29" s="56" t="str">
        <f t="shared" si="2"/>
        <v/>
      </c>
      <c r="N29" s="56" t="str">
        <f t="shared" si="3"/>
        <v/>
      </c>
      <c r="O29" s="57" t="str">
        <f t="shared" si="0"/>
        <v/>
      </c>
      <c r="P29" s="57" t="str">
        <f t="shared" si="4"/>
        <v/>
      </c>
      <c r="Q29" s="57" t="str">
        <f t="shared" si="5"/>
        <v/>
      </c>
      <c r="R29" s="56" t="str">
        <f>IF(K29="","",RTD("cqg.rtd", ,"ContractData",K29, "LastTradeToday",, "T"))</f>
        <v/>
      </c>
      <c r="S29" s="83" t="str">
        <f>IF(K29="","",IF(R29="","",RTD("cqg.rtd", ,"ContractData",K29, "TMLastTrade",, "T")))</f>
        <v/>
      </c>
      <c r="T29" s="58" t="str">
        <f>IF(K29="","",RTD("cqg.rtd", ,"ContractData",K29, "NetLastTradeToday",, "T"))</f>
        <v/>
      </c>
      <c r="U29" s="56" t="str">
        <f>IF(K29="","",RTD("cqg.rtd", ,"ContractData",K29, "Settlement",, "T"))</f>
        <v/>
      </c>
      <c r="V29" s="45" t="str">
        <f>IF(K29="","",RTD("cqg.rtd", ,"ContractData",K29, "MT_LastBidVolume",, "T"))</f>
        <v/>
      </c>
      <c r="W29" s="43" t="str">
        <f>IF(K29="","",RTD("cqg.rtd", ,"ContractData",K29, "Bid",, "T"))</f>
        <v/>
      </c>
      <c r="X29" s="43" t="str">
        <f>IF(K29="","",RTD("cqg.rtd", ,"ContractData",K29, "Ask",, "T"))</f>
        <v/>
      </c>
      <c r="Y29" s="45" t="str">
        <f>IF(K29="","",RTD("cqg.rtd", ,"ContractData",K29, "MT_LastAskVolume",, "T"))</f>
        <v/>
      </c>
      <c r="Z29" s="46" t="str">
        <f>IF(K29="","",RTD("cqg.rtd", ,"ContractData",K29, "T_CVol",, "T"))</f>
        <v/>
      </c>
      <c r="AA29" s="46" t="str">
        <f>IF(K29="","",RTD("cqg.rtd", ,"ContractData",K29, "Y_COI",, "T"))</f>
        <v/>
      </c>
      <c r="AB29" s="43" t="str">
        <f>IF(K29="","",IF(LEFT(K29,1)="F",L29*1,L29*RTD("cqg.rtd", ,"ContractData",K29, "DElta",, "T")))</f>
        <v/>
      </c>
      <c r="AC29" s="43" t="str">
        <f>IF(K29="","",RTD("cqg.rtd", ,"ContractData",K29, "GAmma",, "T"))</f>
        <v/>
      </c>
      <c r="AD29" s="43" t="str">
        <f>IF(K29="","",RTD("cqg.rtd", ,"ContractData",K29, "ImpliedVolatility",, "T"))</f>
        <v/>
      </c>
      <c r="AE29" s="43" t="str">
        <f>IF(K29="","",RTD("cqg.rtd", ,"ContractData",K29, "THeta",, "T"))</f>
        <v/>
      </c>
      <c r="AF29" s="43" t="str">
        <f>IF(K29="","",RTD("cqg.rtd", ,"ContractData",K29, "VEga",, "T"))</f>
        <v/>
      </c>
      <c r="AG29" s="43" t="str">
        <f ca="1">IF(K29="","",IF(LEFT(K29,1)="F",RTD("cqg.rtd", ,"ContractData", K29, "ExpirationDate",, "T")-TODAY(),RTD("cqg.rtd", ,"ContractData",K29, "OptionDaysToExp",, "T")))</f>
        <v/>
      </c>
    </row>
    <row r="30" spans="1:33" ht="17.25" customHeight="1" x14ac:dyDescent="0.3">
      <c r="A30" s="35" t="str">
        <f>IFERROR(LEFT(Main!B30,FIND(2,Main!B30)-1),"")</f>
        <v/>
      </c>
      <c r="B30" s="35">
        <f t="shared" si="8"/>
        <v>2.5000000000000015E-2</v>
      </c>
      <c r="C30" s="35">
        <f t="shared" si="6"/>
        <v>25</v>
      </c>
      <c r="D30" s="35" t="str">
        <f>Main!B30</f>
        <v>No Account name or FCM Account ID provided</v>
      </c>
      <c r="E30" s="35" t="str">
        <f>Main!C30</f>
        <v>No Account name or FCM Account ID provided</v>
      </c>
      <c r="F30" s="35" t="str">
        <f>Main!D30</f>
        <v>No Account name or FCM Account ID provided</v>
      </c>
      <c r="G30" s="35" t="str">
        <f>Main!E30</f>
        <v>No Account name or FCM Account ID provided</v>
      </c>
      <c r="H30" s="35" t="str">
        <f>Main!F30</f>
        <v>No Account name or FCM Account ID provided</v>
      </c>
      <c r="I30" s="35" t="str">
        <f>Main!G30</f>
        <v>No Account name or FCM Account ID provided</v>
      </c>
      <c r="J30" s="35" t="str">
        <f>Main!H30</f>
        <v>No Account name or FCM Account ID provided</v>
      </c>
      <c r="K30" s="91" t="str">
        <f t="shared" si="7"/>
        <v/>
      </c>
      <c r="L30" s="89" t="str">
        <f t="shared" si="1"/>
        <v/>
      </c>
      <c r="M30" s="56" t="str">
        <f t="shared" si="2"/>
        <v/>
      </c>
      <c r="N30" s="56" t="str">
        <f t="shared" si="3"/>
        <v/>
      </c>
      <c r="O30" s="57" t="str">
        <f t="shared" si="0"/>
        <v/>
      </c>
      <c r="P30" s="57" t="str">
        <f t="shared" si="4"/>
        <v/>
      </c>
      <c r="Q30" s="57" t="str">
        <f t="shared" si="5"/>
        <v/>
      </c>
      <c r="R30" s="56" t="str">
        <f>IF(K30="","",RTD("cqg.rtd", ,"ContractData",K30, "LastTradeToday",, "T"))</f>
        <v/>
      </c>
      <c r="S30" s="83" t="str">
        <f>IF(K30="","",IF(R30="","",RTD("cqg.rtd", ,"ContractData",K30, "TMLastTrade",, "T")))</f>
        <v/>
      </c>
      <c r="T30" s="58" t="str">
        <f>IF(K30="","",RTD("cqg.rtd", ,"ContractData",K30, "NetLastTradeToday",, "T"))</f>
        <v/>
      </c>
      <c r="U30" s="56" t="str">
        <f>IF(K30="","",RTD("cqg.rtd", ,"ContractData",K30, "Settlement",, "T"))</f>
        <v/>
      </c>
      <c r="V30" s="45" t="str">
        <f>IF(K30="","",RTD("cqg.rtd", ,"ContractData",K30, "MT_LastBidVolume",, "T"))</f>
        <v/>
      </c>
      <c r="W30" s="43" t="str">
        <f>IF(K30="","",RTD("cqg.rtd", ,"ContractData",K30, "Bid",, "T"))</f>
        <v/>
      </c>
      <c r="X30" s="43" t="str">
        <f>IF(K30="","",RTD("cqg.rtd", ,"ContractData",K30, "Ask",, "T"))</f>
        <v/>
      </c>
      <c r="Y30" s="45" t="str">
        <f>IF(K30="","",RTD("cqg.rtd", ,"ContractData",K30, "MT_LastAskVolume",, "T"))</f>
        <v/>
      </c>
      <c r="Z30" s="46" t="str">
        <f>IF(K30="","",RTD("cqg.rtd", ,"ContractData",K30, "T_CVol",, "T"))</f>
        <v/>
      </c>
      <c r="AA30" s="46" t="str">
        <f>IF(K30="","",RTD("cqg.rtd", ,"ContractData",K30, "Y_COI",, "T"))</f>
        <v/>
      </c>
      <c r="AB30" s="43" t="str">
        <f>IF(K30="","",IF(LEFT(K30,1)="F",L30*1,L30*RTD("cqg.rtd", ,"ContractData",K30, "DElta",, "T")))</f>
        <v/>
      </c>
      <c r="AC30" s="43" t="str">
        <f>IF(K30="","",RTD("cqg.rtd", ,"ContractData",K30, "GAmma",, "T"))</f>
        <v/>
      </c>
      <c r="AD30" s="43" t="str">
        <f>IF(K30="","",RTD("cqg.rtd", ,"ContractData",K30, "ImpliedVolatility",, "T"))</f>
        <v/>
      </c>
      <c r="AE30" s="43" t="str">
        <f>IF(K30="","",RTD("cqg.rtd", ,"ContractData",K30, "THeta",, "T"))</f>
        <v/>
      </c>
      <c r="AF30" s="43" t="str">
        <f>IF(K30="","",RTD("cqg.rtd", ,"ContractData",K30, "VEga",, "T"))</f>
        <v/>
      </c>
      <c r="AG30" s="43" t="str">
        <f ca="1">IF(K30="","",IF(LEFT(K30,1)="F",RTD("cqg.rtd", ,"ContractData", K30, "ExpirationDate",, "T")-TODAY(),RTD("cqg.rtd", ,"ContractData",K30, "OptionDaysToExp",, "T")))</f>
        <v/>
      </c>
    </row>
    <row r="31" spans="1:33" ht="17.25" customHeight="1" x14ac:dyDescent="0.3">
      <c r="A31" s="35" t="str">
        <f>IFERROR(LEFT(Main!B31,FIND(2,Main!B31)-1),"")</f>
        <v/>
      </c>
      <c r="B31" s="35">
        <f t="shared" si="8"/>
        <v>2.6000000000000016E-2</v>
      </c>
      <c r="C31" s="35">
        <f t="shared" si="6"/>
        <v>26</v>
      </c>
      <c r="D31" s="35" t="str">
        <f>Main!B31</f>
        <v>No Account name or FCM Account ID provided</v>
      </c>
      <c r="E31" s="35" t="str">
        <f>Main!C31</f>
        <v>No Account name or FCM Account ID provided</v>
      </c>
      <c r="F31" s="35" t="str">
        <f>Main!D31</f>
        <v>No Account name or FCM Account ID provided</v>
      </c>
      <c r="G31" s="35" t="str">
        <f>Main!E31</f>
        <v>No Account name or FCM Account ID provided</v>
      </c>
      <c r="H31" s="35" t="str">
        <f>Main!F31</f>
        <v>No Account name or FCM Account ID provided</v>
      </c>
      <c r="I31" s="35" t="str">
        <f>Main!G31</f>
        <v>No Account name or FCM Account ID provided</v>
      </c>
      <c r="J31" s="35" t="str">
        <f>Main!H31</f>
        <v>No Account name or FCM Account ID provided</v>
      </c>
      <c r="K31" s="91" t="str">
        <f t="shared" si="7"/>
        <v/>
      </c>
      <c r="L31" s="89" t="str">
        <f t="shared" si="1"/>
        <v/>
      </c>
      <c r="M31" s="56" t="str">
        <f t="shared" si="2"/>
        <v/>
      </c>
      <c r="N31" s="56" t="str">
        <f t="shared" si="3"/>
        <v/>
      </c>
      <c r="O31" s="57" t="str">
        <f t="shared" si="0"/>
        <v/>
      </c>
      <c r="P31" s="57" t="str">
        <f t="shared" si="4"/>
        <v/>
      </c>
      <c r="Q31" s="57" t="str">
        <f t="shared" si="5"/>
        <v/>
      </c>
      <c r="R31" s="56" t="str">
        <f>IF(K31="","",RTD("cqg.rtd", ,"ContractData",K31, "LastTradeToday",, "T"))</f>
        <v/>
      </c>
      <c r="S31" s="83" t="str">
        <f>IF(K31="","",IF(R31="","",RTD("cqg.rtd", ,"ContractData",K31, "TMLastTrade",, "T")))</f>
        <v/>
      </c>
      <c r="T31" s="58" t="str">
        <f>IF(K31="","",RTD("cqg.rtd", ,"ContractData",K31, "NetLastTradeToday",, "T"))</f>
        <v/>
      </c>
      <c r="U31" s="56" t="str">
        <f>IF(K31="","",RTD("cqg.rtd", ,"ContractData",K31, "Settlement",, "T"))</f>
        <v/>
      </c>
      <c r="V31" s="45" t="str">
        <f>IF(K31="","",RTD("cqg.rtd", ,"ContractData",K31, "MT_LastBidVolume",, "T"))</f>
        <v/>
      </c>
      <c r="W31" s="43" t="str">
        <f>IF(K31="","",RTD("cqg.rtd", ,"ContractData",K31, "Bid",, "T"))</f>
        <v/>
      </c>
      <c r="X31" s="43" t="str">
        <f>IF(K31="","",RTD("cqg.rtd", ,"ContractData",K31, "Ask",, "T"))</f>
        <v/>
      </c>
      <c r="Y31" s="45" t="str">
        <f>IF(K31="","",RTD("cqg.rtd", ,"ContractData",K31, "MT_LastAskVolume",, "T"))</f>
        <v/>
      </c>
      <c r="Z31" s="46" t="str">
        <f>IF(K31="","",RTD("cqg.rtd", ,"ContractData",K31, "T_CVol",, "T"))</f>
        <v/>
      </c>
      <c r="AA31" s="46" t="str">
        <f>IF(K31="","",RTD("cqg.rtd", ,"ContractData",K31, "Y_COI",, "T"))</f>
        <v/>
      </c>
      <c r="AB31" s="43" t="str">
        <f>IF(K31="","",IF(LEFT(K31,1)="F",L31*1,L31*RTD("cqg.rtd", ,"ContractData",K31, "DElta",, "T")))</f>
        <v/>
      </c>
      <c r="AC31" s="43" t="str">
        <f>IF(K31="","",RTD("cqg.rtd", ,"ContractData",K31, "GAmma",, "T"))</f>
        <v/>
      </c>
      <c r="AD31" s="43" t="str">
        <f>IF(K31="","",RTD("cqg.rtd", ,"ContractData",K31, "ImpliedVolatility",, "T"))</f>
        <v/>
      </c>
      <c r="AE31" s="43" t="str">
        <f>IF(K31="","",RTD("cqg.rtd", ,"ContractData",K31, "THeta",, "T"))</f>
        <v/>
      </c>
      <c r="AF31" s="43" t="str">
        <f>IF(K31="","",RTD("cqg.rtd", ,"ContractData",K31, "VEga",, "T"))</f>
        <v/>
      </c>
      <c r="AG31" s="43" t="str">
        <f ca="1">IF(K31="","",IF(LEFT(K31,1)="F",RTD("cqg.rtd", ,"ContractData", K31, "ExpirationDate",, "T")-TODAY(),RTD("cqg.rtd", ,"ContractData",K31, "OptionDaysToExp",, "T")))</f>
        <v/>
      </c>
    </row>
    <row r="32" spans="1:33" ht="17.25" customHeight="1" x14ac:dyDescent="0.3">
      <c r="A32" s="35" t="str">
        <f>IFERROR(LEFT(Main!B32,FIND(2,Main!B32)-1),"")</f>
        <v/>
      </c>
      <c r="B32" s="35">
        <f t="shared" si="8"/>
        <v>2.7000000000000017E-2</v>
      </c>
      <c r="C32" s="35">
        <f t="shared" si="6"/>
        <v>27</v>
      </c>
      <c r="D32" s="35" t="str">
        <f>Main!B32</f>
        <v>No Account name or FCM Account ID provided</v>
      </c>
      <c r="E32" s="35" t="str">
        <f>Main!C32</f>
        <v>No Account name or FCM Account ID provided</v>
      </c>
      <c r="F32" s="35" t="str">
        <f>Main!D32</f>
        <v>No Account name or FCM Account ID provided</v>
      </c>
      <c r="G32" s="35" t="str">
        <f>Main!E32</f>
        <v>No Account name or FCM Account ID provided</v>
      </c>
      <c r="H32" s="35" t="str">
        <f>Main!F32</f>
        <v>No Account name or FCM Account ID provided</v>
      </c>
      <c r="I32" s="35" t="str">
        <f>Main!G32</f>
        <v>No Account name or FCM Account ID provided</v>
      </c>
      <c r="J32" s="35" t="str">
        <f>Main!H32</f>
        <v>No Account name or FCM Account ID provided</v>
      </c>
      <c r="K32" s="91" t="str">
        <f t="shared" si="7"/>
        <v/>
      </c>
      <c r="L32" s="89" t="str">
        <f t="shared" si="1"/>
        <v/>
      </c>
      <c r="M32" s="56" t="str">
        <f t="shared" si="2"/>
        <v/>
      </c>
      <c r="N32" s="56" t="str">
        <f t="shared" si="3"/>
        <v/>
      </c>
      <c r="O32" s="57" t="str">
        <f t="shared" si="0"/>
        <v/>
      </c>
      <c r="P32" s="57" t="str">
        <f t="shared" si="4"/>
        <v/>
      </c>
      <c r="Q32" s="57" t="str">
        <f t="shared" si="5"/>
        <v/>
      </c>
      <c r="R32" s="56" t="str">
        <f>IF(K32="","",RTD("cqg.rtd", ,"ContractData",K32, "LastTradeToday",, "T"))</f>
        <v/>
      </c>
      <c r="S32" s="83" t="str">
        <f>IF(K32="","",IF(R32="","",RTD("cqg.rtd", ,"ContractData",K32, "TMLastTrade",, "T")))</f>
        <v/>
      </c>
      <c r="T32" s="58" t="str">
        <f>IF(K32="","",RTD("cqg.rtd", ,"ContractData",K32, "NetLastTradeToday",, "T"))</f>
        <v/>
      </c>
      <c r="U32" s="56" t="str">
        <f>IF(K32="","",RTD("cqg.rtd", ,"ContractData",K32, "Settlement",, "T"))</f>
        <v/>
      </c>
      <c r="V32" s="45" t="str">
        <f>IF(K32="","",RTD("cqg.rtd", ,"ContractData",K32, "MT_LastBidVolume",, "T"))</f>
        <v/>
      </c>
      <c r="W32" s="43" t="str">
        <f>IF(K32="","",RTD("cqg.rtd", ,"ContractData",K32, "Bid",, "T"))</f>
        <v/>
      </c>
      <c r="X32" s="43" t="str">
        <f>IF(K32="","",RTD("cqg.rtd", ,"ContractData",K32, "Ask",, "T"))</f>
        <v/>
      </c>
      <c r="Y32" s="45" t="str">
        <f>IF(K32="","",RTD("cqg.rtd", ,"ContractData",K32, "MT_LastAskVolume",, "T"))</f>
        <v/>
      </c>
      <c r="Z32" s="46" t="str">
        <f>IF(K32="","",RTD("cqg.rtd", ,"ContractData",K32, "T_CVol",, "T"))</f>
        <v/>
      </c>
      <c r="AA32" s="46" t="str">
        <f>IF(K32="","",RTD("cqg.rtd", ,"ContractData",K32, "Y_COI",, "T"))</f>
        <v/>
      </c>
      <c r="AB32" s="43" t="str">
        <f>IF(K32="","",IF(LEFT(K32,1)="F",L32*1,L32*RTD("cqg.rtd", ,"ContractData",K32, "DElta",, "T")))</f>
        <v/>
      </c>
      <c r="AC32" s="43" t="str">
        <f>IF(K32="","",RTD("cqg.rtd", ,"ContractData",K32, "GAmma",, "T"))</f>
        <v/>
      </c>
      <c r="AD32" s="43" t="str">
        <f>IF(K32="","",RTD("cqg.rtd", ,"ContractData",K32, "ImpliedVolatility",, "T"))</f>
        <v/>
      </c>
      <c r="AE32" s="43" t="str">
        <f>IF(K32="","",RTD("cqg.rtd", ,"ContractData",K32, "THeta",, "T"))</f>
        <v/>
      </c>
      <c r="AF32" s="43" t="str">
        <f>IF(K32="","",RTD("cqg.rtd", ,"ContractData",K32, "VEga",, "T"))</f>
        <v/>
      </c>
      <c r="AG32" s="43" t="str">
        <f ca="1">IF(K32="","",IF(LEFT(K32,1)="F",RTD("cqg.rtd", ,"ContractData", K32, "ExpirationDate",, "T")-TODAY(),RTD("cqg.rtd", ,"ContractData",K32, "OptionDaysToExp",, "T")))</f>
        <v/>
      </c>
    </row>
    <row r="33" spans="1:33" ht="17.25" customHeight="1" x14ac:dyDescent="0.3">
      <c r="A33" s="35" t="str">
        <f>IFERROR(LEFT(Main!B33,FIND(2,Main!B33)-1),"")</f>
        <v/>
      </c>
      <c r="B33" s="35">
        <f t="shared" si="8"/>
        <v>2.8000000000000018E-2</v>
      </c>
      <c r="C33" s="35">
        <f t="shared" si="6"/>
        <v>28</v>
      </c>
      <c r="D33" s="35" t="str">
        <f>Main!B33</f>
        <v>No Account name or FCM Account ID provided</v>
      </c>
      <c r="E33" s="35" t="str">
        <f>Main!C33</f>
        <v>No Account name or FCM Account ID provided</v>
      </c>
      <c r="F33" s="35" t="str">
        <f>Main!D33</f>
        <v>No Account name or FCM Account ID provided</v>
      </c>
      <c r="G33" s="35" t="str">
        <f>Main!E33</f>
        <v>No Account name or FCM Account ID provided</v>
      </c>
      <c r="H33" s="35" t="str">
        <f>Main!F33</f>
        <v>No Account name or FCM Account ID provided</v>
      </c>
      <c r="I33" s="35" t="str">
        <f>Main!G33</f>
        <v>No Account name or FCM Account ID provided</v>
      </c>
      <c r="J33" s="35" t="str">
        <f>Main!H33</f>
        <v>No Account name or FCM Account ID provided</v>
      </c>
      <c r="K33" s="91" t="str">
        <f t="shared" si="7"/>
        <v/>
      </c>
      <c r="L33" s="89" t="str">
        <f t="shared" si="1"/>
        <v/>
      </c>
      <c r="M33" s="56" t="str">
        <f t="shared" si="2"/>
        <v/>
      </c>
      <c r="N33" s="56" t="str">
        <f t="shared" si="3"/>
        <v/>
      </c>
      <c r="O33" s="57" t="str">
        <f t="shared" si="0"/>
        <v/>
      </c>
      <c r="P33" s="57" t="str">
        <f t="shared" si="4"/>
        <v/>
      </c>
      <c r="Q33" s="57" t="str">
        <f t="shared" si="5"/>
        <v/>
      </c>
      <c r="R33" s="56" t="str">
        <f>IF(K33="","",RTD("cqg.rtd", ,"ContractData",K33, "LastTradeToday",, "T"))</f>
        <v/>
      </c>
      <c r="S33" s="83" t="str">
        <f>IF(K33="","",IF(R33="","",RTD("cqg.rtd", ,"ContractData",K33, "TMLastTrade",, "T")))</f>
        <v/>
      </c>
      <c r="T33" s="58" t="str">
        <f>IF(K33="","",RTD("cqg.rtd", ,"ContractData",K33, "NetLastTradeToday",, "T"))</f>
        <v/>
      </c>
      <c r="U33" s="56" t="str">
        <f>IF(K33="","",RTD("cqg.rtd", ,"ContractData",K33, "Settlement",, "T"))</f>
        <v/>
      </c>
      <c r="V33" s="45" t="str">
        <f>IF(K33="","",RTD("cqg.rtd", ,"ContractData",K33, "MT_LastBidVolume",, "T"))</f>
        <v/>
      </c>
      <c r="W33" s="43" t="str">
        <f>IF(K33="","",RTD("cqg.rtd", ,"ContractData",K33, "Bid",, "T"))</f>
        <v/>
      </c>
      <c r="X33" s="43" t="str">
        <f>IF(K33="","",RTD("cqg.rtd", ,"ContractData",K33, "Ask",, "T"))</f>
        <v/>
      </c>
      <c r="Y33" s="45" t="str">
        <f>IF(K33="","",RTD("cqg.rtd", ,"ContractData",K33, "MT_LastAskVolume",, "T"))</f>
        <v/>
      </c>
      <c r="Z33" s="46" t="str">
        <f>IF(K33="","",RTD("cqg.rtd", ,"ContractData",K33, "T_CVol",, "T"))</f>
        <v/>
      </c>
      <c r="AA33" s="46" t="str">
        <f>IF(K33="","",RTD("cqg.rtd", ,"ContractData",K33, "Y_COI",, "T"))</f>
        <v/>
      </c>
      <c r="AB33" s="43" t="str">
        <f>IF(K33="","",IF(LEFT(K33,1)="F",L33*1,L33*RTD("cqg.rtd", ,"ContractData",K33, "DElta",, "T")))</f>
        <v/>
      </c>
      <c r="AC33" s="43" t="str">
        <f>IF(K33="","",RTD("cqg.rtd", ,"ContractData",K33, "GAmma",, "T"))</f>
        <v/>
      </c>
      <c r="AD33" s="43" t="str">
        <f>IF(K33="","",RTD("cqg.rtd", ,"ContractData",K33, "ImpliedVolatility",, "T"))</f>
        <v/>
      </c>
      <c r="AE33" s="43" t="str">
        <f>IF(K33="","",RTD("cqg.rtd", ,"ContractData",K33, "THeta",, "T"))</f>
        <v/>
      </c>
      <c r="AF33" s="43" t="str">
        <f>IF(K33="","",RTD("cqg.rtd", ,"ContractData",K33, "VEga",, "T"))</f>
        <v/>
      </c>
      <c r="AG33" s="43" t="str">
        <f ca="1">IF(K33="","",IF(LEFT(K33,1)="F",RTD("cqg.rtd", ,"ContractData", K33, "ExpirationDate",, "T")-TODAY(),RTD("cqg.rtd", ,"ContractData",K33, "OptionDaysToExp",, "T")))</f>
        <v/>
      </c>
    </row>
    <row r="34" spans="1:33" ht="17.25" customHeight="1" x14ac:dyDescent="0.3">
      <c r="A34" s="35" t="str">
        <f>IFERROR(LEFT(Main!B34,FIND(2,Main!B34)-1),"")</f>
        <v/>
      </c>
      <c r="B34" s="35">
        <f t="shared" si="8"/>
        <v>2.9000000000000019E-2</v>
      </c>
      <c r="C34" s="35">
        <f t="shared" si="6"/>
        <v>29</v>
      </c>
      <c r="D34" s="35" t="str">
        <f>Main!B34</f>
        <v>No Account name or FCM Account ID provided</v>
      </c>
      <c r="E34" s="35" t="str">
        <f>Main!C34</f>
        <v>No Account name or FCM Account ID provided</v>
      </c>
      <c r="F34" s="35" t="str">
        <f>Main!D34</f>
        <v>No Account name or FCM Account ID provided</v>
      </c>
      <c r="G34" s="35" t="str">
        <f>Main!E34</f>
        <v>No Account name or FCM Account ID provided</v>
      </c>
      <c r="H34" s="35" t="str">
        <f>Main!F34</f>
        <v>No Account name or FCM Account ID provided</v>
      </c>
      <c r="I34" s="35" t="str">
        <f>Main!G34</f>
        <v>No Account name or FCM Account ID provided</v>
      </c>
      <c r="J34" s="35" t="str">
        <f>Main!H34</f>
        <v>No Account name or FCM Account ID provided</v>
      </c>
      <c r="K34" s="91" t="str">
        <f t="shared" si="7"/>
        <v/>
      </c>
      <c r="L34" s="89" t="str">
        <f t="shared" si="1"/>
        <v/>
      </c>
      <c r="M34" s="56" t="str">
        <f t="shared" si="2"/>
        <v/>
      </c>
      <c r="N34" s="56" t="str">
        <f t="shared" si="3"/>
        <v/>
      </c>
      <c r="O34" s="57" t="str">
        <f t="shared" si="0"/>
        <v/>
      </c>
      <c r="P34" s="57" t="str">
        <f t="shared" si="4"/>
        <v/>
      </c>
      <c r="Q34" s="57" t="str">
        <f t="shared" si="5"/>
        <v/>
      </c>
      <c r="R34" s="56" t="str">
        <f>IF(K34="","",RTD("cqg.rtd", ,"ContractData",K34, "LastTradeToday",, "T"))</f>
        <v/>
      </c>
      <c r="S34" s="83" t="str">
        <f>IF(K34="","",IF(R34="","",RTD("cqg.rtd", ,"ContractData",K34, "TMLastTrade",, "T")))</f>
        <v/>
      </c>
      <c r="T34" s="58" t="str">
        <f>IF(K34="","",RTD("cqg.rtd", ,"ContractData",K34, "NetLastTradeToday",, "T"))</f>
        <v/>
      </c>
      <c r="U34" s="56" t="str">
        <f>IF(K34="","",RTD("cqg.rtd", ,"ContractData",K34, "Settlement",, "T"))</f>
        <v/>
      </c>
      <c r="V34" s="45" t="str">
        <f>IF(K34="","",RTD("cqg.rtd", ,"ContractData",K34, "MT_LastBidVolume",, "T"))</f>
        <v/>
      </c>
      <c r="W34" s="43" t="str">
        <f>IF(K34="","",RTD("cqg.rtd", ,"ContractData",K34, "Bid",, "T"))</f>
        <v/>
      </c>
      <c r="X34" s="43" t="str">
        <f>IF(K34="","",RTD("cqg.rtd", ,"ContractData",K34, "Ask",, "T"))</f>
        <v/>
      </c>
      <c r="Y34" s="45" t="str">
        <f>IF(K34="","",RTD("cqg.rtd", ,"ContractData",K34, "MT_LastAskVolume",, "T"))</f>
        <v/>
      </c>
      <c r="Z34" s="46" t="str">
        <f>IF(K34="","",RTD("cqg.rtd", ,"ContractData",K34, "T_CVol",, "T"))</f>
        <v/>
      </c>
      <c r="AA34" s="46" t="str">
        <f>IF(K34="","",RTD("cqg.rtd", ,"ContractData",K34, "Y_COI",, "T"))</f>
        <v/>
      </c>
      <c r="AB34" s="43" t="str">
        <f>IF(K34="","",IF(LEFT(K34,1)="F",L34*1,L34*RTD("cqg.rtd", ,"ContractData",K34, "DElta",, "T")))</f>
        <v/>
      </c>
      <c r="AC34" s="43" t="str">
        <f>IF(K34="","",RTD("cqg.rtd", ,"ContractData",K34, "GAmma",, "T"))</f>
        <v/>
      </c>
      <c r="AD34" s="43" t="str">
        <f>IF(K34="","",RTD("cqg.rtd", ,"ContractData",K34, "ImpliedVolatility",, "T"))</f>
        <v/>
      </c>
      <c r="AE34" s="43" t="str">
        <f>IF(K34="","",RTD("cqg.rtd", ,"ContractData",K34, "THeta",, "T"))</f>
        <v/>
      </c>
      <c r="AF34" s="43" t="str">
        <f>IF(K34="","",RTD("cqg.rtd", ,"ContractData",K34, "VEga",, "T"))</f>
        <v/>
      </c>
      <c r="AG34" s="43" t="str">
        <f ca="1">IF(K34="","",IF(LEFT(K34,1)="F",RTD("cqg.rtd", ,"ContractData", K34, "ExpirationDate",, "T")-TODAY(),RTD("cqg.rtd", ,"ContractData",K34, "OptionDaysToExp",, "T")))</f>
        <v/>
      </c>
    </row>
    <row r="35" spans="1:33" ht="17.25" customHeight="1" x14ac:dyDescent="0.3">
      <c r="A35" s="35" t="str">
        <f>IFERROR(LEFT(Main!B35,FIND(2,Main!B35)-1),"")</f>
        <v/>
      </c>
      <c r="B35" s="35">
        <f t="shared" si="8"/>
        <v>3.000000000000002E-2</v>
      </c>
      <c r="C35" s="35">
        <f t="shared" si="6"/>
        <v>30</v>
      </c>
      <c r="D35" s="35" t="str">
        <f>Main!B35</f>
        <v>No Account name or FCM Account ID provided</v>
      </c>
      <c r="E35" s="35" t="str">
        <f>Main!C35</f>
        <v>No Account name or FCM Account ID provided</v>
      </c>
      <c r="F35" s="35" t="str">
        <f>Main!D35</f>
        <v>No Account name or FCM Account ID provided</v>
      </c>
      <c r="G35" s="35" t="str">
        <f>Main!E35</f>
        <v>No Account name or FCM Account ID provided</v>
      </c>
      <c r="H35" s="35" t="str">
        <f>Main!F35</f>
        <v>No Account name or FCM Account ID provided</v>
      </c>
      <c r="I35" s="35" t="str">
        <f>Main!G35</f>
        <v>No Account name or FCM Account ID provided</v>
      </c>
      <c r="J35" s="35" t="str">
        <f>Main!H35</f>
        <v>No Account name or FCM Account ID provided</v>
      </c>
      <c r="K35" s="91" t="str">
        <f t="shared" si="7"/>
        <v/>
      </c>
      <c r="L35" s="89" t="str">
        <f t="shared" si="1"/>
        <v/>
      </c>
      <c r="M35" s="56" t="str">
        <f t="shared" si="2"/>
        <v/>
      </c>
      <c r="N35" s="56" t="str">
        <f t="shared" si="3"/>
        <v/>
      </c>
      <c r="O35" s="57" t="str">
        <f t="shared" si="0"/>
        <v/>
      </c>
      <c r="P35" s="57" t="str">
        <f t="shared" si="4"/>
        <v/>
      </c>
      <c r="Q35" s="57" t="str">
        <f t="shared" si="5"/>
        <v/>
      </c>
      <c r="R35" s="56" t="str">
        <f>IF(K35="","",RTD("cqg.rtd", ,"ContractData",K35, "LastTradeToday",, "T"))</f>
        <v/>
      </c>
      <c r="S35" s="83" t="str">
        <f>IF(K35="","",IF(R35="","",RTD("cqg.rtd", ,"ContractData",K35, "TMLastTrade",, "T")))</f>
        <v/>
      </c>
      <c r="T35" s="58" t="str">
        <f>IF(K35="","",RTD("cqg.rtd", ,"ContractData",K35, "NetLastTradeToday",, "T"))</f>
        <v/>
      </c>
      <c r="U35" s="56" t="str">
        <f>IF(K35="","",RTD("cqg.rtd", ,"ContractData",K35, "Settlement",, "T"))</f>
        <v/>
      </c>
      <c r="V35" s="45" t="str">
        <f>IF(K35="","",RTD("cqg.rtd", ,"ContractData",K35, "MT_LastBidVolume",, "T"))</f>
        <v/>
      </c>
      <c r="W35" s="43" t="str">
        <f>IF(K35="","",RTD("cqg.rtd", ,"ContractData",K35, "Bid",, "T"))</f>
        <v/>
      </c>
      <c r="X35" s="43" t="str">
        <f>IF(K35="","",RTD("cqg.rtd", ,"ContractData",K35, "Ask",, "T"))</f>
        <v/>
      </c>
      <c r="Y35" s="45" t="str">
        <f>IF(K35="","",RTD("cqg.rtd", ,"ContractData",K35, "MT_LastAskVolume",, "T"))</f>
        <v/>
      </c>
      <c r="Z35" s="46" t="str">
        <f>IF(K35="","",RTD("cqg.rtd", ,"ContractData",K35, "T_CVol",, "T"))</f>
        <v/>
      </c>
      <c r="AA35" s="46" t="str">
        <f>IF(K35="","",RTD("cqg.rtd", ,"ContractData",K35, "Y_COI",, "T"))</f>
        <v/>
      </c>
      <c r="AB35" s="43" t="str">
        <f>IF(K35="","",IF(LEFT(K35,1)="F",L35*1,L35*RTD("cqg.rtd", ,"ContractData",K35, "DElta",, "T")))</f>
        <v/>
      </c>
      <c r="AC35" s="43" t="str">
        <f>IF(K35="","",RTD("cqg.rtd", ,"ContractData",K35, "GAmma",, "T"))</f>
        <v/>
      </c>
      <c r="AD35" s="43" t="str">
        <f>IF(K35="","",RTD("cqg.rtd", ,"ContractData",K35, "ImpliedVolatility",, "T"))</f>
        <v/>
      </c>
      <c r="AE35" s="43" t="str">
        <f>IF(K35="","",RTD("cqg.rtd", ,"ContractData",K35, "THeta",, "T"))</f>
        <v/>
      </c>
      <c r="AF35" s="43" t="str">
        <f>IF(K35="","",RTD("cqg.rtd", ,"ContractData",K35, "VEga",, "T"))</f>
        <v/>
      </c>
      <c r="AG35" s="43" t="str">
        <f ca="1">IF(K35="","",IF(LEFT(K35,1)="F",RTD("cqg.rtd", ,"ContractData", K35, "ExpirationDate",, "T")-TODAY(),RTD("cqg.rtd", ,"ContractData",K35, "OptionDaysToExp",, "T")))</f>
        <v/>
      </c>
    </row>
    <row r="36" spans="1:33" ht="17.25" customHeight="1" x14ac:dyDescent="0.3">
      <c r="A36" s="35" t="str">
        <f>IFERROR(LEFT(Main!B36,FIND(2,Main!B36)-1),"")</f>
        <v/>
      </c>
      <c r="B36" s="35">
        <f t="shared" si="8"/>
        <v>3.1000000000000021E-2</v>
      </c>
      <c r="C36" s="35">
        <f t="shared" si="6"/>
        <v>31</v>
      </c>
      <c r="D36" s="35" t="str">
        <f>Main!B36</f>
        <v>No Account name or FCM Account ID provided</v>
      </c>
      <c r="E36" s="35" t="str">
        <f>Main!C36</f>
        <v>No Account name or FCM Account ID provided</v>
      </c>
      <c r="F36" s="35" t="str">
        <f>Main!D36</f>
        <v>No Account name or FCM Account ID provided</v>
      </c>
      <c r="G36" s="35" t="str">
        <f>Main!E36</f>
        <v>No Account name or FCM Account ID provided</v>
      </c>
      <c r="H36" s="35" t="str">
        <f>Main!F36</f>
        <v>No Account name or FCM Account ID provided</v>
      </c>
      <c r="I36" s="35" t="str">
        <f>Main!G36</f>
        <v>No Account name or FCM Account ID provided</v>
      </c>
      <c r="J36" s="35" t="str">
        <f>Main!H36</f>
        <v>No Account name or FCM Account ID provided</v>
      </c>
      <c r="K36" s="91" t="str">
        <f t="shared" si="7"/>
        <v/>
      </c>
      <c r="L36" s="89" t="str">
        <f t="shared" si="1"/>
        <v/>
      </c>
      <c r="M36" s="56" t="str">
        <f t="shared" si="2"/>
        <v/>
      </c>
      <c r="N36" s="56" t="str">
        <f t="shared" si="3"/>
        <v/>
      </c>
      <c r="O36" s="57" t="str">
        <f t="shared" si="0"/>
        <v/>
      </c>
      <c r="P36" s="57" t="str">
        <f t="shared" si="4"/>
        <v/>
      </c>
      <c r="Q36" s="57" t="str">
        <f t="shared" si="5"/>
        <v/>
      </c>
      <c r="R36" s="56" t="str">
        <f>IF(K36="","",RTD("cqg.rtd", ,"ContractData",K36, "LastTradeToday",, "T"))</f>
        <v/>
      </c>
      <c r="S36" s="83" t="str">
        <f>IF(K36="","",IF(R36="","",RTD("cqg.rtd", ,"ContractData",K36, "TMLastTrade",, "T")))</f>
        <v/>
      </c>
      <c r="T36" s="58" t="str">
        <f>IF(K36="","",RTD("cqg.rtd", ,"ContractData",K36, "NetLastTradeToday",, "T"))</f>
        <v/>
      </c>
      <c r="U36" s="56" t="str">
        <f>IF(K36="","",RTD("cqg.rtd", ,"ContractData",K36, "Settlement",, "T"))</f>
        <v/>
      </c>
      <c r="V36" s="45" t="str">
        <f>IF(K36="","",RTD("cqg.rtd", ,"ContractData",K36, "MT_LastBidVolume",, "T"))</f>
        <v/>
      </c>
      <c r="W36" s="43" t="str">
        <f>IF(K36="","",RTD("cqg.rtd", ,"ContractData",K36, "Bid",, "T"))</f>
        <v/>
      </c>
      <c r="X36" s="43" t="str">
        <f>IF(K36="","",RTD("cqg.rtd", ,"ContractData",K36, "Ask",, "T"))</f>
        <v/>
      </c>
      <c r="Y36" s="45" t="str">
        <f>IF(K36="","",RTD("cqg.rtd", ,"ContractData",K36, "MT_LastAskVolume",, "T"))</f>
        <v/>
      </c>
      <c r="Z36" s="46" t="str">
        <f>IF(K36="","",RTD("cqg.rtd", ,"ContractData",K36, "T_CVol",, "T"))</f>
        <v/>
      </c>
      <c r="AA36" s="46" t="str">
        <f>IF(K36="","",RTD("cqg.rtd", ,"ContractData",K36, "Y_COI",, "T"))</f>
        <v/>
      </c>
      <c r="AB36" s="43" t="str">
        <f>IF(K36="","",IF(LEFT(K36,1)="F",L36*1,L36*RTD("cqg.rtd", ,"ContractData",K36, "DElta",, "T")))</f>
        <v/>
      </c>
      <c r="AC36" s="43" t="str">
        <f>IF(K36="","",RTD("cqg.rtd", ,"ContractData",K36, "GAmma",, "T"))</f>
        <v/>
      </c>
      <c r="AD36" s="43" t="str">
        <f>IF(K36="","",RTD("cqg.rtd", ,"ContractData",K36, "ImpliedVolatility",, "T"))</f>
        <v/>
      </c>
      <c r="AE36" s="43" t="str">
        <f>IF(K36="","",RTD("cqg.rtd", ,"ContractData",K36, "THeta",, "T"))</f>
        <v/>
      </c>
      <c r="AF36" s="43" t="str">
        <f>IF(K36="","",RTD("cqg.rtd", ,"ContractData",K36, "VEga",, "T"))</f>
        <v/>
      </c>
      <c r="AG36" s="43" t="str">
        <f ca="1">IF(K36="","",IF(LEFT(K36,1)="F",RTD("cqg.rtd", ,"ContractData", K36, "ExpirationDate",, "T")-TODAY(),RTD("cqg.rtd", ,"ContractData",K36, "OptionDaysToExp",, "T")))</f>
        <v/>
      </c>
    </row>
    <row r="37" spans="1:33" ht="17.25" customHeight="1" x14ac:dyDescent="0.3">
      <c r="A37" s="35" t="str">
        <f>IFERROR(LEFT(Main!B37,FIND(2,Main!B37)-1),"")</f>
        <v/>
      </c>
      <c r="B37" s="35">
        <f t="shared" si="8"/>
        <v>3.2000000000000021E-2</v>
      </c>
      <c r="C37" s="35">
        <f t="shared" si="6"/>
        <v>32</v>
      </c>
      <c r="D37" s="35" t="str">
        <f>Main!B37</f>
        <v>No Account name or FCM Account ID provided</v>
      </c>
      <c r="E37" s="35" t="str">
        <f>Main!C37</f>
        <v>No Account name or FCM Account ID provided</v>
      </c>
      <c r="F37" s="35" t="str">
        <f>Main!D37</f>
        <v>No Account name or FCM Account ID provided</v>
      </c>
      <c r="G37" s="35" t="str">
        <f>Main!E37</f>
        <v>No Account name or FCM Account ID provided</v>
      </c>
      <c r="H37" s="35" t="str">
        <f>Main!F37</f>
        <v>No Account name or FCM Account ID provided</v>
      </c>
      <c r="I37" s="35" t="str">
        <f>Main!G37</f>
        <v>No Account name or FCM Account ID provided</v>
      </c>
      <c r="J37" s="35" t="str">
        <f>Main!H37</f>
        <v>No Account name or FCM Account ID provided</v>
      </c>
      <c r="K37" s="91" t="str">
        <f t="shared" si="7"/>
        <v/>
      </c>
      <c r="L37" s="89" t="str">
        <f t="shared" si="1"/>
        <v/>
      </c>
      <c r="M37" s="56" t="str">
        <f t="shared" si="2"/>
        <v/>
      </c>
      <c r="N37" s="56" t="str">
        <f t="shared" si="3"/>
        <v/>
      </c>
      <c r="O37" s="57" t="str">
        <f t="shared" si="0"/>
        <v/>
      </c>
      <c r="P37" s="57" t="str">
        <f t="shared" si="4"/>
        <v/>
      </c>
      <c r="Q37" s="57" t="str">
        <f t="shared" si="5"/>
        <v/>
      </c>
      <c r="R37" s="56" t="str">
        <f>IF(K37="","",RTD("cqg.rtd", ,"ContractData",K37, "LastTradeToday",, "T"))</f>
        <v/>
      </c>
      <c r="S37" s="83" t="str">
        <f>IF(K37="","",IF(R37="","",RTD("cqg.rtd", ,"ContractData",K37, "TMLastTrade",, "T")))</f>
        <v/>
      </c>
      <c r="T37" s="58" t="str">
        <f>IF(K37="","",RTD("cqg.rtd", ,"ContractData",K37, "NetLastTradeToday",, "T"))</f>
        <v/>
      </c>
      <c r="U37" s="56" t="str">
        <f>IF(K37="","",RTD("cqg.rtd", ,"ContractData",K37, "Settlement",, "T"))</f>
        <v/>
      </c>
      <c r="V37" s="45" t="str">
        <f>IF(K37="","",RTD("cqg.rtd", ,"ContractData",K37, "MT_LastBidVolume",, "T"))</f>
        <v/>
      </c>
      <c r="W37" s="43" t="str">
        <f>IF(K37="","",RTD("cqg.rtd", ,"ContractData",K37, "Bid",, "T"))</f>
        <v/>
      </c>
      <c r="X37" s="43" t="str">
        <f>IF(K37="","",RTD("cqg.rtd", ,"ContractData",K37, "Ask",, "T"))</f>
        <v/>
      </c>
      <c r="Y37" s="45" t="str">
        <f>IF(K37="","",RTD("cqg.rtd", ,"ContractData",K37, "MT_LastAskVolume",, "T"))</f>
        <v/>
      </c>
      <c r="Z37" s="46" t="str">
        <f>IF(K37="","",RTD("cqg.rtd", ,"ContractData",K37, "T_CVol",, "T"))</f>
        <v/>
      </c>
      <c r="AA37" s="46" t="str">
        <f>IF(K37="","",RTD("cqg.rtd", ,"ContractData",K37, "Y_COI",, "T"))</f>
        <v/>
      </c>
      <c r="AB37" s="43" t="str">
        <f>IF(K37="","",IF(LEFT(K37,1)="F",L37*1,L37*RTD("cqg.rtd", ,"ContractData",K37, "DElta",, "T")))</f>
        <v/>
      </c>
      <c r="AC37" s="43" t="str">
        <f>IF(K37="","",RTD("cqg.rtd", ,"ContractData",K37, "GAmma",, "T"))</f>
        <v/>
      </c>
      <c r="AD37" s="43" t="str">
        <f>IF(K37="","",RTD("cqg.rtd", ,"ContractData",K37, "ImpliedVolatility",, "T"))</f>
        <v/>
      </c>
      <c r="AE37" s="43" t="str">
        <f>IF(K37="","",RTD("cqg.rtd", ,"ContractData",K37, "THeta",, "T"))</f>
        <v/>
      </c>
      <c r="AF37" s="43" t="str">
        <f>IF(K37="","",RTD("cqg.rtd", ,"ContractData",K37, "VEga",, "T"))</f>
        <v/>
      </c>
      <c r="AG37" s="43" t="str">
        <f ca="1">IF(K37="","",IF(LEFT(K37,1)="F",RTD("cqg.rtd", ,"ContractData", K37, "ExpirationDate",, "T")-TODAY(),RTD("cqg.rtd", ,"ContractData",K37, "OptionDaysToExp",, "T")))</f>
        <v/>
      </c>
    </row>
    <row r="38" spans="1:33" ht="17.25" customHeight="1" x14ac:dyDescent="0.3">
      <c r="A38" s="35" t="str">
        <f>IFERROR(LEFT(Main!B38,FIND(2,Main!B38)-1),"")</f>
        <v/>
      </c>
      <c r="B38" s="35">
        <f t="shared" si="8"/>
        <v>3.3000000000000022E-2</v>
      </c>
      <c r="C38" s="35">
        <f t="shared" si="6"/>
        <v>33</v>
      </c>
      <c r="D38" s="35" t="str">
        <f>Main!B38</f>
        <v>No Account name or FCM Account ID provided</v>
      </c>
      <c r="E38" s="35" t="str">
        <f>Main!C38</f>
        <v>No Account name or FCM Account ID provided</v>
      </c>
      <c r="F38" s="35" t="str">
        <f>Main!D38</f>
        <v>No Account name or FCM Account ID provided</v>
      </c>
      <c r="G38" s="35" t="str">
        <f>Main!E38</f>
        <v>No Account name or FCM Account ID provided</v>
      </c>
      <c r="H38" s="35" t="str">
        <f>Main!F38</f>
        <v>No Account name or FCM Account ID provided</v>
      </c>
      <c r="I38" s="35" t="str">
        <f>Main!G38</f>
        <v>No Account name or FCM Account ID provided</v>
      </c>
      <c r="J38" s="35" t="str">
        <f>Main!H38</f>
        <v>No Account name or FCM Account ID provided</v>
      </c>
      <c r="K38" s="91" t="str">
        <f t="shared" si="7"/>
        <v/>
      </c>
      <c r="L38" s="89" t="str">
        <f t="shared" si="1"/>
        <v/>
      </c>
      <c r="M38" s="56" t="str">
        <f t="shared" si="2"/>
        <v/>
      </c>
      <c r="N38" s="56" t="str">
        <f t="shared" si="3"/>
        <v/>
      </c>
      <c r="O38" s="57" t="str">
        <f t="shared" si="0"/>
        <v/>
      </c>
      <c r="P38" s="57" t="str">
        <f t="shared" si="4"/>
        <v/>
      </c>
      <c r="Q38" s="57" t="str">
        <f t="shared" si="5"/>
        <v/>
      </c>
      <c r="R38" s="56" t="str">
        <f>IF(K38="","",RTD("cqg.rtd", ,"ContractData",K38, "LastTradeToday",, "T"))</f>
        <v/>
      </c>
      <c r="S38" s="83" t="str">
        <f>IF(K38="","",IF(R38="","",RTD("cqg.rtd", ,"ContractData",K38, "TMLastTrade",, "T")))</f>
        <v/>
      </c>
      <c r="T38" s="58" t="str">
        <f>IF(K38="","",RTD("cqg.rtd", ,"ContractData",K38, "NetLastTradeToday",, "T"))</f>
        <v/>
      </c>
      <c r="U38" s="56" t="str">
        <f>IF(K38="","",RTD("cqg.rtd", ,"ContractData",K38, "Settlement",, "T"))</f>
        <v/>
      </c>
      <c r="V38" s="45" t="str">
        <f>IF(K38="","",RTD("cqg.rtd", ,"ContractData",K38, "MT_LastBidVolume",, "T"))</f>
        <v/>
      </c>
      <c r="W38" s="43" t="str">
        <f>IF(K38="","",RTD("cqg.rtd", ,"ContractData",K38, "Bid",, "T"))</f>
        <v/>
      </c>
      <c r="X38" s="43" t="str">
        <f>IF(K38="","",RTD("cqg.rtd", ,"ContractData",K38, "Ask",, "T"))</f>
        <v/>
      </c>
      <c r="Y38" s="45" t="str">
        <f>IF(K38="","",RTD("cqg.rtd", ,"ContractData",K38, "MT_LastAskVolume",, "T"))</f>
        <v/>
      </c>
      <c r="Z38" s="46" t="str">
        <f>IF(K38="","",RTD("cqg.rtd", ,"ContractData",K38, "T_CVol",, "T"))</f>
        <v/>
      </c>
      <c r="AA38" s="46" t="str">
        <f>IF(K38="","",RTD("cqg.rtd", ,"ContractData",K38, "Y_COI",, "T"))</f>
        <v/>
      </c>
      <c r="AB38" s="43" t="str">
        <f>IF(K38="","",IF(LEFT(K38,1)="F",L38*1,L38*RTD("cqg.rtd", ,"ContractData",K38, "DElta",, "T")))</f>
        <v/>
      </c>
      <c r="AC38" s="43" t="str">
        <f>IF(K38="","",RTD("cqg.rtd", ,"ContractData",K38, "GAmma",, "T"))</f>
        <v/>
      </c>
      <c r="AD38" s="43" t="str">
        <f>IF(K38="","",RTD("cqg.rtd", ,"ContractData",K38, "ImpliedVolatility",, "T"))</f>
        <v/>
      </c>
      <c r="AE38" s="43" t="str">
        <f>IF(K38="","",RTD("cqg.rtd", ,"ContractData",K38, "THeta",, "T"))</f>
        <v/>
      </c>
      <c r="AF38" s="43" t="str">
        <f>IF(K38="","",RTD("cqg.rtd", ,"ContractData",K38, "VEga",, "T"))</f>
        <v/>
      </c>
      <c r="AG38" s="43" t="str">
        <f ca="1">IF(K38="","",IF(LEFT(K38,1)="F",RTD("cqg.rtd", ,"ContractData", K38, "ExpirationDate",, "T")-TODAY(),RTD("cqg.rtd", ,"ContractData",K38, "OptionDaysToExp",, "T")))</f>
        <v/>
      </c>
    </row>
    <row r="39" spans="1:33" ht="17.25" customHeight="1" x14ac:dyDescent="0.3">
      <c r="A39" s="35" t="str">
        <f>IFERROR(LEFT(Main!B39,FIND(2,Main!B39)-1),"")</f>
        <v/>
      </c>
      <c r="B39" s="35">
        <f t="shared" si="8"/>
        <v>3.4000000000000023E-2</v>
      </c>
      <c r="C39" s="35">
        <f t="shared" si="6"/>
        <v>34</v>
      </c>
      <c r="D39" s="35" t="str">
        <f>Main!B39</f>
        <v>No Account name or FCM Account ID provided</v>
      </c>
      <c r="E39" s="35" t="str">
        <f>Main!C39</f>
        <v>No Account name or FCM Account ID provided</v>
      </c>
      <c r="F39" s="35" t="str">
        <f>Main!D39</f>
        <v>No Account name or FCM Account ID provided</v>
      </c>
      <c r="G39" s="35" t="str">
        <f>Main!E39</f>
        <v>No Account name or FCM Account ID provided</v>
      </c>
      <c r="H39" s="35" t="str">
        <f>Main!F39</f>
        <v>No Account name or FCM Account ID provided</v>
      </c>
      <c r="I39" s="35" t="str">
        <f>Main!G39</f>
        <v>No Account name or FCM Account ID provided</v>
      </c>
      <c r="J39" s="35" t="str">
        <f>Main!H39</f>
        <v>No Account name or FCM Account ID provided</v>
      </c>
      <c r="K39" s="91" t="str">
        <f t="shared" si="7"/>
        <v/>
      </c>
      <c r="L39" s="89" t="str">
        <f t="shared" si="1"/>
        <v/>
      </c>
      <c r="M39" s="56" t="str">
        <f t="shared" si="2"/>
        <v/>
      </c>
      <c r="N39" s="56" t="str">
        <f t="shared" si="3"/>
        <v/>
      </c>
      <c r="O39" s="57" t="str">
        <f t="shared" si="0"/>
        <v/>
      </c>
      <c r="P39" s="57" t="str">
        <f t="shared" si="4"/>
        <v/>
      </c>
      <c r="Q39" s="57" t="str">
        <f t="shared" si="5"/>
        <v/>
      </c>
      <c r="R39" s="56" t="str">
        <f>IF(K39="","",RTD("cqg.rtd", ,"ContractData",K39, "LastTradeToday",, "T"))</f>
        <v/>
      </c>
      <c r="S39" s="83" t="str">
        <f>IF(K39="","",IF(R39="","",RTD("cqg.rtd", ,"ContractData",K39, "TMLastTrade",, "T")))</f>
        <v/>
      </c>
      <c r="T39" s="58" t="str">
        <f>IF(K39="","",RTD("cqg.rtd", ,"ContractData",K39, "NetLastTradeToday",, "T"))</f>
        <v/>
      </c>
      <c r="U39" s="56" t="str">
        <f>IF(K39="","",RTD("cqg.rtd", ,"ContractData",K39, "Settlement",, "T"))</f>
        <v/>
      </c>
      <c r="V39" s="45" t="str">
        <f>IF(K39="","",RTD("cqg.rtd", ,"ContractData",K39, "MT_LastBidVolume",, "T"))</f>
        <v/>
      </c>
      <c r="W39" s="43" t="str">
        <f>IF(K39="","",RTD("cqg.rtd", ,"ContractData",K39, "Bid",, "T"))</f>
        <v/>
      </c>
      <c r="X39" s="43" t="str">
        <f>IF(K39="","",RTD("cqg.rtd", ,"ContractData",K39, "Ask",, "T"))</f>
        <v/>
      </c>
      <c r="Y39" s="45" t="str">
        <f>IF(K39="","",RTD("cqg.rtd", ,"ContractData",K39, "MT_LastAskVolume",, "T"))</f>
        <v/>
      </c>
      <c r="Z39" s="46" t="str">
        <f>IF(K39="","",RTD("cqg.rtd", ,"ContractData",K39, "T_CVol",, "T"))</f>
        <v/>
      </c>
      <c r="AA39" s="46" t="str">
        <f>IF(K39="","",RTD("cqg.rtd", ,"ContractData",K39, "Y_COI",, "T"))</f>
        <v/>
      </c>
      <c r="AB39" s="43" t="str">
        <f>IF(K39="","",IF(LEFT(K39,1)="F",L39*1,L39*RTD("cqg.rtd", ,"ContractData",K39, "DElta",, "T")))</f>
        <v/>
      </c>
      <c r="AC39" s="43" t="str">
        <f>IF(K39="","",RTD("cqg.rtd", ,"ContractData",K39, "GAmma",, "T"))</f>
        <v/>
      </c>
      <c r="AD39" s="43" t="str">
        <f>IF(K39="","",RTD("cqg.rtd", ,"ContractData",K39, "ImpliedVolatility",, "T"))</f>
        <v/>
      </c>
      <c r="AE39" s="43" t="str">
        <f>IF(K39="","",RTD("cqg.rtd", ,"ContractData",K39, "THeta",, "T"))</f>
        <v/>
      </c>
      <c r="AF39" s="43" t="str">
        <f>IF(K39="","",RTD("cqg.rtd", ,"ContractData",K39, "VEga",, "T"))</f>
        <v/>
      </c>
      <c r="AG39" s="43" t="str">
        <f ca="1">IF(K39="","",IF(LEFT(K39,1)="F",RTD("cqg.rtd", ,"ContractData", K39, "ExpirationDate",, "T")-TODAY(),RTD("cqg.rtd", ,"ContractData",K39, "OptionDaysToExp",, "T")))</f>
        <v/>
      </c>
    </row>
    <row r="40" spans="1:33" ht="17.25" customHeight="1" x14ac:dyDescent="0.3">
      <c r="A40" s="35" t="str">
        <f>IFERROR(LEFT(Main!B40,FIND(2,Main!B40)-1),"")</f>
        <v/>
      </c>
      <c r="B40" s="35">
        <f t="shared" si="8"/>
        <v>3.5000000000000024E-2</v>
      </c>
      <c r="C40" s="35">
        <f t="shared" si="6"/>
        <v>35</v>
      </c>
      <c r="D40" s="35" t="str">
        <f>Main!B40</f>
        <v>No Account name or FCM Account ID provided</v>
      </c>
      <c r="E40" s="35" t="str">
        <f>Main!C40</f>
        <v>No Account name or FCM Account ID provided</v>
      </c>
      <c r="F40" s="35" t="str">
        <f>Main!D40</f>
        <v>No Account name or FCM Account ID provided</v>
      </c>
      <c r="G40" s="35" t="str">
        <f>Main!E40</f>
        <v>No Account name or FCM Account ID provided</v>
      </c>
      <c r="H40" s="35" t="str">
        <f>Main!F40</f>
        <v>No Account name or FCM Account ID provided</v>
      </c>
      <c r="I40" s="35" t="str">
        <f>Main!G40</f>
        <v>No Account name or FCM Account ID provided</v>
      </c>
      <c r="J40" s="35" t="str">
        <f>Main!H40</f>
        <v>No Account name or FCM Account ID provided</v>
      </c>
      <c r="K40" s="91" t="str">
        <f t="shared" si="7"/>
        <v/>
      </c>
      <c r="L40" s="89" t="str">
        <f t="shared" si="1"/>
        <v/>
      </c>
      <c r="M40" s="56" t="str">
        <f t="shared" si="2"/>
        <v/>
      </c>
      <c r="N40" s="56" t="str">
        <f t="shared" si="3"/>
        <v/>
      </c>
      <c r="O40" s="57" t="str">
        <f t="shared" si="0"/>
        <v/>
      </c>
      <c r="P40" s="57" t="str">
        <f t="shared" si="4"/>
        <v/>
      </c>
      <c r="Q40" s="57" t="str">
        <f t="shared" si="5"/>
        <v/>
      </c>
      <c r="R40" s="56" t="str">
        <f>IF(K40="","",RTD("cqg.rtd", ,"ContractData",K40, "LastTradeToday",, "T"))</f>
        <v/>
      </c>
      <c r="S40" s="83" t="str">
        <f>IF(K40="","",IF(R40="","",RTD("cqg.rtd", ,"ContractData",K40, "TMLastTrade",, "T")))</f>
        <v/>
      </c>
      <c r="T40" s="58" t="str">
        <f>IF(K40="","",RTD("cqg.rtd", ,"ContractData",K40, "NetLastTradeToday",, "T"))</f>
        <v/>
      </c>
      <c r="U40" s="56" t="str">
        <f>IF(K40="","",RTD("cqg.rtd", ,"ContractData",K40, "Settlement",, "T"))</f>
        <v/>
      </c>
      <c r="V40" s="45" t="str">
        <f>IF(K40="","",RTD("cqg.rtd", ,"ContractData",K40, "MT_LastBidVolume",, "T"))</f>
        <v/>
      </c>
      <c r="W40" s="43" t="str">
        <f>IF(K40="","",RTD("cqg.rtd", ,"ContractData",K40, "Bid",, "T"))</f>
        <v/>
      </c>
      <c r="X40" s="43" t="str">
        <f>IF(K40="","",RTD("cqg.rtd", ,"ContractData",K40, "Ask",, "T"))</f>
        <v/>
      </c>
      <c r="Y40" s="45" t="str">
        <f>IF(K40="","",RTD("cqg.rtd", ,"ContractData",K40, "MT_LastAskVolume",, "T"))</f>
        <v/>
      </c>
      <c r="Z40" s="46" t="str">
        <f>IF(K40="","",RTD("cqg.rtd", ,"ContractData",K40, "T_CVol",, "T"))</f>
        <v/>
      </c>
      <c r="AA40" s="46" t="str">
        <f>IF(K40="","",RTD("cqg.rtd", ,"ContractData",K40, "Y_COI",, "T"))</f>
        <v/>
      </c>
      <c r="AB40" s="43" t="str">
        <f>IF(K40="","",IF(LEFT(K40,1)="F",L40*1,L40*RTD("cqg.rtd", ,"ContractData",K40, "DElta",, "T")))</f>
        <v/>
      </c>
      <c r="AC40" s="43" t="str">
        <f>IF(K40="","",RTD("cqg.rtd", ,"ContractData",K40, "GAmma",, "T"))</f>
        <v/>
      </c>
      <c r="AD40" s="43" t="str">
        <f>IF(K40="","",RTD("cqg.rtd", ,"ContractData",K40, "ImpliedVolatility",, "T"))</f>
        <v/>
      </c>
      <c r="AE40" s="43" t="str">
        <f>IF(K40="","",RTD("cqg.rtd", ,"ContractData",K40, "THeta",, "T"))</f>
        <v/>
      </c>
      <c r="AF40" s="43" t="str">
        <f>IF(K40="","",RTD("cqg.rtd", ,"ContractData",K40, "VEga",, "T"))</f>
        <v/>
      </c>
      <c r="AG40" s="43" t="str">
        <f ca="1">IF(K40="","",IF(LEFT(K40,1)="F",RTD("cqg.rtd", ,"ContractData", K40, "ExpirationDate",, "T")-TODAY(),RTD("cqg.rtd", ,"ContractData",K40, "OptionDaysToExp",, "T")))</f>
        <v/>
      </c>
    </row>
    <row r="41" spans="1:33" ht="17.25" customHeight="1" x14ac:dyDescent="0.3">
      <c r="A41" s="35" t="str">
        <f>IFERROR(LEFT(Main!B41,FIND(2,Main!B41)-1),"")</f>
        <v/>
      </c>
      <c r="B41" s="35">
        <f t="shared" si="8"/>
        <v>3.6000000000000025E-2</v>
      </c>
      <c r="C41" s="35">
        <f t="shared" si="6"/>
        <v>36</v>
      </c>
      <c r="D41" s="35" t="str">
        <f>Main!B41</f>
        <v>No Account name or FCM Account ID provided</v>
      </c>
      <c r="E41" s="35" t="str">
        <f>Main!C41</f>
        <v>No Account name or FCM Account ID provided</v>
      </c>
      <c r="F41" s="35" t="str">
        <f>Main!D41</f>
        <v>No Account name or FCM Account ID provided</v>
      </c>
      <c r="G41" s="35" t="str">
        <f>Main!E41</f>
        <v>No Account name or FCM Account ID provided</v>
      </c>
      <c r="H41" s="35" t="str">
        <f>Main!F41</f>
        <v>No Account name or FCM Account ID provided</v>
      </c>
      <c r="I41" s="35" t="str">
        <f>Main!G41</f>
        <v>No Account name or FCM Account ID provided</v>
      </c>
      <c r="J41" s="35" t="str">
        <f>Main!H41</f>
        <v>No Account name or FCM Account ID provided</v>
      </c>
      <c r="K41" s="92" t="str">
        <f t="shared" si="7"/>
        <v/>
      </c>
      <c r="L41" s="90" t="str">
        <f t="shared" si="1"/>
        <v/>
      </c>
      <c r="M41" s="69" t="str">
        <f t="shared" si="2"/>
        <v/>
      </c>
      <c r="N41" s="69" t="str">
        <f t="shared" si="3"/>
        <v/>
      </c>
      <c r="O41" s="70" t="str">
        <f t="shared" si="0"/>
        <v/>
      </c>
      <c r="P41" s="70" t="str">
        <f t="shared" si="4"/>
        <v/>
      </c>
      <c r="Q41" s="70" t="str">
        <f t="shared" si="5"/>
        <v/>
      </c>
      <c r="R41" s="69" t="str">
        <f>IF(K41="","",RTD("cqg.rtd", ,"ContractData",K41, "LastTradeToday",, "T"))</f>
        <v/>
      </c>
      <c r="S41" s="93" t="str">
        <f>IF(K41="","",IF(R41="","",RTD("cqg.rtd", ,"ContractData",K41, "TMLastTrade",, "T")))</f>
        <v/>
      </c>
      <c r="T41" s="71" t="str">
        <f>IF(K41="","",RTD("cqg.rtd", ,"ContractData",K41, "NetLastTradeToday",, "T"))</f>
        <v/>
      </c>
      <c r="U41" s="69" t="str">
        <f>IF(K41="","",RTD("cqg.rtd", ,"ContractData",K41, "Settlement",, "T"))</f>
        <v/>
      </c>
      <c r="V41" s="72" t="str">
        <f>IF(K41="","",RTD("cqg.rtd", ,"ContractData",K41, "MT_LastBidVolume",, "T"))</f>
        <v/>
      </c>
      <c r="W41" s="73" t="str">
        <f>IF(K41="","",RTD("cqg.rtd", ,"ContractData",K41, "Bid",, "T"))</f>
        <v/>
      </c>
      <c r="X41" s="73" t="str">
        <f>IF(K41="","",RTD("cqg.rtd", ,"ContractData",K41, "Ask",, "T"))</f>
        <v/>
      </c>
      <c r="Y41" s="72" t="str">
        <f>IF(K41="","",RTD("cqg.rtd", ,"ContractData",K41, "MT_LastAskVolume",, "T"))</f>
        <v/>
      </c>
      <c r="Z41" s="74" t="str">
        <f>IF(K41="","",RTD("cqg.rtd", ,"ContractData",K41, "T_CVol",, "T"))</f>
        <v/>
      </c>
      <c r="AA41" s="74" t="str">
        <f>IF(K41="","",RTD("cqg.rtd", ,"ContractData",K41, "Y_COI",, "T"))</f>
        <v/>
      </c>
      <c r="AB41" s="43" t="str">
        <f>IF(K41="","",IF(LEFT(K41,1)="F",L41*1,L41*RTD("cqg.rtd", ,"ContractData",K41, "DElta",, "T")))</f>
        <v/>
      </c>
      <c r="AC41" s="73" t="str">
        <f>IF(K41="","",RTD("cqg.rtd", ,"ContractData",K41, "GAmma",, "T"))</f>
        <v/>
      </c>
      <c r="AD41" s="73" t="str">
        <f>IF(K41="","",RTD("cqg.rtd", ,"ContractData",K41, "ImpliedVolatility",, "T"))</f>
        <v/>
      </c>
      <c r="AE41" s="73" t="str">
        <f>IF(K41="","",RTD("cqg.rtd", ,"ContractData",K41, "THeta",, "T"))</f>
        <v/>
      </c>
      <c r="AF41" s="73" t="str">
        <f>IF(K41="","",RTD("cqg.rtd", ,"ContractData",K41, "VEga",, "T"))</f>
        <v/>
      </c>
      <c r="AG41" s="43" t="str">
        <f ca="1">IF(K41="","",IF(LEFT(K41,1)="F",RTD("cqg.rtd", ,"ContractData", K41, "ExpirationDate",, "T")-TODAY(),RTD("cqg.rtd", ,"ContractData",K41, "OptionDaysToExp",, "T")))</f>
        <v/>
      </c>
    </row>
    <row r="42" spans="1:33" ht="17.25" customHeight="1" x14ac:dyDescent="0.3">
      <c r="A42" s="35" t="str">
        <f>IFERROR(LEFT(Main!B42,FIND(2,Main!B42)-1),"")</f>
        <v/>
      </c>
      <c r="B42" s="35">
        <f t="shared" si="8"/>
        <v>3.7000000000000026E-2</v>
      </c>
      <c r="C42" s="35">
        <f t="shared" si="6"/>
        <v>37</v>
      </c>
      <c r="D42" s="35" t="str">
        <f>Main!B42</f>
        <v>No Account name or FCM Account ID provided</v>
      </c>
      <c r="E42" s="35" t="str">
        <f>Main!C42</f>
        <v>No Account name or FCM Account ID provided</v>
      </c>
      <c r="F42" s="35" t="str">
        <f>Main!D42</f>
        <v>No Account name or FCM Account ID provided</v>
      </c>
      <c r="G42" s="35" t="str">
        <f>Main!E42</f>
        <v>No Account name or FCM Account ID provided</v>
      </c>
      <c r="H42" s="35" t="str">
        <f>Main!F42</f>
        <v>No Account name or FCM Account ID provided</v>
      </c>
      <c r="I42" s="35" t="str">
        <f>Main!G42</f>
        <v>No Account name or FCM Account ID provided</v>
      </c>
      <c r="J42" s="35" t="str">
        <f>Main!H42</f>
        <v>No Account name or FCM Account ID provided</v>
      </c>
      <c r="K42" s="94" t="str">
        <f t="shared" si="7"/>
        <v/>
      </c>
      <c r="L42" s="94" t="str">
        <f t="shared" si="1"/>
        <v/>
      </c>
      <c r="M42" s="94" t="str">
        <f t="shared" si="2"/>
        <v/>
      </c>
      <c r="N42" s="94" t="str">
        <f t="shared" si="3"/>
        <v/>
      </c>
      <c r="O42" s="95" t="str">
        <f t="shared" si="0"/>
        <v/>
      </c>
      <c r="P42" s="95" t="str">
        <f t="shared" si="4"/>
        <v/>
      </c>
      <c r="Q42" s="95" t="str">
        <f t="shared" si="5"/>
        <v/>
      </c>
      <c r="R42" s="94" t="str">
        <f>IF(K42="","",RTD("cqg.rtd", ,"ContractData",K42, "LastTradeToday",, "T"))</f>
        <v/>
      </c>
      <c r="S42" s="96" t="str">
        <f>IF(K42="","",RTD("cqg.rtd", ,"ContractData",K42, "TMLastTrade",, "T"))</f>
        <v/>
      </c>
      <c r="T42" s="97" t="str">
        <f>IF(K42="","",RTD("cqg.rtd", ,"ContractData",K42, "NetLastTradeToday",, "T"))</f>
        <v/>
      </c>
      <c r="U42" s="94" t="str">
        <f>IF(K42="","",RTD("cqg.rtd", ,"ContractData",K42, "Settlement",, "T"))</f>
        <v/>
      </c>
      <c r="V42" s="98" t="str">
        <f>IF(K42="","",RTD("cqg.rtd", ,"ContractData",K42, "MT_LastBidVolume",, "T"))</f>
        <v/>
      </c>
      <c r="W42" s="99" t="str">
        <f>IF(K42="","",RTD("cqg.rtd", ,"ContractData",K42, "Bid",, "T"))</f>
        <v/>
      </c>
      <c r="X42" s="99" t="str">
        <f>IF(K42="","",RTD("cqg.rtd", ,"ContractData",K42, "Ask",, "T"))</f>
        <v/>
      </c>
      <c r="Y42" s="98" t="str">
        <f>IF(K42="","",RTD("cqg.rtd", ,"ContractData",K42, "MT_LastAskVolume",, "T"))</f>
        <v/>
      </c>
      <c r="Z42" s="100" t="str">
        <f>IF(K42="","",RTD("cqg.rtd", ,"ContractData",K42, "T_CVol",, "T"))</f>
        <v/>
      </c>
      <c r="AA42" s="100" t="str">
        <f>IF(K42="","",RTD("cqg.rtd", ,"ContractData",K42, "Y_COI",, "T"))</f>
        <v/>
      </c>
      <c r="AB42" s="43" t="str">
        <f>IF(K42="","",IF(LEFT(K42,1)="F",L42*1,L42*RTD("cqg.rtd", ,"ContractData",K42, "DElta",, "T")))</f>
        <v/>
      </c>
      <c r="AC42" s="99" t="str">
        <f>IF(K42="","",RTD("cqg.rtd", ,"ContractData",K42, "GAmma",, "T"))</f>
        <v/>
      </c>
      <c r="AD42" s="99" t="str">
        <f>IF(K42="","",RTD("cqg.rtd", ,"ContractData",K42, "ImpliedVolatility",, "T"))</f>
        <v/>
      </c>
      <c r="AE42" s="99" t="str">
        <f>IF(K42="","",RTD("cqg.rtd", ,"ContractData",K42, "THeta",, "T"))</f>
        <v/>
      </c>
      <c r="AF42" s="99" t="str">
        <f>IF(K42="","",RTD("cqg.rtd", ,"ContractData",K42, "VEga",, "T"))</f>
        <v/>
      </c>
      <c r="AG42" s="43" t="str">
        <f ca="1">IF(K42="","",IF(LEFT(K42,1)="F",RTD("cqg.rtd", ,"ContractData", K42, "ExpirationDate",, "T")-TODAY(),RTD("cqg.rtd", ,"ContractData",K42, "OptionDaysToExp",, "T")))</f>
        <v/>
      </c>
    </row>
    <row r="43" spans="1:33" ht="17.25" customHeight="1" x14ac:dyDescent="0.3">
      <c r="A43" s="35" t="str">
        <f>IFERROR(LEFT(Main!B43,FIND(2,Main!B43)-1),"")</f>
        <v/>
      </c>
      <c r="B43" s="35">
        <f t="shared" si="8"/>
        <v>3.8000000000000027E-2</v>
      </c>
      <c r="C43" s="35">
        <f t="shared" si="6"/>
        <v>38</v>
      </c>
      <c r="D43" s="35" t="str">
        <f>Main!B43</f>
        <v>No Account name or FCM Account ID provided</v>
      </c>
      <c r="E43" s="35" t="str">
        <f>Main!C43</f>
        <v>No Account name or FCM Account ID provided</v>
      </c>
      <c r="F43" s="35" t="str">
        <f>Main!D43</f>
        <v>No Account name or FCM Account ID provided</v>
      </c>
      <c r="G43" s="35" t="str">
        <f>Main!E43</f>
        <v>No Account name or FCM Account ID provided</v>
      </c>
      <c r="H43" s="35" t="str">
        <f>Main!F43</f>
        <v>No Account name or FCM Account ID provided</v>
      </c>
      <c r="I43" s="35" t="str">
        <f>Main!G43</f>
        <v>No Account name or FCM Account ID provided</v>
      </c>
      <c r="J43" s="35" t="str">
        <f>Main!H43</f>
        <v>No Account name or FCM Account ID provided</v>
      </c>
      <c r="K43" s="75" t="str">
        <f t="shared" ref="K43" si="9">IFERROR(VLOOKUP(A43,$B$6:$J$43,5,FALSE),"")</f>
        <v/>
      </c>
      <c r="L43" s="75" t="str">
        <f t="shared" ref="L43" si="10">IFERROR(VLOOKUP(A43,$B$6:$J$43,6,FALSE),"")</f>
        <v/>
      </c>
      <c r="M43" s="75" t="str">
        <f t="shared" si="2"/>
        <v/>
      </c>
      <c r="N43" s="75" t="str">
        <f t="shared" si="3"/>
        <v/>
      </c>
      <c r="O43" s="76" t="str">
        <f t="shared" si="0"/>
        <v/>
      </c>
      <c r="P43" s="76" t="str">
        <f t="shared" si="4"/>
        <v/>
      </c>
      <c r="Q43" s="76" t="str">
        <f t="shared" si="5"/>
        <v/>
      </c>
      <c r="R43" s="75" t="str">
        <f>IF(K43="","",RTD("cqg.rtd", ,"ContractData",K43, "LastTradeToday",, "T"))</f>
        <v/>
      </c>
      <c r="S43" s="77" t="str">
        <f>IF(K43="","",RTD("cqg.rtd", ,"ContractData",K43, "TMLastTrade",, "T"))</f>
        <v/>
      </c>
      <c r="T43" s="78" t="str">
        <f>IF(K43="","",RTD("cqg.rtd", ,"ContractData",K43, "NetLastTradeToday",, "T"))</f>
        <v/>
      </c>
      <c r="U43" s="75" t="str">
        <f>IF(K43="","",RTD("cqg.rtd", ,"ContractData",K43, "Settlement",, "T"))</f>
        <v/>
      </c>
      <c r="V43" s="79" t="str">
        <f>IF(K43="","",RTD("cqg.rtd", ,"ContractData",K43, "MT_LastBidVolume",, "T"))</f>
        <v/>
      </c>
      <c r="W43" s="80" t="str">
        <f>IF(K43="","",RTD("cqg.rtd", ,"ContractData",K43, "Bid",, "T"))</f>
        <v/>
      </c>
      <c r="X43" s="80" t="str">
        <f>IF(K43="","",RTD("cqg.rtd", ,"ContractData",K43, "Ask",, "T"))</f>
        <v/>
      </c>
      <c r="Y43" s="79" t="str">
        <f>IF(K43="","",RTD("cqg.rtd", ,"ContractData",K43, "MT_LastAskVolume",, "T"))</f>
        <v/>
      </c>
      <c r="Z43" s="81" t="str">
        <f>IF(K43="","",RTD("cqg.rtd", ,"ContractData",K43, "T_CVol",, "T"))</f>
        <v/>
      </c>
      <c r="AA43" s="81" t="str">
        <f>IF(K43="","",RTD("cqg.rtd", ,"ContractData",K43, "Y_COI",, "T"))</f>
        <v/>
      </c>
      <c r="AB43" s="43" t="str">
        <f>IF(K43="","",IF(LEFT(K43,1)="F",L43*1,L43*RTD("cqg.rtd", ,"ContractData",K43, "DElta",, "T")))</f>
        <v/>
      </c>
      <c r="AC43" s="80" t="str">
        <f>IF(K43="","",RTD("cqg.rtd", ,"ContractData",K43, "GAmma",, "T"))</f>
        <v/>
      </c>
      <c r="AD43" s="80" t="str">
        <f>IF(K43="","",RTD("cqg.rtd", ,"ContractData",K43, "ImpliedVolatility",, "T"))</f>
        <v/>
      </c>
      <c r="AE43" s="80" t="str">
        <f>IF(K43="","",RTD("cqg.rtd", ,"ContractData",K43, "THeta",, "T"))</f>
        <v/>
      </c>
      <c r="AF43" s="80" t="str">
        <f>IF(K43="","",RTD("cqg.rtd", ,"ContractData",K43, "VEga",, "T"))</f>
        <v/>
      </c>
      <c r="AG43" s="80" t="str">
        <f>IF(K43="","",RTD("cqg.rtd", ,"ContractData",K43, "OptionDaysToExp",, "T"))</f>
        <v/>
      </c>
    </row>
    <row r="44" spans="1:33" ht="17.25" customHeight="1" x14ac:dyDescent="0.3">
      <c r="K44" s="75"/>
      <c r="L44" s="75"/>
      <c r="M44" s="75"/>
      <c r="N44" s="75"/>
      <c r="O44" s="76"/>
      <c r="P44" s="76"/>
      <c r="Q44" s="76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</row>
    <row r="45" spans="1:33" ht="17.25" customHeight="1" x14ac:dyDescent="0.3">
      <c r="K45" s="75"/>
      <c r="L45" s="75"/>
      <c r="M45" s="75"/>
      <c r="N45" s="75"/>
      <c r="O45" s="76"/>
      <c r="P45" s="76"/>
      <c r="Q45" s="76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</row>
    <row r="46" spans="1:33" ht="17.25" customHeight="1" x14ac:dyDescent="0.3">
      <c r="K46" s="75"/>
      <c r="L46" s="75"/>
      <c r="M46" s="75"/>
      <c r="N46" s="75"/>
      <c r="O46" s="76"/>
      <c r="P46" s="76"/>
      <c r="Q46" s="76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</row>
    <row r="47" spans="1:33" ht="17.25" customHeight="1" x14ac:dyDescent="0.3">
      <c r="K47" s="75"/>
      <c r="L47" s="75"/>
      <c r="M47" s="75"/>
      <c r="N47" s="75"/>
      <c r="O47" s="76"/>
      <c r="P47" s="76"/>
      <c r="Q47" s="76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</row>
    <row r="48" spans="1:33" ht="17.25" customHeight="1" x14ac:dyDescent="0.3">
      <c r="K48" s="75"/>
      <c r="L48" s="75"/>
      <c r="M48" s="75"/>
      <c r="N48" s="75"/>
      <c r="O48" s="76"/>
      <c r="P48" s="76"/>
      <c r="Q48" s="76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</row>
    <row r="49" spans="11:33" ht="17.25" customHeight="1" x14ac:dyDescent="0.3">
      <c r="K49" s="75"/>
      <c r="L49" s="75"/>
      <c r="M49" s="75"/>
      <c r="N49" s="75"/>
      <c r="O49" s="76"/>
      <c r="P49" s="76"/>
      <c r="Q49" s="76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</row>
    <row r="50" spans="11:33" ht="17.25" customHeight="1" x14ac:dyDescent="0.3">
      <c r="K50" s="75"/>
      <c r="L50" s="75"/>
      <c r="M50" s="75"/>
      <c r="N50" s="75"/>
      <c r="O50" s="76"/>
      <c r="P50" s="76"/>
      <c r="Q50" s="76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</row>
    <row r="51" spans="11:33" ht="17.25" customHeight="1" x14ac:dyDescent="0.3">
      <c r="K51" s="75"/>
      <c r="L51" s="75"/>
      <c r="M51" s="75"/>
      <c r="N51" s="75"/>
      <c r="O51" s="76"/>
      <c r="P51" s="76"/>
      <c r="Q51" s="76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</row>
    <row r="52" spans="11:33" ht="17.25" customHeight="1" x14ac:dyDescent="0.3">
      <c r="K52" s="75"/>
      <c r="L52" s="75"/>
      <c r="M52" s="75"/>
      <c r="N52" s="75"/>
      <c r="O52" s="76"/>
      <c r="P52" s="76"/>
      <c r="Q52" s="76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</row>
    <row r="53" spans="11:33" ht="17.25" customHeight="1" x14ac:dyDescent="0.3">
      <c r="K53" s="75"/>
      <c r="L53" s="75"/>
      <c r="M53" s="75"/>
      <c r="N53" s="75"/>
      <c r="O53" s="76"/>
      <c r="P53" s="76"/>
      <c r="Q53" s="76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</row>
    <row r="54" spans="11:33" ht="17.25" customHeight="1" x14ac:dyDescent="0.3">
      <c r="K54" s="75"/>
      <c r="L54" s="75"/>
      <c r="M54" s="75"/>
      <c r="N54" s="75"/>
      <c r="O54" s="76"/>
      <c r="P54" s="76"/>
      <c r="Q54" s="76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</row>
    <row r="55" spans="11:33" ht="17.25" customHeight="1" x14ac:dyDescent="0.3">
      <c r="K55" s="75"/>
      <c r="L55" s="75"/>
      <c r="M55" s="75"/>
      <c r="N55" s="75"/>
      <c r="O55" s="76"/>
      <c r="P55" s="76"/>
      <c r="Q55" s="76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</row>
    <row r="56" spans="11:33" ht="17.25" customHeight="1" x14ac:dyDescent="0.3">
      <c r="K56" s="75"/>
      <c r="L56" s="75"/>
      <c r="M56" s="75"/>
      <c r="N56" s="75"/>
      <c r="O56" s="76"/>
      <c r="P56" s="76"/>
      <c r="Q56" s="76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</row>
    <row r="57" spans="11:33" ht="17.25" customHeight="1" x14ac:dyDescent="0.3">
      <c r="K57" s="75"/>
      <c r="L57" s="75"/>
      <c r="M57" s="75"/>
      <c r="N57" s="75"/>
      <c r="O57" s="76"/>
      <c r="P57" s="76"/>
      <c r="Q57" s="76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</row>
    <row r="58" spans="11:33" ht="17.25" customHeight="1" x14ac:dyDescent="0.3">
      <c r="K58" s="75"/>
      <c r="L58" s="75"/>
      <c r="M58" s="75"/>
      <c r="N58" s="75"/>
      <c r="O58" s="76"/>
      <c r="P58" s="76"/>
      <c r="Q58" s="76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</row>
    <row r="59" spans="11:33" ht="17.25" customHeight="1" x14ac:dyDescent="0.3">
      <c r="K59" s="75"/>
      <c r="L59" s="75"/>
      <c r="M59" s="75"/>
      <c r="N59" s="75"/>
      <c r="O59" s="76"/>
      <c r="P59" s="76"/>
      <c r="Q59" s="76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</row>
    <row r="60" spans="11:33" ht="17.25" customHeight="1" x14ac:dyDescent="0.3">
      <c r="K60" s="75"/>
      <c r="L60" s="75"/>
      <c r="M60" s="75"/>
      <c r="N60" s="75"/>
      <c r="O60" s="76"/>
      <c r="P60" s="76"/>
      <c r="Q60" s="76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</row>
    <row r="61" spans="11:33" ht="17.25" customHeight="1" x14ac:dyDescent="0.3">
      <c r="K61" s="75"/>
      <c r="L61" s="75"/>
      <c r="M61" s="75"/>
      <c r="N61" s="75"/>
      <c r="O61" s="76"/>
      <c r="P61" s="76"/>
      <c r="Q61" s="76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</row>
    <row r="62" spans="11:33" ht="17.25" customHeight="1" x14ac:dyDescent="0.3">
      <c r="K62" s="75"/>
      <c r="L62" s="75"/>
      <c r="M62" s="75"/>
      <c r="N62" s="75"/>
      <c r="O62" s="76"/>
      <c r="P62" s="76"/>
      <c r="Q62" s="76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</row>
    <row r="63" spans="11:33" ht="17.25" customHeight="1" x14ac:dyDescent="0.3">
      <c r="K63" s="75"/>
      <c r="L63" s="75"/>
      <c r="M63" s="75"/>
      <c r="N63" s="75"/>
      <c r="O63" s="76"/>
      <c r="P63" s="76"/>
      <c r="Q63" s="76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</row>
    <row r="64" spans="11:33" ht="17.25" customHeight="1" x14ac:dyDescent="0.3">
      <c r="K64" s="75"/>
      <c r="L64" s="75"/>
      <c r="M64" s="75"/>
      <c r="N64" s="75"/>
      <c r="O64" s="76"/>
      <c r="P64" s="76"/>
      <c r="Q64" s="76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</row>
    <row r="65" spans="11:33" ht="17.25" customHeight="1" x14ac:dyDescent="0.3">
      <c r="K65" s="75"/>
      <c r="L65" s="75"/>
      <c r="M65" s="75"/>
      <c r="N65" s="75"/>
      <c r="O65" s="76"/>
      <c r="P65" s="76"/>
      <c r="Q65" s="76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</row>
    <row r="66" spans="11:33" ht="17.25" customHeight="1" x14ac:dyDescent="0.3">
      <c r="K66" s="75"/>
      <c r="L66" s="75"/>
      <c r="M66" s="75"/>
      <c r="N66" s="75"/>
      <c r="O66" s="76"/>
      <c r="P66" s="76"/>
      <c r="Q66" s="76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</row>
    <row r="67" spans="11:33" x14ac:dyDescent="0.3">
      <c r="K67" s="75"/>
      <c r="L67" s="75"/>
      <c r="M67" s="75"/>
      <c r="N67" s="75"/>
      <c r="O67" s="76"/>
      <c r="P67" s="76"/>
      <c r="Q67" s="76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</row>
    <row r="68" spans="11:33" x14ac:dyDescent="0.3">
      <c r="K68" s="75"/>
      <c r="L68" s="75"/>
      <c r="M68" s="75"/>
      <c r="N68" s="75"/>
      <c r="O68" s="76"/>
      <c r="P68" s="76"/>
      <c r="Q68" s="76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</row>
    <row r="69" spans="11:33" x14ac:dyDescent="0.3">
      <c r="K69" s="75"/>
      <c r="L69" s="75"/>
      <c r="M69" s="75"/>
      <c r="N69" s="75"/>
      <c r="O69" s="76"/>
      <c r="P69" s="76"/>
      <c r="Q69" s="76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</row>
    <row r="70" spans="11:33" x14ac:dyDescent="0.3">
      <c r="K70" s="75"/>
      <c r="L70" s="75"/>
      <c r="M70" s="75"/>
      <c r="N70" s="75"/>
      <c r="O70" s="76"/>
      <c r="P70" s="76"/>
      <c r="Q70" s="76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</row>
    <row r="71" spans="11:33" x14ac:dyDescent="0.3">
      <c r="K71" s="75"/>
      <c r="L71" s="75"/>
      <c r="M71" s="75"/>
      <c r="N71" s="75"/>
      <c r="O71" s="76"/>
      <c r="P71" s="76"/>
      <c r="Q71" s="76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</row>
    <row r="72" spans="11:33" x14ac:dyDescent="0.3">
      <c r="K72" s="75"/>
      <c r="L72" s="75"/>
      <c r="M72" s="75"/>
      <c r="N72" s="75"/>
      <c r="O72" s="76"/>
      <c r="P72" s="76"/>
      <c r="Q72" s="76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</row>
    <row r="73" spans="11:33" x14ac:dyDescent="0.3">
      <c r="K73" s="75"/>
      <c r="L73" s="75"/>
      <c r="M73" s="75"/>
      <c r="N73" s="75"/>
      <c r="O73" s="76"/>
      <c r="P73" s="76"/>
      <c r="Q73" s="76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</row>
    <row r="74" spans="11:33" ht="18" customHeight="1" x14ac:dyDescent="0.3"/>
  </sheetData>
  <sheetProtection sheet="1" objects="1" scenarios="1" selectLockedCells="1"/>
  <mergeCells count="7">
    <mergeCell ref="K1:AD2"/>
    <mergeCell ref="AE1:AG2"/>
    <mergeCell ref="L3:M3"/>
    <mergeCell ref="V3:W3"/>
    <mergeCell ref="L4:M4"/>
    <mergeCell ref="W4:W5"/>
    <mergeCell ref="X4:X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</vt:lpstr>
      <vt:lpstr>Symbol1</vt:lpstr>
      <vt:lpstr>Symbol2</vt:lpstr>
      <vt:lpstr>Symbol3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2020-12-12T13:33:16Z</dcterms:created>
  <dcterms:modified xsi:type="dcterms:W3CDTF">2022-04-11T13:44:46Z</dcterms:modified>
</cp:coreProperties>
</file>