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esktop\Excel Apps\All Stuff\"/>
    </mc:Choice>
  </mc:AlternateContent>
  <bookViews>
    <workbookView xWindow="0" yWindow="0" windowWidth="28800" windowHeight="15870" tabRatio="831"/>
  </bookViews>
  <sheets>
    <sheet name="Display" sheetId="2" r:id="rId1"/>
    <sheet name="Data" sheetId="6" state="hidden" r:id="rId2"/>
    <sheet name="CLE" sheetId="4" state="hidden" r:id="rId3"/>
    <sheet name="NGE" sheetId="8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8" l="1"/>
  <c r="K33" i="8"/>
  <c r="K32" i="8"/>
  <c r="K31" i="8"/>
  <c r="A31" i="8"/>
  <c r="A32" i="8" s="1"/>
  <c r="K30" i="8"/>
  <c r="B30" i="8"/>
  <c r="H1" i="8" s="1"/>
  <c r="K29" i="8"/>
  <c r="K28" i="8"/>
  <c r="K27" i="8"/>
  <c r="E52" i="4"/>
  <c r="E47" i="4"/>
  <c r="E46" i="4"/>
  <c r="E50" i="8"/>
  <c r="E42" i="8"/>
  <c r="E46" i="8"/>
  <c r="E35" i="8"/>
  <c r="E55" i="4"/>
  <c r="E53" i="4"/>
  <c r="E48" i="8"/>
  <c r="E43" i="8"/>
  <c r="E51" i="8"/>
  <c r="E44" i="8"/>
  <c r="E32" i="8"/>
  <c r="E31" i="4"/>
  <c r="E45" i="8"/>
  <c r="E38" i="4"/>
  <c r="E49" i="4"/>
  <c r="E43" i="4"/>
  <c r="E52" i="8"/>
  <c r="E49" i="8"/>
  <c r="E31" i="8"/>
  <c r="E30" i="8"/>
  <c r="E39" i="8"/>
  <c r="E44" i="4"/>
  <c r="E36" i="4"/>
  <c r="E40" i="4"/>
  <c r="E54" i="8"/>
  <c r="E47" i="8"/>
  <c r="E33" i="8"/>
  <c r="E53" i="8"/>
  <c r="E50" i="4"/>
  <c r="E39" i="4"/>
  <c r="E45" i="4"/>
  <c r="E51" i="4"/>
  <c r="E34" i="8"/>
  <c r="E40" i="8"/>
  <c r="E38" i="8"/>
  <c r="E37" i="8"/>
  <c r="E35" i="4"/>
  <c r="E34" i="4"/>
  <c r="E36" i="8"/>
  <c r="E37" i="4"/>
  <c r="E33" i="4"/>
  <c r="E48" i="4"/>
  <c r="E41" i="8"/>
  <c r="E55" i="8"/>
  <c r="E54" i="4"/>
  <c r="E42" i="4"/>
  <c r="E41" i="4"/>
  <c r="F1" i="8"/>
  <c r="C31" i="8" l="1"/>
  <c r="C32" i="8" s="1"/>
  <c r="C33" i="8" s="1"/>
  <c r="C34" i="8" s="1"/>
  <c r="C35" i="8" s="1"/>
  <c r="C36" i="8" s="1"/>
  <c r="C37" i="8" s="1"/>
  <c r="C38" i="8" s="1"/>
  <c r="C39" i="8" s="1"/>
  <c r="C40" i="8" s="1"/>
  <c r="C41" i="8" s="1"/>
  <c r="C42" i="8" s="1"/>
  <c r="C43" i="8" s="1"/>
  <c r="C44" i="8" s="1"/>
  <c r="C45" i="8" s="1"/>
  <c r="C46" i="8" s="1"/>
  <c r="C47" i="8" s="1"/>
  <c r="C48" i="8" s="1"/>
  <c r="C49" i="8" s="1"/>
  <c r="C50" i="8" s="1"/>
  <c r="C51" i="8" s="1"/>
  <c r="C52" i="8" s="1"/>
  <c r="C53" i="8" s="1"/>
  <c r="C54" i="8" s="1"/>
  <c r="C55" i="8" s="1"/>
  <c r="K1" i="8"/>
  <c r="A33" i="8"/>
  <c r="B31" i="8" l="1"/>
  <c r="H2" i="8" s="1"/>
  <c r="B32" i="8"/>
  <c r="H3" i="8" s="1"/>
  <c r="A34" i="8"/>
  <c r="B33" i="8"/>
  <c r="H4" i="8" s="1"/>
  <c r="F2" i="8"/>
  <c r="F3" i="8"/>
  <c r="F4" i="8"/>
  <c r="K3" i="8" l="1"/>
  <c r="K2" i="8"/>
  <c r="K4" i="8"/>
  <c r="A35" i="8"/>
  <c r="B34" i="8"/>
  <c r="H5" i="8" s="1"/>
  <c r="F5" i="8"/>
  <c r="K5" i="8" l="1"/>
  <c r="B35" i="8"/>
  <c r="H6" i="8" s="1"/>
  <c r="A36" i="8"/>
  <c r="B30" i="4"/>
  <c r="H1" i="4" s="1"/>
  <c r="A31" i="4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E30" i="4"/>
  <c r="E32" i="4"/>
  <c r="F6" i="8"/>
  <c r="F1" i="4"/>
  <c r="C31" i="4" l="1"/>
  <c r="C32" i="4" s="1"/>
  <c r="C33" i="4" s="1"/>
  <c r="C34" i="4" s="1"/>
  <c r="C35" i="4" s="1"/>
  <c r="C36" i="4" s="1"/>
  <c r="C37" i="4" s="1"/>
  <c r="C38" i="4" s="1"/>
  <c r="C39" i="4" s="1"/>
  <c r="K6" i="8"/>
  <c r="B36" i="8"/>
  <c r="H7" i="8" s="1"/>
  <c r="A37" i="8"/>
  <c r="F7" i="8"/>
  <c r="C40" i="4" l="1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C51" i="4" s="1"/>
  <c r="C52" i="4" s="1"/>
  <c r="C53" i="4" s="1"/>
  <c r="C54" i="4" s="1"/>
  <c r="C55" i="4" s="1"/>
  <c r="K33" i="4" s="1"/>
  <c r="K7" i="8"/>
  <c r="B37" i="8"/>
  <c r="H8" i="8" s="1"/>
  <c r="A38" i="8"/>
  <c r="F8" i="8"/>
  <c r="B55" i="4" l="1"/>
  <c r="H26" i="4" s="1"/>
  <c r="K8" i="8"/>
  <c r="B38" i="8"/>
  <c r="H9" i="8" s="1"/>
  <c r="A39" i="8"/>
  <c r="B31" i="4"/>
  <c r="H2" i="4" s="1"/>
  <c r="B33" i="4"/>
  <c r="H4" i="4" s="1"/>
  <c r="B32" i="4"/>
  <c r="H3" i="4" s="1"/>
  <c r="B34" i="4"/>
  <c r="H5" i="4" s="1"/>
  <c r="B36" i="4"/>
  <c r="H7" i="4" s="1"/>
  <c r="B35" i="4"/>
  <c r="H6" i="4" s="1"/>
  <c r="B38" i="4"/>
  <c r="H9" i="4" s="1"/>
  <c r="B40" i="4"/>
  <c r="H11" i="4" s="1"/>
  <c r="B41" i="4"/>
  <c r="H12" i="4" s="1"/>
  <c r="B37" i="4"/>
  <c r="H8" i="4" s="1"/>
  <c r="B39" i="4"/>
  <c r="H10" i="4" s="1"/>
  <c r="B51" i="4"/>
  <c r="H22" i="4" s="1"/>
  <c r="B46" i="4"/>
  <c r="H17" i="4" s="1"/>
  <c r="B43" i="4"/>
  <c r="H14" i="4" s="1"/>
  <c r="B54" i="4"/>
  <c r="H25" i="4" s="1"/>
  <c r="B53" i="4"/>
  <c r="H24" i="4" s="1"/>
  <c r="B44" i="4"/>
  <c r="H15" i="4" s="1"/>
  <c r="B47" i="4"/>
  <c r="H18" i="4" s="1"/>
  <c r="B48" i="4"/>
  <c r="H19" i="4" s="1"/>
  <c r="B49" i="4"/>
  <c r="H20" i="4" s="1"/>
  <c r="B42" i="4"/>
  <c r="H13" i="4" s="1"/>
  <c r="B52" i="4"/>
  <c r="H23" i="4" s="1"/>
  <c r="B50" i="4"/>
  <c r="H21" i="4" s="1"/>
  <c r="B45" i="4"/>
  <c r="H16" i="4" s="1"/>
  <c r="F7" i="4"/>
  <c r="F3" i="4"/>
  <c r="F13" i="4"/>
  <c r="F20" i="4"/>
  <c r="F23" i="4"/>
  <c r="F18" i="4"/>
  <c r="F19" i="4"/>
  <c r="F8" i="4"/>
  <c r="F26" i="4"/>
  <c r="F4" i="4"/>
  <c r="F24" i="4"/>
  <c r="F12" i="4"/>
  <c r="F16" i="4"/>
  <c r="F17" i="4"/>
  <c r="F10" i="4"/>
  <c r="F6" i="4"/>
  <c r="F11" i="4"/>
  <c r="F22" i="4"/>
  <c r="F5" i="4"/>
  <c r="F14" i="4"/>
  <c r="F9" i="4"/>
  <c r="F9" i="8"/>
  <c r="F2" i="4"/>
  <c r="F15" i="4"/>
  <c r="F25" i="4"/>
  <c r="F21" i="4"/>
  <c r="G1" i="4" l="1"/>
  <c r="K9" i="8"/>
  <c r="B39" i="8"/>
  <c r="H10" i="8" s="1"/>
  <c r="A40" i="8"/>
  <c r="G23" i="4"/>
  <c r="G19" i="4"/>
  <c r="G10" i="4"/>
  <c r="G26" i="4"/>
  <c r="G18" i="4"/>
  <c r="G15" i="4"/>
  <c r="G14" i="4"/>
  <c r="G8" i="4"/>
  <c r="G6" i="4"/>
  <c r="G4" i="4"/>
  <c r="G3" i="4"/>
  <c r="G16" i="4"/>
  <c r="G13" i="4"/>
  <c r="G24" i="4"/>
  <c r="G17" i="4"/>
  <c r="G12" i="4"/>
  <c r="G7" i="4"/>
  <c r="G2" i="4"/>
  <c r="G9" i="4"/>
  <c r="G21" i="4"/>
  <c r="G20" i="4"/>
  <c r="G25" i="4"/>
  <c r="G22" i="4"/>
  <c r="G11" i="4"/>
  <c r="G5" i="4"/>
  <c r="F10" i="8"/>
  <c r="K10" i="8" l="1"/>
  <c r="B40" i="8"/>
  <c r="H11" i="8" s="1"/>
  <c r="A41" i="8"/>
  <c r="F11" i="8"/>
  <c r="K11" i="8" l="1"/>
  <c r="B41" i="8"/>
  <c r="H12" i="8" s="1"/>
  <c r="A42" i="8"/>
  <c r="F12" i="8"/>
  <c r="K12" i="8" l="1"/>
  <c r="B42" i="8"/>
  <c r="H13" i="8" s="1"/>
  <c r="A43" i="8"/>
  <c r="K23" i="4"/>
  <c r="K22" i="4"/>
  <c r="K21" i="4"/>
  <c r="K25" i="4"/>
  <c r="K24" i="4"/>
  <c r="K26" i="4"/>
  <c r="F13" i="8"/>
  <c r="K13" i="8" l="1"/>
  <c r="B43" i="8"/>
  <c r="H14" i="8" s="1"/>
  <c r="A44" i="8"/>
  <c r="F14" i="8"/>
  <c r="K14" i="8" l="1"/>
  <c r="B44" i="8"/>
  <c r="H15" i="8" s="1"/>
  <c r="A45" i="8"/>
  <c r="F15" i="8"/>
  <c r="K15" i="8" l="1"/>
  <c r="B45" i="8"/>
  <c r="H16" i="8" s="1"/>
  <c r="A46" i="8"/>
  <c r="K18" i="4"/>
  <c r="K16" i="4"/>
  <c r="K5" i="4"/>
  <c r="K15" i="4"/>
  <c r="K17" i="4"/>
  <c r="K4" i="4"/>
  <c r="K7" i="4"/>
  <c r="K2" i="4"/>
  <c r="K3" i="4"/>
  <c r="K10" i="4"/>
  <c r="K8" i="4"/>
  <c r="K20" i="4"/>
  <c r="K19" i="4"/>
  <c r="K6" i="4"/>
  <c r="K9" i="4"/>
  <c r="K12" i="4"/>
  <c r="K14" i="4"/>
  <c r="K11" i="4"/>
  <c r="K13" i="4"/>
  <c r="F16" i="8"/>
  <c r="K16" i="8" l="1"/>
  <c r="B46" i="8"/>
  <c r="H17" i="8" s="1"/>
  <c r="A47" i="8"/>
  <c r="F17" i="8"/>
  <c r="K17" i="8" l="1"/>
  <c r="B47" i="8"/>
  <c r="H18" i="8" s="1"/>
  <c r="A48" i="8"/>
  <c r="F18" i="8"/>
  <c r="K18" i="8" l="1"/>
  <c r="B48" i="8"/>
  <c r="H19" i="8" s="1"/>
  <c r="A49" i="8"/>
  <c r="I7" i="6"/>
  <c r="I8" i="6" s="1"/>
  <c r="I9" i="6" s="1"/>
  <c r="I10" i="6" s="1"/>
  <c r="I11" i="6" s="1"/>
  <c r="I12" i="6" s="1"/>
  <c r="I13" i="6" s="1"/>
  <c r="I14" i="6" s="1"/>
  <c r="I15" i="6" s="1"/>
  <c r="I16" i="6" s="1"/>
  <c r="I17" i="6" s="1"/>
  <c r="I18" i="6" s="1"/>
  <c r="I19" i="6" s="1"/>
  <c r="I20" i="6" s="1"/>
  <c r="I21" i="6" s="1"/>
  <c r="I22" i="6" s="1"/>
  <c r="I23" i="6" s="1"/>
  <c r="I24" i="6" s="1"/>
  <c r="I25" i="6" s="1"/>
  <c r="I26" i="6" s="1"/>
  <c r="I27" i="6" s="1"/>
  <c r="I28" i="6" s="1"/>
  <c r="I29" i="6" s="1"/>
  <c r="I30" i="6" s="1"/>
  <c r="I31" i="6" s="1"/>
  <c r="I32" i="6" s="1"/>
  <c r="I33" i="6" s="1"/>
  <c r="I34" i="6" s="1"/>
  <c r="I35" i="6" s="1"/>
  <c r="I36" i="6" s="1"/>
  <c r="I37" i="6" s="1"/>
  <c r="I38" i="6" s="1"/>
  <c r="I39" i="6" s="1"/>
  <c r="I40" i="6" s="1"/>
  <c r="I41" i="6" s="1"/>
  <c r="I42" i="6" s="1"/>
  <c r="I43" i="6" s="1"/>
  <c r="I44" i="6" s="1"/>
  <c r="I45" i="6" s="1"/>
  <c r="I46" i="6" s="1"/>
  <c r="N2" i="2"/>
  <c r="F19" i="8"/>
  <c r="K19" i="8" l="1"/>
  <c r="B49" i="8"/>
  <c r="H20" i="8" s="1"/>
  <c r="A50" i="8"/>
  <c r="K1" i="4"/>
  <c r="I47" i="6"/>
  <c r="B6" i="6"/>
  <c r="C6" i="6" s="1"/>
  <c r="F20" i="8"/>
  <c r="K20" i="8" l="1"/>
  <c r="B50" i="8"/>
  <c r="H21" i="8" s="1"/>
  <c r="A51" i="8"/>
  <c r="I1" i="4"/>
  <c r="J1" i="4" s="1"/>
  <c r="J46" i="6"/>
  <c r="I48" i="6"/>
  <c r="F21" i="8"/>
  <c r="K21" i="8" l="1"/>
  <c r="B51" i="8"/>
  <c r="H22" i="8" s="1"/>
  <c r="A52" i="8"/>
  <c r="I2" i="4"/>
  <c r="J42" i="6"/>
  <c r="J44" i="6"/>
  <c r="J40" i="6"/>
  <c r="J45" i="6"/>
  <c r="J47" i="6"/>
  <c r="J43" i="6"/>
  <c r="J48" i="6"/>
  <c r="I49" i="6"/>
  <c r="J17" i="6"/>
  <c r="J37" i="6"/>
  <c r="J34" i="6"/>
  <c r="J31" i="6"/>
  <c r="J28" i="6"/>
  <c r="J9" i="6"/>
  <c r="J33" i="6"/>
  <c r="J22" i="6"/>
  <c r="J19" i="6"/>
  <c r="J16" i="6"/>
  <c r="J21" i="6"/>
  <c r="J10" i="6"/>
  <c r="J38" i="6"/>
  <c r="J35" i="6"/>
  <c r="J32" i="6"/>
  <c r="J25" i="6"/>
  <c r="J18" i="6"/>
  <c r="J15" i="6"/>
  <c r="J12" i="6"/>
  <c r="J41" i="6"/>
  <c r="J26" i="6"/>
  <c r="J7" i="6"/>
  <c r="J23" i="6"/>
  <c r="J39" i="6"/>
  <c r="J20" i="6"/>
  <c r="J36" i="6"/>
  <c r="J6" i="6"/>
  <c r="J13" i="6"/>
  <c r="J29" i="6"/>
  <c r="J14" i="6"/>
  <c r="J30" i="6"/>
  <c r="J11" i="6"/>
  <c r="J27" i="6"/>
  <c r="J8" i="6"/>
  <c r="J24" i="6"/>
  <c r="F22" i="8"/>
  <c r="K22" i="8" l="1"/>
  <c r="B52" i="8"/>
  <c r="H23" i="8" s="1"/>
  <c r="A53" i="8"/>
  <c r="I3" i="4"/>
  <c r="J2" i="4"/>
  <c r="I50" i="6"/>
  <c r="J49" i="6"/>
  <c r="F23" i="8"/>
  <c r="K23" i="8" l="1"/>
  <c r="B53" i="8"/>
  <c r="H24" i="8" s="1"/>
  <c r="A54" i="8"/>
  <c r="I4" i="4"/>
  <c r="J3" i="4"/>
  <c r="I51" i="6"/>
  <c r="J50" i="6"/>
  <c r="F24" i="8"/>
  <c r="K24" i="8" l="1"/>
  <c r="B54" i="8"/>
  <c r="H25" i="8" s="1"/>
  <c r="A55" i="8"/>
  <c r="B55" i="8" s="1"/>
  <c r="H26" i="8" s="1"/>
  <c r="I5" i="4"/>
  <c r="J4" i="4"/>
  <c r="J51" i="6"/>
  <c r="I52" i="6"/>
  <c r="F25" i="8"/>
  <c r="F26" i="8"/>
  <c r="K25" i="8" l="1"/>
  <c r="G25" i="8"/>
  <c r="G21" i="8"/>
  <c r="G23" i="8"/>
  <c r="G24" i="8"/>
  <c r="G22" i="8"/>
  <c r="G26" i="8"/>
  <c r="K26" i="8"/>
  <c r="G1" i="8"/>
  <c r="G3" i="8"/>
  <c r="G2" i="8"/>
  <c r="G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I6" i="4"/>
  <c r="J5" i="4"/>
  <c r="J52" i="6"/>
  <c r="I53" i="6"/>
  <c r="K35" i="8" l="1"/>
  <c r="I1" i="8" s="1"/>
  <c r="J1" i="8" s="1"/>
  <c r="I7" i="4"/>
  <c r="J6" i="4"/>
  <c r="I54" i="6"/>
  <c r="J53" i="6"/>
  <c r="I2" i="8" l="1"/>
  <c r="J2" i="8" s="1"/>
  <c r="I8" i="4"/>
  <c r="J7" i="4"/>
  <c r="I55" i="6"/>
  <c r="J54" i="6"/>
  <c r="I3" i="8" l="1"/>
  <c r="J3" i="8" s="1"/>
  <c r="I9" i="4"/>
  <c r="J8" i="4"/>
  <c r="J55" i="6"/>
  <c r="I56" i="6"/>
  <c r="I4" i="8" l="1"/>
  <c r="J4" i="8" s="1"/>
  <c r="I10" i="4"/>
  <c r="J9" i="4"/>
  <c r="J56" i="6"/>
  <c r="I57" i="6"/>
  <c r="I5" i="8" l="1"/>
  <c r="I6" i="8" s="1"/>
  <c r="I11" i="4"/>
  <c r="J10" i="4"/>
  <c r="I58" i="6"/>
  <c r="J57" i="6"/>
  <c r="J5" i="8" l="1"/>
  <c r="J6" i="8"/>
  <c r="I7" i="8"/>
  <c r="I12" i="4"/>
  <c r="J11" i="4"/>
  <c r="I59" i="6"/>
  <c r="J58" i="6"/>
  <c r="I8" i="8" l="1"/>
  <c r="J7" i="8"/>
  <c r="I13" i="4"/>
  <c r="J12" i="4"/>
  <c r="J59" i="6"/>
  <c r="I60" i="6"/>
  <c r="J8" i="8" l="1"/>
  <c r="I9" i="8"/>
  <c r="I14" i="4"/>
  <c r="J13" i="4"/>
  <c r="J60" i="6"/>
  <c r="I61" i="6"/>
  <c r="I10" i="8" l="1"/>
  <c r="J9" i="8"/>
  <c r="I15" i="4"/>
  <c r="J14" i="4"/>
  <c r="I62" i="6"/>
  <c r="J61" i="6"/>
  <c r="J10" i="8" l="1"/>
  <c r="I11" i="8"/>
  <c r="I16" i="4"/>
  <c r="J15" i="4"/>
  <c r="I63" i="6"/>
  <c r="J62" i="6"/>
  <c r="I12" i="8" l="1"/>
  <c r="J11" i="8"/>
  <c r="I17" i="4"/>
  <c r="J16" i="4"/>
  <c r="J63" i="6"/>
  <c r="I64" i="6"/>
  <c r="J12" i="8" l="1"/>
  <c r="I13" i="8"/>
  <c r="I18" i="4"/>
  <c r="J17" i="4"/>
  <c r="J64" i="6"/>
  <c r="I65" i="6"/>
  <c r="I14" i="8" l="1"/>
  <c r="J13" i="8"/>
  <c r="I19" i="4"/>
  <c r="J18" i="4"/>
  <c r="I66" i="6"/>
  <c r="J65" i="6"/>
  <c r="J14" i="8" l="1"/>
  <c r="I15" i="8"/>
  <c r="I20" i="4"/>
  <c r="J19" i="4"/>
  <c r="I67" i="6"/>
  <c r="J66" i="6"/>
  <c r="I16" i="8" l="1"/>
  <c r="J15" i="8"/>
  <c r="I21" i="4"/>
  <c r="J20" i="4"/>
  <c r="J67" i="6"/>
  <c r="I68" i="6"/>
  <c r="J16" i="8" l="1"/>
  <c r="I17" i="8"/>
  <c r="I22" i="4"/>
  <c r="J21" i="4"/>
  <c r="J68" i="6"/>
  <c r="I69" i="6"/>
  <c r="J17" i="8" l="1"/>
  <c r="I18" i="8"/>
  <c r="I23" i="4"/>
  <c r="J22" i="4"/>
  <c r="I70" i="6"/>
  <c r="J69" i="6"/>
  <c r="J18" i="8" l="1"/>
  <c r="I19" i="8"/>
  <c r="I24" i="4"/>
  <c r="J23" i="4"/>
  <c r="I71" i="6"/>
  <c r="J70" i="6"/>
  <c r="I20" i="8" l="1"/>
  <c r="J19" i="8"/>
  <c r="I25" i="4"/>
  <c r="J24" i="4"/>
  <c r="J71" i="6"/>
  <c r="I72" i="6"/>
  <c r="J20" i="8" l="1"/>
  <c r="I21" i="8"/>
  <c r="I26" i="4"/>
  <c r="J25" i="4"/>
  <c r="J72" i="6"/>
  <c r="I73" i="6"/>
  <c r="J21" i="8" l="1"/>
  <c r="I22" i="8"/>
  <c r="J26" i="4"/>
  <c r="I74" i="6"/>
  <c r="J73" i="6"/>
  <c r="J22" i="8" l="1"/>
  <c r="I23" i="8"/>
  <c r="I75" i="6"/>
  <c r="J74" i="6"/>
  <c r="I24" i="8" l="1"/>
  <c r="J23" i="8"/>
  <c r="J75" i="6"/>
  <c r="I76" i="6"/>
  <c r="J24" i="8" l="1"/>
  <c r="I25" i="8"/>
  <c r="I77" i="6"/>
  <c r="J76" i="6"/>
  <c r="G76" i="6"/>
  <c r="J25" i="8" l="1"/>
  <c r="I26" i="8"/>
  <c r="J26" i="8" s="1"/>
  <c r="H76" i="2"/>
  <c r="I78" i="6"/>
  <c r="J77" i="6"/>
  <c r="G77" i="6"/>
  <c r="H77" i="2" l="1"/>
  <c r="I79" i="6"/>
  <c r="J78" i="6"/>
  <c r="J76" i="2"/>
  <c r="I76" i="2"/>
  <c r="K76" i="2"/>
  <c r="L76" i="2"/>
  <c r="G78" i="6"/>
  <c r="I80" i="6" l="1"/>
  <c r="J80" i="6" s="1"/>
  <c r="J79" i="6"/>
  <c r="I77" i="2"/>
  <c r="J77" i="2"/>
  <c r="L77" i="2"/>
  <c r="K77" i="2"/>
  <c r="G80" i="6"/>
  <c r="G79" i="6"/>
  <c r="H79" i="2" l="1"/>
  <c r="H80" i="2"/>
  <c r="I80" i="2" l="1"/>
  <c r="K79" i="2"/>
  <c r="J79" i="2"/>
  <c r="L79" i="2"/>
  <c r="J80" i="2"/>
  <c r="K80" i="2"/>
  <c r="L80" i="2"/>
  <c r="I79" i="2"/>
  <c r="G24" i="6"/>
  <c r="H24" i="2" l="1"/>
  <c r="L24" i="2"/>
  <c r="G25" i="6"/>
  <c r="H25" i="2" l="1"/>
  <c r="K25" i="2"/>
  <c r="K24" i="2"/>
  <c r="J24" i="2"/>
  <c r="I24" i="2"/>
  <c r="G26" i="6"/>
  <c r="H26" i="2" l="1"/>
  <c r="K26" i="2"/>
  <c r="J25" i="2"/>
  <c r="L25" i="2"/>
  <c r="I25" i="2"/>
  <c r="G27" i="6"/>
  <c r="H27" i="2" l="1"/>
  <c r="L26" i="2"/>
  <c r="I26" i="2"/>
  <c r="L27" i="2"/>
  <c r="J26" i="2"/>
  <c r="G6" i="6"/>
  <c r="G28" i="6"/>
  <c r="H28" i="2" l="1"/>
  <c r="H6" i="2"/>
  <c r="K28" i="2"/>
  <c r="I6" i="2"/>
  <c r="K27" i="2"/>
  <c r="I27" i="2"/>
  <c r="J27" i="2"/>
  <c r="G7" i="6"/>
  <c r="G29" i="6"/>
  <c r="H29" i="2" l="1"/>
  <c r="H7" i="2"/>
  <c r="L7" i="2"/>
  <c r="J28" i="2"/>
  <c r="J6" i="2"/>
  <c r="K6" i="2"/>
  <c r="L6" i="2"/>
  <c r="L29" i="2"/>
  <c r="L28" i="2"/>
  <c r="I28" i="2"/>
  <c r="G30" i="6"/>
  <c r="G8" i="6"/>
  <c r="H30" i="2" l="1"/>
  <c r="L30" i="2" s="1"/>
  <c r="H8" i="2"/>
  <c r="I8" i="2"/>
  <c r="J29" i="2"/>
  <c r="K29" i="2"/>
  <c r="I29" i="2"/>
  <c r="J7" i="2"/>
  <c r="K7" i="2"/>
  <c r="I7" i="2"/>
  <c r="G9" i="6"/>
  <c r="G31" i="6"/>
  <c r="H31" i="2" l="1"/>
  <c r="L31" i="2" s="1"/>
  <c r="H9" i="2"/>
  <c r="I30" i="2"/>
  <c r="J30" i="2"/>
  <c r="K30" i="2"/>
  <c r="L9" i="2"/>
  <c r="L8" i="2"/>
  <c r="J8" i="2"/>
  <c r="K8" i="2"/>
  <c r="G10" i="6"/>
  <c r="G32" i="6"/>
  <c r="H32" i="2" l="1"/>
  <c r="I32" i="2" s="1"/>
  <c r="H10" i="2"/>
  <c r="J31" i="2"/>
  <c r="I31" i="2"/>
  <c r="K31" i="2"/>
  <c r="L10" i="2"/>
  <c r="K9" i="2"/>
  <c r="J9" i="2"/>
  <c r="I9" i="2"/>
  <c r="G33" i="6"/>
  <c r="G11" i="6"/>
  <c r="H33" i="2" l="1"/>
  <c r="I33" i="2" s="1"/>
  <c r="H11" i="2"/>
  <c r="L32" i="2"/>
  <c r="K32" i="2"/>
  <c r="J32" i="2"/>
  <c r="I11" i="2"/>
  <c r="K10" i="2"/>
  <c r="I10" i="2"/>
  <c r="J10" i="2"/>
  <c r="G34" i="6"/>
  <c r="G12" i="6"/>
  <c r="H34" i="2" l="1"/>
  <c r="I34" i="2" s="1"/>
  <c r="H12" i="2"/>
  <c r="J33" i="2"/>
  <c r="L33" i="2"/>
  <c r="K33" i="2"/>
  <c r="L11" i="2"/>
  <c r="K12" i="2"/>
  <c r="K11" i="2"/>
  <c r="J11" i="2"/>
  <c r="G13" i="6"/>
  <c r="G35" i="6"/>
  <c r="H35" i="2" l="1"/>
  <c r="I35" i="2" s="1"/>
  <c r="H13" i="2"/>
  <c r="J34" i="2"/>
  <c r="L34" i="2"/>
  <c r="K34" i="2"/>
  <c r="K13" i="2"/>
  <c r="I12" i="2"/>
  <c r="J12" i="2"/>
  <c r="L12" i="2"/>
  <c r="G14" i="6"/>
  <c r="G36" i="6"/>
  <c r="H36" i="2" l="1"/>
  <c r="L36" i="2" s="1"/>
  <c r="H14" i="2"/>
  <c r="L35" i="2"/>
  <c r="K35" i="2"/>
  <c r="J35" i="2"/>
  <c r="I14" i="2"/>
  <c r="J13" i="2"/>
  <c r="I13" i="2"/>
  <c r="L13" i="2"/>
  <c r="G15" i="6"/>
  <c r="G37" i="6"/>
  <c r="H37" i="2" l="1"/>
  <c r="L37" i="2" s="1"/>
  <c r="H15" i="2"/>
  <c r="J36" i="2"/>
  <c r="I36" i="2"/>
  <c r="K36" i="2"/>
  <c r="J14" i="2"/>
  <c r="K14" i="2"/>
  <c r="L14" i="2"/>
  <c r="K15" i="2"/>
  <c r="G16" i="6"/>
  <c r="G38" i="6"/>
  <c r="H38" i="2" l="1"/>
  <c r="K38" i="2" s="1"/>
  <c r="H16" i="2"/>
  <c r="J37" i="2"/>
  <c r="K37" i="2"/>
  <c r="I37" i="2"/>
  <c r="I15" i="2"/>
  <c r="J16" i="2"/>
  <c r="J15" i="2"/>
  <c r="L15" i="2"/>
  <c r="G17" i="6"/>
  <c r="G39" i="6"/>
  <c r="H17" i="2" l="1"/>
  <c r="H39" i="2"/>
  <c r="L39" i="2" s="1"/>
  <c r="L38" i="2"/>
  <c r="I38" i="2"/>
  <c r="J38" i="2"/>
  <c r="I17" i="2"/>
  <c r="I16" i="2"/>
  <c r="L16" i="2"/>
  <c r="K16" i="2"/>
  <c r="G40" i="6"/>
  <c r="G18" i="6"/>
  <c r="H18" i="2" l="1"/>
  <c r="H40" i="2"/>
  <c r="K40" i="2" s="1"/>
  <c r="K39" i="2"/>
  <c r="J39" i="2"/>
  <c r="I39" i="2"/>
  <c r="L17" i="2"/>
  <c r="K17" i="2"/>
  <c r="J17" i="2"/>
  <c r="J18" i="2"/>
  <c r="G41" i="6"/>
  <c r="G19" i="6"/>
  <c r="H19" i="2" l="1"/>
  <c r="H41" i="2"/>
  <c r="L41" i="2" s="1"/>
  <c r="J40" i="2"/>
  <c r="I40" i="2"/>
  <c r="L40" i="2"/>
  <c r="L19" i="2"/>
  <c r="L18" i="2"/>
  <c r="I18" i="2"/>
  <c r="K18" i="2"/>
  <c r="G20" i="6"/>
  <c r="G42" i="6"/>
  <c r="H20" i="2" l="1"/>
  <c r="H42" i="2"/>
  <c r="I42" i="2" s="1"/>
  <c r="K41" i="2"/>
  <c r="J41" i="2"/>
  <c r="I41" i="2"/>
  <c r="J19" i="2"/>
  <c r="K19" i="2"/>
  <c r="I20" i="2"/>
  <c r="I19" i="2"/>
  <c r="G21" i="6"/>
  <c r="G43" i="6"/>
  <c r="H21" i="2" l="1"/>
  <c r="H43" i="2"/>
  <c r="L43" i="2" s="1"/>
  <c r="L42" i="2"/>
  <c r="J42" i="2"/>
  <c r="K42" i="2"/>
  <c r="I21" i="2"/>
  <c r="L20" i="2"/>
  <c r="K20" i="2"/>
  <c r="J20" i="2"/>
  <c r="G44" i="6"/>
  <c r="G22" i="6"/>
  <c r="H22" i="2" l="1"/>
  <c r="H44" i="2"/>
  <c r="K44" i="2" s="1"/>
  <c r="J43" i="2"/>
  <c r="I43" i="2"/>
  <c r="K43" i="2"/>
  <c r="J21" i="2"/>
  <c r="I22" i="2"/>
  <c r="L21" i="2"/>
  <c r="K21" i="2"/>
  <c r="G45" i="6"/>
  <c r="G23" i="6"/>
  <c r="H23" i="2" l="1"/>
  <c r="H45" i="2"/>
  <c r="J45" i="2" s="1"/>
  <c r="J44" i="2"/>
  <c r="L44" i="2"/>
  <c r="I44" i="2"/>
  <c r="K22" i="2"/>
  <c r="J22" i="2"/>
  <c r="L22" i="2"/>
  <c r="J23" i="2"/>
  <c r="G46" i="6"/>
  <c r="H46" i="2" l="1"/>
  <c r="J46" i="2" s="1"/>
  <c r="K45" i="2"/>
  <c r="L45" i="2"/>
  <c r="I45" i="2"/>
  <c r="I23" i="2"/>
  <c r="K23" i="2"/>
  <c r="L23" i="2"/>
  <c r="G47" i="6"/>
  <c r="H47" i="2" l="1"/>
  <c r="J47" i="2" s="1"/>
  <c r="K46" i="2"/>
  <c r="L46" i="2"/>
  <c r="I46" i="2"/>
  <c r="G48" i="6"/>
  <c r="H48" i="2" l="1"/>
  <c r="I48" i="2" s="1"/>
  <c r="I47" i="2"/>
  <c r="L47" i="2"/>
  <c r="K47" i="2"/>
  <c r="G49" i="6"/>
  <c r="H49" i="2" l="1"/>
  <c r="J49" i="2" s="1"/>
  <c r="L48" i="2"/>
  <c r="J48" i="2"/>
  <c r="K48" i="2"/>
  <c r="G50" i="6"/>
  <c r="H50" i="2" l="1"/>
  <c r="J50" i="2" s="1"/>
  <c r="I49" i="2"/>
  <c r="K49" i="2"/>
  <c r="L49" i="2"/>
  <c r="G51" i="6"/>
  <c r="H51" i="2" l="1"/>
  <c r="I51" i="2" s="1"/>
  <c r="K50" i="2"/>
  <c r="I50" i="2"/>
  <c r="L50" i="2"/>
  <c r="G52" i="6"/>
  <c r="H52" i="2" l="1"/>
  <c r="L52" i="2" s="1"/>
  <c r="K51" i="2"/>
  <c r="L51" i="2"/>
  <c r="J51" i="2"/>
  <c r="G53" i="6"/>
  <c r="H53" i="2" l="1"/>
  <c r="K53" i="2" s="1"/>
  <c r="K52" i="2"/>
  <c r="I52" i="2"/>
  <c r="J52" i="2"/>
  <c r="G54" i="6"/>
  <c r="H54" i="2" l="1"/>
  <c r="J54" i="2" s="1"/>
  <c r="J53" i="2"/>
  <c r="I53" i="2"/>
  <c r="L53" i="2"/>
  <c r="G55" i="6"/>
  <c r="H55" i="2" l="1"/>
  <c r="I55" i="2" s="1"/>
  <c r="I54" i="2"/>
  <c r="K54" i="2"/>
  <c r="L54" i="2"/>
  <c r="G56" i="6"/>
  <c r="H56" i="2" l="1"/>
  <c r="J56" i="2" s="1"/>
  <c r="L55" i="2"/>
  <c r="J55" i="2"/>
  <c r="K55" i="2"/>
  <c r="G57" i="6"/>
  <c r="H57" i="2" l="1"/>
  <c r="L57" i="2" s="1"/>
  <c r="L56" i="2"/>
  <c r="K56" i="2"/>
  <c r="I56" i="2"/>
  <c r="G58" i="6"/>
  <c r="H58" i="2" l="1"/>
  <c r="I58" i="2" s="1"/>
  <c r="K57" i="2"/>
  <c r="I57" i="2"/>
  <c r="J57" i="2"/>
  <c r="G59" i="6"/>
  <c r="H59" i="2" l="1"/>
  <c r="I59" i="2" s="1"/>
  <c r="K58" i="2"/>
  <c r="L58" i="2"/>
  <c r="J58" i="2"/>
  <c r="G60" i="6"/>
  <c r="H60" i="2" l="1"/>
  <c r="I60" i="2" s="1"/>
  <c r="K59" i="2"/>
  <c r="J59" i="2"/>
  <c r="L59" i="2"/>
  <c r="G61" i="6"/>
  <c r="H61" i="2" l="1"/>
  <c r="I61" i="2" s="1"/>
  <c r="K60" i="2"/>
  <c r="L60" i="2"/>
  <c r="J60" i="2"/>
  <c r="G62" i="6"/>
  <c r="H62" i="2" l="1"/>
  <c r="J62" i="2" s="1"/>
  <c r="K61" i="2"/>
  <c r="J61" i="2"/>
  <c r="L61" i="2"/>
  <c r="G63" i="6"/>
  <c r="H63" i="2" l="1"/>
  <c r="K63" i="2" s="1"/>
  <c r="K62" i="2"/>
  <c r="I62" i="2"/>
  <c r="L62" i="2"/>
  <c r="G64" i="6"/>
  <c r="H64" i="2" l="1"/>
  <c r="K64" i="2" s="1"/>
  <c r="L63" i="2"/>
  <c r="J63" i="2"/>
  <c r="I63" i="2"/>
  <c r="G65" i="6"/>
  <c r="H65" i="2" l="1"/>
  <c r="I65" i="2" s="1"/>
  <c r="L64" i="2"/>
  <c r="J64" i="2"/>
  <c r="I64" i="2"/>
  <c r="G66" i="6"/>
  <c r="H66" i="2" l="1"/>
  <c r="L66" i="2" s="1"/>
  <c r="L65" i="2"/>
  <c r="K65" i="2"/>
  <c r="J65" i="2"/>
  <c r="G67" i="6"/>
  <c r="H67" i="2" l="1"/>
  <c r="I67" i="2" s="1"/>
  <c r="I66" i="2"/>
  <c r="K66" i="2"/>
  <c r="J66" i="2"/>
  <c r="G68" i="6"/>
  <c r="H68" i="2" l="1"/>
  <c r="L68" i="2" s="1"/>
  <c r="J67" i="2"/>
  <c r="K67" i="2"/>
  <c r="L67" i="2"/>
  <c r="G69" i="6"/>
  <c r="H69" i="2" l="1"/>
  <c r="I69" i="2" s="1"/>
  <c r="I68" i="2"/>
  <c r="J68" i="2"/>
  <c r="K68" i="2"/>
  <c r="G70" i="6"/>
  <c r="H70" i="2" l="1"/>
  <c r="K70" i="2" s="1"/>
  <c r="K69" i="2"/>
  <c r="J69" i="2"/>
  <c r="L69" i="2"/>
  <c r="G71" i="6"/>
  <c r="H71" i="2" l="1"/>
  <c r="K71" i="2" s="1"/>
  <c r="J70" i="2"/>
  <c r="L70" i="2"/>
  <c r="I70" i="2"/>
  <c r="G72" i="6"/>
  <c r="H72" i="2" l="1"/>
  <c r="K72" i="2" s="1"/>
  <c r="L71" i="2"/>
  <c r="J71" i="2"/>
  <c r="I71" i="2"/>
  <c r="G73" i="6"/>
  <c r="H73" i="2" l="1"/>
  <c r="I73" i="2" s="1"/>
  <c r="I72" i="2"/>
  <c r="L72" i="2"/>
  <c r="J72" i="2"/>
  <c r="G74" i="6"/>
  <c r="G75" i="6"/>
  <c r="H75" i="2" l="1"/>
  <c r="I75" i="2" s="1"/>
  <c r="H74" i="2"/>
  <c r="L74" i="2" s="1"/>
  <c r="L73" i="2"/>
  <c r="J73" i="2"/>
  <c r="K73" i="2"/>
  <c r="J75" i="2" l="1"/>
  <c r="K75" i="2"/>
  <c r="I74" i="2"/>
  <c r="L75" i="2"/>
  <c r="J74" i="2"/>
  <c r="K74" i="2"/>
</calcChain>
</file>

<file path=xl/sharedStrings.xml><?xml version="1.0" encoding="utf-8"?>
<sst xmlns="http://schemas.openxmlformats.org/spreadsheetml/2006/main" count="62" uniqueCount="61">
  <si>
    <t>Crude Light (Globex)</t>
  </si>
  <si>
    <t>Symbol</t>
  </si>
  <si>
    <t>ATM Description</t>
  </si>
  <si>
    <t>Days to Expiration</t>
  </si>
  <si>
    <t>Expiration Date</t>
  </si>
  <si>
    <t>C.US.CLE</t>
  </si>
  <si>
    <t>P.US.CLE</t>
  </si>
  <si>
    <t>C.US.CLE1</t>
  </si>
  <si>
    <t>P.US.CLE1</t>
  </si>
  <si>
    <t>C.US.CLE3</t>
  </si>
  <si>
    <t>P.US.CLE3</t>
  </si>
  <si>
    <t>C.US.CLE4</t>
  </si>
  <si>
    <t>P.US.CLE4</t>
  </si>
  <si>
    <t>C.US.AAO</t>
  </si>
  <si>
    <t>C.US.LMO1</t>
  </si>
  <si>
    <t>C.US.LMO2</t>
  </si>
  <si>
    <t>C.US.LMO3</t>
  </si>
  <si>
    <t>C.US.LMO4</t>
  </si>
  <si>
    <t>C.US.LMO5</t>
  </si>
  <si>
    <t>P.US.AAO</t>
  </si>
  <si>
    <t>P.US.LMO1</t>
  </si>
  <si>
    <t>P.US.LMO2</t>
  </si>
  <si>
    <t>P.US.LMO3</t>
  </si>
  <si>
    <t>P.US.LMO4</t>
  </si>
  <si>
    <t>P.US.LMO5</t>
  </si>
  <si>
    <t>Natural Gas (Globex)</t>
  </si>
  <si>
    <t>C.US.LNE</t>
  </si>
  <si>
    <t>P.US.LNE</t>
  </si>
  <si>
    <t>C.US.LNE1</t>
  </si>
  <si>
    <t>P.US.LNE1</t>
  </si>
  <si>
    <t>C.US.LNE2</t>
  </si>
  <si>
    <t>P.US.LNE2</t>
  </si>
  <si>
    <t>C.US.LNE3</t>
  </si>
  <si>
    <t>P.US.LNE3</t>
  </si>
  <si>
    <t>C.US.LNE4</t>
  </si>
  <si>
    <t>P.US.LNE4</t>
  </si>
  <si>
    <t>C.US.LNE5</t>
  </si>
  <si>
    <t>P.US.LNE5</t>
  </si>
  <si>
    <t>C.US.NGE</t>
  </si>
  <si>
    <t>P.US.NGE</t>
  </si>
  <si>
    <t>C.US.NGE1</t>
  </si>
  <si>
    <t>P.US.NGE1</t>
  </si>
  <si>
    <t>C.US.NGE2</t>
  </si>
  <si>
    <t>P.US.NGE2</t>
  </si>
  <si>
    <t>C.US.NGE3</t>
  </si>
  <si>
    <t>P.US.NGE3</t>
  </si>
  <si>
    <t>C.US.NGE4</t>
  </si>
  <si>
    <t>P.US.NGE4</t>
  </si>
  <si>
    <t>C.US.NGE5</t>
  </si>
  <si>
    <t>P.US.NGE5</t>
  </si>
  <si>
    <t>Total Open Interest</t>
  </si>
  <si>
    <t>C.US.NG</t>
  </si>
  <si>
    <t>P.US.NG</t>
  </si>
  <si>
    <t>C.US.CD</t>
  </si>
  <si>
    <t>P.US.CD</t>
  </si>
  <si>
    <t>C.US.CLE2</t>
  </si>
  <si>
    <t>P.US.CLE2</t>
  </si>
  <si>
    <t>C.US.CLE5</t>
  </si>
  <si>
    <t>P.US.CLE5</t>
  </si>
  <si>
    <t>Choose Underlying Market:</t>
  </si>
  <si>
    <t>CQG CME Equity Index Options Symbol Finder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</si>
</sst>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5" x14ac:knownFonts="1"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24"/>
      <color theme="4"/>
      <name val="Century Gothic"/>
      <family val="2"/>
    </font>
    <font>
      <sz val="12"/>
      <color theme="0"/>
      <name val="Century Gothic"/>
      <family val="2"/>
    </font>
    <font>
      <sz val="24"/>
      <color rgb="FF00B0F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00000F"/>
        <bgColor indexed="64"/>
      </pattern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rgb="FF00000F"/>
        </stop>
        <stop position="1">
          <color rgb="FF002060"/>
        </stop>
      </gradientFill>
    </fill>
    <fill>
      <gradientFill degree="270">
        <stop position="0">
          <color rgb="FF00000F"/>
        </stop>
        <stop position="1">
          <color rgb="FF002060"/>
        </stop>
      </gradientFill>
    </fill>
    <fill>
      <gradientFill degree="90"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shrinkToFit="1"/>
    </xf>
    <xf numFmtId="0" fontId="3" fillId="3" borderId="7" xfId="0" applyFont="1" applyFill="1" applyBorder="1" applyAlignment="1">
      <alignment horizontal="center" shrinkToFit="1"/>
    </xf>
    <xf numFmtId="0" fontId="3" fillId="2" borderId="7" xfId="0" applyFont="1" applyFill="1" applyBorder="1" applyAlignment="1">
      <alignment horizontal="center" shrinkToFit="1"/>
    </xf>
    <xf numFmtId="14" fontId="3" fillId="2" borderId="7" xfId="0" applyNumberFormat="1" applyFont="1" applyFill="1" applyBorder="1" applyAlignment="1">
      <alignment horizontal="center" shrinkToFit="1"/>
    </xf>
    <xf numFmtId="0" fontId="3" fillId="6" borderId="7" xfId="0" applyFont="1" applyFill="1" applyBorder="1" applyAlignment="1">
      <alignment horizontal="center" shrinkToFit="1"/>
    </xf>
    <xf numFmtId="3" fontId="1" fillId="2" borderId="0" xfId="0" applyNumberFormat="1" applyFont="1" applyFill="1" applyAlignment="1">
      <alignment horizontal="center" shrinkToFit="1"/>
    </xf>
    <xf numFmtId="3" fontId="3" fillId="2" borderId="7" xfId="0" applyNumberFormat="1" applyFont="1" applyFill="1" applyBorder="1" applyAlignment="1">
      <alignment horizontal="center" shrinkToFit="1"/>
    </xf>
    <xf numFmtId="0" fontId="3" fillId="6" borderId="8" xfId="0" applyFont="1" applyFill="1" applyBorder="1" applyAlignment="1">
      <alignment horizontal="center" vertical="center" shrinkToFit="1"/>
    </xf>
    <xf numFmtId="0" fontId="3" fillId="6" borderId="9" xfId="0" applyFont="1" applyFill="1" applyBorder="1" applyAlignment="1">
      <alignment horizontal="center" vertical="center" shrinkToFit="1"/>
    </xf>
    <xf numFmtId="3" fontId="3" fillId="6" borderId="10" xfId="0" applyNumberFormat="1" applyFont="1" applyFill="1" applyBorder="1" applyAlignment="1">
      <alignment horizontal="center" vertical="center" shrinkToFit="1"/>
    </xf>
    <xf numFmtId="0" fontId="0" fillId="7" borderId="0" xfId="0" applyFill="1"/>
    <xf numFmtId="14" fontId="0" fillId="7" borderId="0" xfId="0" applyNumberFormat="1" applyFill="1"/>
    <xf numFmtId="0" fontId="0" fillId="7" borderId="0" xfId="0" applyNumberFormat="1" applyFill="1"/>
    <xf numFmtId="0" fontId="0" fillId="7" borderId="0" xfId="0" quotePrefix="1" applyFill="1" applyAlignment="1">
      <alignment horizontal="center"/>
    </xf>
    <xf numFmtId="0" fontId="0" fillId="7" borderId="0" xfId="0" applyFont="1" applyFill="1"/>
    <xf numFmtId="0" fontId="0" fillId="7" borderId="0" xfId="0" applyFill="1" applyAlignment="1">
      <alignment shrinkToFit="1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 vertical="center" shrinkToFit="1"/>
    </xf>
    <xf numFmtId="164" fontId="2" fillId="3" borderId="3" xfId="0" applyNumberFormat="1" applyFont="1" applyFill="1" applyBorder="1" applyAlignment="1">
      <alignment horizontal="center" vertical="center" shrinkToFit="1"/>
    </xf>
    <xf numFmtId="164" fontId="2" fillId="3" borderId="5" xfId="0" applyNumberFormat="1" applyFont="1" applyFill="1" applyBorder="1" applyAlignment="1">
      <alignment horizontal="center" vertical="center" shrinkToFit="1"/>
    </xf>
    <xf numFmtId="164" fontId="2" fillId="3" borderId="6" xfId="0" applyNumberFormat="1" applyFont="1" applyFill="1" applyBorder="1" applyAlignment="1">
      <alignment horizontal="center" vertical="center" shrinkToFit="1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5" borderId="8" xfId="0" applyFont="1" applyFill="1" applyBorder="1" applyAlignment="1" applyProtection="1">
      <alignment horizontal="center" vertical="center" shrinkToFit="1"/>
      <protection locked="0"/>
    </xf>
    <xf numFmtId="0" fontId="1" fillId="5" borderId="9" xfId="0" applyFont="1" applyFill="1" applyBorder="1" applyAlignment="1" applyProtection="1">
      <alignment horizontal="center" vertical="center" shrinkToFit="1"/>
      <protection locked="0"/>
    </xf>
    <xf numFmtId="0" fontId="1" fillId="5" borderId="10" xfId="0" applyFont="1" applyFill="1" applyBorder="1" applyAlignment="1" applyProtection="1">
      <alignment horizontal="center" vertical="center" shrinkToFit="1"/>
      <protection locked="0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370"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0000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747497</v>
        <stp/>
        <stp>ContractData</stp>
        <stp>C.US.CLE</stp>
        <stp>TOI</stp>
        <stp/>
        <stp>T</stp>
        <tr r="L17" s="2"/>
      </tp>
      <tp>
        <v>130459</v>
        <stp/>
        <stp>ContractData</stp>
        <stp>C.US.AAO</stp>
        <stp>TOI</stp>
        <stp/>
        <stp>T</stp>
        <tr r="L13" s="2"/>
      </tp>
      <tp>
        <v>541308</v>
        <stp/>
        <stp>ContractData</stp>
        <stp>P.US.CLE</stp>
        <stp>TOI</stp>
        <stp/>
        <stp>T</stp>
        <tr r="L16" s="2"/>
      </tp>
      <tp>
        <v>191123</v>
        <stp/>
        <stp>ContractData</stp>
        <stp>P.US.AAO</stp>
        <stp>TOI</stp>
        <stp/>
        <stp>T</stp>
        <tr r="L11" s="2"/>
      </tp>
      <tp>
        <v>44196</v>
        <stp/>
        <stp>ContractData</stp>
        <stp>C.US.AAO</stp>
        <stp>ExpirationDate</stp>
        <stp/>
        <stp>T</stp>
        <tr r="K13" s="2"/>
      </tp>
      <tp>
        <v>44196</v>
        <stp/>
        <stp>ContractData</stp>
        <stp>P.US.AAO</stp>
        <stp>ExpirationDate</stp>
        <stp/>
        <stp>T</stp>
        <tr r="K11" s="2"/>
      </tp>
      <tp t="s">
        <v/>
        <stp/>
        <stp>ContractData</stp>
        <stp>P.US.CD</stp>
        <stp>TOI</stp>
        <stp/>
        <stp>T</stp>
        <tr r="L18" s="2"/>
      </tp>
      <tp t="s">
        <v/>
        <stp/>
        <stp>ContractData</stp>
        <stp>C.US.CD</stp>
        <stp>TOI</stp>
        <stp/>
        <stp>T</stp>
        <tr r="L19" s="2"/>
      </tp>
      <tp>
        <v>44211</v>
        <stp/>
        <stp>ContractData</stp>
        <stp>P.US.CD</stp>
        <stp>ExpirationDate</stp>
        <stp/>
        <stp>T</stp>
        <tr r="K18" s="2"/>
      </tp>
      <tp>
        <v>44211</v>
        <stp/>
        <stp>ContractData</stp>
        <stp>C.US.CD</stp>
        <stp>ExpirationDate</stp>
        <stp/>
        <stp>T</stp>
        <tr r="K19" s="2"/>
      </tp>
      <tp>
        <v>44210</v>
        <stp/>
        <stp>ContractData</stp>
        <stp>C.US.CLE</stp>
        <stp>ExpirationDate</stp>
        <stp/>
        <stp>T</stp>
        <tr r="K17" s="2"/>
      </tp>
      <tp>
        <v>44210</v>
        <stp/>
        <stp>ContractData</stp>
        <stp>P.US.CLE</stp>
        <stp>ExpirationDate</stp>
        <stp/>
        <stp>T</stp>
        <tr r="K16" s="2"/>
      </tp>
      <tp t="s">
        <v/>
        <stp/>
        <stp>ContractData</stp>
        <stp>P.US.LMO3</stp>
        <stp>TOI</stp>
        <stp/>
        <stp>T</stp>
        <tr r="L22" s="2"/>
      </tp>
      <tp t="s">
        <v/>
        <stp/>
        <stp>ContractData</stp>
        <stp>P.US.LMO2</stp>
        <stp>TOI</stp>
        <stp/>
        <stp>T</stp>
        <tr r="L23" s="2"/>
      </tp>
      <tp t="s">
        <v/>
        <stp/>
        <stp>ContractData</stp>
        <stp>P.US.LMO1</stp>
        <stp>TOI</stp>
        <stp/>
        <stp>T</stp>
        <tr r="L24" s="2"/>
      </tp>
      <tp t="s">
        <v/>
        <stp/>
        <stp>ContractData</stp>
        <stp>P.US.LMO5</stp>
        <stp>TOI</stp>
        <stp/>
        <stp>T</stp>
        <tr r="L20" s="2"/>
      </tp>
      <tp t="s">
        <v/>
        <stp/>
        <stp>ContractData</stp>
        <stp>P.US.LMO4</stp>
        <stp>TOI</stp>
        <stp/>
        <stp>T</stp>
        <tr r="L21" s="2"/>
      </tp>
      <tp t="s">
        <v/>
        <stp/>
        <stp>ContractData</stp>
        <stp>C.US.LMO1</stp>
        <stp>TOI</stp>
        <stp/>
        <stp>T</stp>
        <tr r="L29" s="2"/>
      </tp>
      <tp t="s">
        <v/>
        <stp/>
        <stp>ContractData</stp>
        <stp>C.US.LMO2</stp>
        <stp>TOI</stp>
        <stp/>
        <stp>T</stp>
        <tr r="L28" s="2"/>
      </tp>
      <tp t="s">
        <v/>
        <stp/>
        <stp>ContractData</stp>
        <stp>C.US.LMO3</stp>
        <stp>TOI</stp>
        <stp/>
        <stp>T</stp>
        <tr r="L27" s="2"/>
      </tp>
      <tp t="s">
        <v/>
        <stp/>
        <stp>ContractData</stp>
        <stp>C.US.LMO4</stp>
        <stp>TOI</stp>
        <stp/>
        <stp>T</stp>
        <tr r="L26" s="2"/>
      </tp>
      <tp t="s">
        <v/>
        <stp/>
        <stp>ContractData</stp>
        <stp>C.US.LMO5</stp>
        <stp>TOI</stp>
        <stp/>
        <stp>T</stp>
        <tr r="L25" s="2"/>
      </tp>
      <tp>
        <v>1574</v>
        <stp/>
        <stp>ContractData</stp>
        <stp>P.US.CLE3</stp>
        <stp>TOI</stp>
        <stp/>
        <stp>T</stp>
        <tr r="L6" s="2"/>
      </tp>
      <tp>
        <v>6</v>
        <stp/>
        <stp>ContractData</stp>
        <stp>P.US.CLE2</stp>
        <stp>TOI</stp>
        <stp/>
        <stp>T</stp>
        <tr r="L14" s="2"/>
      </tp>
      <tp>
        <v>14</v>
        <stp/>
        <stp>ContractData</stp>
        <stp>P.US.CLE1</stp>
        <stp>TOI</stp>
        <stp/>
        <stp>T</stp>
        <tr r="L10" s="2"/>
      </tp>
      <tp>
        <v>712</v>
        <stp/>
        <stp>ContractData</stp>
        <stp>P.US.CLE4</stp>
        <stp>TOI</stp>
        <stp/>
        <stp>T</stp>
        <tr r="L8" s="2"/>
      </tp>
      <tp>
        <v>143</v>
        <stp/>
        <stp>ContractData</stp>
        <stp>C.US.CLE1</stp>
        <stp>TOI</stp>
        <stp/>
        <stp>T</stp>
        <tr r="L12" s="2"/>
      </tp>
      <tp>
        <v>6</v>
        <stp/>
        <stp>ContractData</stp>
        <stp>C.US.CLE2</stp>
        <stp>TOI</stp>
        <stp/>
        <stp>T</stp>
        <tr r="L15" s="2"/>
      </tp>
      <tp>
        <v>1725</v>
        <stp/>
        <stp>ContractData</stp>
        <stp>C.US.CLE3</stp>
        <stp>TOI</stp>
        <stp/>
        <stp>T</stp>
        <tr r="L7" s="2"/>
      </tp>
      <tp>
        <v>707</v>
        <stp/>
        <stp>ContractData</stp>
        <stp>C.US.CLE4</stp>
        <stp>TOI</stp>
        <stp/>
        <stp>T</stp>
        <tr r="L9" s="2"/>
      </tp>
      <tp t="s">
        <v>Crude Light Week 1, Jan 21 4850 Put</v>
        <stp/>
        <stp>ContractData</stp>
        <stp>P.US.CLE1</stp>
        <stp>LongDescription</stp>
        <stp/>
        <stp>T</stp>
        <tr r="I10" s="2"/>
        <tr r="E46" s="4"/>
      </tp>
      <tp t="s">
        <v>Crude Light Week 3, Dec 20 4850 Put</v>
        <stp/>
        <stp>ContractData</stp>
        <stp>P.US.CLE3</stp>
        <stp>LongDescription</stp>
        <stp/>
        <stp>T</stp>
        <tr r="I6" s="2"/>
        <tr r="E48" s="4"/>
      </tp>
      <tp t="s">
        <v>Crude Light Week 2, Jan 21 4850 Put</v>
        <stp/>
        <stp>ContractData</stp>
        <stp>P.US.CLE2</stp>
        <stp>LongDescription</stp>
        <stp/>
        <stp>T</stp>
        <tr r="I14" s="2"/>
        <tr r="E47" s="4"/>
      </tp>
      <tp t="s">
        <v>768: Current Message -&gt; Not found: P.US.CLE5</v>
        <stp/>
        <stp>ContractData</stp>
        <stp>P.US.CLE5</stp>
        <stp>LongDescription</stp>
        <stp/>
        <stp>T</stp>
        <tr r="E50" s="4"/>
      </tp>
      <tp t="s">
        <v>Crude Light Week 4, Dec 20 4850 Put</v>
        <stp/>
        <stp>ContractData</stp>
        <stp>P.US.CLE4</stp>
        <stp>LongDescription</stp>
        <stp/>
        <stp>T</stp>
        <tr r="I8" s="2"/>
        <tr r="E49" s="4"/>
      </tp>
      <tp t="s">
        <v>Crude Light Week 2, Jan 21 4850 Call</v>
        <stp/>
        <stp>ContractData</stp>
        <stp>C.US.CLE2</stp>
        <stp>LongDescription</stp>
        <stp/>
        <stp>T</stp>
        <tr r="I15" s="2"/>
        <tr r="E34" s="4"/>
      </tp>
      <tp t="s">
        <v>Crude Light Week 3, Dec 20 4850 Call</v>
        <stp/>
        <stp>ContractData</stp>
        <stp>C.US.CLE3</stp>
        <stp>LongDescription</stp>
        <stp/>
        <stp>T</stp>
        <tr r="I7" s="2"/>
        <tr r="E35" s="4"/>
      </tp>
      <tp t="s">
        <v>Crude Light Week 1, Jan 21 4850 Call</v>
        <stp/>
        <stp>ContractData</stp>
        <stp>C.US.CLE1</stp>
        <stp>LongDescription</stp>
        <stp/>
        <stp>T</stp>
        <tr r="I12" s="2"/>
        <tr r="E33" s="4"/>
      </tp>
      <tp t="s">
        <v>Crude Light Week 4, Dec 20 4850 Call</v>
        <stp/>
        <stp>ContractData</stp>
        <stp>C.US.CLE4</stp>
        <stp>LongDescription</stp>
        <stp/>
        <stp>T</stp>
        <tr r="I9" s="2"/>
        <tr r="E36" s="4"/>
      </tp>
      <tp t="s">
        <v>768: Current Message -&gt; Not found: C.US.CLE5</v>
        <stp/>
        <stp>ContractData</stp>
        <stp>C.US.CLE5</stp>
        <stp>LongDescription</stp>
        <stp/>
        <stp>T</stp>
        <tr r="E37" s="4"/>
      </tp>
      <tp>
        <v>29</v>
        <stp/>
        <stp>ContractData</stp>
        <stp>P.US.CD</stp>
        <stp>OptionDaysToExp</stp>
        <stp/>
        <stp>T</stp>
        <tr r="J18" s="2"/>
        <tr r="F14" s="4"/>
      </tp>
      <tp>
        <v>29</v>
        <stp/>
        <stp>ContractData</stp>
        <stp>C.US.CD</stp>
        <stp>OptionDaysToExp</stp>
        <stp/>
        <stp>T</stp>
        <tr r="J19" s="2"/>
        <tr r="F2" s="4"/>
      </tp>
      <tp t="s">
        <v>Natural Gas (European) Week 1, Jan 21 2650 Put</v>
        <stp/>
        <stp>ContractData</stp>
        <stp>P.US.LNE1</stp>
        <stp>LongDescription</stp>
        <stp/>
        <stp>T</stp>
        <tr r="E44" s="8"/>
      </tp>
      <tp t="s">
        <v>Natural Gas (European) Week 3, Dec 20 2650 Put</v>
        <stp/>
        <stp>ContractData</stp>
        <stp>P.US.LNE3</stp>
        <stp>LongDescription</stp>
        <stp/>
        <stp>T</stp>
        <tr r="E46" s="8"/>
      </tp>
      <tp t="s">
        <v>Natural Gas (European) Week 2, Jan 21 2650 Put</v>
        <stp/>
        <stp>ContractData</stp>
        <stp>P.US.LNE2</stp>
        <stp>LongDescription</stp>
        <stp/>
        <stp>T</stp>
        <tr r="E45" s="8"/>
      </tp>
      <tp t="s">
        <v>Natural Gas (European) Week 5, Dec 20 2650 Put</v>
        <stp/>
        <stp>ContractData</stp>
        <stp>P.US.LNE5</stp>
        <stp>LongDescription</stp>
        <stp/>
        <stp>T</stp>
        <tr r="E48" s="8"/>
      </tp>
      <tp t="s">
        <v>Natural Gas (European) Week 4, Dec 20 2650 Put</v>
        <stp/>
        <stp>ContractData</stp>
        <stp>P.US.LNE4</stp>
        <stp>LongDescription</stp>
        <stp/>
        <stp>T</stp>
        <tr r="E47" s="8"/>
      </tp>
      <tp t="s">
        <v>Natural Gas (European) Week 2, Jan 21 2650 Call</v>
        <stp/>
        <stp>ContractData</stp>
        <stp>C.US.LNE2</stp>
        <stp>LongDescription</stp>
        <stp/>
        <stp>T</stp>
        <tr r="E32" s="8"/>
      </tp>
      <tp t="s">
        <v>Natural Gas (European) Week 3, Dec 20 2650 Call</v>
        <stp/>
        <stp>ContractData</stp>
        <stp>C.US.LNE3</stp>
        <stp>LongDescription</stp>
        <stp/>
        <stp>T</stp>
        <tr r="E33" s="8"/>
      </tp>
      <tp t="s">
        <v>Natural Gas (European) Week 1, Jan 21 2650 Call</v>
        <stp/>
        <stp>ContractData</stp>
        <stp>C.US.LNE1</stp>
        <stp>LongDescription</stp>
        <stp/>
        <stp>T</stp>
        <tr r="E31" s="8"/>
      </tp>
      <tp t="s">
        <v>Natural Gas (European) Week 4, Dec 20 2650 Call</v>
        <stp/>
        <stp>ContractData</stp>
        <stp>C.US.LNE4</stp>
        <stp>LongDescription</stp>
        <stp/>
        <stp>T</stp>
        <tr r="E34" s="8"/>
      </tp>
      <tp t="s">
        <v>Natural Gas (European) Week 5, Dec 20 2650 Call</v>
        <stp/>
        <stp>ContractData</stp>
        <stp>C.US.LNE5</stp>
        <stp>LongDescription</stp>
        <stp/>
        <stp>T</stp>
        <tr r="E35" s="8"/>
      </tp>
      <tp t="s">
        <v>Crude Light 1 Year Mid-Curve, Jun 21 4700 Put</v>
        <stp/>
        <stp>ContractData</stp>
        <stp>P.US.LMO1</stp>
        <stp>LongDescription</stp>
        <stp/>
        <stp>T</stp>
        <tr r="I24" s="2"/>
        <tr r="E51" s="4"/>
      </tp>
      <tp t="s">
        <v>Crude Light 3 Year Mid-Curve, Jun 21 4600 Put</v>
        <stp/>
        <stp>ContractData</stp>
        <stp>P.US.LMO3</stp>
        <stp>LongDescription</stp>
        <stp/>
        <stp>T</stp>
        <tr r="I22" s="2"/>
        <tr r="E53" s="4"/>
      </tp>
      <tp t="s">
        <v>Crude Light 2 Year Mid-Curve, Jun 21 4600 Put</v>
        <stp/>
        <stp>ContractData</stp>
        <stp>P.US.LMO2</stp>
        <stp>LongDescription</stp>
        <stp/>
        <stp>T</stp>
        <tr r="I23" s="2"/>
        <tr r="E52" s="4"/>
      </tp>
      <tp t="s">
        <v>Crude Light 5 Year Mid-Curve, Jun 21 4500 Put</v>
        <stp/>
        <stp>ContractData</stp>
        <stp>P.US.LMO5</stp>
        <stp>LongDescription</stp>
        <stp/>
        <stp>T</stp>
        <tr r="I20" s="2"/>
        <tr r="E55" s="4"/>
      </tp>
      <tp t="s">
        <v>Crude Light 4 Year Mid-Curve, Jun 21 4500 Put</v>
        <stp/>
        <stp>ContractData</stp>
        <stp>P.US.LMO4</stp>
        <stp>LongDescription</stp>
        <stp/>
        <stp>T</stp>
        <tr r="I21" s="2"/>
        <tr r="E54" s="4"/>
      </tp>
      <tp t="s">
        <v>Crude Light 2 Year Mid-Curve, Jun 21 4600 Call</v>
        <stp/>
        <stp>ContractData</stp>
        <stp>C.US.LMO2</stp>
        <stp>LongDescription</stp>
        <stp/>
        <stp>T</stp>
        <tr r="I28" s="2"/>
        <tr r="E39" s="4"/>
      </tp>
      <tp t="s">
        <v>Crude Light 3 Year Mid-Curve, Jun 21 4600 Call</v>
        <stp/>
        <stp>ContractData</stp>
        <stp>C.US.LMO3</stp>
        <stp>LongDescription</stp>
        <stp/>
        <stp>T</stp>
        <tr r="I27" s="2"/>
        <tr r="E40" s="4"/>
      </tp>
      <tp t="s">
        <v>Crude Light 1 Year Mid-Curve, Jun 21 4700 Call</v>
        <stp/>
        <stp>ContractData</stp>
        <stp>C.US.LMO1</stp>
        <stp>LongDescription</stp>
        <stp/>
        <stp>T</stp>
        <tr r="I29" s="2"/>
        <tr r="E38" s="4"/>
      </tp>
      <tp t="s">
        <v>Crude Light 4 Year Mid-Curve, Jun 21 4500 Call</v>
        <stp/>
        <stp>ContractData</stp>
        <stp>C.US.LMO4</stp>
        <stp>LongDescription</stp>
        <stp/>
        <stp>T</stp>
        <tr r="I26" s="2"/>
        <tr r="E41" s="4"/>
      </tp>
      <tp t="s">
        <v>Crude Light 5 Year Mid-Curve, Jun 21 4500 Call</v>
        <stp/>
        <stp>ContractData</stp>
        <stp>C.US.LMO5</stp>
        <stp>LongDescription</stp>
        <stp/>
        <stp>T</stp>
        <tr r="I25" s="2"/>
        <tr r="E42" s="4"/>
      </tp>
      <tp t="s">
        <v>Natural Gas Week 1, Jan 21 2650 Put</v>
        <stp/>
        <stp>ContractData</stp>
        <stp>P.US.NGE1</stp>
        <stp>LongDescription</stp>
        <stp/>
        <stp>T</stp>
        <tr r="E51" s="8"/>
      </tp>
      <tp t="s">
        <v>Natural Gas Week 3, Dec 20 2650 Put</v>
        <stp/>
        <stp>ContractData</stp>
        <stp>P.US.NGE3</stp>
        <stp>LongDescription</stp>
        <stp/>
        <stp>T</stp>
        <tr r="E53" s="8"/>
      </tp>
      <tp t="s">
        <v>Natural Gas Week 2, Jan 21 2650 Put</v>
        <stp/>
        <stp>ContractData</stp>
        <stp>P.US.NGE2</stp>
        <stp>LongDescription</stp>
        <stp/>
        <stp>T</stp>
        <tr r="E52" s="8"/>
      </tp>
      <tp t="s">
        <v>Natural Gas Week 5, Dec 20 2650 Put</v>
        <stp/>
        <stp>ContractData</stp>
        <stp>P.US.NGE5</stp>
        <stp>LongDescription</stp>
        <stp/>
        <stp>T</stp>
        <tr r="E55" s="8"/>
      </tp>
      <tp t="s">
        <v>Natural Gas Week 4, Dec 20 2650 Put</v>
        <stp/>
        <stp>ContractData</stp>
        <stp>P.US.NGE4</stp>
        <stp>LongDescription</stp>
        <stp/>
        <stp>T</stp>
        <tr r="E54" s="8"/>
      </tp>
      <tp t="s">
        <v>Natural Gas Week 2, Jan 21 2650 Call</v>
        <stp/>
        <stp>ContractData</stp>
        <stp>C.US.NGE2</stp>
        <stp>LongDescription</stp>
        <stp/>
        <stp>T</stp>
        <tr r="E39" s="8"/>
      </tp>
      <tp t="s">
        <v>Natural Gas Week 3, Dec 20 2650 Call</v>
        <stp/>
        <stp>ContractData</stp>
        <stp>C.US.NGE3</stp>
        <stp>LongDescription</stp>
        <stp/>
        <stp>T</stp>
        <tr r="E40" s="8"/>
      </tp>
      <tp t="s">
        <v>Natural Gas Week 1, Jan 21 2650 Call</v>
        <stp/>
        <stp>ContractData</stp>
        <stp>C.US.NGE1</stp>
        <stp>LongDescription</stp>
        <stp/>
        <stp>T</stp>
        <tr r="E38" s="8"/>
      </tp>
      <tp t="s">
        <v>Natural Gas Week 4, Dec 20 2650 Call</v>
        <stp/>
        <stp>ContractData</stp>
        <stp>C.US.NGE4</stp>
        <stp>LongDescription</stp>
        <stp/>
        <stp>T</stp>
        <tr r="E41" s="8"/>
      </tp>
      <tp t="s">
        <v>Natural Gas Week 5, Dec 20 2650 Call</v>
        <stp/>
        <stp>ContractData</stp>
        <stp>C.US.NGE5</stp>
        <stp>LongDescription</stp>
        <stp/>
        <stp>T</stp>
        <tr r="E42" s="8"/>
      </tp>
      <tp>
        <v>7</v>
        <stp/>
        <stp>ContractData</stp>
        <stp>C.US.CLE4</stp>
        <stp>OptionDaysToExp</stp>
        <stp/>
        <stp>T</stp>
        <tr r="J9" s="2"/>
        <tr r="F7" s="4"/>
      </tp>
      <tp>
        <v>14</v>
        <stp/>
        <stp>ContractData</stp>
        <stp>C.US.CLE1</stp>
        <stp>OptionDaysToExp</stp>
        <stp/>
        <stp>T</stp>
        <tr r="J12" s="2"/>
        <tr r="F4" s="4"/>
      </tp>
      <tp>
        <v>1</v>
        <stp/>
        <stp>ContractData</stp>
        <stp>C.US.CLE3</stp>
        <stp>OptionDaysToExp</stp>
        <stp/>
        <stp>T</stp>
        <tr r="J7" s="2"/>
        <tr r="F6" s="4"/>
      </tp>
      <tp>
        <v>22</v>
        <stp/>
        <stp>ContractData</stp>
        <stp>C.US.CLE2</stp>
        <stp>OptionDaysToExp</stp>
        <stp/>
        <stp>T</stp>
        <tr r="J15" s="2"/>
        <tr r="F5" s="4"/>
      </tp>
      <tp>
        <v>7</v>
        <stp/>
        <stp>ContractData</stp>
        <stp>P.US.CLE4</stp>
        <stp>OptionDaysToExp</stp>
        <stp/>
        <stp>T</stp>
        <tr r="J8" s="2"/>
        <tr r="F19" s="4"/>
      </tp>
      <tp>
        <v>22</v>
        <stp/>
        <stp>ContractData</stp>
        <stp>P.US.CLE2</stp>
        <stp>OptionDaysToExp</stp>
        <stp/>
        <stp>T</stp>
        <tr r="J14" s="2"/>
        <tr r="F17" s="4"/>
      </tp>
      <tp>
        <v>1</v>
        <stp/>
        <stp>ContractData</stp>
        <stp>P.US.CLE3</stp>
        <stp>OptionDaysToExp</stp>
        <stp/>
        <stp>T</stp>
        <tr r="J6" s="2"/>
        <tr r="F18" s="4"/>
      </tp>
      <tp>
        <v>14</v>
        <stp/>
        <stp>ContractData</stp>
        <stp>P.US.CLE1</stp>
        <stp>OptionDaysToExp</stp>
        <stp/>
        <stp>T</stp>
        <tr r="J10" s="2"/>
        <tr r="F16" s="4"/>
      </tp>
      <tp>
        <v>44182.577268518515</v>
        <stp/>
        <stp>SystemInfo</stp>
        <stp>Linetime</stp>
        <tr r="N2" s="2"/>
      </tp>
      <tp>
        <v>15</v>
        <stp/>
        <stp>ContractData</stp>
        <stp>C.US.NGE5</stp>
        <stp>OptionDaysToExp</stp>
        <stp/>
        <stp>T</stp>
        <tr r="F12" s="8"/>
      </tp>
      <tp>
        <v>7</v>
        <stp/>
        <stp>ContractData</stp>
        <stp>C.US.NGE4</stp>
        <stp>OptionDaysToExp</stp>
        <stp/>
        <stp>T</stp>
        <tr r="F11" s="8"/>
      </tp>
      <tp>
        <v>14</v>
        <stp/>
        <stp>ContractData</stp>
        <stp>C.US.NGE1</stp>
        <stp>OptionDaysToExp</stp>
        <stp/>
        <stp>T</stp>
        <tr r="F8" s="8"/>
      </tp>
      <tp>
        <v>1</v>
        <stp/>
        <stp>ContractData</stp>
        <stp>C.US.NGE3</stp>
        <stp>OptionDaysToExp</stp>
        <stp/>
        <stp>T</stp>
        <tr r="F10" s="8"/>
      </tp>
      <tp>
        <v>22</v>
        <stp/>
        <stp>ContractData</stp>
        <stp>C.US.NGE2</stp>
        <stp>OptionDaysToExp</stp>
        <stp/>
        <stp>T</stp>
        <tr r="F9" s="8"/>
      </tp>
      <tp>
        <v>7</v>
        <stp/>
        <stp>ContractData</stp>
        <stp>P.US.NGE4</stp>
        <stp>OptionDaysToExp</stp>
        <stp/>
        <stp>T</stp>
        <tr r="F23" s="8"/>
      </tp>
      <tp>
        <v>15</v>
        <stp/>
        <stp>ContractData</stp>
        <stp>P.US.NGE5</stp>
        <stp>OptionDaysToExp</stp>
        <stp/>
        <stp>T</stp>
        <tr r="F24" s="8"/>
      </tp>
      <tp>
        <v>22</v>
        <stp/>
        <stp>ContractData</stp>
        <stp>P.US.NGE2</stp>
        <stp>OptionDaysToExp</stp>
        <stp/>
        <stp>T</stp>
        <tr r="F21" s="8"/>
      </tp>
      <tp>
        <v>1</v>
        <stp/>
        <stp>ContractData</stp>
        <stp>P.US.NGE3</stp>
        <stp>OptionDaysToExp</stp>
        <stp/>
        <stp>T</stp>
        <tr r="F22" s="8"/>
      </tp>
      <tp>
        <v>14</v>
        <stp/>
        <stp>ContractData</stp>
        <stp>P.US.NGE1</stp>
        <stp>OptionDaysToExp</stp>
        <stp/>
        <stp>T</stp>
        <tr r="F20" s="8"/>
      </tp>
      <tp>
        <v>151</v>
        <stp/>
        <stp>ContractData</stp>
        <stp>C.US.LMO5</stp>
        <stp>OptionDaysToExp</stp>
        <stp/>
        <stp>T</stp>
        <tr r="J25" s="2"/>
        <tr r="F12" s="4"/>
      </tp>
      <tp>
        <v>151</v>
        <stp/>
        <stp>ContractData</stp>
        <stp>C.US.LMO4</stp>
        <stp>OptionDaysToExp</stp>
        <stp/>
        <stp>T</stp>
        <tr r="J26" s="2"/>
        <tr r="F11" s="4"/>
      </tp>
      <tp>
        <v>151</v>
        <stp/>
        <stp>ContractData</stp>
        <stp>C.US.LMO1</stp>
        <stp>OptionDaysToExp</stp>
        <stp/>
        <stp>T</stp>
        <tr r="J29" s="2"/>
        <tr r="F8" s="4"/>
      </tp>
      <tp>
        <v>151</v>
        <stp/>
        <stp>ContractData</stp>
        <stp>C.US.LMO3</stp>
        <stp>OptionDaysToExp</stp>
        <stp/>
        <stp>T</stp>
        <tr r="J27" s="2"/>
        <tr r="F10" s="4"/>
      </tp>
      <tp>
        <v>151</v>
        <stp/>
        <stp>ContractData</stp>
        <stp>C.US.LMO2</stp>
        <stp>OptionDaysToExp</stp>
        <stp/>
        <stp>T</stp>
        <tr r="J28" s="2"/>
        <tr r="F9" s="4"/>
      </tp>
      <tp>
        <v>151</v>
        <stp/>
        <stp>ContractData</stp>
        <stp>P.US.LMO4</stp>
        <stp>OptionDaysToExp</stp>
        <stp/>
        <stp>T</stp>
        <tr r="J21" s="2"/>
        <tr r="F23" s="4"/>
      </tp>
      <tp>
        <v>151</v>
        <stp/>
        <stp>ContractData</stp>
        <stp>P.US.LMO5</stp>
        <stp>OptionDaysToExp</stp>
        <stp/>
        <stp>T</stp>
        <tr r="J20" s="2"/>
        <tr r="F24" s="4"/>
      </tp>
      <tp>
        <v>151</v>
        <stp/>
        <stp>ContractData</stp>
        <stp>P.US.LMO2</stp>
        <stp>OptionDaysToExp</stp>
        <stp/>
        <stp>T</stp>
        <tr r="J23" s="2"/>
        <tr r="F21" s="4"/>
      </tp>
      <tp>
        <v>151</v>
        <stp/>
        <stp>ContractData</stp>
        <stp>P.US.LMO3</stp>
        <stp>OptionDaysToExp</stp>
        <stp/>
        <stp>T</stp>
        <tr r="J22" s="2"/>
        <tr r="F22" s="4"/>
      </tp>
      <tp>
        <v>151</v>
        <stp/>
        <stp>ContractData</stp>
        <stp>P.US.LMO1</stp>
        <stp>OptionDaysToExp</stp>
        <stp/>
        <stp>T</stp>
        <tr r="J24" s="2"/>
        <tr r="F20" s="4"/>
      </tp>
      <tp>
        <v>15</v>
        <stp/>
        <stp>ContractData</stp>
        <stp>C.US.LNE5</stp>
        <stp>OptionDaysToExp</stp>
        <stp/>
        <stp>T</stp>
        <tr r="F6" s="8"/>
      </tp>
      <tp>
        <v>7</v>
        <stp/>
        <stp>ContractData</stp>
        <stp>C.US.LNE4</stp>
        <stp>OptionDaysToExp</stp>
        <stp/>
        <stp>T</stp>
        <tr r="F5" s="8"/>
      </tp>
      <tp>
        <v>14</v>
        <stp/>
        <stp>ContractData</stp>
        <stp>C.US.LNE1</stp>
        <stp>OptionDaysToExp</stp>
        <stp/>
        <stp>T</stp>
        <tr r="F2" s="8"/>
      </tp>
      <tp>
        <v>1</v>
        <stp/>
        <stp>ContractData</stp>
        <stp>C.US.LNE3</stp>
        <stp>OptionDaysToExp</stp>
        <stp/>
        <stp>T</stp>
        <tr r="F4" s="8"/>
      </tp>
      <tp>
        <v>22</v>
        <stp/>
        <stp>ContractData</stp>
        <stp>C.US.LNE2</stp>
        <stp>OptionDaysToExp</stp>
        <stp/>
        <stp>T</stp>
        <tr r="F3" s="8"/>
      </tp>
      <tp>
        <v>7</v>
        <stp/>
        <stp>ContractData</stp>
        <stp>P.US.LNE4</stp>
        <stp>OptionDaysToExp</stp>
        <stp/>
        <stp>T</stp>
        <tr r="F17" s="8"/>
      </tp>
      <tp>
        <v>15</v>
        <stp/>
        <stp>ContractData</stp>
        <stp>P.US.LNE5</stp>
        <stp>OptionDaysToExp</stp>
        <stp/>
        <stp>T</stp>
        <tr r="F18" s="8"/>
      </tp>
      <tp>
        <v>22</v>
        <stp/>
        <stp>ContractData</stp>
        <stp>P.US.LNE2</stp>
        <stp>OptionDaysToExp</stp>
        <stp/>
        <stp>T</stp>
        <tr r="F15" s="8"/>
      </tp>
      <tp>
        <v>1</v>
        <stp/>
        <stp>ContractData</stp>
        <stp>P.US.LNE3</stp>
        <stp>OptionDaysToExp</stp>
        <stp/>
        <stp>T</stp>
        <tr r="F16" s="8"/>
      </tp>
      <tp>
        <v>14</v>
        <stp/>
        <stp>ContractData</stp>
        <stp>P.US.LNE1</stp>
        <stp>OptionDaysToExp</stp>
        <stp/>
        <stp>T</stp>
        <tr r="F14" s="8"/>
      </tp>
      <tp t="s">
        <v>Crude Light Daily Options, Feb 21 4850 Put</v>
        <stp/>
        <stp>ContractData</stp>
        <stp>P.US.CD</stp>
        <stp>LongDescription</stp>
        <stp/>
        <stp>T</stp>
        <tr r="I18" s="2"/>
        <tr r="E44" s="4"/>
      </tp>
      <tp t="s">
        <v>768: Current Message -&gt; Not found: P.US.NG</v>
        <stp/>
        <stp>ContractData</stp>
        <stp>P.US.NG</stp>
        <stp>LongDescription</stp>
        <stp/>
        <stp>T</stp>
        <tr r="E49" s="8"/>
      </tp>
      <tp t="s">
        <v>Crude Light Daily Options, Feb 21 4850 Call</v>
        <stp/>
        <stp>ContractData</stp>
        <stp>C.US.CD</stp>
        <stp>LongDescription</stp>
        <stp/>
        <stp>T</stp>
        <tr r="I19" s="2"/>
        <tr r="E31" s="4"/>
      </tp>
      <tp t="s">
        <v>768: Current Message -&gt; Not found: C.US.NG</v>
        <stp/>
        <stp>ContractData</stp>
        <stp>C.US.NG</stp>
        <stp>LongDescription</stp>
        <stp/>
        <stp>T</stp>
        <tr r="E36" s="8"/>
      </tp>
      <tp>
        <v>44204</v>
        <stp/>
        <stp>ContractData</stp>
        <stp>P.US.CLE2</stp>
        <stp>ExpirationDate</stp>
        <stp/>
        <stp>T</stp>
        <tr r="K14" s="2"/>
      </tp>
      <tp>
        <v>44333</v>
        <stp/>
        <stp>ContractData</stp>
        <stp>P.US.LMO2</stp>
        <stp>ExpirationDate</stp>
        <stp/>
        <stp>T</stp>
        <tr r="K23" s="2"/>
      </tp>
      <tp>
        <v>44183</v>
        <stp/>
        <stp>ContractData</stp>
        <stp>P.US.CLE3</stp>
        <stp>ExpirationDate</stp>
        <stp/>
        <stp>T</stp>
        <tr r="K6" s="2"/>
      </tp>
      <tp>
        <v>44333</v>
        <stp/>
        <stp>ContractData</stp>
        <stp>P.US.LMO3</stp>
        <stp>ExpirationDate</stp>
        <stp/>
        <stp>T</stp>
        <tr r="K22" s="2"/>
      </tp>
      <tp>
        <v>44196</v>
        <stp/>
        <stp>ContractData</stp>
        <stp>P.US.CLE1</stp>
        <stp>ExpirationDate</stp>
        <stp/>
        <stp>T</stp>
        <tr r="K10" s="2"/>
      </tp>
      <tp>
        <v>44333</v>
        <stp/>
        <stp>ContractData</stp>
        <stp>P.US.LMO1</stp>
        <stp>ExpirationDate</stp>
        <stp/>
        <stp>T</stp>
        <tr r="K24" s="2"/>
      </tp>
      <tp>
        <v>44189</v>
        <stp/>
        <stp>ContractData</stp>
        <stp>P.US.CLE4</stp>
        <stp>ExpirationDate</stp>
        <stp/>
        <stp>T</stp>
        <tr r="K8" s="2"/>
      </tp>
      <tp>
        <v>44333</v>
        <stp/>
        <stp>ContractData</stp>
        <stp>P.US.LMO4</stp>
        <stp>ExpirationDate</stp>
        <stp/>
        <stp>T</stp>
        <tr r="K21" s="2"/>
      </tp>
      <tp>
        <v>44333</v>
        <stp/>
        <stp>ContractData</stp>
        <stp>P.US.LMO5</stp>
        <stp>ExpirationDate</stp>
        <stp/>
        <stp>T</stp>
        <tr r="K20" s="2"/>
      </tp>
      <tp>
        <v>28</v>
        <stp/>
        <stp>ContractData</stp>
        <stp>C.US.CLE</stp>
        <stp>OptionDaysToExp</stp>
        <stp/>
        <stp>T</stp>
        <tr r="J17" s="2"/>
        <tr r="F3" s="4"/>
      </tp>
      <tp>
        <v>14</v>
        <stp/>
        <stp>ContractData</stp>
        <stp>C.US.AAO</stp>
        <stp>OptionDaysToExp</stp>
        <stp/>
        <stp>T</stp>
        <tr r="J13" s="2"/>
        <tr r="F1" s="4"/>
      </tp>
      <tp>
        <v>11</v>
        <stp/>
        <stp>ContractData</stp>
        <stp>C.US.NGE</stp>
        <stp>OptionDaysToExp</stp>
        <stp/>
        <stp>T</stp>
        <tr r="F7" s="8"/>
      </tp>
      <tp>
        <v>11</v>
        <stp/>
        <stp>ContractData</stp>
        <stp>C.US.LNE</stp>
        <stp>OptionDaysToExp</stp>
        <stp/>
        <stp>T</stp>
        <tr r="F1" s="8"/>
      </tp>
      <tp t="s">
        <v>Natural Gas (European) (Globex), Jan 21 2650 Put</v>
        <stp/>
        <stp>ContractData</stp>
        <stp>P.US.LNE</stp>
        <stp>LongDescription</stp>
        <stp/>
        <stp>T</stp>
        <tr r="E43" s="8"/>
      </tp>
      <tp t="s">
        <v>Natural Gas (Globex), Jan 21 2650 Put</v>
        <stp/>
        <stp>ContractData</stp>
        <stp>P.US.NGE</stp>
        <stp>LongDescription</stp>
        <stp/>
        <stp>T</stp>
        <tr r="E50" s="8"/>
      </tp>
      <tp t="s">
        <v>Crude Light APO, Dec 20 4700 Put</v>
        <stp/>
        <stp>ContractData</stp>
        <stp>P.US.AAO</stp>
        <stp>LongDescription</stp>
        <stp/>
        <stp>T</stp>
        <tr r="I11" s="2"/>
        <tr r="E43" s="4"/>
      </tp>
      <tp t="s">
        <v>Crude Light (Globex), Feb 21 4850 Put</v>
        <stp/>
        <stp>ContractData</stp>
        <stp>P.US.CLE</stp>
        <stp>LongDescription</stp>
        <stp/>
        <stp>T</stp>
        <tr r="I16" s="2"/>
        <tr r="E45" s="4"/>
      </tp>
      <tp>
        <v>44196</v>
        <stp/>
        <stp>ContractData</stp>
        <stp>C.US.CLE1</stp>
        <stp>ExpirationDate</stp>
        <stp/>
        <stp>T</stp>
        <tr r="K12" s="2"/>
      </tp>
      <tp>
        <v>44333</v>
        <stp/>
        <stp>ContractData</stp>
        <stp>C.US.LMO1</stp>
        <stp>ExpirationDate</stp>
        <stp/>
        <stp>T</stp>
        <tr r="K29" s="2"/>
      </tp>
      <tp>
        <v>44183</v>
        <stp/>
        <stp>ContractData</stp>
        <stp>C.US.CLE3</stp>
        <stp>ExpirationDate</stp>
        <stp/>
        <stp>T</stp>
        <tr r="K7" s="2"/>
      </tp>
      <tp>
        <v>44333</v>
        <stp/>
        <stp>ContractData</stp>
        <stp>C.US.LMO3</stp>
        <stp>ExpirationDate</stp>
        <stp/>
        <stp>T</stp>
        <tr r="K27" s="2"/>
      </tp>
      <tp>
        <v>44204</v>
        <stp/>
        <stp>ContractData</stp>
        <stp>C.US.CLE2</stp>
        <stp>ExpirationDate</stp>
        <stp/>
        <stp>T</stp>
        <tr r="K15" s="2"/>
      </tp>
      <tp>
        <v>44333</v>
        <stp/>
        <stp>ContractData</stp>
        <stp>C.US.LMO2</stp>
        <stp>ExpirationDate</stp>
        <stp/>
        <stp>T</stp>
        <tr r="K28" s="2"/>
      </tp>
      <tp>
        <v>44333</v>
        <stp/>
        <stp>ContractData</stp>
        <stp>C.US.LMO5</stp>
        <stp>ExpirationDate</stp>
        <stp/>
        <stp>T</stp>
        <tr r="K25" s="2"/>
      </tp>
      <tp>
        <v>44189</v>
        <stp/>
        <stp>ContractData</stp>
        <stp>C.US.CLE4</stp>
        <stp>ExpirationDate</stp>
        <stp/>
        <stp>T</stp>
        <tr r="K9" s="2"/>
      </tp>
      <tp>
        <v>44333</v>
        <stp/>
        <stp>ContractData</stp>
        <stp>C.US.LMO4</stp>
        <stp>ExpirationDate</stp>
        <stp/>
        <stp>T</stp>
        <tr r="K26" s="2"/>
      </tp>
      <tp>
        <v>28</v>
        <stp/>
        <stp>ContractData</stp>
        <stp>P.US.CLE</stp>
        <stp>OptionDaysToExp</stp>
        <stp/>
        <stp>T</stp>
        <tr r="J16" s="2"/>
        <tr r="F15" s="4"/>
      </tp>
      <tp>
        <v>14</v>
        <stp/>
        <stp>ContractData</stp>
        <stp>P.US.AAO</stp>
        <stp>OptionDaysToExp</stp>
        <stp/>
        <stp>T</stp>
        <tr r="J11" s="2"/>
        <tr r="F13" s="4"/>
      </tp>
      <tp>
        <v>11</v>
        <stp/>
        <stp>ContractData</stp>
        <stp>P.US.NGE</stp>
        <stp>OptionDaysToExp</stp>
        <stp/>
        <stp>T</stp>
        <tr r="F19" s="8"/>
      </tp>
      <tp>
        <v>11</v>
        <stp/>
        <stp>ContractData</stp>
        <stp>P.US.LNE</stp>
        <stp>OptionDaysToExp</stp>
        <stp/>
        <stp>T</stp>
        <tr r="F13" s="8"/>
      </tp>
      <tp t="s">
        <v>Natural Gas (European) (Globex), Jan 21 2650 Call</v>
        <stp/>
        <stp>ContractData</stp>
        <stp>C.US.LNE</stp>
        <stp>LongDescription</stp>
        <stp/>
        <stp>T</stp>
        <tr r="E30" s="8"/>
      </tp>
      <tp t="s">
        <v>Natural Gas (Globex), Jan 21 2650 Call</v>
        <stp/>
        <stp>ContractData</stp>
        <stp>C.US.NGE</stp>
        <stp>LongDescription</stp>
        <stp/>
        <stp>T</stp>
        <tr r="E37" s="8"/>
      </tp>
      <tp t="s">
        <v>Crude Light APO, Dec 20 4700 Call</v>
        <stp/>
        <stp>ContractData</stp>
        <stp>C.US.AAO</stp>
        <stp>LongDescription</stp>
        <stp/>
        <stp>T</stp>
        <tr r="I13" s="2"/>
        <tr r="E30" s="4"/>
      </tp>
      <tp t="s">
        <v>Crude Light (Globex), Feb 21 4850 Call</v>
        <stp/>
        <stp>ContractData</stp>
        <stp>C.US.CLE</stp>
        <stp>LongDescription</stp>
        <stp/>
        <stp>T</stp>
        <tr r="I17" s="2"/>
        <tr r="E32" s="4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volatileDependencies" Target="volatileDependenci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257175</xdr:colOff>
      <xdr:row>1</xdr:row>
      <xdr:rowOff>85725</xdr:rowOff>
    </xdr:from>
    <xdr:to>
      <xdr:col>3</xdr:col>
      <xdr:colOff>669580</xdr:colOff>
      <xdr:row>2</xdr:row>
      <xdr:rowOff>160484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295275"/>
          <a:ext cx="1222030" cy="284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80"/>
  <sheetViews>
    <sheetView showRowColHeaders="0" tabSelected="1" workbookViewId="0">
      <selection activeCell="C6" sqref="C6:E6"/>
    </sheetView>
  </sheetViews>
  <sheetFormatPr defaultColWidth="9" defaultRowHeight="16.5" x14ac:dyDescent="0.3"/>
  <cols>
    <col min="1" max="1" width="0.875" style="1" customWidth="1"/>
    <col min="2" max="2" width="5.625" style="1" customWidth="1"/>
    <col min="3" max="5" width="10.625" style="1" customWidth="1"/>
    <col min="6" max="7" width="8.625" style="1" customWidth="1"/>
    <col min="8" max="8" width="20.625" style="2" customWidth="1"/>
    <col min="9" max="9" width="64.125" style="2" customWidth="1"/>
    <col min="10" max="10" width="17.125" style="2" customWidth="1"/>
    <col min="11" max="11" width="15.75" style="2" customWidth="1"/>
    <col min="12" max="12" width="19.125" style="7" customWidth="1"/>
    <col min="13" max="17" width="8.625" style="1" customWidth="1"/>
    <col min="18" max="16384" width="9" style="1"/>
  </cols>
  <sheetData>
    <row r="2" spans="2:17" ht="16.5" customHeight="1" x14ac:dyDescent="0.3">
      <c r="B2" s="18"/>
      <c r="C2" s="19"/>
      <c r="D2" s="19"/>
      <c r="E2" s="19"/>
      <c r="F2" s="32" t="s">
        <v>60</v>
      </c>
      <c r="G2" s="32"/>
      <c r="H2" s="32"/>
      <c r="I2" s="32"/>
      <c r="J2" s="32"/>
      <c r="K2" s="32"/>
      <c r="L2" s="32"/>
      <c r="M2" s="32"/>
      <c r="N2" s="22">
        <f>RTD("cqg.rtd", ,"SystemInfo", "Linetime")</f>
        <v>44182.577268518515</v>
      </c>
      <c r="O2" s="22"/>
      <c r="P2" s="22"/>
      <c r="Q2" s="23"/>
    </row>
    <row r="3" spans="2:17" ht="16.5" customHeight="1" x14ac:dyDescent="0.3">
      <c r="B3" s="20"/>
      <c r="C3" s="21"/>
      <c r="D3" s="21"/>
      <c r="E3" s="21"/>
      <c r="F3" s="33"/>
      <c r="G3" s="33"/>
      <c r="H3" s="33"/>
      <c r="I3" s="33"/>
      <c r="J3" s="33"/>
      <c r="K3" s="33"/>
      <c r="L3" s="33"/>
      <c r="M3" s="33"/>
      <c r="N3" s="24"/>
      <c r="O3" s="24"/>
      <c r="P3" s="24"/>
      <c r="Q3" s="25"/>
    </row>
    <row r="4" spans="2:17" ht="20.100000000000001" customHeight="1" x14ac:dyDescent="0.3"/>
    <row r="5" spans="2:17" ht="24.95" customHeight="1" x14ac:dyDescent="0.3">
      <c r="C5" s="26" t="s">
        <v>59</v>
      </c>
      <c r="D5" s="27"/>
      <c r="E5" s="28"/>
      <c r="H5" s="9" t="s">
        <v>1</v>
      </c>
      <c r="I5" s="10" t="s">
        <v>2</v>
      </c>
      <c r="J5" s="10" t="s">
        <v>3</v>
      </c>
      <c r="K5" s="10" t="s">
        <v>4</v>
      </c>
      <c r="L5" s="11" t="s">
        <v>50</v>
      </c>
    </row>
    <row r="6" spans="2:17" ht="20.100000000000001" customHeight="1" x14ac:dyDescent="0.3">
      <c r="C6" s="29" t="s">
        <v>0</v>
      </c>
      <c r="D6" s="30"/>
      <c r="E6" s="31"/>
      <c r="H6" s="3" t="str">
        <f ca="1">IF(Data!G6=0,"",Data!G6)</f>
        <v>P.US.CLE3</v>
      </c>
      <c r="I6" s="3" t="str">
        <f ca="1">IF(H6="","",RTD("cqg.rtd",,"ContractData",H6,"LongDescription",,"T"))</f>
        <v>Crude Light Week 3, Dec 20 4850 Put</v>
      </c>
      <c r="J6" s="4">
        <f ca="1">IF(H6="","",RTD("cqg.rtd",,"ContractData",H6,"OptionDaysToExp",,"T"))</f>
        <v>1</v>
      </c>
      <c r="K6" s="5">
        <f ca="1">IF(H6="","",RTD("cqg.rtd",,"ContractData",H6,"ExpirationDate",,"T"))</f>
        <v>44183</v>
      </c>
      <c r="L6" s="8">
        <f ca="1">IF(H6="","",RTD("cqg.rtd", ,"ContractData",H6, "TOI",, "T"))</f>
        <v>1574</v>
      </c>
    </row>
    <row r="7" spans="2:17" ht="20.100000000000001" customHeight="1" x14ac:dyDescent="0.3">
      <c r="H7" s="6" t="str">
        <f ca="1">IF(Data!G7=0,"",Data!G7)</f>
        <v>C.US.CLE3</v>
      </c>
      <c r="I7" s="6" t="str">
        <f ca="1">IF(H7="","",RTD("cqg.rtd",,"ContractData",H7,"LongDescription",,"T"))</f>
        <v>Crude Light Week 3, Dec 20 4850 Call</v>
      </c>
      <c r="J7" s="4">
        <f ca="1">IF(H7="","",RTD("cqg.rtd",,"ContractData",H7,"OptionDaysToExp",,"T"))</f>
        <v>1</v>
      </c>
      <c r="K7" s="5">
        <f ca="1">IF(H7="","",RTD("cqg.rtd",,"ContractData",H7,"ExpirationDate",,"T"))</f>
        <v>44183</v>
      </c>
      <c r="L7" s="8">
        <f ca="1">IF(H7="","",RTD("cqg.rtd", ,"ContractData",H7, "TOI",, "T"))</f>
        <v>1725</v>
      </c>
    </row>
    <row r="8" spans="2:17" ht="20.100000000000001" customHeight="1" x14ac:dyDescent="0.3">
      <c r="H8" s="3" t="str">
        <f ca="1">IF(Data!G8=0,"",Data!G8)</f>
        <v>P.US.CLE4</v>
      </c>
      <c r="I8" s="3" t="str">
        <f ca="1">IF(H8="","",RTD("cqg.rtd",,"ContractData",H8,"LongDescription",,"T"))</f>
        <v>Crude Light Week 4, Dec 20 4850 Put</v>
      </c>
      <c r="J8" s="4">
        <f ca="1">IF(H8="","",RTD("cqg.rtd",,"ContractData",H8,"OptionDaysToExp",,"T"))</f>
        <v>7</v>
      </c>
      <c r="K8" s="5">
        <f ca="1">IF(H8="","",RTD("cqg.rtd",,"ContractData",H8,"ExpirationDate",,"T"))</f>
        <v>44189</v>
      </c>
      <c r="L8" s="8">
        <f ca="1">IF(H8="","",RTD("cqg.rtd", ,"ContractData",H8, "TOI",, "T"))</f>
        <v>712</v>
      </c>
    </row>
    <row r="9" spans="2:17" ht="20.100000000000001" customHeight="1" x14ac:dyDescent="0.3">
      <c r="H9" s="6" t="str">
        <f ca="1">IF(Data!G9=0,"",Data!G9)</f>
        <v>C.US.CLE4</v>
      </c>
      <c r="I9" s="6" t="str">
        <f ca="1">IF(H9="","",RTD("cqg.rtd",,"ContractData",H9,"LongDescription",,"T"))</f>
        <v>Crude Light Week 4, Dec 20 4850 Call</v>
      </c>
      <c r="J9" s="4">
        <f ca="1">IF(H9="","",RTD("cqg.rtd",,"ContractData",H9,"OptionDaysToExp",,"T"))</f>
        <v>7</v>
      </c>
      <c r="K9" s="5">
        <f ca="1">IF(H9="","",RTD("cqg.rtd",,"ContractData",H9,"ExpirationDate",,"T"))</f>
        <v>44189</v>
      </c>
      <c r="L9" s="8">
        <f ca="1">IF(H9="","",RTD("cqg.rtd", ,"ContractData",H9, "TOI",, "T"))</f>
        <v>707</v>
      </c>
    </row>
    <row r="10" spans="2:17" ht="20.100000000000001" customHeight="1" x14ac:dyDescent="0.3">
      <c r="H10" s="3" t="str">
        <f ca="1">IF(Data!G10=0,"",Data!G10)</f>
        <v>P.US.CLE1</v>
      </c>
      <c r="I10" s="3" t="str">
        <f ca="1">IF(H10="","",RTD("cqg.rtd",,"ContractData",H10,"LongDescription",,"T"))</f>
        <v>Crude Light Week 1, Jan 21 4850 Put</v>
      </c>
      <c r="J10" s="4">
        <f ca="1">IF(H10="","",RTD("cqg.rtd",,"ContractData",H10,"OptionDaysToExp",,"T"))</f>
        <v>14</v>
      </c>
      <c r="K10" s="5">
        <f ca="1">IF(H10="","",RTD("cqg.rtd",,"ContractData",H10,"ExpirationDate",,"T"))</f>
        <v>44196</v>
      </c>
      <c r="L10" s="8">
        <f ca="1">IF(H10="","",RTD("cqg.rtd", ,"ContractData",H10, "TOI",, "T"))</f>
        <v>14</v>
      </c>
    </row>
    <row r="11" spans="2:17" ht="20.100000000000001" customHeight="1" x14ac:dyDescent="0.3">
      <c r="H11" s="6" t="str">
        <f ca="1">IF(Data!G11=0,"",Data!G11)</f>
        <v>P.US.AAO</v>
      </c>
      <c r="I11" s="6" t="str">
        <f ca="1">IF(H11="","",RTD("cqg.rtd",,"ContractData",H11,"LongDescription",,"T"))</f>
        <v>Crude Light APO, Dec 20 4700 Put</v>
      </c>
      <c r="J11" s="4">
        <f ca="1">IF(H11="","",RTD("cqg.rtd",,"ContractData",H11,"OptionDaysToExp",,"T"))</f>
        <v>14</v>
      </c>
      <c r="K11" s="5">
        <f ca="1">IF(H11="","",RTD("cqg.rtd",,"ContractData",H11,"ExpirationDate",,"T"))</f>
        <v>44196</v>
      </c>
      <c r="L11" s="8">
        <f ca="1">IF(H11="","",RTD("cqg.rtd", ,"ContractData",H11, "TOI",, "T"))</f>
        <v>191123</v>
      </c>
    </row>
    <row r="12" spans="2:17" ht="20.100000000000001" customHeight="1" x14ac:dyDescent="0.3">
      <c r="H12" s="3" t="str">
        <f ca="1">IF(Data!G12=0,"",Data!G12)</f>
        <v>C.US.CLE1</v>
      </c>
      <c r="I12" s="3" t="str">
        <f ca="1">IF(H12="","",RTD("cqg.rtd",,"ContractData",H12,"LongDescription",,"T"))</f>
        <v>Crude Light Week 1, Jan 21 4850 Call</v>
      </c>
      <c r="J12" s="4">
        <f ca="1">IF(H12="","",RTD("cqg.rtd",,"ContractData",H12,"OptionDaysToExp",,"T"))</f>
        <v>14</v>
      </c>
      <c r="K12" s="5">
        <f ca="1">IF(H12="","",RTD("cqg.rtd",,"ContractData",H12,"ExpirationDate",,"T"))</f>
        <v>44196</v>
      </c>
      <c r="L12" s="8">
        <f ca="1">IF(H12="","",RTD("cqg.rtd", ,"ContractData",H12, "TOI",, "T"))</f>
        <v>143</v>
      </c>
    </row>
    <row r="13" spans="2:17" ht="20.100000000000001" customHeight="1" x14ac:dyDescent="0.3">
      <c r="H13" s="6" t="str">
        <f ca="1">IF(Data!G13=0,"",Data!G13)</f>
        <v>C.US.AAO</v>
      </c>
      <c r="I13" s="6" t="str">
        <f ca="1">IF(H13="","",RTD("cqg.rtd",,"ContractData",H13,"LongDescription",,"T"))</f>
        <v>Crude Light APO, Dec 20 4700 Call</v>
      </c>
      <c r="J13" s="4">
        <f ca="1">IF(H13="","",RTD("cqg.rtd",,"ContractData",H13,"OptionDaysToExp",,"T"))</f>
        <v>14</v>
      </c>
      <c r="K13" s="5">
        <f ca="1">IF(H13="","",RTD("cqg.rtd",,"ContractData",H13,"ExpirationDate",,"T"))</f>
        <v>44196</v>
      </c>
      <c r="L13" s="8">
        <f ca="1">IF(H13="","",RTD("cqg.rtd", ,"ContractData",H13, "TOI",, "T"))</f>
        <v>130459</v>
      </c>
    </row>
    <row r="14" spans="2:17" ht="20.100000000000001" customHeight="1" x14ac:dyDescent="0.3">
      <c r="H14" s="3" t="str">
        <f ca="1">IF(Data!G14=0,"",Data!G14)</f>
        <v>P.US.CLE2</v>
      </c>
      <c r="I14" s="3" t="str">
        <f ca="1">IF(H14="","",RTD("cqg.rtd",,"ContractData",H14,"LongDescription",,"T"))</f>
        <v>Crude Light Week 2, Jan 21 4850 Put</v>
      </c>
      <c r="J14" s="4">
        <f ca="1">IF(H14="","",RTD("cqg.rtd",,"ContractData",H14,"OptionDaysToExp",,"T"))</f>
        <v>22</v>
      </c>
      <c r="K14" s="5">
        <f ca="1">IF(H14="","",RTD("cqg.rtd",,"ContractData",H14,"ExpirationDate",,"T"))</f>
        <v>44204</v>
      </c>
      <c r="L14" s="8">
        <f ca="1">IF(H14="","",RTD("cqg.rtd", ,"ContractData",H14, "TOI",, "T"))</f>
        <v>6</v>
      </c>
    </row>
    <row r="15" spans="2:17" ht="20.100000000000001" customHeight="1" x14ac:dyDescent="0.3">
      <c r="H15" s="6" t="str">
        <f ca="1">IF(Data!G15=0,"",Data!G15)</f>
        <v>C.US.CLE2</v>
      </c>
      <c r="I15" s="6" t="str">
        <f ca="1">IF(H15="","",RTD("cqg.rtd",,"ContractData",H15,"LongDescription",,"T"))</f>
        <v>Crude Light Week 2, Jan 21 4850 Call</v>
      </c>
      <c r="J15" s="4">
        <f ca="1">IF(H15="","",RTD("cqg.rtd",,"ContractData",H15,"OptionDaysToExp",,"T"))</f>
        <v>22</v>
      </c>
      <c r="K15" s="5">
        <f ca="1">IF(H15="","",RTD("cqg.rtd",,"ContractData",H15,"ExpirationDate",,"T"))</f>
        <v>44204</v>
      </c>
      <c r="L15" s="8">
        <f ca="1">IF(H15="","",RTD("cqg.rtd", ,"ContractData",H15, "TOI",, "T"))</f>
        <v>6</v>
      </c>
    </row>
    <row r="16" spans="2:17" ht="20.100000000000001" customHeight="1" x14ac:dyDescent="0.3">
      <c r="H16" s="3" t="str">
        <f ca="1">IF(Data!G16=0,"",Data!G16)</f>
        <v>P.US.CLE</v>
      </c>
      <c r="I16" s="3" t="str">
        <f ca="1">IF(H16="","",RTD("cqg.rtd",,"ContractData",H16,"LongDescription",,"T"))</f>
        <v>Crude Light (Globex), Feb 21 4850 Put</v>
      </c>
      <c r="J16" s="4">
        <f ca="1">IF(H16="","",RTD("cqg.rtd",,"ContractData",H16,"OptionDaysToExp",,"T"))</f>
        <v>28</v>
      </c>
      <c r="K16" s="5">
        <f ca="1">IF(H16="","",RTD("cqg.rtd",,"ContractData",H16,"ExpirationDate",,"T"))</f>
        <v>44210</v>
      </c>
      <c r="L16" s="8">
        <f ca="1">IF(H16="","",RTD("cqg.rtd", ,"ContractData",H16, "TOI",, "T"))</f>
        <v>541308</v>
      </c>
    </row>
    <row r="17" spans="8:12" ht="20.100000000000001" customHeight="1" x14ac:dyDescent="0.3">
      <c r="H17" s="6" t="str">
        <f ca="1">IF(Data!G17=0,"",Data!G17)</f>
        <v>C.US.CLE</v>
      </c>
      <c r="I17" s="6" t="str">
        <f ca="1">IF(H17="","",RTD("cqg.rtd",,"ContractData",H17,"LongDescription",,"T"))</f>
        <v>Crude Light (Globex), Feb 21 4850 Call</v>
      </c>
      <c r="J17" s="4">
        <f ca="1">IF(H17="","",RTD("cqg.rtd",,"ContractData",H17,"OptionDaysToExp",,"T"))</f>
        <v>28</v>
      </c>
      <c r="K17" s="5">
        <f ca="1">IF(H17="","",RTD("cqg.rtd",,"ContractData",H17,"ExpirationDate",,"T"))</f>
        <v>44210</v>
      </c>
      <c r="L17" s="8">
        <f ca="1">IF(H17="","",RTD("cqg.rtd", ,"ContractData",H17, "TOI",, "T"))</f>
        <v>747497</v>
      </c>
    </row>
    <row r="18" spans="8:12" ht="20.100000000000001" customHeight="1" x14ac:dyDescent="0.3">
      <c r="H18" s="3" t="str">
        <f ca="1">IF(Data!G18=0,"",Data!G18)</f>
        <v>P.US.CD</v>
      </c>
      <c r="I18" s="3" t="str">
        <f ca="1">IF(H18="","",RTD("cqg.rtd",,"ContractData",H18,"LongDescription",,"T"))</f>
        <v>Crude Light Daily Options, Feb 21 4850 Put</v>
      </c>
      <c r="J18" s="4">
        <f ca="1">IF(H18="","",RTD("cqg.rtd",,"ContractData",H18,"OptionDaysToExp",,"T"))</f>
        <v>29</v>
      </c>
      <c r="K18" s="5">
        <f ca="1">IF(H18="","",RTD("cqg.rtd",,"ContractData",H18,"ExpirationDate",,"T"))</f>
        <v>44211</v>
      </c>
      <c r="L18" s="8" t="str">
        <f ca="1">IF(H18="","",RTD("cqg.rtd", ,"ContractData",H18, "TOI",, "T"))</f>
        <v/>
      </c>
    </row>
    <row r="19" spans="8:12" ht="20.100000000000001" customHeight="1" x14ac:dyDescent="0.3">
      <c r="H19" s="6" t="str">
        <f ca="1">IF(Data!G19=0,"",Data!G19)</f>
        <v>C.US.CD</v>
      </c>
      <c r="I19" s="6" t="str">
        <f ca="1">IF(H19="","",RTD("cqg.rtd",,"ContractData",H19,"LongDescription",,"T"))</f>
        <v>Crude Light Daily Options, Feb 21 4850 Call</v>
      </c>
      <c r="J19" s="4">
        <f ca="1">IF(H19="","",RTD("cqg.rtd",,"ContractData",H19,"OptionDaysToExp",,"T"))</f>
        <v>29</v>
      </c>
      <c r="K19" s="5">
        <f ca="1">IF(H19="","",RTD("cqg.rtd",,"ContractData",H19,"ExpirationDate",,"T"))</f>
        <v>44211</v>
      </c>
      <c r="L19" s="8" t="str">
        <f ca="1">IF(H19="","",RTD("cqg.rtd", ,"ContractData",H19, "TOI",, "T"))</f>
        <v/>
      </c>
    </row>
    <row r="20" spans="8:12" ht="20.100000000000001" customHeight="1" x14ac:dyDescent="0.3">
      <c r="H20" s="3" t="str">
        <f ca="1">IF(Data!G20=0,"",Data!G20)</f>
        <v>P.US.LMO5</v>
      </c>
      <c r="I20" s="3" t="str">
        <f ca="1">IF(H20="","",RTD("cqg.rtd",,"ContractData",H20,"LongDescription",,"T"))</f>
        <v>Crude Light 5 Year Mid-Curve, Jun 21 4500 Put</v>
      </c>
      <c r="J20" s="4">
        <f ca="1">IF(H20="","",RTD("cqg.rtd",,"ContractData",H20,"OptionDaysToExp",,"T"))</f>
        <v>151</v>
      </c>
      <c r="K20" s="5">
        <f ca="1">IF(H20="","",RTD("cqg.rtd",,"ContractData",H20,"ExpirationDate",,"T"))</f>
        <v>44333</v>
      </c>
      <c r="L20" s="8" t="str">
        <f ca="1">IF(H20="","",RTD("cqg.rtd", ,"ContractData",H20, "TOI",, "T"))</f>
        <v/>
      </c>
    </row>
    <row r="21" spans="8:12" ht="20.100000000000001" customHeight="1" x14ac:dyDescent="0.3">
      <c r="H21" s="6" t="str">
        <f ca="1">IF(Data!G21=0,"",Data!G21)</f>
        <v>P.US.LMO4</v>
      </c>
      <c r="I21" s="6" t="str">
        <f ca="1">IF(H21="","",RTD("cqg.rtd",,"ContractData",H21,"LongDescription",,"T"))</f>
        <v>Crude Light 4 Year Mid-Curve, Jun 21 4500 Put</v>
      </c>
      <c r="J21" s="4">
        <f ca="1">IF(H21="","",RTD("cqg.rtd",,"ContractData",H21,"OptionDaysToExp",,"T"))</f>
        <v>151</v>
      </c>
      <c r="K21" s="5">
        <f ca="1">IF(H21="","",RTD("cqg.rtd",,"ContractData",H21,"ExpirationDate",,"T"))</f>
        <v>44333</v>
      </c>
      <c r="L21" s="8" t="str">
        <f ca="1">IF(H21="","",RTD("cqg.rtd", ,"ContractData",H21, "TOI",, "T"))</f>
        <v/>
      </c>
    </row>
    <row r="22" spans="8:12" ht="20.100000000000001" customHeight="1" x14ac:dyDescent="0.3">
      <c r="H22" s="3" t="str">
        <f ca="1">IF(Data!G22=0,"",Data!G22)</f>
        <v>P.US.LMO3</v>
      </c>
      <c r="I22" s="3" t="str">
        <f ca="1">IF(H22="","",RTD("cqg.rtd",,"ContractData",H22,"LongDescription",,"T"))</f>
        <v>Crude Light 3 Year Mid-Curve, Jun 21 4600 Put</v>
      </c>
      <c r="J22" s="4">
        <f ca="1">IF(H22="","",RTD("cqg.rtd",,"ContractData",H22,"OptionDaysToExp",,"T"))</f>
        <v>151</v>
      </c>
      <c r="K22" s="5">
        <f ca="1">IF(H22="","",RTD("cqg.rtd",,"ContractData",H22,"ExpirationDate",,"T"))</f>
        <v>44333</v>
      </c>
      <c r="L22" s="8" t="str">
        <f ca="1">IF(H22="","",RTD("cqg.rtd", ,"ContractData",H22, "TOI",, "T"))</f>
        <v/>
      </c>
    </row>
    <row r="23" spans="8:12" ht="20.100000000000001" customHeight="1" x14ac:dyDescent="0.3">
      <c r="H23" s="6" t="str">
        <f ca="1">IF(Data!G23=0,"",Data!G23)</f>
        <v>P.US.LMO2</v>
      </c>
      <c r="I23" s="6" t="str">
        <f ca="1">IF(H23="","",RTD("cqg.rtd",,"ContractData",H23,"LongDescription",,"T"))</f>
        <v>Crude Light 2 Year Mid-Curve, Jun 21 4600 Put</v>
      </c>
      <c r="J23" s="4">
        <f ca="1">IF(H23="","",RTD("cqg.rtd",,"ContractData",H23,"OptionDaysToExp",,"T"))</f>
        <v>151</v>
      </c>
      <c r="K23" s="5">
        <f ca="1">IF(H23="","",RTD("cqg.rtd",,"ContractData",H23,"ExpirationDate",,"T"))</f>
        <v>44333</v>
      </c>
      <c r="L23" s="8" t="str">
        <f ca="1">IF(H23="","",RTD("cqg.rtd", ,"ContractData",H23, "TOI",, "T"))</f>
        <v/>
      </c>
    </row>
    <row r="24" spans="8:12" ht="20.100000000000001" customHeight="1" x14ac:dyDescent="0.3">
      <c r="H24" s="3" t="str">
        <f ca="1">IF(Data!G24=0,"",Data!G24)</f>
        <v>P.US.LMO1</v>
      </c>
      <c r="I24" s="3" t="str">
        <f ca="1">IF(H24="","",RTD("cqg.rtd",,"ContractData",H24,"LongDescription",,"T"))</f>
        <v>Crude Light 1 Year Mid-Curve, Jun 21 4700 Put</v>
      </c>
      <c r="J24" s="4">
        <f ca="1">IF(H24="","",RTD("cqg.rtd",,"ContractData",H24,"OptionDaysToExp",,"T"))</f>
        <v>151</v>
      </c>
      <c r="K24" s="5">
        <f ca="1">IF(H24="","",RTD("cqg.rtd",,"ContractData",H24,"ExpirationDate",,"T"))</f>
        <v>44333</v>
      </c>
      <c r="L24" s="8" t="str">
        <f ca="1">IF(H24="","",RTD("cqg.rtd", ,"ContractData",H24, "TOI",, "T"))</f>
        <v/>
      </c>
    </row>
    <row r="25" spans="8:12" ht="20.100000000000001" customHeight="1" x14ac:dyDescent="0.3">
      <c r="H25" s="6" t="str">
        <f ca="1">IF(Data!G25=0,"",Data!G25)</f>
        <v>C.US.LMO5</v>
      </c>
      <c r="I25" s="6" t="str">
        <f ca="1">IF(H25="","",RTD("cqg.rtd",,"ContractData",H25,"LongDescription",,"T"))</f>
        <v>Crude Light 5 Year Mid-Curve, Jun 21 4500 Call</v>
      </c>
      <c r="J25" s="4">
        <f ca="1">IF(H25="","",RTD("cqg.rtd",,"ContractData",H25,"OptionDaysToExp",,"T"))</f>
        <v>151</v>
      </c>
      <c r="K25" s="5">
        <f ca="1">IF(H25="","",RTD("cqg.rtd",,"ContractData",H25,"ExpirationDate",,"T"))</f>
        <v>44333</v>
      </c>
      <c r="L25" s="8" t="str">
        <f ca="1">IF(H25="","",RTD("cqg.rtd", ,"ContractData",H25, "TOI",, "T"))</f>
        <v/>
      </c>
    </row>
    <row r="26" spans="8:12" ht="20.100000000000001" customHeight="1" x14ac:dyDescent="0.3">
      <c r="H26" s="3" t="str">
        <f ca="1">IF(Data!G26=0,"",Data!G26)</f>
        <v>C.US.LMO4</v>
      </c>
      <c r="I26" s="3" t="str">
        <f ca="1">IF(H26="","",RTD("cqg.rtd",,"ContractData",H26,"LongDescription",,"T"))</f>
        <v>Crude Light 4 Year Mid-Curve, Jun 21 4500 Call</v>
      </c>
      <c r="J26" s="4">
        <f ca="1">IF(H26="","",RTD("cqg.rtd",,"ContractData",H26,"OptionDaysToExp",,"T"))</f>
        <v>151</v>
      </c>
      <c r="K26" s="5">
        <f ca="1">IF(H26="","",RTD("cqg.rtd",,"ContractData",H26,"ExpirationDate",,"T"))</f>
        <v>44333</v>
      </c>
      <c r="L26" s="8" t="str">
        <f ca="1">IF(H26="","",RTD("cqg.rtd", ,"ContractData",H26, "TOI",, "T"))</f>
        <v/>
      </c>
    </row>
    <row r="27" spans="8:12" ht="20.100000000000001" customHeight="1" x14ac:dyDescent="0.3">
      <c r="H27" s="6" t="str">
        <f ca="1">IF(Data!G27=0,"",Data!G27)</f>
        <v>C.US.LMO3</v>
      </c>
      <c r="I27" s="6" t="str">
        <f ca="1">IF(H27="","",RTD("cqg.rtd",,"ContractData",H27,"LongDescription",,"T"))</f>
        <v>Crude Light 3 Year Mid-Curve, Jun 21 4600 Call</v>
      </c>
      <c r="J27" s="4">
        <f ca="1">IF(H27="","",RTD("cqg.rtd",,"ContractData",H27,"OptionDaysToExp",,"T"))</f>
        <v>151</v>
      </c>
      <c r="K27" s="5">
        <f ca="1">IF(H27="","",RTD("cqg.rtd",,"ContractData",H27,"ExpirationDate",,"T"))</f>
        <v>44333</v>
      </c>
      <c r="L27" s="8" t="str">
        <f ca="1">IF(H27="","",RTD("cqg.rtd", ,"ContractData",H27, "TOI",, "T"))</f>
        <v/>
      </c>
    </row>
    <row r="28" spans="8:12" ht="20.100000000000001" customHeight="1" x14ac:dyDescent="0.3">
      <c r="H28" s="3" t="str">
        <f ca="1">IF(Data!G28=0,"",Data!G28)</f>
        <v>C.US.LMO2</v>
      </c>
      <c r="I28" s="3" t="str">
        <f ca="1">IF(H28="","",RTD("cqg.rtd",,"ContractData",H28,"LongDescription",,"T"))</f>
        <v>Crude Light 2 Year Mid-Curve, Jun 21 4600 Call</v>
      </c>
      <c r="J28" s="4">
        <f ca="1">IF(H28="","",RTD("cqg.rtd",,"ContractData",H28,"OptionDaysToExp",,"T"))</f>
        <v>151</v>
      </c>
      <c r="K28" s="5">
        <f ca="1">IF(H28="","",RTD("cqg.rtd",,"ContractData",H28,"ExpirationDate",,"T"))</f>
        <v>44333</v>
      </c>
      <c r="L28" s="8" t="str">
        <f ca="1">IF(H28="","",RTD("cqg.rtd", ,"ContractData",H28, "TOI",, "T"))</f>
        <v/>
      </c>
    </row>
    <row r="29" spans="8:12" ht="20.100000000000001" customHeight="1" x14ac:dyDescent="0.3">
      <c r="H29" s="6" t="str">
        <f ca="1">IF(Data!G29=0,"",Data!G29)</f>
        <v>C.US.LMO1</v>
      </c>
      <c r="I29" s="6" t="str">
        <f ca="1">IF(H29="","",RTD("cqg.rtd",,"ContractData",H29,"LongDescription",,"T"))</f>
        <v>Crude Light 1 Year Mid-Curve, Jun 21 4700 Call</v>
      </c>
      <c r="J29" s="4">
        <f ca="1">IF(H29="","",RTD("cqg.rtd",,"ContractData",H29,"OptionDaysToExp",,"T"))</f>
        <v>151</v>
      </c>
      <c r="K29" s="5">
        <f ca="1">IF(H29="","",RTD("cqg.rtd",,"ContractData",H29,"ExpirationDate",,"T"))</f>
        <v>44333</v>
      </c>
      <c r="L29" s="8" t="str">
        <f ca="1">IF(H29="","",RTD("cqg.rtd", ,"ContractData",H29, "TOI",, "T"))</f>
        <v/>
      </c>
    </row>
    <row r="30" spans="8:12" ht="20.100000000000001" customHeight="1" x14ac:dyDescent="0.3">
      <c r="H30" s="3" t="str">
        <f ca="1">IF(Data!G30=0,"",Data!G30)</f>
        <v/>
      </c>
      <c r="I30" s="3" t="str">
        <f ca="1">IF(H30="","",RTD("cqg.rtd",,"ContractData",H30,"LongDescription",,"T"))</f>
        <v/>
      </c>
      <c r="J30" s="4" t="str">
        <f ca="1">IF(H30="","",RTD("cqg.rtd",,"ContractData",H30,"OptionDaysToExp",,"T"))</f>
        <v/>
      </c>
      <c r="K30" s="5" t="str">
        <f ca="1">IF(H30="","",RTD("cqg.rtd",,"ContractData",H30,"ExpirationDate",,"T"))</f>
        <v/>
      </c>
      <c r="L30" s="8" t="str">
        <f ca="1">IF(H30="","",RTD("cqg.rtd", ,"ContractData",H30, "TOI",, "T"))</f>
        <v/>
      </c>
    </row>
    <row r="31" spans="8:12" ht="20.100000000000001" customHeight="1" x14ac:dyDescent="0.3">
      <c r="H31" s="6" t="str">
        <f ca="1">IF(Data!G31=0,"",Data!G31)</f>
        <v/>
      </c>
      <c r="I31" s="6" t="str">
        <f ca="1">IF(H31="","",RTD("cqg.rtd",,"ContractData",H31,"LongDescription",,"T"))</f>
        <v/>
      </c>
      <c r="J31" s="4" t="str">
        <f ca="1">IF(H31="","",RTD("cqg.rtd",,"ContractData",H31,"OptionDaysToExp",,"T"))</f>
        <v/>
      </c>
      <c r="K31" s="5" t="str">
        <f ca="1">IF(H31="","",RTD("cqg.rtd",,"ContractData",H31,"ExpirationDate",,"T"))</f>
        <v/>
      </c>
      <c r="L31" s="8" t="str">
        <f ca="1">IF(H31="","",RTD("cqg.rtd", ,"ContractData",H31, "TOI",, "T"))</f>
        <v/>
      </c>
    </row>
    <row r="32" spans="8:12" ht="20.100000000000001" customHeight="1" x14ac:dyDescent="0.3">
      <c r="H32" s="3" t="str">
        <f ca="1">IF(Data!G32=0,"",Data!G32)</f>
        <v/>
      </c>
      <c r="I32" s="3" t="str">
        <f ca="1">IF(H32="","",RTD("cqg.rtd",,"ContractData",H32,"LongDescription",,"T"))</f>
        <v/>
      </c>
      <c r="J32" s="4" t="str">
        <f ca="1">IF(H32="","",RTD("cqg.rtd",,"ContractData",H32,"OptionDaysToExp",,"T"))</f>
        <v/>
      </c>
      <c r="K32" s="5" t="str">
        <f ca="1">IF(H32="","",RTD("cqg.rtd",,"ContractData",H32,"ExpirationDate",,"T"))</f>
        <v/>
      </c>
      <c r="L32" s="8" t="str">
        <f ca="1">IF(H32="","",RTD("cqg.rtd", ,"ContractData",H32, "TOI",, "T"))</f>
        <v/>
      </c>
    </row>
    <row r="33" spans="8:12" ht="20.100000000000001" customHeight="1" x14ac:dyDescent="0.3">
      <c r="H33" s="6" t="str">
        <f ca="1">IF(Data!G33=0,"",Data!G33)</f>
        <v/>
      </c>
      <c r="I33" s="6" t="str">
        <f ca="1">IF(H33="","",RTD("cqg.rtd",,"ContractData",H33,"LongDescription",,"T"))</f>
        <v/>
      </c>
      <c r="J33" s="4" t="str">
        <f ca="1">IF(H33="","",RTD("cqg.rtd",,"ContractData",H33,"OptionDaysToExp",,"T"))</f>
        <v/>
      </c>
      <c r="K33" s="5" t="str">
        <f ca="1">IF(H33="","",RTD("cqg.rtd",,"ContractData",H33,"ExpirationDate",,"T"))</f>
        <v/>
      </c>
      <c r="L33" s="8" t="str">
        <f ca="1">IF(H33="","",RTD("cqg.rtd", ,"ContractData",H33, "TOI",, "T"))</f>
        <v/>
      </c>
    </row>
    <row r="34" spans="8:12" ht="20.100000000000001" customHeight="1" x14ac:dyDescent="0.3">
      <c r="H34" s="3" t="str">
        <f ca="1">IF(Data!G34=0,"",Data!G34)</f>
        <v/>
      </c>
      <c r="I34" s="3" t="str">
        <f ca="1">IF(H34="","",RTD("cqg.rtd",,"ContractData",H34,"LongDescription",,"T"))</f>
        <v/>
      </c>
      <c r="J34" s="4" t="str">
        <f ca="1">IF(H34="","",RTD("cqg.rtd",,"ContractData",H34,"OptionDaysToExp",,"T"))</f>
        <v/>
      </c>
      <c r="K34" s="5" t="str">
        <f ca="1">IF(H34="","",RTD("cqg.rtd",,"ContractData",H34,"ExpirationDate",,"T"))</f>
        <v/>
      </c>
      <c r="L34" s="8" t="str">
        <f ca="1">IF(H34="","",RTD("cqg.rtd", ,"ContractData",H34, "TOI",, "T"))</f>
        <v/>
      </c>
    </row>
    <row r="35" spans="8:12" ht="20.100000000000001" customHeight="1" x14ac:dyDescent="0.3">
      <c r="H35" s="6" t="str">
        <f ca="1">IF(Data!G35=0,"",Data!G35)</f>
        <v/>
      </c>
      <c r="I35" s="6" t="str">
        <f ca="1">IF(H35="","",RTD("cqg.rtd",,"ContractData",H35,"LongDescription",,"T"))</f>
        <v/>
      </c>
      <c r="J35" s="4" t="str">
        <f ca="1">IF(H35="","",RTD("cqg.rtd",,"ContractData",H35,"OptionDaysToExp",,"T"))</f>
        <v/>
      </c>
      <c r="K35" s="5" t="str">
        <f ca="1">IF(H35="","",RTD("cqg.rtd",,"ContractData",H35,"ExpirationDate",,"T"))</f>
        <v/>
      </c>
      <c r="L35" s="8" t="str">
        <f ca="1">IF(H35="","",RTD("cqg.rtd", ,"ContractData",H35, "TOI",, "T"))</f>
        <v/>
      </c>
    </row>
    <row r="36" spans="8:12" ht="20.100000000000001" customHeight="1" x14ac:dyDescent="0.3">
      <c r="H36" s="3" t="str">
        <f ca="1">IF(Data!G36=0,"",Data!G36)</f>
        <v/>
      </c>
      <c r="I36" s="3" t="str">
        <f ca="1">IF(H36="","",RTD("cqg.rtd",,"ContractData",H36,"LongDescription",,"T"))</f>
        <v/>
      </c>
      <c r="J36" s="4" t="str">
        <f ca="1">IF(H36="","",RTD("cqg.rtd",,"ContractData",H36,"OptionDaysToExp",,"T"))</f>
        <v/>
      </c>
      <c r="K36" s="5" t="str">
        <f ca="1">IF(H36="","",RTD("cqg.rtd",,"ContractData",H36,"ExpirationDate",,"T"))</f>
        <v/>
      </c>
      <c r="L36" s="8" t="str">
        <f ca="1">IF(H36="","",RTD("cqg.rtd", ,"ContractData",H36, "TOI",, "T"))</f>
        <v/>
      </c>
    </row>
    <row r="37" spans="8:12" ht="20.100000000000001" customHeight="1" x14ac:dyDescent="0.3">
      <c r="H37" s="6" t="str">
        <f ca="1">IF(Data!G37=0,"",Data!G37)</f>
        <v/>
      </c>
      <c r="I37" s="6" t="str">
        <f ca="1">IF(H37="","",RTD("cqg.rtd",,"ContractData",H37,"LongDescription",,"T"))</f>
        <v/>
      </c>
      <c r="J37" s="4" t="str">
        <f ca="1">IF(H37="","",RTD("cqg.rtd",,"ContractData",H37,"OptionDaysToExp",,"T"))</f>
        <v/>
      </c>
      <c r="K37" s="5" t="str">
        <f ca="1">IF(H37="","",RTD("cqg.rtd",,"ContractData",H37,"ExpirationDate",,"T"))</f>
        <v/>
      </c>
      <c r="L37" s="8" t="str">
        <f ca="1">IF(H37="","",RTD("cqg.rtd", ,"ContractData",H37, "TOI",, "T"))</f>
        <v/>
      </c>
    </row>
    <row r="38" spans="8:12" ht="20.100000000000001" customHeight="1" x14ac:dyDescent="0.3">
      <c r="H38" s="3" t="str">
        <f ca="1">IF(Data!G38=0,"",Data!G38)</f>
        <v/>
      </c>
      <c r="I38" s="3" t="str">
        <f ca="1">IF(H38="","",RTD("cqg.rtd",,"ContractData",H38,"LongDescription",,"T"))</f>
        <v/>
      </c>
      <c r="J38" s="4" t="str">
        <f ca="1">IF(H38="","",RTD("cqg.rtd",,"ContractData",H38,"OptionDaysToExp",,"T"))</f>
        <v/>
      </c>
      <c r="K38" s="5" t="str">
        <f ca="1">IF(H38="","",RTD("cqg.rtd",,"ContractData",H38,"ExpirationDate",,"T"))</f>
        <v/>
      </c>
      <c r="L38" s="8" t="str">
        <f ca="1">IF(H38="","",RTD("cqg.rtd", ,"ContractData",H38, "TOI",, "T"))</f>
        <v/>
      </c>
    </row>
    <row r="39" spans="8:12" ht="20.100000000000001" customHeight="1" x14ac:dyDescent="0.3">
      <c r="H39" s="6" t="str">
        <f ca="1">IF(Data!G39=0,"",Data!G39)</f>
        <v/>
      </c>
      <c r="I39" s="6" t="str">
        <f ca="1">IF(H39="","",RTD("cqg.rtd",,"ContractData",H39,"LongDescription",,"T"))</f>
        <v/>
      </c>
      <c r="J39" s="4" t="str">
        <f ca="1">IF(H39="","",RTD("cqg.rtd",,"ContractData",H39,"OptionDaysToExp",,"T"))</f>
        <v/>
      </c>
      <c r="K39" s="5" t="str">
        <f ca="1">IF(H39="","",RTD("cqg.rtd",,"ContractData",H39,"ExpirationDate",,"T"))</f>
        <v/>
      </c>
      <c r="L39" s="8" t="str">
        <f ca="1">IF(H39="","",RTD("cqg.rtd", ,"ContractData",H39, "TOI",, "T"))</f>
        <v/>
      </c>
    </row>
    <row r="40" spans="8:12" ht="20.100000000000001" customHeight="1" x14ac:dyDescent="0.3">
      <c r="H40" s="3" t="str">
        <f ca="1">IF(Data!G40=0,"",Data!G40)</f>
        <v/>
      </c>
      <c r="I40" s="3" t="str">
        <f ca="1">IF(H40="","",RTD("cqg.rtd",,"ContractData",H40,"LongDescription",,"T"))</f>
        <v/>
      </c>
      <c r="J40" s="4" t="str">
        <f ca="1">IF(H40="","",RTD("cqg.rtd",,"ContractData",H40,"OptionDaysToExp",,"T"))</f>
        <v/>
      </c>
      <c r="K40" s="5" t="str">
        <f ca="1">IF(H40="","",RTD("cqg.rtd",,"ContractData",H40,"ExpirationDate",,"T"))</f>
        <v/>
      </c>
      <c r="L40" s="8" t="str">
        <f ca="1">IF(H40="","",RTD("cqg.rtd", ,"ContractData",H40, "TOI",, "T"))</f>
        <v/>
      </c>
    </row>
    <row r="41" spans="8:12" ht="20.100000000000001" customHeight="1" x14ac:dyDescent="0.3">
      <c r="H41" s="6" t="str">
        <f ca="1">IF(Data!G41=0,"",Data!G41)</f>
        <v/>
      </c>
      <c r="I41" s="6" t="str">
        <f ca="1">IF(H41="","",RTD("cqg.rtd",,"ContractData",H41,"LongDescription",,"T"))</f>
        <v/>
      </c>
      <c r="J41" s="4" t="str">
        <f ca="1">IF(H41="","",RTD("cqg.rtd",,"ContractData",H41,"OptionDaysToExp",,"T"))</f>
        <v/>
      </c>
      <c r="K41" s="5" t="str">
        <f ca="1">IF(H41="","",RTD("cqg.rtd",,"ContractData",H41,"ExpirationDate",,"T"))</f>
        <v/>
      </c>
      <c r="L41" s="8" t="str">
        <f ca="1">IF(H41="","",RTD("cqg.rtd", ,"ContractData",H41, "TOI",, "T"))</f>
        <v/>
      </c>
    </row>
    <row r="42" spans="8:12" ht="20.100000000000001" customHeight="1" x14ac:dyDescent="0.3">
      <c r="H42" s="3" t="str">
        <f ca="1">IF(Data!G42=0,"",Data!G42)</f>
        <v/>
      </c>
      <c r="I42" s="3" t="str">
        <f ca="1">IF(H42="","",RTD("cqg.rtd",,"ContractData",H42,"LongDescription",,"T"))</f>
        <v/>
      </c>
      <c r="J42" s="4" t="str">
        <f ca="1">IF(H42="","",RTD("cqg.rtd",,"ContractData",H42,"OptionDaysToExp",,"T"))</f>
        <v/>
      </c>
      <c r="K42" s="5" t="str">
        <f ca="1">IF(H42="","",RTD("cqg.rtd",,"ContractData",H42,"ExpirationDate",,"T"))</f>
        <v/>
      </c>
      <c r="L42" s="8" t="str">
        <f ca="1">IF(H42="","",RTD("cqg.rtd", ,"ContractData",H42, "TOI",, "T"))</f>
        <v/>
      </c>
    </row>
    <row r="43" spans="8:12" ht="20.100000000000001" customHeight="1" x14ac:dyDescent="0.3">
      <c r="H43" s="6" t="str">
        <f ca="1">IF(Data!G43=0,"",Data!G43)</f>
        <v/>
      </c>
      <c r="I43" s="6" t="str">
        <f ca="1">IF(H43="","",RTD("cqg.rtd",,"ContractData",H43,"LongDescription",,"T"))</f>
        <v/>
      </c>
      <c r="J43" s="4" t="str">
        <f ca="1">IF(H43="","",RTD("cqg.rtd",,"ContractData",H43,"OptionDaysToExp",,"T"))</f>
        <v/>
      </c>
      <c r="K43" s="5" t="str">
        <f ca="1">IF(H43="","",RTD("cqg.rtd",,"ContractData",H43,"ExpirationDate",,"T"))</f>
        <v/>
      </c>
      <c r="L43" s="8" t="str">
        <f ca="1">IF(H43="","",RTD("cqg.rtd", ,"ContractData",H43, "TOI",, "T"))</f>
        <v/>
      </c>
    </row>
    <row r="44" spans="8:12" ht="20.100000000000001" customHeight="1" x14ac:dyDescent="0.3">
      <c r="H44" s="3" t="str">
        <f ca="1">IF(Data!G44=0,"",Data!G44)</f>
        <v/>
      </c>
      <c r="I44" s="3" t="str">
        <f ca="1">IF(H44="","",RTD("cqg.rtd",,"ContractData",H44,"LongDescription",,"T"))</f>
        <v/>
      </c>
      <c r="J44" s="4" t="str">
        <f ca="1">IF(H44="","",RTD("cqg.rtd",,"ContractData",H44,"OptionDaysToExp",,"T"))</f>
        <v/>
      </c>
      <c r="K44" s="5" t="str">
        <f ca="1">IF(H44="","",RTD("cqg.rtd",,"ContractData",H44,"ExpirationDate",,"T"))</f>
        <v/>
      </c>
      <c r="L44" s="8" t="str">
        <f ca="1">IF(H44="","",RTD("cqg.rtd", ,"ContractData",H44, "TOI",, "T"))</f>
        <v/>
      </c>
    </row>
    <row r="45" spans="8:12" ht="20.100000000000001" customHeight="1" x14ac:dyDescent="0.3">
      <c r="H45" s="6" t="str">
        <f ca="1">IF(Data!G45=0,"",Data!G45)</f>
        <v/>
      </c>
      <c r="I45" s="6" t="str">
        <f ca="1">IF(H45="","",RTD("cqg.rtd",,"ContractData",H45,"LongDescription",,"T"))</f>
        <v/>
      </c>
      <c r="J45" s="4" t="str">
        <f ca="1">IF(H45="","",RTD("cqg.rtd",,"ContractData",H45,"OptionDaysToExp",,"T"))</f>
        <v/>
      </c>
      <c r="K45" s="5" t="str">
        <f ca="1">IF(H45="","",RTD("cqg.rtd",,"ContractData",H45,"ExpirationDate",,"T"))</f>
        <v/>
      </c>
      <c r="L45" s="8" t="str">
        <f ca="1">IF(H45="","",RTD("cqg.rtd", ,"ContractData",H45, "TOI",, "T"))</f>
        <v/>
      </c>
    </row>
    <row r="46" spans="8:12" ht="20.100000000000001" customHeight="1" x14ac:dyDescent="0.3">
      <c r="H46" s="3" t="str">
        <f ca="1">IF(Data!G46=0,"",Data!G46)</f>
        <v/>
      </c>
      <c r="I46" s="3" t="str">
        <f ca="1">IF(H46="","",RTD("cqg.rtd",,"ContractData",H46,"LongDescription",,"T"))</f>
        <v/>
      </c>
      <c r="J46" s="4" t="str">
        <f ca="1">IF(H46="","",RTD("cqg.rtd",,"ContractData",H46,"OptionDaysToExp",,"T"))</f>
        <v/>
      </c>
      <c r="K46" s="5" t="str">
        <f ca="1">IF(H46="","",RTD("cqg.rtd",,"ContractData",H46,"ExpirationDate",,"T"))</f>
        <v/>
      </c>
      <c r="L46" s="8" t="str">
        <f ca="1">IF(H46="","",RTD("cqg.rtd", ,"ContractData",H46, "TOI",, "T"))</f>
        <v/>
      </c>
    </row>
    <row r="47" spans="8:12" ht="20.100000000000001" customHeight="1" x14ac:dyDescent="0.3">
      <c r="H47" s="6" t="str">
        <f ca="1">IF(Data!G47=0,"",Data!G47)</f>
        <v/>
      </c>
      <c r="I47" s="6" t="str">
        <f ca="1">IF(H47="","",RTD("cqg.rtd",,"ContractData",H47,"LongDescription",,"T"))</f>
        <v/>
      </c>
      <c r="J47" s="4" t="str">
        <f ca="1">IF(H47="","",RTD("cqg.rtd",,"ContractData",H47,"OptionDaysToExp",,"T"))</f>
        <v/>
      </c>
      <c r="K47" s="5" t="str">
        <f ca="1">IF(H47="","",RTD("cqg.rtd",,"ContractData",H47,"ExpirationDate",,"T"))</f>
        <v/>
      </c>
      <c r="L47" s="8" t="str">
        <f ca="1">IF(H47="","",RTD("cqg.rtd", ,"ContractData",H47, "TOI",, "T"))</f>
        <v/>
      </c>
    </row>
    <row r="48" spans="8:12" ht="17.25" x14ac:dyDescent="0.3">
      <c r="H48" s="3" t="str">
        <f ca="1">IF(Data!G48=0,"",Data!G48)</f>
        <v/>
      </c>
      <c r="I48" s="3" t="str">
        <f ca="1">IF(H48="","",RTD("cqg.rtd",,"ContractData",H48,"LongDescription",,"T"))</f>
        <v/>
      </c>
      <c r="J48" s="4" t="str">
        <f ca="1">IF(H48="","",RTD("cqg.rtd",,"ContractData",H48,"OptionDaysToExp",,"T"))</f>
        <v/>
      </c>
      <c r="K48" s="5" t="str">
        <f ca="1">IF(H48="","",RTD("cqg.rtd",,"ContractData",H48,"ExpirationDate",,"T"))</f>
        <v/>
      </c>
      <c r="L48" s="8" t="str">
        <f ca="1">IF(H48="","",RTD("cqg.rtd", ,"ContractData",H48, "TOI",, "T"))</f>
        <v/>
      </c>
    </row>
    <row r="49" spans="8:12" ht="17.25" x14ac:dyDescent="0.3">
      <c r="H49" s="6" t="str">
        <f ca="1">IF(Data!G49=0,"",Data!G49)</f>
        <v/>
      </c>
      <c r="I49" s="6" t="str">
        <f ca="1">IF(H49="","",RTD("cqg.rtd",,"ContractData",H49,"LongDescription",,"T"))</f>
        <v/>
      </c>
      <c r="J49" s="4" t="str">
        <f ca="1">IF(H49="","",RTD("cqg.rtd",,"ContractData",H49,"OptionDaysToExp",,"T"))</f>
        <v/>
      </c>
      <c r="K49" s="5" t="str">
        <f ca="1">IF(H49="","",RTD("cqg.rtd",,"ContractData",H49,"ExpirationDate",,"T"))</f>
        <v/>
      </c>
      <c r="L49" s="8" t="str">
        <f ca="1">IF(H49="","",RTD("cqg.rtd", ,"ContractData",H49, "TOI",, "T"))</f>
        <v/>
      </c>
    </row>
    <row r="50" spans="8:12" ht="17.25" x14ac:dyDescent="0.3">
      <c r="H50" s="3" t="str">
        <f ca="1">IF(Data!G50=0,"",Data!G50)</f>
        <v/>
      </c>
      <c r="I50" s="3" t="str">
        <f ca="1">IF(H50="","",RTD("cqg.rtd",,"ContractData",H50,"LongDescription",,"T"))</f>
        <v/>
      </c>
      <c r="J50" s="4" t="str">
        <f ca="1">IF(H50="","",RTD("cqg.rtd",,"ContractData",H50,"OptionDaysToExp",,"T"))</f>
        <v/>
      </c>
      <c r="K50" s="5" t="str">
        <f ca="1">IF(H50="","",RTD("cqg.rtd",,"ContractData",H50,"ExpirationDate",,"T"))</f>
        <v/>
      </c>
      <c r="L50" s="8" t="str">
        <f ca="1">IF(H50="","",RTD("cqg.rtd", ,"ContractData",H50, "TOI",, "T"))</f>
        <v/>
      </c>
    </row>
    <row r="51" spans="8:12" ht="17.25" x14ac:dyDescent="0.3">
      <c r="H51" s="6" t="str">
        <f ca="1">IF(Data!G51=0,"",Data!G51)</f>
        <v/>
      </c>
      <c r="I51" s="6" t="str">
        <f ca="1">IF(H51="","",RTD("cqg.rtd",,"ContractData",H51,"LongDescription",,"T"))</f>
        <v/>
      </c>
      <c r="J51" s="4" t="str">
        <f ca="1">IF(H51="","",RTD("cqg.rtd",,"ContractData",H51,"OptionDaysToExp",,"T"))</f>
        <v/>
      </c>
      <c r="K51" s="5" t="str">
        <f ca="1">IF(H51="","",RTD("cqg.rtd",,"ContractData",H51,"ExpirationDate",,"T"))</f>
        <v/>
      </c>
      <c r="L51" s="8" t="str">
        <f ca="1">IF(H51="","",RTD("cqg.rtd", ,"ContractData",H51, "TOI",, "T"))</f>
        <v/>
      </c>
    </row>
    <row r="52" spans="8:12" ht="17.25" x14ac:dyDescent="0.3">
      <c r="H52" s="3" t="str">
        <f ca="1">IF(Data!G52=0,"",Data!G52)</f>
        <v/>
      </c>
      <c r="I52" s="3" t="str">
        <f ca="1">IF(H52="","",RTD("cqg.rtd",,"ContractData",H52,"LongDescription",,"T"))</f>
        <v/>
      </c>
      <c r="J52" s="4" t="str">
        <f ca="1">IF(H52="","",RTD("cqg.rtd",,"ContractData",H52,"OptionDaysToExp",,"T"))</f>
        <v/>
      </c>
      <c r="K52" s="5" t="str">
        <f ca="1">IF(H52="","",RTD("cqg.rtd",,"ContractData",H52,"ExpirationDate",,"T"))</f>
        <v/>
      </c>
      <c r="L52" s="8" t="str">
        <f ca="1">IF(H52="","",RTD("cqg.rtd", ,"ContractData",H52, "TOI",, "T"))</f>
        <v/>
      </c>
    </row>
    <row r="53" spans="8:12" ht="17.25" x14ac:dyDescent="0.3">
      <c r="H53" s="6" t="str">
        <f ca="1">IF(Data!G53=0,"",Data!G53)</f>
        <v/>
      </c>
      <c r="I53" s="6" t="str">
        <f ca="1">IF(H53="","",RTD("cqg.rtd",,"ContractData",H53,"LongDescription",,"T"))</f>
        <v/>
      </c>
      <c r="J53" s="4" t="str">
        <f ca="1">IF(H53="","",RTD("cqg.rtd",,"ContractData",H53,"OptionDaysToExp",,"T"))</f>
        <v/>
      </c>
      <c r="K53" s="5" t="str">
        <f ca="1">IF(H53="","",RTD("cqg.rtd",,"ContractData",H53,"ExpirationDate",,"T"))</f>
        <v/>
      </c>
      <c r="L53" s="8" t="str">
        <f ca="1">IF(H53="","",RTD("cqg.rtd", ,"ContractData",H53, "TOI",, "T"))</f>
        <v/>
      </c>
    </row>
    <row r="54" spans="8:12" ht="17.25" x14ac:dyDescent="0.3">
      <c r="H54" s="3" t="str">
        <f ca="1">IF(Data!G54=0,"",Data!G54)</f>
        <v/>
      </c>
      <c r="I54" s="3" t="str">
        <f ca="1">IF(H54="","",RTD("cqg.rtd",,"ContractData",H54,"LongDescription",,"T"))</f>
        <v/>
      </c>
      <c r="J54" s="4" t="str">
        <f ca="1">IF(H54="","",RTD("cqg.rtd",,"ContractData",H54,"OptionDaysToExp",,"T"))</f>
        <v/>
      </c>
      <c r="K54" s="5" t="str">
        <f ca="1">IF(H54="","",RTD("cqg.rtd",,"ContractData",H54,"ExpirationDate",,"T"))</f>
        <v/>
      </c>
      <c r="L54" s="8" t="str">
        <f ca="1">IF(H54="","",RTD("cqg.rtd", ,"ContractData",H54, "TOI",, "T"))</f>
        <v/>
      </c>
    </row>
    <row r="55" spans="8:12" ht="17.25" x14ac:dyDescent="0.3">
      <c r="H55" s="6" t="str">
        <f ca="1">IF(Data!G55=0,"",Data!G55)</f>
        <v/>
      </c>
      <c r="I55" s="6" t="str">
        <f ca="1">IF(H55="","",RTD("cqg.rtd",,"ContractData",H55,"LongDescription",,"T"))</f>
        <v/>
      </c>
      <c r="J55" s="4" t="str">
        <f ca="1">IF(H55="","",RTD("cqg.rtd",,"ContractData",H55,"OptionDaysToExp",,"T"))</f>
        <v/>
      </c>
      <c r="K55" s="5" t="str">
        <f ca="1">IF(H55="","",RTD("cqg.rtd",,"ContractData",H55,"ExpirationDate",,"T"))</f>
        <v/>
      </c>
      <c r="L55" s="8" t="str">
        <f ca="1">IF(H55="","",RTD("cqg.rtd", ,"ContractData",H55, "TOI",, "T"))</f>
        <v/>
      </c>
    </row>
    <row r="56" spans="8:12" ht="17.25" x14ac:dyDescent="0.3">
      <c r="H56" s="3" t="str">
        <f ca="1">IF(Data!G56=0,"",Data!G56)</f>
        <v/>
      </c>
      <c r="I56" s="3" t="str">
        <f ca="1">IF(H56="","",RTD("cqg.rtd",,"ContractData",H56,"LongDescription",,"T"))</f>
        <v/>
      </c>
      <c r="J56" s="4" t="str">
        <f ca="1">IF(H56="","",RTD("cqg.rtd",,"ContractData",H56,"OptionDaysToExp",,"T"))</f>
        <v/>
      </c>
      <c r="K56" s="5" t="str">
        <f ca="1">IF(H56="","",RTD("cqg.rtd",,"ContractData",H56,"ExpirationDate",,"T"))</f>
        <v/>
      </c>
      <c r="L56" s="8" t="str">
        <f ca="1">IF(H56="","",RTD("cqg.rtd", ,"ContractData",H56, "TOI",, "T"))</f>
        <v/>
      </c>
    </row>
    <row r="57" spans="8:12" ht="17.25" x14ac:dyDescent="0.3">
      <c r="H57" s="6" t="str">
        <f ca="1">IF(Data!G57=0,"",Data!G57)</f>
        <v/>
      </c>
      <c r="I57" s="6" t="str">
        <f ca="1">IF(H57="","",RTD("cqg.rtd",,"ContractData",H57,"LongDescription",,"T"))</f>
        <v/>
      </c>
      <c r="J57" s="4" t="str">
        <f ca="1">IF(H57="","",RTD("cqg.rtd",,"ContractData",H57,"OptionDaysToExp",,"T"))</f>
        <v/>
      </c>
      <c r="K57" s="5" t="str">
        <f ca="1">IF(H57="","",RTD("cqg.rtd",,"ContractData",H57,"ExpirationDate",,"T"))</f>
        <v/>
      </c>
      <c r="L57" s="8" t="str">
        <f ca="1">IF(H57="","",RTD("cqg.rtd", ,"ContractData",H57, "TOI",, "T"))</f>
        <v/>
      </c>
    </row>
    <row r="58" spans="8:12" ht="17.25" x14ac:dyDescent="0.3">
      <c r="H58" s="3" t="str">
        <f ca="1">IF(Data!G58=0,"",Data!G58)</f>
        <v/>
      </c>
      <c r="I58" s="3" t="str">
        <f ca="1">IF(H58="","",RTD("cqg.rtd",,"ContractData",H58,"LongDescription",,"T"))</f>
        <v/>
      </c>
      <c r="J58" s="4" t="str">
        <f ca="1">IF(H58="","",RTD("cqg.rtd",,"ContractData",H58,"OptionDaysToExp",,"T"))</f>
        <v/>
      </c>
      <c r="K58" s="5" t="str">
        <f ca="1">IF(H58="","",RTD("cqg.rtd",,"ContractData",H58,"ExpirationDate",,"T"))</f>
        <v/>
      </c>
      <c r="L58" s="8" t="str">
        <f ca="1">IF(H58="","",RTD("cqg.rtd", ,"ContractData",H58, "TOI",, "T"))</f>
        <v/>
      </c>
    </row>
    <row r="59" spans="8:12" ht="17.25" x14ac:dyDescent="0.3">
      <c r="H59" s="6" t="str">
        <f ca="1">IF(Data!G59=0,"",Data!G59)</f>
        <v/>
      </c>
      <c r="I59" s="6" t="str">
        <f ca="1">IF(H59="","",RTD("cqg.rtd",,"ContractData",H59,"LongDescription",,"T"))</f>
        <v/>
      </c>
      <c r="J59" s="4" t="str">
        <f ca="1">IF(H59="","",RTD("cqg.rtd",,"ContractData",H59,"OptionDaysToExp",,"T"))</f>
        <v/>
      </c>
      <c r="K59" s="5" t="str">
        <f ca="1">IF(H59="","",RTD("cqg.rtd",,"ContractData",H59,"ExpirationDate",,"T"))</f>
        <v/>
      </c>
      <c r="L59" s="8" t="str">
        <f ca="1">IF(H59="","",RTD("cqg.rtd", ,"ContractData",H59, "TOI",, "T"))</f>
        <v/>
      </c>
    </row>
    <row r="60" spans="8:12" ht="17.25" x14ac:dyDescent="0.3">
      <c r="H60" s="3" t="str">
        <f ca="1">IF(Data!G60=0,"",Data!G60)</f>
        <v/>
      </c>
      <c r="I60" s="3" t="str">
        <f ca="1">IF(H60="","",RTD("cqg.rtd",,"ContractData",H60,"LongDescription",,"T"))</f>
        <v/>
      </c>
      <c r="J60" s="4" t="str">
        <f ca="1">IF(H60="","",RTD("cqg.rtd",,"ContractData",H60,"OptionDaysToExp",,"T"))</f>
        <v/>
      </c>
      <c r="K60" s="5" t="str">
        <f ca="1">IF(H60="","",RTD("cqg.rtd",,"ContractData",H60,"ExpirationDate",,"T"))</f>
        <v/>
      </c>
      <c r="L60" s="8" t="str">
        <f ca="1">IF(H60="","",RTD("cqg.rtd", ,"ContractData",H60, "TOI",, "T"))</f>
        <v/>
      </c>
    </row>
    <row r="61" spans="8:12" ht="17.25" x14ac:dyDescent="0.3">
      <c r="H61" s="6" t="str">
        <f ca="1">IF(Data!G61=0,"",Data!G61)</f>
        <v/>
      </c>
      <c r="I61" s="6" t="str">
        <f ca="1">IF(H61="","",RTD("cqg.rtd",,"ContractData",H61,"LongDescription",,"T"))</f>
        <v/>
      </c>
      <c r="J61" s="4" t="str">
        <f ca="1">IF(H61="","",RTD("cqg.rtd",,"ContractData",H61,"OptionDaysToExp",,"T"))</f>
        <v/>
      </c>
      <c r="K61" s="5" t="str">
        <f ca="1">IF(H61="","",RTD("cqg.rtd",,"ContractData",H61,"ExpirationDate",,"T"))</f>
        <v/>
      </c>
      <c r="L61" s="8" t="str">
        <f ca="1">IF(H61="","",RTD("cqg.rtd", ,"ContractData",H61, "TOI",, "T"))</f>
        <v/>
      </c>
    </row>
    <row r="62" spans="8:12" ht="17.25" x14ac:dyDescent="0.3">
      <c r="H62" s="3" t="str">
        <f ca="1">IF(Data!G62=0,"",Data!G62)</f>
        <v/>
      </c>
      <c r="I62" s="3" t="str">
        <f ca="1">IF(H62="","",RTD("cqg.rtd",,"ContractData",H62,"LongDescription",,"T"))</f>
        <v/>
      </c>
      <c r="J62" s="4" t="str">
        <f ca="1">IF(H62="","",RTD("cqg.rtd",,"ContractData",H62,"OptionDaysToExp",,"T"))</f>
        <v/>
      </c>
      <c r="K62" s="5" t="str">
        <f ca="1">IF(H62="","",RTD("cqg.rtd",,"ContractData",H62,"ExpirationDate",,"T"))</f>
        <v/>
      </c>
      <c r="L62" s="8" t="str">
        <f ca="1">IF(H62="","",RTD("cqg.rtd", ,"ContractData",H62, "TOI",, "T"))</f>
        <v/>
      </c>
    </row>
    <row r="63" spans="8:12" ht="17.25" x14ac:dyDescent="0.3">
      <c r="H63" s="6" t="str">
        <f ca="1">IF(Data!G63=0,"",Data!G63)</f>
        <v/>
      </c>
      <c r="I63" s="6" t="str">
        <f ca="1">IF(H63="","",RTD("cqg.rtd",,"ContractData",H63,"LongDescription",,"T"))</f>
        <v/>
      </c>
      <c r="J63" s="4" t="str">
        <f ca="1">IF(H63="","",RTD("cqg.rtd",,"ContractData",H63,"OptionDaysToExp",,"T"))</f>
        <v/>
      </c>
      <c r="K63" s="5" t="str">
        <f ca="1">IF(H63="","",RTD("cqg.rtd",,"ContractData",H63,"ExpirationDate",,"T"))</f>
        <v/>
      </c>
      <c r="L63" s="8" t="str">
        <f ca="1">IF(H63="","",RTD("cqg.rtd", ,"ContractData",H63, "TOI",, "T"))</f>
        <v/>
      </c>
    </row>
    <row r="64" spans="8:12" ht="17.25" x14ac:dyDescent="0.3">
      <c r="H64" s="3" t="str">
        <f ca="1">IF(Data!G64=0,"",Data!G64)</f>
        <v/>
      </c>
      <c r="I64" s="3" t="str">
        <f ca="1">IF(H64="","",RTD("cqg.rtd",,"ContractData",H64,"LongDescription",,"T"))</f>
        <v/>
      </c>
      <c r="J64" s="4" t="str">
        <f ca="1">IF(H64="","",RTD("cqg.rtd",,"ContractData",H64,"OptionDaysToExp",,"T"))</f>
        <v/>
      </c>
      <c r="K64" s="5" t="str">
        <f ca="1">IF(H64="","",RTD("cqg.rtd",,"ContractData",H64,"ExpirationDate",,"T"))</f>
        <v/>
      </c>
      <c r="L64" s="8" t="str">
        <f ca="1">IF(H64="","",RTD("cqg.rtd", ,"ContractData",H64, "TOI",, "T"))</f>
        <v/>
      </c>
    </row>
    <row r="65" spans="8:12" ht="17.25" x14ac:dyDescent="0.3">
      <c r="H65" s="6" t="str">
        <f ca="1">IF(Data!G65=0,"",Data!G65)</f>
        <v/>
      </c>
      <c r="I65" s="6" t="str">
        <f ca="1">IF(H65="","",RTD("cqg.rtd",,"ContractData",H65,"LongDescription",,"T"))</f>
        <v/>
      </c>
      <c r="J65" s="4" t="str">
        <f ca="1">IF(H65="","",RTD("cqg.rtd",,"ContractData",H65,"OptionDaysToExp",,"T"))</f>
        <v/>
      </c>
      <c r="K65" s="5" t="str">
        <f ca="1">IF(H65="","",RTD("cqg.rtd",,"ContractData",H65,"ExpirationDate",,"T"))</f>
        <v/>
      </c>
      <c r="L65" s="8" t="str">
        <f ca="1">IF(H65="","",RTD("cqg.rtd", ,"ContractData",H65, "TOI",, "T"))</f>
        <v/>
      </c>
    </row>
    <row r="66" spans="8:12" ht="17.25" x14ac:dyDescent="0.3">
      <c r="H66" s="3" t="str">
        <f ca="1">IF(Data!G66=0,"",Data!G66)</f>
        <v/>
      </c>
      <c r="I66" s="3" t="str">
        <f ca="1">IF(H66="","",RTD("cqg.rtd",,"ContractData",H66,"LongDescription",,"T"))</f>
        <v/>
      </c>
      <c r="J66" s="4" t="str">
        <f ca="1">IF(H66="","",RTD("cqg.rtd",,"ContractData",H66,"OptionDaysToExp",,"T"))</f>
        <v/>
      </c>
      <c r="K66" s="5" t="str">
        <f ca="1">IF(H66="","",RTD("cqg.rtd",,"ContractData",H66,"ExpirationDate",,"T"))</f>
        <v/>
      </c>
      <c r="L66" s="8" t="str">
        <f ca="1">IF(H66="","",RTD("cqg.rtd", ,"ContractData",H66, "TOI",, "T"))</f>
        <v/>
      </c>
    </row>
    <row r="67" spans="8:12" ht="17.25" x14ac:dyDescent="0.3">
      <c r="H67" s="6" t="str">
        <f ca="1">IF(Data!G67=0,"",Data!G67)</f>
        <v/>
      </c>
      <c r="I67" s="6" t="str">
        <f ca="1">IF(H67="","",RTD("cqg.rtd",,"ContractData",H67,"LongDescription",,"T"))</f>
        <v/>
      </c>
      <c r="J67" s="4" t="str">
        <f ca="1">IF(H67="","",RTD("cqg.rtd",,"ContractData",H67,"OptionDaysToExp",,"T"))</f>
        <v/>
      </c>
      <c r="K67" s="5" t="str">
        <f ca="1">IF(H67="","",RTD("cqg.rtd",,"ContractData",H67,"ExpirationDate",,"T"))</f>
        <v/>
      </c>
      <c r="L67" s="8" t="str">
        <f ca="1">IF(H67="","",RTD("cqg.rtd", ,"ContractData",H67, "TOI",, "T"))</f>
        <v/>
      </c>
    </row>
    <row r="68" spans="8:12" ht="17.25" x14ac:dyDescent="0.3">
      <c r="H68" s="3" t="str">
        <f ca="1">IF(Data!G68=0,"",Data!G68)</f>
        <v/>
      </c>
      <c r="I68" s="3" t="str">
        <f ca="1">IF(H68="","",RTD("cqg.rtd",,"ContractData",H68,"LongDescription",,"T"))</f>
        <v/>
      </c>
      <c r="J68" s="4" t="str">
        <f ca="1">IF(H68="","",RTD("cqg.rtd",,"ContractData",H68,"OptionDaysToExp",,"T"))</f>
        <v/>
      </c>
      <c r="K68" s="5" t="str">
        <f ca="1">IF(H68="","",RTD("cqg.rtd",,"ContractData",H68,"ExpirationDate",,"T"))</f>
        <v/>
      </c>
      <c r="L68" s="8" t="str">
        <f ca="1">IF(H68="","",RTD("cqg.rtd", ,"ContractData",H68, "TOI",, "T"))</f>
        <v/>
      </c>
    </row>
    <row r="69" spans="8:12" ht="17.25" x14ac:dyDescent="0.3">
      <c r="H69" s="6" t="str">
        <f ca="1">IF(Data!G69=0,"",Data!G69)</f>
        <v/>
      </c>
      <c r="I69" s="6" t="str">
        <f ca="1">IF(H69="","",RTD("cqg.rtd",,"ContractData",H69,"LongDescription",,"T"))</f>
        <v/>
      </c>
      <c r="J69" s="4" t="str">
        <f ca="1">IF(H69="","",RTD("cqg.rtd",,"ContractData",H69,"OptionDaysToExp",,"T"))</f>
        <v/>
      </c>
      <c r="K69" s="5" t="str">
        <f ca="1">IF(H69="","",RTD("cqg.rtd",,"ContractData",H69,"ExpirationDate",,"T"))</f>
        <v/>
      </c>
      <c r="L69" s="8" t="str">
        <f ca="1">IF(H69="","",RTD("cqg.rtd", ,"ContractData",H69, "TOI",, "T"))</f>
        <v/>
      </c>
    </row>
    <row r="70" spans="8:12" ht="17.25" x14ac:dyDescent="0.3">
      <c r="H70" s="3" t="str">
        <f ca="1">IF(Data!G70=0,"",Data!G70)</f>
        <v/>
      </c>
      <c r="I70" s="3" t="str">
        <f ca="1">IF(H70="","",RTD("cqg.rtd",,"ContractData",H70,"LongDescription",,"T"))</f>
        <v/>
      </c>
      <c r="J70" s="4" t="str">
        <f ca="1">IF(H70="","",RTD("cqg.rtd",,"ContractData",H70,"OptionDaysToExp",,"T"))</f>
        <v/>
      </c>
      <c r="K70" s="5" t="str">
        <f ca="1">IF(H70="","",RTD("cqg.rtd",,"ContractData",H70,"ExpirationDate",,"T"))</f>
        <v/>
      </c>
      <c r="L70" s="8" t="str">
        <f ca="1">IF(H70="","",RTD("cqg.rtd", ,"ContractData",H70, "TOI",, "T"))</f>
        <v/>
      </c>
    </row>
    <row r="71" spans="8:12" ht="17.25" x14ac:dyDescent="0.3">
      <c r="H71" s="6" t="str">
        <f ca="1">IF(Data!G71=0,"",Data!G71)</f>
        <v/>
      </c>
      <c r="I71" s="6" t="str">
        <f ca="1">IF(H71="","",RTD("cqg.rtd",,"ContractData",H71,"LongDescription",,"T"))</f>
        <v/>
      </c>
      <c r="J71" s="4" t="str">
        <f ca="1">IF(H71="","",RTD("cqg.rtd",,"ContractData",H71,"OptionDaysToExp",,"T"))</f>
        <v/>
      </c>
      <c r="K71" s="5" t="str">
        <f ca="1">IF(H71="","",RTD("cqg.rtd",,"ContractData",H71,"ExpirationDate",,"T"))</f>
        <v/>
      </c>
      <c r="L71" s="8" t="str">
        <f ca="1">IF(H71="","",RTD("cqg.rtd", ,"ContractData",H71, "TOI",, "T"))</f>
        <v/>
      </c>
    </row>
    <row r="72" spans="8:12" ht="17.25" x14ac:dyDescent="0.3">
      <c r="H72" s="3" t="str">
        <f ca="1">IF(Data!G72=0,"",Data!G72)</f>
        <v/>
      </c>
      <c r="I72" s="3" t="str">
        <f ca="1">IF(H72="","",RTD("cqg.rtd",,"ContractData",H72,"LongDescription",,"T"))</f>
        <v/>
      </c>
      <c r="J72" s="4" t="str">
        <f ca="1">IF(H72="","",RTD("cqg.rtd",,"ContractData",H72,"OptionDaysToExp",,"T"))</f>
        <v/>
      </c>
      <c r="K72" s="5" t="str">
        <f ca="1">IF(H72="","",RTD("cqg.rtd",,"ContractData",H72,"ExpirationDate",,"T"))</f>
        <v/>
      </c>
      <c r="L72" s="8" t="str">
        <f ca="1">IF(H72="","",RTD("cqg.rtd", ,"ContractData",H72, "TOI",, "T"))</f>
        <v/>
      </c>
    </row>
    <row r="73" spans="8:12" ht="17.25" x14ac:dyDescent="0.3">
      <c r="H73" s="6" t="str">
        <f ca="1">IF(Data!G73=0,"",Data!G73)</f>
        <v/>
      </c>
      <c r="I73" s="6" t="str">
        <f ca="1">IF(H73="","",RTD("cqg.rtd",,"ContractData",H73,"LongDescription",,"T"))</f>
        <v/>
      </c>
      <c r="J73" s="4" t="str">
        <f ca="1">IF(H73="","",RTD("cqg.rtd",,"ContractData",H73,"OptionDaysToExp",,"T"))</f>
        <v/>
      </c>
      <c r="K73" s="5" t="str">
        <f ca="1">IF(H73="","",RTD("cqg.rtd",,"ContractData",H73,"ExpirationDate",,"T"))</f>
        <v/>
      </c>
      <c r="L73" s="8" t="str">
        <f ca="1">IF(H73="","",RTD("cqg.rtd", ,"ContractData",H73, "TOI",, "T"))</f>
        <v/>
      </c>
    </row>
    <row r="74" spans="8:12" ht="17.25" x14ac:dyDescent="0.3">
      <c r="H74" s="3" t="str">
        <f ca="1">IF(Data!G74=0,"",Data!G74)</f>
        <v/>
      </c>
      <c r="I74" s="3" t="str">
        <f ca="1">IF(H74="","",RTD("cqg.rtd",,"ContractData",H74,"LongDescription",,"T"))</f>
        <v/>
      </c>
      <c r="J74" s="4" t="str">
        <f ca="1">IF(H74="","",RTD("cqg.rtd",,"ContractData",H74,"OptionDaysToExp",,"T"))</f>
        <v/>
      </c>
      <c r="K74" s="5" t="str">
        <f ca="1">IF(H74="","",RTD("cqg.rtd",,"ContractData",H74,"ExpirationDate",,"T"))</f>
        <v/>
      </c>
      <c r="L74" s="8" t="str">
        <f ca="1">IF(H74="","",RTD("cqg.rtd", ,"ContractData",H74, "TOI",, "T"))</f>
        <v/>
      </c>
    </row>
    <row r="75" spans="8:12" ht="17.25" x14ac:dyDescent="0.3">
      <c r="H75" s="6" t="str">
        <f ca="1">IF(Data!G75=0,"",Data!G75)</f>
        <v/>
      </c>
      <c r="I75" s="6" t="str">
        <f ca="1">IF(H75="","",RTD("cqg.rtd",,"ContractData",H75,"LongDescription",,"T"))</f>
        <v/>
      </c>
      <c r="J75" s="4" t="str">
        <f ca="1">IF(H75="","",RTD("cqg.rtd",,"ContractData",H75,"OptionDaysToExp",,"T"))</f>
        <v/>
      </c>
      <c r="K75" s="5" t="str">
        <f ca="1">IF(H75="","",RTD("cqg.rtd",,"ContractData",H75,"ExpirationDate",,"T"))</f>
        <v/>
      </c>
      <c r="L75" s="8" t="str">
        <f ca="1">IF(H75="","",RTD("cqg.rtd", ,"ContractData",H75, "TOI",, "T"))</f>
        <v/>
      </c>
    </row>
    <row r="76" spans="8:12" ht="17.25" x14ac:dyDescent="0.3">
      <c r="H76" s="3" t="str">
        <f ca="1">IF(Data!G76=0,"",Data!G76)</f>
        <v/>
      </c>
      <c r="I76" s="3" t="str">
        <f ca="1">IF(H76="","",RTD("cqg.rtd",,"ContractData",H76,"LongDescription",,"T"))</f>
        <v/>
      </c>
      <c r="J76" s="4" t="str">
        <f ca="1">IF(H76="","",RTD("cqg.rtd",,"ContractData",H76,"OptionDaysToExp",,"T"))</f>
        <v/>
      </c>
      <c r="K76" s="5" t="str">
        <f ca="1">IF(H76="","",RTD("cqg.rtd",,"ContractData",H76,"ExpirationDate",,"T"))</f>
        <v/>
      </c>
      <c r="L76" s="8" t="str">
        <f ca="1">IF(H76="","",RTD("cqg.rtd", ,"ContractData",H76, "TOI",, "T"))</f>
        <v/>
      </c>
    </row>
    <row r="77" spans="8:12" ht="17.25" x14ac:dyDescent="0.3">
      <c r="H77" s="6" t="str">
        <f ca="1">IF(Data!G77=0,"",Data!G77)</f>
        <v/>
      </c>
      <c r="I77" s="6" t="str">
        <f ca="1">IF(H77="","",RTD("cqg.rtd",,"ContractData",H77,"LongDescription",,"T"))</f>
        <v/>
      </c>
      <c r="J77" s="4" t="str">
        <f ca="1">IF(H77="","",RTD("cqg.rtd",,"ContractData",H77,"OptionDaysToExp",,"T"))</f>
        <v/>
      </c>
      <c r="K77" s="5" t="str">
        <f ca="1">IF(H77="","",RTD("cqg.rtd",,"ContractData",H77,"ExpirationDate",,"T"))</f>
        <v/>
      </c>
      <c r="L77" s="8" t="str">
        <f ca="1">IF(H77="","",RTD("cqg.rtd", ,"ContractData",H77, "TOI",, "T"))</f>
        <v/>
      </c>
    </row>
    <row r="79" spans="8:12" ht="17.25" x14ac:dyDescent="0.3">
      <c r="H79" s="6" t="str">
        <f ca="1">IF(Data!G79=0,"",Data!G79)</f>
        <v/>
      </c>
      <c r="I79" s="6" t="str">
        <f ca="1">IF(H79="","",RTD("cqg.rtd",,"ContractData",H79,"LongDescription",,"T"))</f>
        <v/>
      </c>
      <c r="J79" s="4" t="str">
        <f ca="1">IF(H79="","",RTD("cqg.rtd",,"ContractData",H79,"OptionDaysToExp",,"T"))</f>
        <v/>
      </c>
      <c r="K79" s="5" t="str">
        <f ca="1">IF(H79="","",RTD("cqg.rtd",,"ContractData",H79,"ExpirationDate",,"T"))</f>
        <v/>
      </c>
      <c r="L79" s="8" t="str">
        <f ca="1">IF(H79="","",RTD("cqg.rtd", ,"ContractData",H79, "TOI",, "T"))</f>
        <v/>
      </c>
    </row>
    <row r="80" spans="8:12" ht="17.25" x14ac:dyDescent="0.3">
      <c r="H80" s="3" t="str">
        <f ca="1">IF(Data!G80=0,"",Data!G80)</f>
        <v/>
      </c>
      <c r="I80" s="3" t="str">
        <f ca="1">IF(H80="","",RTD("cqg.rtd",,"ContractData",H80,"LongDescription",,"T"))</f>
        <v/>
      </c>
      <c r="J80" s="4" t="str">
        <f ca="1">IF(H80="","",RTD("cqg.rtd",,"ContractData",H80,"OptionDaysToExp",,"T"))</f>
        <v/>
      </c>
      <c r="K80" s="5" t="str">
        <f ca="1">IF(H80="","",RTD("cqg.rtd",,"ContractData",H80,"ExpirationDate",,"T"))</f>
        <v/>
      </c>
      <c r="L80" s="8" t="str">
        <f ca="1">IF(H80="","",RTD("cqg.rtd", ,"ContractData",H80, "TOI",, "T"))</f>
        <v/>
      </c>
    </row>
  </sheetData>
  <sheetProtection algorithmName="SHA-512" hashValue="IzWeK3P3IFFrMZZBoS0zeyVWfsLRc9eRCb3xnoiPR9i0OoFM9Q+YKaJJvNkc5q7QR07THCTVgpYHKGvreUQAWg==" saltValue="c5ZD9xRz/VUvVtiJ2Fw0aA==" spinCount="100000" sheet="1" objects="1" scenarios="1" selectLockedCells="1"/>
  <mergeCells count="5">
    <mergeCell ref="B2:E3"/>
    <mergeCell ref="N2:Q3"/>
    <mergeCell ref="C5:E5"/>
    <mergeCell ref="C6:E6"/>
    <mergeCell ref="F2:M3"/>
  </mergeCells>
  <conditionalFormatting sqref="H6">
    <cfRule type="expression" dxfId="369" priority="412">
      <formula>H6=""</formula>
    </cfRule>
  </conditionalFormatting>
  <conditionalFormatting sqref="I6">
    <cfRule type="expression" dxfId="368" priority="411">
      <formula>H6=""</formula>
    </cfRule>
  </conditionalFormatting>
  <conditionalFormatting sqref="J6">
    <cfRule type="expression" dxfId="367" priority="409">
      <formula>H6=""</formula>
    </cfRule>
  </conditionalFormatting>
  <conditionalFormatting sqref="K6">
    <cfRule type="expression" dxfId="366" priority="408">
      <formula>H6=""</formula>
    </cfRule>
  </conditionalFormatting>
  <conditionalFormatting sqref="L6">
    <cfRule type="expression" dxfId="365" priority="407">
      <formula>H6=""</formula>
    </cfRule>
  </conditionalFormatting>
  <conditionalFormatting sqref="H7">
    <cfRule type="expression" dxfId="364" priority="406">
      <formula>H7=""</formula>
    </cfRule>
  </conditionalFormatting>
  <conditionalFormatting sqref="I7">
    <cfRule type="expression" dxfId="363" priority="405">
      <formula>H7=""</formula>
    </cfRule>
  </conditionalFormatting>
  <conditionalFormatting sqref="J7">
    <cfRule type="expression" dxfId="362" priority="404">
      <formula>H7=""</formula>
    </cfRule>
  </conditionalFormatting>
  <conditionalFormatting sqref="K7">
    <cfRule type="expression" dxfId="361" priority="403">
      <formula>H7=""</formula>
    </cfRule>
  </conditionalFormatting>
  <conditionalFormatting sqref="L7">
    <cfRule type="expression" dxfId="360" priority="402">
      <formula>H7=""</formula>
    </cfRule>
  </conditionalFormatting>
  <conditionalFormatting sqref="H8">
    <cfRule type="expression" dxfId="359" priority="401">
      <formula>H8=""</formula>
    </cfRule>
  </conditionalFormatting>
  <conditionalFormatting sqref="I8">
    <cfRule type="expression" dxfId="358" priority="400">
      <formula>H8=""</formula>
    </cfRule>
  </conditionalFormatting>
  <conditionalFormatting sqref="J8">
    <cfRule type="expression" dxfId="357" priority="399">
      <formula>H8=""</formula>
    </cfRule>
  </conditionalFormatting>
  <conditionalFormatting sqref="K8">
    <cfRule type="expression" dxfId="356" priority="398">
      <formula>H8=""</formula>
    </cfRule>
  </conditionalFormatting>
  <conditionalFormatting sqref="L8">
    <cfRule type="expression" dxfId="355" priority="397">
      <formula>H8=""</formula>
    </cfRule>
  </conditionalFormatting>
  <conditionalFormatting sqref="H9">
    <cfRule type="expression" dxfId="354" priority="396">
      <formula>H9=""</formula>
    </cfRule>
  </conditionalFormatting>
  <conditionalFormatting sqref="I9">
    <cfRule type="expression" dxfId="353" priority="395">
      <formula>H9=""</formula>
    </cfRule>
  </conditionalFormatting>
  <conditionalFormatting sqref="J9">
    <cfRule type="expression" dxfId="352" priority="394">
      <formula>H9=""</formula>
    </cfRule>
  </conditionalFormatting>
  <conditionalFormatting sqref="K9">
    <cfRule type="expression" dxfId="351" priority="393">
      <formula>H9=""</formula>
    </cfRule>
  </conditionalFormatting>
  <conditionalFormatting sqref="L9">
    <cfRule type="expression" dxfId="350" priority="392">
      <formula>H9=""</formula>
    </cfRule>
  </conditionalFormatting>
  <conditionalFormatting sqref="H10">
    <cfRule type="expression" dxfId="349" priority="391">
      <formula>H10=""</formula>
    </cfRule>
  </conditionalFormatting>
  <conditionalFormatting sqref="I10">
    <cfRule type="expression" dxfId="348" priority="390">
      <formula>H10=""</formula>
    </cfRule>
  </conditionalFormatting>
  <conditionalFormatting sqref="J10">
    <cfRule type="expression" dxfId="347" priority="389">
      <formula>H10=""</formula>
    </cfRule>
  </conditionalFormatting>
  <conditionalFormatting sqref="K10">
    <cfRule type="expression" dxfId="346" priority="388">
      <formula>H10=""</formula>
    </cfRule>
  </conditionalFormatting>
  <conditionalFormatting sqref="L10">
    <cfRule type="expression" dxfId="345" priority="387">
      <formula>H10=""</formula>
    </cfRule>
  </conditionalFormatting>
  <conditionalFormatting sqref="H11">
    <cfRule type="expression" dxfId="344" priority="386">
      <formula>H11=""</formula>
    </cfRule>
  </conditionalFormatting>
  <conditionalFormatting sqref="I11">
    <cfRule type="expression" dxfId="343" priority="385">
      <formula>H11=""</formula>
    </cfRule>
  </conditionalFormatting>
  <conditionalFormatting sqref="J11">
    <cfRule type="expression" dxfId="342" priority="384">
      <formula>H11=""</formula>
    </cfRule>
  </conditionalFormatting>
  <conditionalFormatting sqref="K11">
    <cfRule type="expression" dxfId="341" priority="383">
      <formula>H11=""</formula>
    </cfRule>
  </conditionalFormatting>
  <conditionalFormatting sqref="L11">
    <cfRule type="expression" dxfId="340" priority="382">
      <formula>H11=""</formula>
    </cfRule>
  </conditionalFormatting>
  <conditionalFormatting sqref="H12">
    <cfRule type="expression" dxfId="339" priority="381">
      <formula>H12=""</formula>
    </cfRule>
  </conditionalFormatting>
  <conditionalFormatting sqref="I12">
    <cfRule type="expression" dxfId="338" priority="380">
      <formula>H12=""</formula>
    </cfRule>
  </conditionalFormatting>
  <conditionalFormatting sqref="J12">
    <cfRule type="expression" dxfId="337" priority="379">
      <formula>H12=""</formula>
    </cfRule>
  </conditionalFormatting>
  <conditionalFormatting sqref="K12">
    <cfRule type="expression" dxfId="336" priority="378">
      <formula>H12=""</formula>
    </cfRule>
  </conditionalFormatting>
  <conditionalFormatting sqref="L12">
    <cfRule type="expression" dxfId="335" priority="377">
      <formula>H12=""</formula>
    </cfRule>
  </conditionalFormatting>
  <conditionalFormatting sqref="H13">
    <cfRule type="expression" dxfId="334" priority="376">
      <formula>H13=""</formula>
    </cfRule>
  </conditionalFormatting>
  <conditionalFormatting sqref="I13">
    <cfRule type="expression" dxfId="333" priority="375">
      <formula>H13=""</formula>
    </cfRule>
  </conditionalFormatting>
  <conditionalFormatting sqref="J13">
    <cfRule type="expression" dxfId="332" priority="374">
      <formula>H13=""</formula>
    </cfRule>
  </conditionalFormatting>
  <conditionalFormatting sqref="K13">
    <cfRule type="expression" dxfId="331" priority="373">
      <formula>H13=""</formula>
    </cfRule>
  </conditionalFormatting>
  <conditionalFormatting sqref="L13">
    <cfRule type="expression" dxfId="330" priority="372">
      <formula>H13=""</formula>
    </cfRule>
  </conditionalFormatting>
  <conditionalFormatting sqref="H14">
    <cfRule type="expression" dxfId="329" priority="371">
      <formula>H14=""</formula>
    </cfRule>
  </conditionalFormatting>
  <conditionalFormatting sqref="I14">
    <cfRule type="expression" dxfId="328" priority="370">
      <formula>H14=""</formula>
    </cfRule>
  </conditionalFormatting>
  <conditionalFormatting sqref="J14">
    <cfRule type="expression" dxfId="327" priority="369">
      <formula>H14=""</formula>
    </cfRule>
  </conditionalFormatting>
  <conditionalFormatting sqref="K14">
    <cfRule type="expression" dxfId="326" priority="368">
      <formula>H14=""</formula>
    </cfRule>
  </conditionalFormatting>
  <conditionalFormatting sqref="L14">
    <cfRule type="expression" dxfId="325" priority="367">
      <formula>H14=""</formula>
    </cfRule>
  </conditionalFormatting>
  <conditionalFormatting sqref="H15">
    <cfRule type="expression" dxfId="324" priority="366">
      <formula>H15=""</formula>
    </cfRule>
  </conditionalFormatting>
  <conditionalFormatting sqref="I15">
    <cfRule type="expression" dxfId="323" priority="365">
      <formula>H15=""</formula>
    </cfRule>
  </conditionalFormatting>
  <conditionalFormatting sqref="J15">
    <cfRule type="expression" dxfId="322" priority="364">
      <formula>H15=""</formula>
    </cfRule>
  </conditionalFormatting>
  <conditionalFormatting sqref="K15">
    <cfRule type="expression" dxfId="321" priority="363">
      <formula>H15=""</formula>
    </cfRule>
  </conditionalFormatting>
  <conditionalFormatting sqref="L15">
    <cfRule type="expression" dxfId="320" priority="362">
      <formula>H15=""</formula>
    </cfRule>
  </conditionalFormatting>
  <conditionalFormatting sqref="H16">
    <cfRule type="expression" dxfId="319" priority="361">
      <formula>H16=""</formula>
    </cfRule>
  </conditionalFormatting>
  <conditionalFormatting sqref="I16">
    <cfRule type="expression" dxfId="318" priority="360">
      <formula>H16=""</formula>
    </cfRule>
  </conditionalFormatting>
  <conditionalFormatting sqref="J16">
    <cfRule type="expression" dxfId="317" priority="359">
      <formula>H16=""</formula>
    </cfRule>
  </conditionalFormatting>
  <conditionalFormatting sqref="K16">
    <cfRule type="expression" dxfId="316" priority="358">
      <formula>H16=""</formula>
    </cfRule>
  </conditionalFormatting>
  <conditionalFormatting sqref="L16">
    <cfRule type="expression" dxfId="315" priority="357">
      <formula>H16=""</formula>
    </cfRule>
  </conditionalFormatting>
  <conditionalFormatting sqref="H17">
    <cfRule type="expression" dxfId="314" priority="356">
      <formula>H17=""</formula>
    </cfRule>
  </conditionalFormatting>
  <conditionalFormatting sqref="I17">
    <cfRule type="expression" dxfId="313" priority="355">
      <formula>H17=""</formula>
    </cfRule>
  </conditionalFormatting>
  <conditionalFormatting sqref="J17">
    <cfRule type="expression" dxfId="312" priority="354">
      <formula>H17=""</formula>
    </cfRule>
  </conditionalFormatting>
  <conditionalFormatting sqref="K17">
    <cfRule type="expression" dxfId="311" priority="353">
      <formula>H17=""</formula>
    </cfRule>
  </conditionalFormatting>
  <conditionalFormatting sqref="L17">
    <cfRule type="expression" dxfId="310" priority="352">
      <formula>H17=""</formula>
    </cfRule>
  </conditionalFormatting>
  <conditionalFormatting sqref="H18">
    <cfRule type="expression" dxfId="309" priority="351">
      <formula>H18=""</formula>
    </cfRule>
  </conditionalFormatting>
  <conditionalFormatting sqref="I18">
    <cfRule type="expression" dxfId="308" priority="350">
      <formula>H18=""</formula>
    </cfRule>
  </conditionalFormatting>
  <conditionalFormatting sqref="J18">
    <cfRule type="expression" dxfId="307" priority="349">
      <formula>H18=""</formula>
    </cfRule>
  </conditionalFormatting>
  <conditionalFormatting sqref="K18">
    <cfRule type="expression" dxfId="306" priority="348">
      <formula>H18=""</formula>
    </cfRule>
  </conditionalFormatting>
  <conditionalFormatting sqref="L18">
    <cfRule type="expression" dxfId="305" priority="347">
      <formula>H18=""</formula>
    </cfRule>
  </conditionalFormatting>
  <conditionalFormatting sqref="H19">
    <cfRule type="expression" dxfId="304" priority="346">
      <formula>H19=""</formula>
    </cfRule>
  </conditionalFormatting>
  <conditionalFormatting sqref="I19">
    <cfRule type="expression" dxfId="303" priority="345">
      <formula>H19=""</formula>
    </cfRule>
  </conditionalFormatting>
  <conditionalFormatting sqref="J19">
    <cfRule type="expression" dxfId="302" priority="344">
      <formula>H19=""</formula>
    </cfRule>
  </conditionalFormatting>
  <conditionalFormatting sqref="K19">
    <cfRule type="expression" dxfId="301" priority="343">
      <formula>H19=""</formula>
    </cfRule>
  </conditionalFormatting>
  <conditionalFormatting sqref="L19">
    <cfRule type="expression" dxfId="300" priority="342">
      <formula>H19=""</formula>
    </cfRule>
  </conditionalFormatting>
  <conditionalFormatting sqref="H20">
    <cfRule type="expression" dxfId="299" priority="341">
      <formula>H20=""</formula>
    </cfRule>
  </conditionalFormatting>
  <conditionalFormatting sqref="I20">
    <cfRule type="expression" dxfId="298" priority="340">
      <formula>H20=""</formula>
    </cfRule>
  </conditionalFormatting>
  <conditionalFormatting sqref="J20">
    <cfRule type="expression" dxfId="297" priority="339">
      <formula>H20=""</formula>
    </cfRule>
  </conditionalFormatting>
  <conditionalFormatting sqref="K20">
    <cfRule type="expression" dxfId="296" priority="338">
      <formula>H20=""</formula>
    </cfRule>
  </conditionalFormatting>
  <conditionalFormatting sqref="L20">
    <cfRule type="expression" dxfId="295" priority="337">
      <formula>H20=""</formula>
    </cfRule>
  </conditionalFormatting>
  <conditionalFormatting sqref="H21">
    <cfRule type="expression" dxfId="294" priority="336">
      <formula>H21=""</formula>
    </cfRule>
  </conditionalFormatting>
  <conditionalFormatting sqref="I21">
    <cfRule type="expression" dxfId="293" priority="335">
      <formula>H21=""</formula>
    </cfRule>
  </conditionalFormatting>
  <conditionalFormatting sqref="J21">
    <cfRule type="expression" dxfId="292" priority="334">
      <formula>H21=""</formula>
    </cfRule>
  </conditionalFormatting>
  <conditionalFormatting sqref="K21">
    <cfRule type="expression" dxfId="291" priority="333">
      <formula>H21=""</formula>
    </cfRule>
  </conditionalFormatting>
  <conditionalFormatting sqref="L21">
    <cfRule type="expression" dxfId="290" priority="332">
      <formula>H21=""</formula>
    </cfRule>
  </conditionalFormatting>
  <conditionalFormatting sqref="H22">
    <cfRule type="expression" dxfId="289" priority="331">
      <formula>H22=""</formula>
    </cfRule>
  </conditionalFormatting>
  <conditionalFormatting sqref="I22">
    <cfRule type="expression" dxfId="288" priority="330">
      <formula>H22=""</formula>
    </cfRule>
  </conditionalFormatting>
  <conditionalFormatting sqref="J22">
    <cfRule type="expression" dxfId="287" priority="329">
      <formula>H22=""</formula>
    </cfRule>
  </conditionalFormatting>
  <conditionalFormatting sqref="K22">
    <cfRule type="expression" dxfId="286" priority="328">
      <formula>H22=""</formula>
    </cfRule>
  </conditionalFormatting>
  <conditionalFormatting sqref="L22">
    <cfRule type="expression" dxfId="285" priority="327">
      <formula>H22=""</formula>
    </cfRule>
  </conditionalFormatting>
  <conditionalFormatting sqref="H23">
    <cfRule type="expression" dxfId="284" priority="326">
      <formula>H23=""</formula>
    </cfRule>
  </conditionalFormatting>
  <conditionalFormatting sqref="I23">
    <cfRule type="expression" dxfId="283" priority="325">
      <formula>H23=""</formula>
    </cfRule>
  </conditionalFormatting>
  <conditionalFormatting sqref="J23">
    <cfRule type="expression" dxfId="282" priority="324">
      <formula>H23=""</formula>
    </cfRule>
  </conditionalFormatting>
  <conditionalFormatting sqref="K23">
    <cfRule type="expression" dxfId="281" priority="323">
      <formula>H23=""</formula>
    </cfRule>
  </conditionalFormatting>
  <conditionalFormatting sqref="L23">
    <cfRule type="expression" dxfId="280" priority="322">
      <formula>H23=""</formula>
    </cfRule>
  </conditionalFormatting>
  <conditionalFormatting sqref="H24">
    <cfRule type="expression" dxfId="279" priority="321">
      <formula>H24=""</formula>
    </cfRule>
  </conditionalFormatting>
  <conditionalFormatting sqref="I24">
    <cfRule type="expression" dxfId="278" priority="320">
      <formula>H24=""</formula>
    </cfRule>
  </conditionalFormatting>
  <conditionalFormatting sqref="K24">
    <cfRule type="expression" dxfId="277" priority="318">
      <formula>H24=""</formula>
    </cfRule>
  </conditionalFormatting>
  <conditionalFormatting sqref="L24">
    <cfRule type="expression" dxfId="276" priority="317">
      <formula>H24=""</formula>
    </cfRule>
  </conditionalFormatting>
  <conditionalFormatting sqref="H25">
    <cfRule type="expression" dxfId="275" priority="316">
      <formula>H25=""</formula>
    </cfRule>
  </conditionalFormatting>
  <conditionalFormatting sqref="I25">
    <cfRule type="expression" dxfId="274" priority="315">
      <formula>H25=""</formula>
    </cfRule>
  </conditionalFormatting>
  <conditionalFormatting sqref="J25">
    <cfRule type="expression" dxfId="273" priority="314">
      <formula>H25=""</formula>
    </cfRule>
  </conditionalFormatting>
  <conditionalFormatting sqref="K25">
    <cfRule type="expression" dxfId="272" priority="313">
      <formula>H25=""</formula>
    </cfRule>
  </conditionalFormatting>
  <conditionalFormatting sqref="L25">
    <cfRule type="expression" dxfId="271" priority="312">
      <formula>H25=""</formula>
    </cfRule>
  </conditionalFormatting>
  <conditionalFormatting sqref="H26">
    <cfRule type="expression" dxfId="270" priority="311">
      <formula>H26=""</formula>
    </cfRule>
  </conditionalFormatting>
  <conditionalFormatting sqref="I26">
    <cfRule type="expression" dxfId="269" priority="310">
      <formula>H26=""</formula>
    </cfRule>
  </conditionalFormatting>
  <conditionalFormatting sqref="J26">
    <cfRule type="expression" dxfId="268" priority="309">
      <formula>H26=""</formula>
    </cfRule>
  </conditionalFormatting>
  <conditionalFormatting sqref="K26">
    <cfRule type="expression" dxfId="267" priority="308">
      <formula>H26=""</formula>
    </cfRule>
  </conditionalFormatting>
  <conditionalFormatting sqref="L26">
    <cfRule type="expression" dxfId="266" priority="307">
      <formula>H26=""</formula>
    </cfRule>
  </conditionalFormatting>
  <conditionalFormatting sqref="H27">
    <cfRule type="expression" dxfId="265" priority="306">
      <formula>H27=""</formula>
    </cfRule>
  </conditionalFormatting>
  <conditionalFormatting sqref="I27">
    <cfRule type="expression" dxfId="264" priority="305">
      <formula>H27=""</formula>
    </cfRule>
  </conditionalFormatting>
  <conditionalFormatting sqref="J27">
    <cfRule type="expression" dxfId="263" priority="304">
      <formula>H27=""</formula>
    </cfRule>
  </conditionalFormatting>
  <conditionalFormatting sqref="K27">
    <cfRule type="expression" dxfId="262" priority="303">
      <formula>H27=""</formula>
    </cfRule>
  </conditionalFormatting>
  <conditionalFormatting sqref="L27">
    <cfRule type="expression" dxfId="261" priority="302">
      <formula>H27=""</formula>
    </cfRule>
  </conditionalFormatting>
  <conditionalFormatting sqref="H28">
    <cfRule type="expression" dxfId="260" priority="301">
      <formula>H28=""</formula>
    </cfRule>
  </conditionalFormatting>
  <conditionalFormatting sqref="I28">
    <cfRule type="expression" dxfId="259" priority="300">
      <formula>H28=""</formula>
    </cfRule>
  </conditionalFormatting>
  <conditionalFormatting sqref="J28">
    <cfRule type="expression" dxfId="258" priority="299">
      <formula>H28=""</formula>
    </cfRule>
  </conditionalFormatting>
  <conditionalFormatting sqref="K28">
    <cfRule type="expression" dxfId="257" priority="298">
      <formula>H28=""</formula>
    </cfRule>
  </conditionalFormatting>
  <conditionalFormatting sqref="L28">
    <cfRule type="expression" dxfId="256" priority="297">
      <formula>H28=""</formula>
    </cfRule>
  </conditionalFormatting>
  <conditionalFormatting sqref="H29">
    <cfRule type="expression" dxfId="255" priority="296">
      <formula>H29=""</formula>
    </cfRule>
  </conditionalFormatting>
  <conditionalFormatting sqref="I29">
    <cfRule type="expression" dxfId="254" priority="295">
      <formula>H29=""</formula>
    </cfRule>
  </conditionalFormatting>
  <conditionalFormatting sqref="J29">
    <cfRule type="expression" dxfId="253" priority="294">
      <formula>H29=""</formula>
    </cfRule>
  </conditionalFormatting>
  <conditionalFormatting sqref="K29">
    <cfRule type="expression" dxfId="252" priority="293">
      <formula>H29=""</formula>
    </cfRule>
  </conditionalFormatting>
  <conditionalFormatting sqref="L29">
    <cfRule type="expression" dxfId="251" priority="292">
      <formula>H29=""</formula>
    </cfRule>
  </conditionalFormatting>
  <conditionalFormatting sqref="H30">
    <cfRule type="expression" dxfId="250" priority="291">
      <formula>H30=""</formula>
    </cfRule>
  </conditionalFormatting>
  <conditionalFormatting sqref="I30">
    <cfRule type="expression" dxfId="249" priority="290">
      <formula>H30=""</formula>
    </cfRule>
  </conditionalFormatting>
  <conditionalFormatting sqref="J30">
    <cfRule type="expression" dxfId="248" priority="289">
      <formula>H30=""</formula>
    </cfRule>
  </conditionalFormatting>
  <conditionalFormatting sqref="K30">
    <cfRule type="expression" dxfId="247" priority="288">
      <formula>H30=""</formula>
    </cfRule>
  </conditionalFormatting>
  <conditionalFormatting sqref="L30">
    <cfRule type="expression" dxfId="246" priority="287">
      <formula>H30=""</formula>
    </cfRule>
  </conditionalFormatting>
  <conditionalFormatting sqref="H31">
    <cfRule type="expression" dxfId="245" priority="286">
      <formula>H31=""</formula>
    </cfRule>
  </conditionalFormatting>
  <conditionalFormatting sqref="I31">
    <cfRule type="expression" dxfId="244" priority="285">
      <formula>H31=""</formula>
    </cfRule>
  </conditionalFormatting>
  <conditionalFormatting sqref="J31">
    <cfRule type="expression" dxfId="243" priority="284">
      <formula>H31=""</formula>
    </cfRule>
  </conditionalFormatting>
  <conditionalFormatting sqref="K31">
    <cfRule type="expression" dxfId="242" priority="283">
      <formula>H31=""</formula>
    </cfRule>
  </conditionalFormatting>
  <conditionalFormatting sqref="L31">
    <cfRule type="expression" dxfId="241" priority="282">
      <formula>H31=""</formula>
    </cfRule>
  </conditionalFormatting>
  <conditionalFormatting sqref="H32">
    <cfRule type="expression" dxfId="240" priority="281">
      <formula>H32=""</formula>
    </cfRule>
  </conditionalFormatting>
  <conditionalFormatting sqref="I32">
    <cfRule type="expression" dxfId="239" priority="280">
      <formula>H32=""</formula>
    </cfRule>
  </conditionalFormatting>
  <conditionalFormatting sqref="J32">
    <cfRule type="expression" dxfId="238" priority="279">
      <formula>H32=""</formula>
    </cfRule>
  </conditionalFormatting>
  <conditionalFormatting sqref="K32">
    <cfRule type="expression" dxfId="237" priority="278">
      <formula>H32=""</formula>
    </cfRule>
  </conditionalFormatting>
  <conditionalFormatting sqref="L32">
    <cfRule type="expression" dxfId="236" priority="277">
      <formula>H32=""</formula>
    </cfRule>
  </conditionalFormatting>
  <conditionalFormatting sqref="H33">
    <cfRule type="expression" dxfId="235" priority="276">
      <formula>H33=""</formula>
    </cfRule>
  </conditionalFormatting>
  <conditionalFormatting sqref="I33">
    <cfRule type="expression" dxfId="234" priority="275">
      <formula>H33=""</formula>
    </cfRule>
  </conditionalFormatting>
  <conditionalFormatting sqref="J33">
    <cfRule type="expression" dxfId="233" priority="274">
      <formula>H33=""</formula>
    </cfRule>
  </conditionalFormatting>
  <conditionalFormatting sqref="K33">
    <cfRule type="expression" dxfId="232" priority="273">
      <formula>H33=""</formula>
    </cfRule>
  </conditionalFormatting>
  <conditionalFormatting sqref="L33">
    <cfRule type="expression" dxfId="231" priority="272">
      <formula>H33=""</formula>
    </cfRule>
  </conditionalFormatting>
  <conditionalFormatting sqref="H34">
    <cfRule type="expression" dxfId="230" priority="271">
      <formula>H34=""</formula>
    </cfRule>
  </conditionalFormatting>
  <conditionalFormatting sqref="I34">
    <cfRule type="expression" dxfId="229" priority="270">
      <formula>H34=""</formula>
    </cfRule>
  </conditionalFormatting>
  <conditionalFormatting sqref="J34">
    <cfRule type="expression" dxfId="228" priority="269">
      <formula>H34=""</formula>
    </cfRule>
  </conditionalFormatting>
  <conditionalFormatting sqref="K34">
    <cfRule type="expression" dxfId="227" priority="268">
      <formula>H34=""</formula>
    </cfRule>
  </conditionalFormatting>
  <conditionalFormatting sqref="L34">
    <cfRule type="expression" dxfId="226" priority="267">
      <formula>H34=""</formula>
    </cfRule>
  </conditionalFormatting>
  <conditionalFormatting sqref="H35">
    <cfRule type="expression" dxfId="225" priority="266">
      <formula>H35=""</formula>
    </cfRule>
  </conditionalFormatting>
  <conditionalFormatting sqref="I35">
    <cfRule type="expression" dxfId="224" priority="265">
      <formula>H35=""</formula>
    </cfRule>
  </conditionalFormatting>
  <conditionalFormatting sqref="J35">
    <cfRule type="expression" dxfId="223" priority="264">
      <formula>H35=""</formula>
    </cfRule>
  </conditionalFormatting>
  <conditionalFormatting sqref="K35">
    <cfRule type="expression" dxfId="222" priority="263">
      <formula>H35=""</formula>
    </cfRule>
  </conditionalFormatting>
  <conditionalFormatting sqref="L35">
    <cfRule type="expression" dxfId="221" priority="262">
      <formula>H35=""</formula>
    </cfRule>
  </conditionalFormatting>
  <conditionalFormatting sqref="H36">
    <cfRule type="expression" dxfId="220" priority="261">
      <formula>H36=""</formula>
    </cfRule>
  </conditionalFormatting>
  <conditionalFormatting sqref="I36">
    <cfRule type="expression" dxfId="219" priority="260">
      <formula>H36=""</formula>
    </cfRule>
  </conditionalFormatting>
  <conditionalFormatting sqref="J36">
    <cfRule type="expression" dxfId="218" priority="259">
      <formula>H36=""</formula>
    </cfRule>
  </conditionalFormatting>
  <conditionalFormatting sqref="K36">
    <cfRule type="expression" dxfId="217" priority="258">
      <formula>H36=""</formula>
    </cfRule>
  </conditionalFormatting>
  <conditionalFormatting sqref="L36">
    <cfRule type="expression" dxfId="216" priority="257">
      <formula>H36=""</formula>
    </cfRule>
  </conditionalFormatting>
  <conditionalFormatting sqref="H37">
    <cfRule type="expression" dxfId="215" priority="256">
      <formula>H37=""</formula>
    </cfRule>
  </conditionalFormatting>
  <conditionalFormatting sqref="I37">
    <cfRule type="expression" dxfId="214" priority="255">
      <formula>H37=""</formula>
    </cfRule>
  </conditionalFormatting>
  <conditionalFormatting sqref="J37">
    <cfRule type="expression" dxfId="213" priority="254">
      <formula>H37=""</formula>
    </cfRule>
  </conditionalFormatting>
  <conditionalFormatting sqref="K37">
    <cfRule type="expression" dxfId="212" priority="253">
      <formula>H37=""</formula>
    </cfRule>
  </conditionalFormatting>
  <conditionalFormatting sqref="L37">
    <cfRule type="expression" dxfId="211" priority="252">
      <formula>H37=""</formula>
    </cfRule>
  </conditionalFormatting>
  <conditionalFormatting sqref="H38">
    <cfRule type="expression" dxfId="210" priority="251">
      <formula>H38=""</formula>
    </cfRule>
  </conditionalFormatting>
  <conditionalFormatting sqref="I38">
    <cfRule type="expression" dxfId="209" priority="250">
      <formula>H38=""</formula>
    </cfRule>
  </conditionalFormatting>
  <conditionalFormatting sqref="J38">
    <cfRule type="expression" dxfId="208" priority="249">
      <formula>H38=""</formula>
    </cfRule>
  </conditionalFormatting>
  <conditionalFormatting sqref="K38">
    <cfRule type="expression" dxfId="207" priority="248">
      <formula>H38=""</formula>
    </cfRule>
  </conditionalFormatting>
  <conditionalFormatting sqref="L38">
    <cfRule type="expression" dxfId="206" priority="247">
      <formula>H38=""</formula>
    </cfRule>
  </conditionalFormatting>
  <conditionalFormatting sqref="H39">
    <cfRule type="expression" dxfId="205" priority="246">
      <formula>H39=""</formula>
    </cfRule>
  </conditionalFormatting>
  <conditionalFormatting sqref="I39">
    <cfRule type="expression" dxfId="204" priority="245">
      <formula>H39=""</formula>
    </cfRule>
  </conditionalFormatting>
  <conditionalFormatting sqref="J39">
    <cfRule type="expression" dxfId="203" priority="244">
      <formula>H39=""</formula>
    </cfRule>
  </conditionalFormatting>
  <conditionalFormatting sqref="K39">
    <cfRule type="expression" dxfId="202" priority="243">
      <formula>H39=""</formula>
    </cfRule>
  </conditionalFormatting>
  <conditionalFormatting sqref="L39">
    <cfRule type="expression" dxfId="201" priority="242">
      <formula>H39=""</formula>
    </cfRule>
  </conditionalFormatting>
  <conditionalFormatting sqref="H40">
    <cfRule type="expression" dxfId="200" priority="241">
      <formula>H40=""</formula>
    </cfRule>
  </conditionalFormatting>
  <conditionalFormatting sqref="I40">
    <cfRule type="expression" dxfId="199" priority="240">
      <formula>H40=""</formula>
    </cfRule>
  </conditionalFormatting>
  <conditionalFormatting sqref="J40">
    <cfRule type="expression" dxfId="198" priority="239">
      <formula>H40=""</formula>
    </cfRule>
  </conditionalFormatting>
  <conditionalFormatting sqref="K40">
    <cfRule type="expression" dxfId="197" priority="238">
      <formula>H40=""</formula>
    </cfRule>
  </conditionalFormatting>
  <conditionalFormatting sqref="L40">
    <cfRule type="expression" dxfId="196" priority="237">
      <formula>H40=""</formula>
    </cfRule>
  </conditionalFormatting>
  <conditionalFormatting sqref="H41">
    <cfRule type="expression" dxfId="195" priority="236">
      <formula>H41=""</formula>
    </cfRule>
  </conditionalFormatting>
  <conditionalFormatting sqref="I41">
    <cfRule type="expression" dxfId="194" priority="235">
      <formula>H41=""</formula>
    </cfRule>
  </conditionalFormatting>
  <conditionalFormatting sqref="J41">
    <cfRule type="expression" dxfId="193" priority="234">
      <formula>H41=""</formula>
    </cfRule>
  </conditionalFormatting>
  <conditionalFormatting sqref="K41">
    <cfRule type="expression" dxfId="192" priority="233">
      <formula>H41=""</formula>
    </cfRule>
  </conditionalFormatting>
  <conditionalFormatting sqref="L41">
    <cfRule type="expression" dxfId="191" priority="232">
      <formula>H41=""</formula>
    </cfRule>
  </conditionalFormatting>
  <conditionalFormatting sqref="H44">
    <cfRule type="expression" dxfId="190" priority="221">
      <formula>H44=""</formula>
    </cfRule>
  </conditionalFormatting>
  <conditionalFormatting sqref="I44">
    <cfRule type="expression" dxfId="189" priority="220">
      <formula>H44=""</formula>
    </cfRule>
  </conditionalFormatting>
  <conditionalFormatting sqref="J44">
    <cfRule type="expression" dxfId="188" priority="219">
      <formula>H44=""</formula>
    </cfRule>
  </conditionalFormatting>
  <conditionalFormatting sqref="K44">
    <cfRule type="expression" dxfId="187" priority="218">
      <formula>H44=""</formula>
    </cfRule>
  </conditionalFormatting>
  <conditionalFormatting sqref="L44">
    <cfRule type="expression" dxfId="186" priority="217">
      <formula>H44=""</formula>
    </cfRule>
  </conditionalFormatting>
  <conditionalFormatting sqref="H43">
    <cfRule type="expression" dxfId="185" priority="206">
      <formula>H43=""</formula>
    </cfRule>
  </conditionalFormatting>
  <conditionalFormatting sqref="I43">
    <cfRule type="expression" dxfId="184" priority="205">
      <formula>H43=""</formula>
    </cfRule>
  </conditionalFormatting>
  <conditionalFormatting sqref="J43">
    <cfRule type="expression" dxfId="183" priority="204">
      <formula>H43=""</formula>
    </cfRule>
  </conditionalFormatting>
  <conditionalFormatting sqref="K43">
    <cfRule type="expression" dxfId="182" priority="203">
      <formula>H43=""</formula>
    </cfRule>
  </conditionalFormatting>
  <conditionalFormatting sqref="L43">
    <cfRule type="expression" dxfId="181" priority="202">
      <formula>H43=""</formula>
    </cfRule>
  </conditionalFormatting>
  <conditionalFormatting sqref="H42">
    <cfRule type="expression" dxfId="180" priority="201">
      <formula>H42=""</formula>
    </cfRule>
  </conditionalFormatting>
  <conditionalFormatting sqref="I42">
    <cfRule type="expression" dxfId="179" priority="200">
      <formula>H42=""</formula>
    </cfRule>
  </conditionalFormatting>
  <conditionalFormatting sqref="J42">
    <cfRule type="expression" dxfId="178" priority="199">
      <formula>H42=""</formula>
    </cfRule>
  </conditionalFormatting>
  <conditionalFormatting sqref="K42">
    <cfRule type="expression" dxfId="177" priority="198">
      <formula>H42=""</formula>
    </cfRule>
  </conditionalFormatting>
  <conditionalFormatting sqref="L42">
    <cfRule type="expression" dxfId="176" priority="197">
      <formula>H42=""</formula>
    </cfRule>
  </conditionalFormatting>
  <conditionalFormatting sqref="H45">
    <cfRule type="expression" dxfId="175" priority="192">
      <formula>H45=""</formula>
    </cfRule>
  </conditionalFormatting>
  <conditionalFormatting sqref="I45">
    <cfRule type="expression" dxfId="174" priority="191">
      <formula>H45=""</formula>
    </cfRule>
  </conditionalFormatting>
  <conditionalFormatting sqref="J45">
    <cfRule type="expression" dxfId="173" priority="190">
      <formula>H45=""</formula>
    </cfRule>
  </conditionalFormatting>
  <conditionalFormatting sqref="K45">
    <cfRule type="expression" dxfId="172" priority="189">
      <formula>H45=""</formula>
    </cfRule>
  </conditionalFormatting>
  <conditionalFormatting sqref="L45">
    <cfRule type="expression" dxfId="171" priority="188">
      <formula>H45=""</formula>
    </cfRule>
  </conditionalFormatting>
  <conditionalFormatting sqref="H47">
    <cfRule type="expression" dxfId="170" priority="187">
      <formula>H47=""</formula>
    </cfRule>
  </conditionalFormatting>
  <conditionalFormatting sqref="I47">
    <cfRule type="expression" dxfId="169" priority="186">
      <formula>H47=""</formula>
    </cfRule>
  </conditionalFormatting>
  <conditionalFormatting sqref="J47">
    <cfRule type="expression" dxfId="168" priority="185">
      <formula>H47=""</formula>
    </cfRule>
  </conditionalFormatting>
  <conditionalFormatting sqref="K47">
    <cfRule type="expression" dxfId="167" priority="184">
      <formula>H47=""</formula>
    </cfRule>
  </conditionalFormatting>
  <conditionalFormatting sqref="L47">
    <cfRule type="expression" dxfId="166" priority="183">
      <formula>H47=""</formula>
    </cfRule>
  </conditionalFormatting>
  <conditionalFormatting sqref="H49">
    <cfRule type="expression" dxfId="165" priority="182">
      <formula>H49=""</formula>
    </cfRule>
  </conditionalFormatting>
  <conditionalFormatting sqref="I49">
    <cfRule type="expression" dxfId="164" priority="181">
      <formula>H49=""</formula>
    </cfRule>
  </conditionalFormatting>
  <conditionalFormatting sqref="J49">
    <cfRule type="expression" dxfId="163" priority="180">
      <formula>H49=""</formula>
    </cfRule>
  </conditionalFormatting>
  <conditionalFormatting sqref="K49">
    <cfRule type="expression" dxfId="162" priority="179">
      <formula>H49=""</formula>
    </cfRule>
  </conditionalFormatting>
  <conditionalFormatting sqref="L49">
    <cfRule type="expression" dxfId="161" priority="178">
      <formula>H49=""</formula>
    </cfRule>
  </conditionalFormatting>
  <conditionalFormatting sqref="H51">
    <cfRule type="expression" dxfId="160" priority="177">
      <formula>H51=""</formula>
    </cfRule>
  </conditionalFormatting>
  <conditionalFormatting sqref="I51">
    <cfRule type="expression" dxfId="159" priority="176">
      <formula>H51=""</formula>
    </cfRule>
  </conditionalFormatting>
  <conditionalFormatting sqref="J51">
    <cfRule type="expression" dxfId="158" priority="175">
      <formula>H51=""</formula>
    </cfRule>
  </conditionalFormatting>
  <conditionalFormatting sqref="K51">
    <cfRule type="expression" dxfId="157" priority="174">
      <formula>H51=""</formula>
    </cfRule>
  </conditionalFormatting>
  <conditionalFormatting sqref="L51">
    <cfRule type="expression" dxfId="156" priority="173">
      <formula>H51=""</formula>
    </cfRule>
  </conditionalFormatting>
  <conditionalFormatting sqref="H53">
    <cfRule type="expression" dxfId="155" priority="172">
      <formula>H53=""</formula>
    </cfRule>
  </conditionalFormatting>
  <conditionalFormatting sqref="I53">
    <cfRule type="expression" dxfId="154" priority="171">
      <formula>H53=""</formula>
    </cfRule>
  </conditionalFormatting>
  <conditionalFormatting sqref="J53">
    <cfRule type="expression" dxfId="153" priority="170">
      <formula>H53=""</formula>
    </cfRule>
  </conditionalFormatting>
  <conditionalFormatting sqref="K53">
    <cfRule type="expression" dxfId="152" priority="169">
      <formula>H53=""</formula>
    </cfRule>
  </conditionalFormatting>
  <conditionalFormatting sqref="L53">
    <cfRule type="expression" dxfId="151" priority="168">
      <formula>H53=""</formula>
    </cfRule>
  </conditionalFormatting>
  <conditionalFormatting sqref="H46">
    <cfRule type="expression" dxfId="150" priority="167">
      <formula>H46=""</formula>
    </cfRule>
  </conditionalFormatting>
  <conditionalFormatting sqref="I46">
    <cfRule type="expression" dxfId="149" priority="166">
      <formula>H46=""</formula>
    </cfRule>
  </conditionalFormatting>
  <conditionalFormatting sqref="J46">
    <cfRule type="expression" dxfId="148" priority="165">
      <formula>H46=""</formula>
    </cfRule>
  </conditionalFormatting>
  <conditionalFormatting sqref="K46">
    <cfRule type="expression" dxfId="147" priority="164">
      <formula>H46=""</formula>
    </cfRule>
  </conditionalFormatting>
  <conditionalFormatting sqref="L46">
    <cfRule type="expression" dxfId="146" priority="163">
      <formula>H46=""</formula>
    </cfRule>
  </conditionalFormatting>
  <conditionalFormatting sqref="H48">
    <cfRule type="expression" dxfId="145" priority="162">
      <formula>H48=""</formula>
    </cfRule>
  </conditionalFormatting>
  <conditionalFormatting sqref="I48">
    <cfRule type="expression" dxfId="144" priority="161">
      <formula>H48=""</formula>
    </cfRule>
  </conditionalFormatting>
  <conditionalFormatting sqref="J48">
    <cfRule type="expression" dxfId="143" priority="160">
      <formula>H48=""</formula>
    </cfRule>
  </conditionalFormatting>
  <conditionalFormatting sqref="K48">
    <cfRule type="expression" dxfId="142" priority="159">
      <formula>H48=""</formula>
    </cfRule>
  </conditionalFormatting>
  <conditionalFormatting sqref="L48">
    <cfRule type="expression" dxfId="141" priority="158">
      <formula>H48=""</formula>
    </cfRule>
  </conditionalFormatting>
  <conditionalFormatting sqref="H50">
    <cfRule type="expression" dxfId="140" priority="157">
      <formula>H50=""</formula>
    </cfRule>
  </conditionalFormatting>
  <conditionalFormatting sqref="I50">
    <cfRule type="expression" dxfId="139" priority="156">
      <formula>H50=""</formula>
    </cfRule>
  </conditionalFormatting>
  <conditionalFormatting sqref="J50">
    <cfRule type="expression" dxfId="138" priority="155">
      <formula>H50=""</formula>
    </cfRule>
  </conditionalFormatting>
  <conditionalFormatting sqref="K50">
    <cfRule type="expression" dxfId="137" priority="154">
      <formula>H50=""</formula>
    </cfRule>
  </conditionalFormatting>
  <conditionalFormatting sqref="L50">
    <cfRule type="expression" dxfId="136" priority="153">
      <formula>H50=""</formula>
    </cfRule>
  </conditionalFormatting>
  <conditionalFormatting sqref="H52">
    <cfRule type="expression" dxfId="135" priority="152">
      <formula>H52=""</formula>
    </cfRule>
  </conditionalFormatting>
  <conditionalFormatting sqref="I52">
    <cfRule type="expression" dxfId="134" priority="151">
      <formula>H52=""</formula>
    </cfRule>
  </conditionalFormatting>
  <conditionalFormatting sqref="J52">
    <cfRule type="expression" dxfId="133" priority="150">
      <formula>H52=""</formula>
    </cfRule>
  </conditionalFormatting>
  <conditionalFormatting sqref="K52">
    <cfRule type="expression" dxfId="132" priority="149">
      <formula>H52=""</formula>
    </cfRule>
  </conditionalFormatting>
  <conditionalFormatting sqref="L52">
    <cfRule type="expression" dxfId="131" priority="148">
      <formula>H52=""</formula>
    </cfRule>
  </conditionalFormatting>
  <conditionalFormatting sqref="H54">
    <cfRule type="expression" dxfId="130" priority="147">
      <formula>H54=""</formula>
    </cfRule>
  </conditionalFormatting>
  <conditionalFormatting sqref="I54">
    <cfRule type="expression" dxfId="129" priority="146">
      <formula>H54=""</formula>
    </cfRule>
  </conditionalFormatting>
  <conditionalFormatting sqref="J54">
    <cfRule type="expression" dxfId="128" priority="145">
      <formula>H54=""</formula>
    </cfRule>
  </conditionalFormatting>
  <conditionalFormatting sqref="K54">
    <cfRule type="expression" dxfId="127" priority="144">
      <formula>H54=""</formula>
    </cfRule>
  </conditionalFormatting>
  <conditionalFormatting sqref="L54">
    <cfRule type="expression" dxfId="126" priority="143">
      <formula>H54=""</formula>
    </cfRule>
  </conditionalFormatting>
  <conditionalFormatting sqref="H55">
    <cfRule type="expression" dxfId="125" priority="142">
      <formula>H55=""</formula>
    </cfRule>
  </conditionalFormatting>
  <conditionalFormatting sqref="I55">
    <cfRule type="expression" dxfId="124" priority="141">
      <formula>H55=""</formula>
    </cfRule>
  </conditionalFormatting>
  <conditionalFormatting sqref="J55">
    <cfRule type="expression" dxfId="123" priority="140">
      <formula>H55=""</formula>
    </cfRule>
  </conditionalFormatting>
  <conditionalFormatting sqref="K55">
    <cfRule type="expression" dxfId="122" priority="139">
      <formula>H55=""</formula>
    </cfRule>
  </conditionalFormatting>
  <conditionalFormatting sqref="L55">
    <cfRule type="expression" dxfId="121" priority="138">
      <formula>H55=""</formula>
    </cfRule>
  </conditionalFormatting>
  <conditionalFormatting sqref="H57">
    <cfRule type="expression" dxfId="120" priority="137">
      <formula>H57=""</formula>
    </cfRule>
  </conditionalFormatting>
  <conditionalFormatting sqref="I57">
    <cfRule type="expression" dxfId="119" priority="136">
      <formula>H57=""</formula>
    </cfRule>
  </conditionalFormatting>
  <conditionalFormatting sqref="J57">
    <cfRule type="expression" dxfId="118" priority="135">
      <formula>H57=""</formula>
    </cfRule>
  </conditionalFormatting>
  <conditionalFormatting sqref="K57">
    <cfRule type="expression" dxfId="117" priority="134">
      <formula>H57=""</formula>
    </cfRule>
  </conditionalFormatting>
  <conditionalFormatting sqref="L57">
    <cfRule type="expression" dxfId="116" priority="133">
      <formula>H57=""</formula>
    </cfRule>
  </conditionalFormatting>
  <conditionalFormatting sqref="H59">
    <cfRule type="expression" dxfId="115" priority="132">
      <formula>H59=""</formula>
    </cfRule>
  </conditionalFormatting>
  <conditionalFormatting sqref="I59">
    <cfRule type="expression" dxfId="114" priority="131">
      <formula>H59=""</formula>
    </cfRule>
  </conditionalFormatting>
  <conditionalFormatting sqref="J59">
    <cfRule type="expression" dxfId="113" priority="130">
      <formula>H59=""</formula>
    </cfRule>
  </conditionalFormatting>
  <conditionalFormatting sqref="K59">
    <cfRule type="expression" dxfId="112" priority="129">
      <formula>H59=""</formula>
    </cfRule>
  </conditionalFormatting>
  <conditionalFormatting sqref="L59">
    <cfRule type="expression" dxfId="111" priority="128">
      <formula>H59=""</formula>
    </cfRule>
  </conditionalFormatting>
  <conditionalFormatting sqref="H61">
    <cfRule type="expression" dxfId="110" priority="127">
      <formula>H61=""</formula>
    </cfRule>
  </conditionalFormatting>
  <conditionalFormatting sqref="I61">
    <cfRule type="expression" dxfId="109" priority="126">
      <formula>H61=""</formula>
    </cfRule>
  </conditionalFormatting>
  <conditionalFormatting sqref="J61">
    <cfRule type="expression" dxfId="108" priority="125">
      <formula>H61=""</formula>
    </cfRule>
  </conditionalFormatting>
  <conditionalFormatting sqref="K61">
    <cfRule type="expression" dxfId="107" priority="124">
      <formula>H61=""</formula>
    </cfRule>
  </conditionalFormatting>
  <conditionalFormatting sqref="L61">
    <cfRule type="expression" dxfId="106" priority="123">
      <formula>H61=""</formula>
    </cfRule>
  </conditionalFormatting>
  <conditionalFormatting sqref="H56">
    <cfRule type="expression" dxfId="105" priority="122">
      <formula>H56=""</formula>
    </cfRule>
  </conditionalFormatting>
  <conditionalFormatting sqref="I56">
    <cfRule type="expression" dxfId="104" priority="121">
      <formula>H56=""</formula>
    </cfRule>
  </conditionalFormatting>
  <conditionalFormatting sqref="J56">
    <cfRule type="expression" dxfId="103" priority="120">
      <formula>H56=""</formula>
    </cfRule>
  </conditionalFormatting>
  <conditionalFormatting sqref="K56">
    <cfRule type="expression" dxfId="102" priority="119">
      <formula>H56=""</formula>
    </cfRule>
  </conditionalFormatting>
  <conditionalFormatting sqref="L56">
    <cfRule type="expression" dxfId="101" priority="118">
      <formula>H56=""</formula>
    </cfRule>
  </conditionalFormatting>
  <conditionalFormatting sqref="H58">
    <cfRule type="expression" dxfId="100" priority="117">
      <formula>H58=""</formula>
    </cfRule>
  </conditionalFormatting>
  <conditionalFormatting sqref="I58">
    <cfRule type="expression" dxfId="99" priority="116">
      <formula>H58=""</formula>
    </cfRule>
  </conditionalFormatting>
  <conditionalFormatting sqref="J58">
    <cfRule type="expression" dxfId="98" priority="115">
      <formula>H58=""</formula>
    </cfRule>
  </conditionalFormatting>
  <conditionalFormatting sqref="K58">
    <cfRule type="expression" dxfId="97" priority="114">
      <formula>H58=""</formula>
    </cfRule>
  </conditionalFormatting>
  <conditionalFormatting sqref="L58">
    <cfRule type="expression" dxfId="96" priority="113">
      <formula>H58=""</formula>
    </cfRule>
  </conditionalFormatting>
  <conditionalFormatting sqref="H60">
    <cfRule type="expression" dxfId="95" priority="112">
      <formula>H60=""</formula>
    </cfRule>
  </conditionalFormatting>
  <conditionalFormatting sqref="I60">
    <cfRule type="expression" dxfId="94" priority="111">
      <formula>H60=""</formula>
    </cfRule>
  </conditionalFormatting>
  <conditionalFormatting sqref="J60">
    <cfRule type="expression" dxfId="93" priority="110">
      <formula>H60=""</formula>
    </cfRule>
  </conditionalFormatting>
  <conditionalFormatting sqref="K60">
    <cfRule type="expression" dxfId="92" priority="109">
      <formula>H60=""</formula>
    </cfRule>
  </conditionalFormatting>
  <conditionalFormatting sqref="L60">
    <cfRule type="expression" dxfId="91" priority="108">
      <formula>H60=""</formula>
    </cfRule>
  </conditionalFormatting>
  <conditionalFormatting sqref="H62">
    <cfRule type="expression" dxfId="90" priority="107">
      <formula>H62=""</formula>
    </cfRule>
  </conditionalFormatting>
  <conditionalFormatting sqref="I62">
    <cfRule type="expression" dxfId="89" priority="106">
      <formula>H62=""</formula>
    </cfRule>
  </conditionalFormatting>
  <conditionalFormatting sqref="J62">
    <cfRule type="expression" dxfId="88" priority="105">
      <formula>H62=""</formula>
    </cfRule>
  </conditionalFormatting>
  <conditionalFormatting sqref="K62">
    <cfRule type="expression" dxfId="87" priority="104">
      <formula>H62=""</formula>
    </cfRule>
  </conditionalFormatting>
  <conditionalFormatting sqref="L62">
    <cfRule type="expression" dxfId="86" priority="103">
      <formula>H62=""</formula>
    </cfRule>
  </conditionalFormatting>
  <conditionalFormatting sqref="H64">
    <cfRule type="expression" dxfId="85" priority="102">
      <formula>H64=""</formula>
    </cfRule>
  </conditionalFormatting>
  <conditionalFormatting sqref="I64">
    <cfRule type="expression" dxfId="84" priority="101">
      <formula>H64=""</formula>
    </cfRule>
  </conditionalFormatting>
  <conditionalFormatting sqref="J64">
    <cfRule type="expression" dxfId="83" priority="100">
      <formula>H64=""</formula>
    </cfRule>
  </conditionalFormatting>
  <conditionalFormatting sqref="K64">
    <cfRule type="expression" dxfId="82" priority="99">
      <formula>H64=""</formula>
    </cfRule>
  </conditionalFormatting>
  <conditionalFormatting sqref="L64">
    <cfRule type="expression" dxfId="81" priority="98">
      <formula>H64=""</formula>
    </cfRule>
  </conditionalFormatting>
  <conditionalFormatting sqref="H63">
    <cfRule type="expression" dxfId="80" priority="97">
      <formula>H63=""</formula>
    </cfRule>
  </conditionalFormatting>
  <conditionalFormatting sqref="I63">
    <cfRule type="expression" dxfId="79" priority="96">
      <formula>H63=""</formula>
    </cfRule>
  </conditionalFormatting>
  <conditionalFormatting sqref="J63">
    <cfRule type="expression" dxfId="78" priority="95">
      <formula>H63=""</formula>
    </cfRule>
  </conditionalFormatting>
  <conditionalFormatting sqref="K63">
    <cfRule type="expression" dxfId="77" priority="94">
      <formula>H63=""</formula>
    </cfRule>
  </conditionalFormatting>
  <conditionalFormatting sqref="L63">
    <cfRule type="expression" dxfId="76" priority="93">
      <formula>H63=""</formula>
    </cfRule>
  </conditionalFormatting>
  <conditionalFormatting sqref="H65">
    <cfRule type="expression" dxfId="75" priority="92">
      <formula>H65=""</formula>
    </cfRule>
  </conditionalFormatting>
  <conditionalFormatting sqref="I65">
    <cfRule type="expression" dxfId="74" priority="91">
      <formula>H65=""</formula>
    </cfRule>
  </conditionalFormatting>
  <conditionalFormatting sqref="J65">
    <cfRule type="expression" dxfId="73" priority="90">
      <formula>H65=""</formula>
    </cfRule>
  </conditionalFormatting>
  <conditionalFormatting sqref="K65">
    <cfRule type="expression" dxfId="72" priority="89">
      <formula>H65=""</formula>
    </cfRule>
  </conditionalFormatting>
  <conditionalFormatting sqref="L65">
    <cfRule type="expression" dxfId="71" priority="88">
      <formula>H65=""</formula>
    </cfRule>
  </conditionalFormatting>
  <conditionalFormatting sqref="H67">
    <cfRule type="expression" dxfId="70" priority="87">
      <formula>H67=""</formula>
    </cfRule>
  </conditionalFormatting>
  <conditionalFormatting sqref="I67">
    <cfRule type="expression" dxfId="69" priority="86">
      <formula>H67=""</formula>
    </cfRule>
  </conditionalFormatting>
  <conditionalFormatting sqref="J67">
    <cfRule type="expression" dxfId="68" priority="85">
      <formula>H67=""</formula>
    </cfRule>
  </conditionalFormatting>
  <conditionalFormatting sqref="K67">
    <cfRule type="expression" dxfId="67" priority="84">
      <formula>H67=""</formula>
    </cfRule>
  </conditionalFormatting>
  <conditionalFormatting sqref="L67">
    <cfRule type="expression" dxfId="66" priority="83">
      <formula>H67=""</formula>
    </cfRule>
  </conditionalFormatting>
  <conditionalFormatting sqref="H66">
    <cfRule type="expression" dxfId="65" priority="81">
      <formula>H66=""</formula>
    </cfRule>
  </conditionalFormatting>
  <conditionalFormatting sqref="I66">
    <cfRule type="expression" dxfId="64" priority="80">
      <formula>H66=""</formula>
    </cfRule>
  </conditionalFormatting>
  <conditionalFormatting sqref="J66">
    <cfRule type="expression" dxfId="63" priority="79">
      <formula>H66=""</formula>
    </cfRule>
  </conditionalFormatting>
  <conditionalFormatting sqref="K66">
    <cfRule type="expression" dxfId="62" priority="78">
      <formula>H66=""</formula>
    </cfRule>
  </conditionalFormatting>
  <conditionalFormatting sqref="L66">
    <cfRule type="expression" dxfId="61" priority="77">
      <formula>H66=""</formula>
    </cfRule>
  </conditionalFormatting>
  <conditionalFormatting sqref="H68">
    <cfRule type="expression" dxfId="60" priority="76">
      <formula>H68=""</formula>
    </cfRule>
  </conditionalFormatting>
  <conditionalFormatting sqref="I68">
    <cfRule type="expression" dxfId="59" priority="75">
      <formula>H68=""</formula>
    </cfRule>
  </conditionalFormatting>
  <conditionalFormatting sqref="J68">
    <cfRule type="expression" dxfId="58" priority="74">
      <formula>H68=""</formula>
    </cfRule>
  </conditionalFormatting>
  <conditionalFormatting sqref="K68">
    <cfRule type="expression" dxfId="57" priority="73">
      <formula>H68=""</formula>
    </cfRule>
  </conditionalFormatting>
  <conditionalFormatting sqref="L68">
    <cfRule type="expression" dxfId="56" priority="72">
      <formula>H68=""</formula>
    </cfRule>
  </conditionalFormatting>
  <conditionalFormatting sqref="H70">
    <cfRule type="expression" dxfId="55" priority="71">
      <formula>H70=""</formula>
    </cfRule>
  </conditionalFormatting>
  <conditionalFormatting sqref="I70">
    <cfRule type="expression" dxfId="54" priority="70">
      <formula>H70=""</formula>
    </cfRule>
  </conditionalFormatting>
  <conditionalFormatting sqref="J70">
    <cfRule type="expression" dxfId="53" priority="69">
      <formula>H70=""</formula>
    </cfRule>
  </conditionalFormatting>
  <conditionalFormatting sqref="K70">
    <cfRule type="expression" dxfId="52" priority="68">
      <formula>H70=""</formula>
    </cfRule>
  </conditionalFormatting>
  <conditionalFormatting sqref="L70">
    <cfRule type="expression" dxfId="51" priority="67">
      <formula>H70=""</formula>
    </cfRule>
  </conditionalFormatting>
  <conditionalFormatting sqref="H69">
    <cfRule type="expression" dxfId="50" priority="66">
      <formula>H69=""</formula>
    </cfRule>
  </conditionalFormatting>
  <conditionalFormatting sqref="I69">
    <cfRule type="expression" dxfId="49" priority="65">
      <formula>H69=""</formula>
    </cfRule>
  </conditionalFormatting>
  <conditionalFormatting sqref="J69">
    <cfRule type="expression" dxfId="48" priority="64">
      <formula>H69=""</formula>
    </cfRule>
  </conditionalFormatting>
  <conditionalFormatting sqref="K69">
    <cfRule type="expression" dxfId="47" priority="63">
      <formula>H69=""</formula>
    </cfRule>
  </conditionalFormatting>
  <conditionalFormatting sqref="L69">
    <cfRule type="expression" dxfId="46" priority="62">
      <formula>H69=""</formula>
    </cfRule>
  </conditionalFormatting>
  <conditionalFormatting sqref="H71">
    <cfRule type="expression" dxfId="45" priority="61">
      <formula>H71=""</formula>
    </cfRule>
  </conditionalFormatting>
  <conditionalFormatting sqref="I71">
    <cfRule type="expression" dxfId="44" priority="60">
      <formula>H71=""</formula>
    </cfRule>
  </conditionalFormatting>
  <conditionalFormatting sqref="J71">
    <cfRule type="expression" dxfId="43" priority="59">
      <formula>H71=""</formula>
    </cfRule>
  </conditionalFormatting>
  <conditionalFormatting sqref="K71">
    <cfRule type="expression" dxfId="42" priority="58">
      <formula>H71=""</formula>
    </cfRule>
  </conditionalFormatting>
  <conditionalFormatting sqref="L71">
    <cfRule type="expression" dxfId="41" priority="57">
      <formula>H71=""</formula>
    </cfRule>
  </conditionalFormatting>
  <conditionalFormatting sqref="H72">
    <cfRule type="expression" dxfId="40" priority="56">
      <formula>H72=""</formula>
    </cfRule>
  </conditionalFormatting>
  <conditionalFormatting sqref="I72">
    <cfRule type="expression" dxfId="39" priority="55">
      <formula>H72=""</formula>
    </cfRule>
  </conditionalFormatting>
  <conditionalFormatting sqref="J72">
    <cfRule type="expression" dxfId="38" priority="54">
      <formula>H72=""</formula>
    </cfRule>
  </conditionalFormatting>
  <conditionalFormatting sqref="K72">
    <cfRule type="expression" dxfId="37" priority="53">
      <formula>H72=""</formula>
    </cfRule>
  </conditionalFormatting>
  <conditionalFormatting sqref="L72">
    <cfRule type="expression" dxfId="36" priority="52">
      <formula>H72=""</formula>
    </cfRule>
  </conditionalFormatting>
  <conditionalFormatting sqref="H73">
    <cfRule type="expression" dxfId="35" priority="51">
      <formula>H73=""</formula>
    </cfRule>
  </conditionalFormatting>
  <conditionalFormatting sqref="I73">
    <cfRule type="expression" dxfId="34" priority="50">
      <formula>H73=""</formula>
    </cfRule>
  </conditionalFormatting>
  <conditionalFormatting sqref="J73">
    <cfRule type="expression" dxfId="33" priority="49">
      <formula>H73=""</formula>
    </cfRule>
  </conditionalFormatting>
  <conditionalFormatting sqref="K73">
    <cfRule type="expression" dxfId="32" priority="48">
      <formula>H73=""</formula>
    </cfRule>
  </conditionalFormatting>
  <conditionalFormatting sqref="L73">
    <cfRule type="expression" dxfId="31" priority="47">
      <formula>H73=""</formula>
    </cfRule>
  </conditionalFormatting>
  <conditionalFormatting sqref="H74">
    <cfRule type="expression" dxfId="30" priority="46">
      <formula>H74=""</formula>
    </cfRule>
  </conditionalFormatting>
  <conditionalFormatting sqref="I74">
    <cfRule type="expression" dxfId="29" priority="45">
      <formula>H74=""</formula>
    </cfRule>
  </conditionalFormatting>
  <conditionalFormatting sqref="J74">
    <cfRule type="expression" dxfId="28" priority="44">
      <formula>H74=""</formula>
    </cfRule>
  </conditionalFormatting>
  <conditionalFormatting sqref="K74">
    <cfRule type="expression" dxfId="27" priority="43">
      <formula>H74=""</formula>
    </cfRule>
  </conditionalFormatting>
  <conditionalFormatting sqref="L74">
    <cfRule type="expression" dxfId="26" priority="42">
      <formula>H74=""</formula>
    </cfRule>
  </conditionalFormatting>
  <conditionalFormatting sqref="H75">
    <cfRule type="expression" dxfId="25" priority="41">
      <formula>H75=""</formula>
    </cfRule>
  </conditionalFormatting>
  <conditionalFormatting sqref="I75">
    <cfRule type="expression" dxfId="24" priority="40">
      <formula>H75=""</formula>
    </cfRule>
  </conditionalFormatting>
  <conditionalFormatting sqref="J75">
    <cfRule type="expression" dxfId="23" priority="39">
      <formula>H75=""</formula>
    </cfRule>
  </conditionalFormatting>
  <conditionalFormatting sqref="K75">
    <cfRule type="expression" dxfId="22" priority="38">
      <formula>H75=""</formula>
    </cfRule>
  </conditionalFormatting>
  <conditionalFormatting sqref="L75">
    <cfRule type="expression" dxfId="21" priority="37">
      <formula>H75=""</formula>
    </cfRule>
  </conditionalFormatting>
  <conditionalFormatting sqref="H77">
    <cfRule type="expression" dxfId="20" priority="21">
      <formula>H77=""</formula>
    </cfRule>
  </conditionalFormatting>
  <conditionalFormatting sqref="I77">
    <cfRule type="expression" dxfId="19" priority="20">
      <formula>H77=""</formula>
    </cfRule>
  </conditionalFormatting>
  <conditionalFormatting sqref="J77">
    <cfRule type="expression" dxfId="18" priority="19">
      <formula>H77=""</formula>
    </cfRule>
  </conditionalFormatting>
  <conditionalFormatting sqref="K77">
    <cfRule type="expression" dxfId="17" priority="18">
      <formula>H77=""</formula>
    </cfRule>
  </conditionalFormatting>
  <conditionalFormatting sqref="L77">
    <cfRule type="expression" dxfId="16" priority="17">
      <formula>H77=""</formula>
    </cfRule>
  </conditionalFormatting>
  <conditionalFormatting sqref="H76">
    <cfRule type="expression" dxfId="15" priority="16">
      <formula>H76=""</formula>
    </cfRule>
  </conditionalFormatting>
  <conditionalFormatting sqref="I76">
    <cfRule type="expression" dxfId="14" priority="15">
      <formula>H76=""</formula>
    </cfRule>
  </conditionalFormatting>
  <conditionalFormatting sqref="J76">
    <cfRule type="expression" dxfId="13" priority="14">
      <formula>H76=""</formula>
    </cfRule>
  </conditionalFormatting>
  <conditionalFormatting sqref="K76">
    <cfRule type="expression" dxfId="12" priority="13">
      <formula>H76=""</formula>
    </cfRule>
  </conditionalFormatting>
  <conditionalFormatting sqref="L76">
    <cfRule type="expression" dxfId="11" priority="12">
      <formula>H76=""</formula>
    </cfRule>
  </conditionalFormatting>
  <conditionalFormatting sqref="H79">
    <cfRule type="expression" dxfId="10" priority="11">
      <formula>H79=""</formula>
    </cfRule>
  </conditionalFormatting>
  <conditionalFormatting sqref="I79">
    <cfRule type="expression" dxfId="9" priority="10">
      <formula>H79=""</formula>
    </cfRule>
  </conditionalFormatting>
  <conditionalFormatting sqref="J79">
    <cfRule type="expression" dxfId="8" priority="9">
      <formula>H79=""</formula>
    </cfRule>
  </conditionalFormatting>
  <conditionalFormatting sqref="K79">
    <cfRule type="expression" dxfId="7" priority="8">
      <formula>H79=""</formula>
    </cfRule>
  </conditionalFormatting>
  <conditionalFormatting sqref="L79">
    <cfRule type="expression" dxfId="6" priority="7">
      <formula>H79=""</formula>
    </cfRule>
  </conditionalFormatting>
  <conditionalFormatting sqref="H80">
    <cfRule type="expression" dxfId="5" priority="6">
      <formula>H80=""</formula>
    </cfRule>
  </conditionalFormatting>
  <conditionalFormatting sqref="I80">
    <cfRule type="expression" dxfId="4" priority="5">
      <formula>H80=""</formula>
    </cfRule>
  </conditionalFormatting>
  <conditionalFormatting sqref="J80">
    <cfRule type="expression" dxfId="3" priority="4">
      <formula>H80=""</formula>
    </cfRule>
  </conditionalFormatting>
  <conditionalFormatting sqref="K80">
    <cfRule type="expression" dxfId="2" priority="3">
      <formula>H80=""</formula>
    </cfRule>
  </conditionalFormatting>
  <conditionalFormatting sqref="L80">
    <cfRule type="expression" dxfId="1" priority="2">
      <formula>H80=""</formula>
    </cfRule>
  </conditionalFormatting>
  <conditionalFormatting sqref="J24">
    <cfRule type="expression" dxfId="0" priority="1">
      <formula>H24=""</formula>
    </cfRule>
  </conditionalFormatting>
  <pageMargins left="0.7" right="0.7" top="0.75" bottom="0.75" header="0.3" footer="0.3"/>
  <pageSetup orientation="portrait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Data!$B$8:$B$9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J80"/>
  <sheetViews>
    <sheetView workbookViewId="0">
      <selection activeCell="A2" sqref="A1:A2"/>
    </sheetView>
  </sheetViews>
  <sheetFormatPr defaultColWidth="9" defaultRowHeight="16.5" x14ac:dyDescent="0.3"/>
  <cols>
    <col min="1" max="1" width="9" style="12"/>
    <col min="2" max="2" width="33.75" style="12" customWidth="1"/>
    <col min="3" max="3" width="11" style="12" customWidth="1"/>
    <col min="4" max="6" width="9" style="12"/>
    <col min="7" max="7" width="15.75" style="12" customWidth="1"/>
    <col min="8" max="8" width="9" style="12" customWidth="1"/>
    <col min="9" max="9" width="9" style="12"/>
    <col min="10" max="10" width="16" style="12" customWidth="1"/>
    <col min="11" max="16384" width="9" style="12"/>
  </cols>
  <sheetData>
    <row r="6" spans="2:10" x14ac:dyDescent="0.3">
      <c r="B6" s="12" t="str">
        <f>Display!C6</f>
        <v>Crude Light (Globex)</v>
      </c>
      <c r="C6" s="15" t="str">
        <f>IF(B6="E-Mini S&amp;P 500","EP",IF(B6="E-mini NASDAQ-100","ENQ",IF(B6="E-mini Russell 2000","RTY",IF(B6="Crude Light (Globex)","CLE",IF(B6="Natural Gas (Globex)","NGE",IF(B6="Soybeans (Globex)","ZSE",IF(B6="Soybean Meal (Globex)","ZME",IF(B6="Soybean Oil (Globex)","ZLE",IF(B6="Wheat (Globex)","ZWA",IF(B6="Corn (Globex)","ZCE",IF(B6="2 Year US Treasury Notes (Globex)","TUA",IF(B6="5 Year US Treasury Notes (Globex)","FVA",IF(B6="10yr US Treasury Notes (Globex)","TYA",IF(B6="30yr US Treasury Bonds (Globex)","USA",IF(B6="Eurodollar (Globex)","GE",IF(B6="Australian Dollar","AUS",IF(B6="British Pound","BP",IF(B6="Canadian Dollar","CD",IF(B6="Euro FX","EuroFX",IF(B6="Japanese Yen","JY",IF(B6="Swiss Franc","SF",IF(B6="Gold","GCE",IF(B6="Silver","SIE",IF(B6="Copper","CPE",IF(B6="3-Month SOFR","SOFR",IF(B6="S&amp;P 500","SP500",IF(B6="Wheat (KCBOT)","KWE")))))))))))))))))))))))))))</f>
        <v>CLE</v>
      </c>
      <c r="G6" s="12" t="str">
        <f ca="1">INDIRECT(J6)</f>
        <v>P.US.CLE3</v>
      </c>
      <c r="I6" s="12">
        <v>1</v>
      </c>
      <c r="J6" s="12" t="str">
        <f>$C$6&amp;"!J"&amp;I6</f>
        <v>CLE!J1</v>
      </c>
    </row>
    <row r="7" spans="2:10" x14ac:dyDescent="0.3">
      <c r="G7" s="12" t="str">
        <f ca="1">INDIRECT(J7)</f>
        <v>C.US.CLE3</v>
      </c>
      <c r="I7" s="12">
        <f>I6+1</f>
        <v>2</v>
      </c>
      <c r="J7" s="12" t="str">
        <f t="shared" ref="J7:J41" si="0">$C$6&amp;"!J"&amp;I7</f>
        <v>CLE!J2</v>
      </c>
    </row>
    <row r="8" spans="2:10" x14ac:dyDescent="0.3">
      <c r="B8" s="17" t="s">
        <v>0</v>
      </c>
      <c r="C8" s="16"/>
      <c r="G8" s="12" t="str">
        <f ca="1">INDIRECT(J8)</f>
        <v>P.US.CLE4</v>
      </c>
      <c r="I8" s="12">
        <f t="shared" ref="I8:I40" si="1">I7+1</f>
        <v>3</v>
      </c>
      <c r="J8" s="12" t="str">
        <f t="shared" si="0"/>
        <v>CLE!J3</v>
      </c>
    </row>
    <row r="9" spans="2:10" x14ac:dyDescent="0.3">
      <c r="B9" s="17" t="s">
        <v>25</v>
      </c>
      <c r="C9" s="16"/>
      <c r="G9" s="12" t="str">
        <f t="shared" ref="G9:G40" ca="1" si="2">INDIRECT(J9)</f>
        <v>C.US.CLE4</v>
      </c>
      <c r="I9" s="12">
        <f t="shared" si="1"/>
        <v>4</v>
      </c>
      <c r="J9" s="12" t="str">
        <f t="shared" si="0"/>
        <v>CLE!J4</v>
      </c>
    </row>
    <row r="10" spans="2:10" x14ac:dyDescent="0.3">
      <c r="B10" s="16"/>
      <c r="C10" s="16"/>
      <c r="G10" s="12" t="str">
        <f t="shared" ca="1" si="2"/>
        <v>P.US.CLE1</v>
      </c>
      <c r="I10" s="12">
        <f t="shared" si="1"/>
        <v>5</v>
      </c>
      <c r="J10" s="12" t="str">
        <f t="shared" si="0"/>
        <v>CLE!J5</v>
      </c>
    </row>
    <row r="11" spans="2:10" x14ac:dyDescent="0.3">
      <c r="B11" s="16"/>
      <c r="C11" s="16"/>
      <c r="G11" s="12" t="str">
        <f t="shared" ca="1" si="2"/>
        <v>P.US.AAO</v>
      </c>
      <c r="I11" s="12">
        <f t="shared" si="1"/>
        <v>6</v>
      </c>
      <c r="J11" s="12" t="str">
        <f t="shared" si="0"/>
        <v>CLE!J6</v>
      </c>
    </row>
    <row r="12" spans="2:10" x14ac:dyDescent="0.3">
      <c r="B12" s="16"/>
      <c r="C12" s="16"/>
      <c r="G12" s="12" t="str">
        <f t="shared" ca="1" si="2"/>
        <v>C.US.CLE1</v>
      </c>
      <c r="I12" s="12">
        <f t="shared" si="1"/>
        <v>7</v>
      </c>
      <c r="J12" s="12" t="str">
        <f t="shared" si="0"/>
        <v>CLE!J7</v>
      </c>
    </row>
    <row r="13" spans="2:10" x14ac:dyDescent="0.3">
      <c r="B13" s="16"/>
      <c r="C13" s="16"/>
      <c r="G13" s="12" t="str">
        <f t="shared" ca="1" si="2"/>
        <v>C.US.AAO</v>
      </c>
      <c r="I13" s="12">
        <f t="shared" si="1"/>
        <v>8</v>
      </c>
      <c r="J13" s="12" t="str">
        <f t="shared" si="0"/>
        <v>CLE!J8</v>
      </c>
    </row>
    <row r="14" spans="2:10" x14ac:dyDescent="0.3">
      <c r="B14" s="16"/>
      <c r="C14" s="16"/>
      <c r="G14" s="12" t="str">
        <f t="shared" ca="1" si="2"/>
        <v>P.US.CLE2</v>
      </c>
      <c r="I14" s="12">
        <f t="shared" si="1"/>
        <v>9</v>
      </c>
      <c r="J14" s="12" t="str">
        <f t="shared" si="0"/>
        <v>CLE!J9</v>
      </c>
    </row>
    <row r="15" spans="2:10" x14ac:dyDescent="0.3">
      <c r="B15" s="16"/>
      <c r="C15" s="16"/>
      <c r="G15" s="12" t="str">
        <f t="shared" ca="1" si="2"/>
        <v>C.US.CLE2</v>
      </c>
      <c r="I15" s="12">
        <f t="shared" si="1"/>
        <v>10</v>
      </c>
      <c r="J15" s="12" t="str">
        <f t="shared" si="0"/>
        <v>CLE!J10</v>
      </c>
    </row>
    <row r="16" spans="2:10" x14ac:dyDescent="0.3">
      <c r="B16" s="16"/>
      <c r="C16" s="16"/>
      <c r="G16" s="12" t="str">
        <f t="shared" ca="1" si="2"/>
        <v>P.US.CLE</v>
      </c>
      <c r="I16" s="12">
        <f t="shared" si="1"/>
        <v>11</v>
      </c>
      <c r="J16" s="12" t="str">
        <f t="shared" si="0"/>
        <v>CLE!J11</v>
      </c>
    </row>
    <row r="17" spans="2:10" x14ac:dyDescent="0.3">
      <c r="B17" s="16"/>
      <c r="C17" s="16"/>
      <c r="G17" s="12" t="str">
        <f t="shared" ca="1" si="2"/>
        <v>C.US.CLE</v>
      </c>
      <c r="I17" s="12">
        <f t="shared" si="1"/>
        <v>12</v>
      </c>
      <c r="J17" s="12" t="str">
        <f t="shared" si="0"/>
        <v>CLE!J12</v>
      </c>
    </row>
    <row r="18" spans="2:10" x14ac:dyDescent="0.3">
      <c r="G18" s="12" t="str">
        <f t="shared" ca="1" si="2"/>
        <v>P.US.CD</v>
      </c>
      <c r="I18" s="12">
        <f t="shared" si="1"/>
        <v>13</v>
      </c>
      <c r="J18" s="12" t="str">
        <f t="shared" si="0"/>
        <v>CLE!J13</v>
      </c>
    </row>
    <row r="19" spans="2:10" x14ac:dyDescent="0.3">
      <c r="B19" s="16"/>
      <c r="G19" s="12" t="str">
        <f t="shared" ca="1" si="2"/>
        <v>C.US.CD</v>
      </c>
      <c r="I19" s="12">
        <f t="shared" si="1"/>
        <v>14</v>
      </c>
      <c r="J19" s="12" t="str">
        <f t="shared" si="0"/>
        <v>CLE!J14</v>
      </c>
    </row>
    <row r="20" spans="2:10" x14ac:dyDescent="0.3">
      <c r="G20" s="12" t="str">
        <f t="shared" ca="1" si="2"/>
        <v>P.US.LMO5</v>
      </c>
      <c r="I20" s="12">
        <f t="shared" si="1"/>
        <v>15</v>
      </c>
      <c r="J20" s="12" t="str">
        <f t="shared" si="0"/>
        <v>CLE!J15</v>
      </c>
    </row>
    <row r="21" spans="2:10" x14ac:dyDescent="0.3">
      <c r="G21" s="12" t="str">
        <f t="shared" ca="1" si="2"/>
        <v>P.US.LMO4</v>
      </c>
      <c r="I21" s="12">
        <f t="shared" si="1"/>
        <v>16</v>
      </c>
      <c r="J21" s="12" t="str">
        <f t="shared" si="0"/>
        <v>CLE!J16</v>
      </c>
    </row>
    <row r="22" spans="2:10" x14ac:dyDescent="0.3">
      <c r="G22" s="12" t="str">
        <f t="shared" ca="1" si="2"/>
        <v>P.US.LMO3</v>
      </c>
      <c r="I22" s="12">
        <f t="shared" si="1"/>
        <v>17</v>
      </c>
      <c r="J22" s="12" t="str">
        <f t="shared" si="0"/>
        <v>CLE!J17</v>
      </c>
    </row>
    <row r="23" spans="2:10" x14ac:dyDescent="0.3">
      <c r="G23" s="12" t="str">
        <f t="shared" ca="1" si="2"/>
        <v>P.US.LMO2</v>
      </c>
      <c r="I23" s="12">
        <f t="shared" si="1"/>
        <v>18</v>
      </c>
      <c r="J23" s="12" t="str">
        <f t="shared" si="0"/>
        <v>CLE!J18</v>
      </c>
    </row>
    <row r="24" spans="2:10" x14ac:dyDescent="0.3">
      <c r="G24" s="12" t="str">
        <f t="shared" ca="1" si="2"/>
        <v>P.US.LMO1</v>
      </c>
      <c r="I24" s="12">
        <f t="shared" si="1"/>
        <v>19</v>
      </c>
      <c r="J24" s="12" t="str">
        <f t="shared" si="0"/>
        <v>CLE!J19</v>
      </c>
    </row>
    <row r="25" spans="2:10" x14ac:dyDescent="0.3">
      <c r="G25" s="12" t="str">
        <f t="shared" ca="1" si="2"/>
        <v>C.US.LMO5</v>
      </c>
      <c r="I25" s="12">
        <f t="shared" si="1"/>
        <v>20</v>
      </c>
      <c r="J25" s="12" t="str">
        <f t="shared" si="0"/>
        <v>CLE!J20</v>
      </c>
    </row>
    <row r="26" spans="2:10" x14ac:dyDescent="0.3">
      <c r="G26" s="12" t="str">
        <f t="shared" ca="1" si="2"/>
        <v>C.US.LMO4</v>
      </c>
      <c r="I26" s="12">
        <f t="shared" si="1"/>
        <v>21</v>
      </c>
      <c r="J26" s="12" t="str">
        <f t="shared" si="0"/>
        <v>CLE!J21</v>
      </c>
    </row>
    <row r="27" spans="2:10" x14ac:dyDescent="0.3">
      <c r="G27" s="12" t="str">
        <f t="shared" ca="1" si="2"/>
        <v>C.US.LMO3</v>
      </c>
      <c r="I27" s="12">
        <f t="shared" si="1"/>
        <v>22</v>
      </c>
      <c r="J27" s="12" t="str">
        <f t="shared" si="0"/>
        <v>CLE!J22</v>
      </c>
    </row>
    <row r="28" spans="2:10" x14ac:dyDescent="0.3">
      <c r="G28" s="12" t="str">
        <f t="shared" ca="1" si="2"/>
        <v>C.US.LMO2</v>
      </c>
      <c r="I28" s="12">
        <f t="shared" si="1"/>
        <v>23</v>
      </c>
      <c r="J28" s="12" t="str">
        <f t="shared" si="0"/>
        <v>CLE!J23</v>
      </c>
    </row>
    <row r="29" spans="2:10" x14ac:dyDescent="0.3">
      <c r="G29" s="12" t="str">
        <f t="shared" ca="1" si="2"/>
        <v>C.US.LMO1</v>
      </c>
      <c r="I29" s="12">
        <f t="shared" si="1"/>
        <v>24</v>
      </c>
      <c r="J29" s="12" t="str">
        <f t="shared" si="0"/>
        <v>CLE!J24</v>
      </c>
    </row>
    <row r="30" spans="2:10" x14ac:dyDescent="0.3">
      <c r="G30" s="12" t="str">
        <f t="shared" ca="1" si="2"/>
        <v/>
      </c>
      <c r="I30" s="12">
        <f t="shared" si="1"/>
        <v>25</v>
      </c>
      <c r="J30" s="12" t="str">
        <f t="shared" si="0"/>
        <v>CLE!J25</v>
      </c>
    </row>
    <row r="31" spans="2:10" x14ac:dyDescent="0.3">
      <c r="G31" s="12" t="str">
        <f t="shared" ca="1" si="2"/>
        <v/>
      </c>
      <c r="I31" s="12">
        <f t="shared" si="1"/>
        <v>26</v>
      </c>
      <c r="J31" s="12" t="str">
        <f t="shared" si="0"/>
        <v>CLE!J26</v>
      </c>
    </row>
    <row r="32" spans="2:10" x14ac:dyDescent="0.3">
      <c r="G32" s="12">
        <f t="shared" ca="1" si="2"/>
        <v>0</v>
      </c>
      <c r="I32" s="12">
        <f t="shared" si="1"/>
        <v>27</v>
      </c>
      <c r="J32" s="12" t="str">
        <f t="shared" si="0"/>
        <v>CLE!J27</v>
      </c>
    </row>
    <row r="33" spans="7:10" x14ac:dyDescent="0.3">
      <c r="G33" s="12">
        <f t="shared" ca="1" si="2"/>
        <v>0</v>
      </c>
      <c r="I33" s="12">
        <f t="shared" si="1"/>
        <v>28</v>
      </c>
      <c r="J33" s="12" t="str">
        <f t="shared" si="0"/>
        <v>CLE!J28</v>
      </c>
    </row>
    <row r="34" spans="7:10" x14ac:dyDescent="0.3">
      <c r="G34" s="12">
        <f t="shared" ca="1" si="2"/>
        <v>0</v>
      </c>
      <c r="I34" s="12">
        <f t="shared" si="1"/>
        <v>29</v>
      </c>
      <c r="J34" s="12" t="str">
        <f t="shared" si="0"/>
        <v>CLE!J29</v>
      </c>
    </row>
    <row r="35" spans="7:10" x14ac:dyDescent="0.3">
      <c r="G35" s="12">
        <f t="shared" ca="1" si="2"/>
        <v>0</v>
      </c>
      <c r="I35" s="12">
        <f t="shared" si="1"/>
        <v>30</v>
      </c>
      <c r="J35" s="12" t="str">
        <f t="shared" si="0"/>
        <v>CLE!J30</v>
      </c>
    </row>
    <row r="36" spans="7:10" x14ac:dyDescent="0.3">
      <c r="G36" s="12">
        <f t="shared" ca="1" si="2"/>
        <v>0</v>
      </c>
      <c r="I36" s="12">
        <f t="shared" si="1"/>
        <v>31</v>
      </c>
      <c r="J36" s="12" t="str">
        <f t="shared" si="0"/>
        <v>CLE!J31</v>
      </c>
    </row>
    <row r="37" spans="7:10" x14ac:dyDescent="0.3">
      <c r="G37" s="12">
        <f t="shared" ca="1" si="2"/>
        <v>0</v>
      </c>
      <c r="I37" s="12">
        <f t="shared" si="1"/>
        <v>32</v>
      </c>
      <c r="J37" s="12" t="str">
        <f t="shared" si="0"/>
        <v>CLE!J32</v>
      </c>
    </row>
    <row r="38" spans="7:10" x14ac:dyDescent="0.3">
      <c r="G38" s="12">
        <f t="shared" ca="1" si="2"/>
        <v>0</v>
      </c>
      <c r="I38" s="12">
        <f t="shared" si="1"/>
        <v>33</v>
      </c>
      <c r="J38" s="12" t="str">
        <f t="shared" si="0"/>
        <v>CLE!J33</v>
      </c>
    </row>
    <row r="39" spans="7:10" x14ac:dyDescent="0.3">
      <c r="G39" s="12">
        <f t="shared" ca="1" si="2"/>
        <v>0</v>
      </c>
      <c r="I39" s="12">
        <f t="shared" si="1"/>
        <v>34</v>
      </c>
      <c r="J39" s="12" t="str">
        <f t="shared" si="0"/>
        <v>CLE!J34</v>
      </c>
    </row>
    <row r="40" spans="7:10" x14ac:dyDescent="0.3">
      <c r="G40" s="12">
        <f t="shared" ca="1" si="2"/>
        <v>0</v>
      </c>
      <c r="I40" s="12">
        <f t="shared" si="1"/>
        <v>35</v>
      </c>
      <c r="J40" s="12" t="str">
        <f t="shared" si="0"/>
        <v>CLE!J35</v>
      </c>
    </row>
    <row r="41" spans="7:10" x14ac:dyDescent="0.3">
      <c r="G41" s="12">
        <f ca="1">INDIRECT(J41)</f>
        <v>0</v>
      </c>
      <c r="I41" s="12">
        <f t="shared" ref="I41:I80" si="3">I40+1</f>
        <v>36</v>
      </c>
      <c r="J41" s="12" t="str">
        <f t="shared" si="0"/>
        <v>CLE!J36</v>
      </c>
    </row>
    <row r="42" spans="7:10" x14ac:dyDescent="0.3">
      <c r="G42" s="12">
        <f t="shared" ref="G42:G75" ca="1" si="4">INDIRECT(J42)</f>
        <v>0</v>
      </c>
      <c r="I42" s="12">
        <f t="shared" si="3"/>
        <v>37</v>
      </c>
      <c r="J42" s="12" t="str">
        <f t="shared" ref="J42:J75" si="5">$C$6&amp;"!J"&amp;I42</f>
        <v>CLE!J37</v>
      </c>
    </row>
    <row r="43" spans="7:10" x14ac:dyDescent="0.3">
      <c r="G43" s="12">
        <f t="shared" ca="1" si="4"/>
        <v>0</v>
      </c>
      <c r="I43" s="12">
        <f t="shared" si="3"/>
        <v>38</v>
      </c>
      <c r="J43" s="12" t="str">
        <f t="shared" si="5"/>
        <v>CLE!J38</v>
      </c>
    </row>
    <row r="44" spans="7:10" x14ac:dyDescent="0.3">
      <c r="G44" s="12">
        <f t="shared" ca="1" si="4"/>
        <v>0</v>
      </c>
      <c r="I44" s="12">
        <f t="shared" si="3"/>
        <v>39</v>
      </c>
      <c r="J44" s="12" t="str">
        <f t="shared" si="5"/>
        <v>CLE!J39</v>
      </c>
    </row>
    <row r="45" spans="7:10" x14ac:dyDescent="0.3">
      <c r="G45" s="12">
        <f t="shared" ca="1" si="4"/>
        <v>0</v>
      </c>
      <c r="I45" s="12">
        <f t="shared" si="3"/>
        <v>40</v>
      </c>
      <c r="J45" s="12" t="str">
        <f t="shared" si="5"/>
        <v>CLE!J40</v>
      </c>
    </row>
    <row r="46" spans="7:10" x14ac:dyDescent="0.3">
      <c r="G46" s="12">
        <f t="shared" ca="1" si="4"/>
        <v>0</v>
      </c>
      <c r="I46" s="12">
        <f t="shared" si="3"/>
        <v>41</v>
      </c>
      <c r="J46" s="12" t="str">
        <f t="shared" si="5"/>
        <v>CLE!J41</v>
      </c>
    </row>
    <row r="47" spans="7:10" x14ac:dyDescent="0.3">
      <c r="G47" s="12">
        <f t="shared" ca="1" si="4"/>
        <v>0</v>
      </c>
      <c r="I47" s="12">
        <f t="shared" si="3"/>
        <v>42</v>
      </c>
      <c r="J47" s="12" t="str">
        <f t="shared" si="5"/>
        <v>CLE!J42</v>
      </c>
    </row>
    <row r="48" spans="7:10" x14ac:dyDescent="0.3">
      <c r="G48" s="12">
        <f t="shared" ca="1" si="4"/>
        <v>0</v>
      </c>
      <c r="I48" s="12">
        <f t="shared" si="3"/>
        <v>43</v>
      </c>
      <c r="J48" s="12" t="str">
        <f t="shared" si="5"/>
        <v>CLE!J43</v>
      </c>
    </row>
    <row r="49" spans="7:10" x14ac:dyDescent="0.3">
      <c r="G49" s="12">
        <f t="shared" ca="1" si="4"/>
        <v>0</v>
      </c>
      <c r="I49" s="12">
        <f t="shared" si="3"/>
        <v>44</v>
      </c>
      <c r="J49" s="12" t="str">
        <f t="shared" si="5"/>
        <v>CLE!J44</v>
      </c>
    </row>
    <row r="50" spans="7:10" x14ac:dyDescent="0.3">
      <c r="G50" s="12">
        <f t="shared" ca="1" si="4"/>
        <v>0</v>
      </c>
      <c r="I50" s="12">
        <f t="shared" si="3"/>
        <v>45</v>
      </c>
      <c r="J50" s="12" t="str">
        <f t="shared" si="5"/>
        <v>CLE!J45</v>
      </c>
    </row>
    <row r="51" spans="7:10" x14ac:dyDescent="0.3">
      <c r="G51" s="12">
        <f t="shared" ca="1" si="4"/>
        <v>0</v>
      </c>
      <c r="I51" s="12">
        <f t="shared" si="3"/>
        <v>46</v>
      </c>
      <c r="J51" s="12" t="str">
        <f t="shared" si="5"/>
        <v>CLE!J46</v>
      </c>
    </row>
    <row r="52" spans="7:10" x14ac:dyDescent="0.3">
      <c r="G52" s="12">
        <f t="shared" ca="1" si="4"/>
        <v>0</v>
      </c>
      <c r="I52" s="12">
        <f t="shared" si="3"/>
        <v>47</v>
      </c>
      <c r="J52" s="12" t="str">
        <f t="shared" si="5"/>
        <v>CLE!J47</v>
      </c>
    </row>
    <row r="53" spans="7:10" x14ac:dyDescent="0.3">
      <c r="G53" s="12">
        <f t="shared" ca="1" si="4"/>
        <v>0</v>
      </c>
      <c r="I53" s="12">
        <f t="shared" si="3"/>
        <v>48</v>
      </c>
      <c r="J53" s="12" t="str">
        <f t="shared" si="5"/>
        <v>CLE!J48</v>
      </c>
    </row>
    <row r="54" spans="7:10" x14ac:dyDescent="0.3">
      <c r="G54" s="12">
        <f t="shared" ca="1" si="4"/>
        <v>0</v>
      </c>
      <c r="I54" s="12">
        <f t="shared" si="3"/>
        <v>49</v>
      </c>
      <c r="J54" s="12" t="str">
        <f t="shared" si="5"/>
        <v>CLE!J49</v>
      </c>
    </row>
    <row r="55" spans="7:10" x14ac:dyDescent="0.3">
      <c r="G55" s="12">
        <f t="shared" ca="1" si="4"/>
        <v>0</v>
      </c>
      <c r="I55" s="12">
        <f t="shared" si="3"/>
        <v>50</v>
      </c>
      <c r="J55" s="12" t="str">
        <f t="shared" si="5"/>
        <v>CLE!J50</v>
      </c>
    </row>
    <row r="56" spans="7:10" x14ac:dyDescent="0.3">
      <c r="G56" s="12">
        <f t="shared" ca="1" si="4"/>
        <v>0</v>
      </c>
      <c r="I56" s="12">
        <f t="shared" si="3"/>
        <v>51</v>
      </c>
      <c r="J56" s="12" t="str">
        <f t="shared" si="5"/>
        <v>CLE!J51</v>
      </c>
    </row>
    <row r="57" spans="7:10" x14ac:dyDescent="0.3">
      <c r="G57" s="12">
        <f t="shared" ca="1" si="4"/>
        <v>0</v>
      </c>
      <c r="I57" s="12">
        <f t="shared" si="3"/>
        <v>52</v>
      </c>
      <c r="J57" s="12" t="str">
        <f t="shared" si="5"/>
        <v>CLE!J52</v>
      </c>
    </row>
    <row r="58" spans="7:10" x14ac:dyDescent="0.3">
      <c r="G58" s="12">
        <f t="shared" ca="1" si="4"/>
        <v>0</v>
      </c>
      <c r="I58" s="12">
        <f t="shared" si="3"/>
        <v>53</v>
      </c>
      <c r="J58" s="12" t="str">
        <f t="shared" si="5"/>
        <v>CLE!J53</v>
      </c>
    </row>
    <row r="59" spans="7:10" x14ac:dyDescent="0.3">
      <c r="G59" s="12">
        <f t="shared" ca="1" si="4"/>
        <v>0</v>
      </c>
      <c r="I59" s="12">
        <f t="shared" si="3"/>
        <v>54</v>
      </c>
      <c r="J59" s="12" t="str">
        <f t="shared" si="5"/>
        <v>CLE!J54</v>
      </c>
    </row>
    <row r="60" spans="7:10" x14ac:dyDescent="0.3">
      <c r="G60" s="12">
        <f t="shared" ca="1" si="4"/>
        <v>0</v>
      </c>
      <c r="I60" s="12">
        <f t="shared" si="3"/>
        <v>55</v>
      </c>
      <c r="J60" s="12" t="str">
        <f t="shared" si="5"/>
        <v>CLE!J55</v>
      </c>
    </row>
    <row r="61" spans="7:10" x14ac:dyDescent="0.3">
      <c r="G61" s="12">
        <f t="shared" ca="1" si="4"/>
        <v>0</v>
      </c>
      <c r="I61" s="12">
        <f t="shared" si="3"/>
        <v>56</v>
      </c>
      <c r="J61" s="12" t="str">
        <f t="shared" si="5"/>
        <v>CLE!J56</v>
      </c>
    </row>
    <row r="62" spans="7:10" x14ac:dyDescent="0.3">
      <c r="G62" s="12">
        <f t="shared" ca="1" si="4"/>
        <v>0</v>
      </c>
      <c r="I62" s="12">
        <f t="shared" si="3"/>
        <v>57</v>
      </c>
      <c r="J62" s="12" t="str">
        <f t="shared" si="5"/>
        <v>CLE!J57</v>
      </c>
    </row>
    <row r="63" spans="7:10" x14ac:dyDescent="0.3">
      <c r="G63" s="12">
        <f t="shared" ca="1" si="4"/>
        <v>0</v>
      </c>
      <c r="I63" s="12">
        <f t="shared" si="3"/>
        <v>58</v>
      </c>
      <c r="J63" s="12" t="str">
        <f t="shared" si="5"/>
        <v>CLE!J58</v>
      </c>
    </row>
    <row r="64" spans="7:10" x14ac:dyDescent="0.3">
      <c r="G64" s="12">
        <f t="shared" ca="1" si="4"/>
        <v>0</v>
      </c>
      <c r="I64" s="12">
        <f t="shared" si="3"/>
        <v>59</v>
      </c>
      <c r="J64" s="12" t="str">
        <f t="shared" si="5"/>
        <v>CLE!J59</v>
      </c>
    </row>
    <row r="65" spans="7:10" x14ac:dyDescent="0.3">
      <c r="G65" s="12">
        <f t="shared" ca="1" si="4"/>
        <v>0</v>
      </c>
      <c r="I65" s="12">
        <f t="shared" si="3"/>
        <v>60</v>
      </c>
      <c r="J65" s="12" t="str">
        <f t="shared" si="5"/>
        <v>CLE!J60</v>
      </c>
    </row>
    <row r="66" spans="7:10" x14ac:dyDescent="0.3">
      <c r="G66" s="12">
        <f t="shared" ca="1" si="4"/>
        <v>0</v>
      </c>
      <c r="I66" s="12">
        <f t="shared" si="3"/>
        <v>61</v>
      </c>
      <c r="J66" s="12" t="str">
        <f t="shared" si="5"/>
        <v>CLE!J61</v>
      </c>
    </row>
    <row r="67" spans="7:10" x14ac:dyDescent="0.3">
      <c r="G67" s="12">
        <f t="shared" ca="1" si="4"/>
        <v>0</v>
      </c>
      <c r="I67" s="12">
        <f t="shared" si="3"/>
        <v>62</v>
      </c>
      <c r="J67" s="12" t="str">
        <f t="shared" si="5"/>
        <v>CLE!J62</v>
      </c>
    </row>
    <row r="68" spans="7:10" x14ac:dyDescent="0.3">
      <c r="G68" s="12">
        <f t="shared" ca="1" si="4"/>
        <v>0</v>
      </c>
      <c r="I68" s="12">
        <f t="shared" si="3"/>
        <v>63</v>
      </c>
      <c r="J68" s="12" t="str">
        <f t="shared" si="5"/>
        <v>CLE!J63</v>
      </c>
    </row>
    <row r="69" spans="7:10" x14ac:dyDescent="0.3">
      <c r="G69" s="12">
        <f t="shared" ca="1" si="4"/>
        <v>0</v>
      </c>
      <c r="I69" s="12">
        <f t="shared" si="3"/>
        <v>64</v>
      </c>
      <c r="J69" s="12" t="str">
        <f t="shared" si="5"/>
        <v>CLE!J64</v>
      </c>
    </row>
    <row r="70" spans="7:10" x14ac:dyDescent="0.3">
      <c r="G70" s="12">
        <f t="shared" ca="1" si="4"/>
        <v>0</v>
      </c>
      <c r="I70" s="12">
        <f t="shared" si="3"/>
        <v>65</v>
      </c>
      <c r="J70" s="12" t="str">
        <f t="shared" si="5"/>
        <v>CLE!J65</v>
      </c>
    </row>
    <row r="71" spans="7:10" x14ac:dyDescent="0.3">
      <c r="G71" s="12">
        <f t="shared" ca="1" si="4"/>
        <v>0</v>
      </c>
      <c r="I71" s="12">
        <f t="shared" si="3"/>
        <v>66</v>
      </c>
      <c r="J71" s="12" t="str">
        <f t="shared" si="5"/>
        <v>CLE!J66</v>
      </c>
    </row>
    <row r="72" spans="7:10" x14ac:dyDescent="0.3">
      <c r="G72" s="12">
        <f t="shared" ca="1" si="4"/>
        <v>0</v>
      </c>
      <c r="I72" s="12">
        <f t="shared" si="3"/>
        <v>67</v>
      </c>
      <c r="J72" s="12" t="str">
        <f t="shared" si="5"/>
        <v>CLE!J67</v>
      </c>
    </row>
    <row r="73" spans="7:10" x14ac:dyDescent="0.3">
      <c r="G73" s="12">
        <f t="shared" ca="1" si="4"/>
        <v>0</v>
      </c>
      <c r="I73" s="12">
        <f t="shared" si="3"/>
        <v>68</v>
      </c>
      <c r="J73" s="12" t="str">
        <f t="shared" si="5"/>
        <v>CLE!J68</v>
      </c>
    </row>
    <row r="74" spans="7:10" x14ac:dyDescent="0.3">
      <c r="G74" s="12">
        <f t="shared" ca="1" si="4"/>
        <v>0</v>
      </c>
      <c r="I74" s="12">
        <f t="shared" si="3"/>
        <v>69</v>
      </c>
      <c r="J74" s="12" t="str">
        <f t="shared" si="5"/>
        <v>CLE!J69</v>
      </c>
    </row>
    <row r="75" spans="7:10" x14ac:dyDescent="0.3">
      <c r="G75" s="12">
        <f t="shared" ca="1" si="4"/>
        <v>0</v>
      </c>
      <c r="I75" s="12">
        <f t="shared" si="3"/>
        <v>70</v>
      </c>
      <c r="J75" s="12" t="str">
        <f t="shared" si="5"/>
        <v>CLE!J70</v>
      </c>
    </row>
    <row r="76" spans="7:10" x14ac:dyDescent="0.3">
      <c r="G76" s="12">
        <f t="shared" ref="G76:G80" ca="1" si="6">INDIRECT(J76)</f>
        <v>0</v>
      </c>
      <c r="I76" s="12">
        <f t="shared" si="3"/>
        <v>71</v>
      </c>
      <c r="J76" s="12" t="str">
        <f t="shared" ref="J76:J80" si="7">$C$6&amp;"!J"&amp;I76</f>
        <v>CLE!J71</v>
      </c>
    </row>
    <row r="77" spans="7:10" x14ac:dyDescent="0.3">
      <c r="G77" s="12">
        <f t="shared" ca="1" si="6"/>
        <v>0</v>
      </c>
      <c r="I77" s="12">
        <f t="shared" si="3"/>
        <v>72</v>
      </c>
      <c r="J77" s="12" t="str">
        <f t="shared" si="7"/>
        <v>CLE!J72</v>
      </c>
    </row>
    <row r="78" spans="7:10" x14ac:dyDescent="0.3">
      <c r="G78" s="12">
        <f t="shared" ca="1" si="6"/>
        <v>0</v>
      </c>
      <c r="I78" s="12">
        <f t="shared" si="3"/>
        <v>73</v>
      </c>
      <c r="J78" s="12" t="str">
        <f t="shared" si="7"/>
        <v>CLE!J73</v>
      </c>
    </row>
    <row r="79" spans="7:10" x14ac:dyDescent="0.3">
      <c r="G79" s="12">
        <f t="shared" ca="1" si="6"/>
        <v>0</v>
      </c>
      <c r="I79" s="12">
        <f t="shared" si="3"/>
        <v>74</v>
      </c>
      <c r="J79" s="12" t="str">
        <f t="shared" si="7"/>
        <v>CLE!J74</v>
      </c>
    </row>
    <row r="80" spans="7:10" x14ac:dyDescent="0.3">
      <c r="G80" s="12">
        <f t="shared" ca="1" si="6"/>
        <v>0</v>
      </c>
      <c r="I80" s="12">
        <f t="shared" si="3"/>
        <v>75</v>
      </c>
      <c r="J80" s="12" t="str">
        <f t="shared" si="7"/>
        <v>CLE!J75</v>
      </c>
    </row>
  </sheetData>
  <sheetProtection algorithmName="SHA-512" hashValue="yLlmk/APZ0mfJwhd4LecXsgPGnl+prb6L8yE/Txdg63UCazZ/AD7WMUYnj6pcwLlRUAEoeW9DmwP/uTFBcBGfg==" saltValue="yDbX4NC8hPHK59rvRRdFbA==" spinCount="100000" sheet="1" objects="1" scenarios="1" selectLockedCells="1" selectUnlockedCells="1"/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workbookViewId="0">
      <selection activeCell="B5" sqref="B5"/>
    </sheetView>
  </sheetViews>
  <sheetFormatPr defaultColWidth="9" defaultRowHeight="16.5" x14ac:dyDescent="0.3"/>
  <cols>
    <col min="1" max="2" width="11.25" style="12" customWidth="1"/>
    <col min="3" max="3" width="9" style="12"/>
    <col min="4" max="4" width="11" style="12" customWidth="1"/>
    <col min="5" max="5" width="39.75" style="12" customWidth="1"/>
    <col min="6" max="7" width="9" style="12"/>
    <col min="8" max="8" width="11.375" style="12" customWidth="1"/>
    <col min="9" max="9" width="9" style="12"/>
    <col min="10" max="10" width="24.75" style="12" customWidth="1"/>
    <col min="11" max="11" width="23.5" style="12" customWidth="1"/>
    <col min="12" max="12" width="14" style="12" customWidth="1"/>
    <col min="13" max="16384" width="9" style="12"/>
  </cols>
  <sheetData>
    <row r="1" spans="6:11" x14ac:dyDescent="0.3">
      <c r="F1" s="12">
        <f>IF(H1="","",RTD("cqg.rtd", ,"ContractData",H1, "OptionDaysToExp",, "T"))</f>
        <v>14</v>
      </c>
      <c r="G1" s="12">
        <f>IFERROR(RANK($F1,$F$1:F$26)+COUNTIF($F$1:F1,F1)-1,"")</f>
        <v>17</v>
      </c>
      <c r="H1" s="12" t="str">
        <f>B30</f>
        <v>C.US.AAO</v>
      </c>
      <c r="I1" s="12">
        <f>K33</f>
        <v>24</v>
      </c>
      <c r="J1" s="12" t="str">
        <f>VLOOKUP(I1,$G$1:$H$30,2,FALSE)</f>
        <v>P.US.CLE3</v>
      </c>
      <c r="K1" s="12">
        <f>IF(F1&lt;&gt;"",1,"")</f>
        <v>1</v>
      </c>
    </row>
    <row r="2" spans="6:11" x14ac:dyDescent="0.3">
      <c r="F2" s="12">
        <f>IF(H2="","",RTD("cqg.rtd", ,"ContractData",H2, "OptionDaysToExp",, "T"))</f>
        <v>29</v>
      </c>
      <c r="G2" s="12">
        <f>IFERROR(RANK($F2,$F$1:F$30)+COUNTIF($F$1:F2,F2)-1,"")</f>
        <v>11</v>
      </c>
      <c r="H2" s="12" t="str">
        <f t="shared" ref="H2:H26" si="0">B31</f>
        <v>C.US.CD</v>
      </c>
      <c r="I2" s="12">
        <f>IFERROR(IF(I1=1,"",I1-1),"")</f>
        <v>23</v>
      </c>
      <c r="J2" s="12" t="str">
        <f t="shared" ref="J2:J26" si="1">VLOOKUP(I2,$G$1:$H$30,2,FALSE)</f>
        <v>C.US.CLE3</v>
      </c>
      <c r="K2" s="12">
        <f t="shared" ref="K2:K26" si="2">IF(F2&lt;&gt;"",1,"")</f>
        <v>1</v>
      </c>
    </row>
    <row r="3" spans="6:11" x14ac:dyDescent="0.3">
      <c r="F3" s="12">
        <f>IF(H3="","",RTD("cqg.rtd", ,"ContractData",H3, "OptionDaysToExp",, "T"))</f>
        <v>28</v>
      </c>
      <c r="G3" s="12">
        <f>IFERROR(RANK($F3,$F$1:F$30)+COUNTIF($F$1:F3,F3)-1,"")</f>
        <v>13</v>
      </c>
      <c r="H3" s="12" t="str">
        <f t="shared" si="0"/>
        <v>C.US.CLE</v>
      </c>
      <c r="I3" s="12">
        <f t="shared" ref="I3:I26" si="3">IFERROR(IF(I2=1,"",I2-1),"")</f>
        <v>22</v>
      </c>
      <c r="J3" s="12" t="str">
        <f t="shared" si="1"/>
        <v>P.US.CLE4</v>
      </c>
      <c r="K3" s="12">
        <f t="shared" si="2"/>
        <v>1</v>
      </c>
    </row>
    <row r="4" spans="6:11" x14ac:dyDescent="0.3">
      <c r="F4" s="12">
        <f>IF(H4="","",RTD("cqg.rtd", ,"ContractData",H4, "OptionDaysToExp",, "T"))</f>
        <v>14</v>
      </c>
      <c r="G4" s="12">
        <f>IFERROR(RANK($F4,$F$1:F$30)+COUNTIF($F$1:F4,F4)-1,"")</f>
        <v>18</v>
      </c>
      <c r="H4" s="12" t="str">
        <f t="shared" si="0"/>
        <v>C.US.CLE1</v>
      </c>
      <c r="I4" s="12">
        <f t="shared" si="3"/>
        <v>21</v>
      </c>
      <c r="J4" s="12" t="str">
        <f t="shared" si="1"/>
        <v>C.US.CLE4</v>
      </c>
      <c r="K4" s="12">
        <f t="shared" si="2"/>
        <v>1</v>
      </c>
    </row>
    <row r="5" spans="6:11" x14ac:dyDescent="0.3">
      <c r="F5" s="12">
        <f>IF(H5="","",RTD("cqg.rtd", ,"ContractData",H5, "OptionDaysToExp",, "T"))</f>
        <v>22</v>
      </c>
      <c r="G5" s="12">
        <f>IFERROR(RANK($F5,$F$1:F$30)+COUNTIF($F$1:F5,F5)-1,"")</f>
        <v>15</v>
      </c>
      <c r="H5" s="12" t="str">
        <f t="shared" si="0"/>
        <v>C.US.CLE2</v>
      </c>
      <c r="I5" s="12">
        <f t="shared" si="3"/>
        <v>20</v>
      </c>
      <c r="J5" s="12" t="str">
        <f t="shared" si="1"/>
        <v>P.US.CLE1</v>
      </c>
      <c r="K5" s="12">
        <f t="shared" si="2"/>
        <v>1</v>
      </c>
    </row>
    <row r="6" spans="6:11" x14ac:dyDescent="0.3">
      <c r="F6" s="12">
        <f>IF(H6="","",RTD("cqg.rtd", ,"ContractData",H6, "OptionDaysToExp",, "T"))</f>
        <v>1</v>
      </c>
      <c r="G6" s="12">
        <f>IFERROR(RANK($F6,$F$1:F$30)+COUNTIF($F$1:F6,F6)-1,"")</f>
        <v>23</v>
      </c>
      <c r="H6" s="12" t="str">
        <f t="shared" si="0"/>
        <v>C.US.CLE3</v>
      </c>
      <c r="I6" s="12">
        <f t="shared" si="3"/>
        <v>19</v>
      </c>
      <c r="J6" s="12" t="str">
        <f t="shared" si="1"/>
        <v>P.US.AAO</v>
      </c>
      <c r="K6" s="12">
        <f t="shared" si="2"/>
        <v>1</v>
      </c>
    </row>
    <row r="7" spans="6:11" x14ac:dyDescent="0.3">
      <c r="F7" s="12">
        <f>IF(H7="","",RTD("cqg.rtd", ,"ContractData",H7, "OptionDaysToExp",, "T"))</f>
        <v>7</v>
      </c>
      <c r="G7" s="12">
        <f>IFERROR(RANK($F7,$F$1:F$30)+COUNTIF($F$1:F7,F7)-1,"")</f>
        <v>21</v>
      </c>
      <c r="H7" s="12" t="str">
        <f t="shared" si="0"/>
        <v>C.US.CLE4</v>
      </c>
      <c r="I7" s="12">
        <f t="shared" si="3"/>
        <v>18</v>
      </c>
      <c r="J7" s="12" t="str">
        <f t="shared" si="1"/>
        <v>C.US.CLE1</v>
      </c>
      <c r="K7" s="12">
        <f t="shared" si="2"/>
        <v>1</v>
      </c>
    </row>
    <row r="8" spans="6:11" x14ac:dyDescent="0.3">
      <c r="F8" s="12">
        <f>IF(H8="","",RTD("cqg.rtd", ,"ContractData",H8, "OptionDaysToExp",, "T"))</f>
        <v>151</v>
      </c>
      <c r="G8" s="12">
        <f>IFERROR(RANK($F8,$F$1:F$30)+COUNTIF($F$1:F8,F8)-1,"")</f>
        <v>1</v>
      </c>
      <c r="H8" s="12" t="str">
        <f t="shared" si="0"/>
        <v>C.US.LMO1</v>
      </c>
      <c r="I8" s="12">
        <f t="shared" si="3"/>
        <v>17</v>
      </c>
      <c r="J8" s="12" t="str">
        <f t="shared" si="1"/>
        <v>C.US.AAO</v>
      </c>
      <c r="K8" s="12">
        <f t="shared" si="2"/>
        <v>1</v>
      </c>
    </row>
    <row r="9" spans="6:11" x14ac:dyDescent="0.3">
      <c r="F9" s="12">
        <f>IF(H9="","",RTD("cqg.rtd", ,"ContractData",H9, "OptionDaysToExp",, "T"))</f>
        <v>151</v>
      </c>
      <c r="G9" s="12">
        <f>IFERROR(RANK($F9,$F$1:F$30)+COUNTIF($F$1:F9,F9)-1,"")</f>
        <v>2</v>
      </c>
      <c r="H9" s="12" t="str">
        <f t="shared" si="0"/>
        <v>C.US.LMO2</v>
      </c>
      <c r="I9" s="12">
        <f t="shared" si="3"/>
        <v>16</v>
      </c>
      <c r="J9" s="12" t="str">
        <f t="shared" si="1"/>
        <v>P.US.CLE2</v>
      </c>
      <c r="K9" s="12">
        <f t="shared" si="2"/>
        <v>1</v>
      </c>
    </row>
    <row r="10" spans="6:11" x14ac:dyDescent="0.3">
      <c r="F10" s="12">
        <f>IF(H10="","",RTD("cqg.rtd", ,"ContractData",H10, "OptionDaysToExp",, "T"))</f>
        <v>151</v>
      </c>
      <c r="G10" s="12">
        <f>IFERROR(RANK($F10,$F$1:F$30)+COUNTIF($F$1:F10,F10)-1,"")</f>
        <v>3</v>
      </c>
      <c r="H10" s="12" t="str">
        <f t="shared" si="0"/>
        <v>C.US.LMO3</v>
      </c>
      <c r="I10" s="12">
        <f t="shared" si="3"/>
        <v>15</v>
      </c>
      <c r="J10" s="12" t="str">
        <f t="shared" si="1"/>
        <v>C.US.CLE2</v>
      </c>
      <c r="K10" s="12">
        <f t="shared" si="2"/>
        <v>1</v>
      </c>
    </row>
    <row r="11" spans="6:11" x14ac:dyDescent="0.3">
      <c r="F11" s="12">
        <f>IF(H11="","",RTD("cqg.rtd", ,"ContractData",H11, "OptionDaysToExp",, "T"))</f>
        <v>151</v>
      </c>
      <c r="G11" s="12">
        <f>IFERROR(RANK($F11,$F$1:F$30)+COUNTIF($F$1:F11,F11)-1,"")</f>
        <v>4</v>
      </c>
      <c r="H11" s="12" t="str">
        <f t="shared" si="0"/>
        <v>C.US.LMO4</v>
      </c>
      <c r="I11" s="12">
        <f t="shared" si="3"/>
        <v>14</v>
      </c>
      <c r="J11" s="12" t="str">
        <f t="shared" si="1"/>
        <v>P.US.CLE</v>
      </c>
      <c r="K11" s="12">
        <f t="shared" si="2"/>
        <v>1</v>
      </c>
    </row>
    <row r="12" spans="6:11" x14ac:dyDescent="0.3">
      <c r="F12" s="12">
        <f>IF(H12="","",RTD("cqg.rtd", ,"ContractData",H12, "OptionDaysToExp",, "T"))</f>
        <v>151</v>
      </c>
      <c r="G12" s="12">
        <f>IFERROR(RANK($F12,$F$1:F$30)+COUNTIF($F$1:F12,F12)-1,"")</f>
        <v>5</v>
      </c>
      <c r="H12" s="12" t="str">
        <f t="shared" si="0"/>
        <v>C.US.LMO5</v>
      </c>
      <c r="I12" s="12">
        <f t="shared" si="3"/>
        <v>13</v>
      </c>
      <c r="J12" s="12" t="str">
        <f t="shared" si="1"/>
        <v>C.US.CLE</v>
      </c>
      <c r="K12" s="12">
        <f t="shared" si="2"/>
        <v>1</v>
      </c>
    </row>
    <row r="13" spans="6:11" x14ac:dyDescent="0.3">
      <c r="F13" s="12">
        <f>IF(H13="","",RTD("cqg.rtd", ,"ContractData",H13, "OptionDaysToExp",, "T"))</f>
        <v>14</v>
      </c>
      <c r="G13" s="12">
        <f>IFERROR(RANK($F13,$F$1:F$30)+COUNTIF($F$1:F13,F13)-1,"")</f>
        <v>19</v>
      </c>
      <c r="H13" s="12" t="str">
        <f t="shared" si="0"/>
        <v>P.US.AAO</v>
      </c>
      <c r="I13" s="12">
        <f t="shared" si="3"/>
        <v>12</v>
      </c>
      <c r="J13" s="12" t="str">
        <f t="shared" si="1"/>
        <v>P.US.CD</v>
      </c>
      <c r="K13" s="12">
        <f t="shared" si="2"/>
        <v>1</v>
      </c>
    </row>
    <row r="14" spans="6:11" x14ac:dyDescent="0.3">
      <c r="F14" s="12">
        <f>IF(H14="","",RTD("cqg.rtd", ,"ContractData",H14, "OptionDaysToExp",, "T"))</f>
        <v>29</v>
      </c>
      <c r="G14" s="12">
        <f>IFERROR(RANK($F14,$F$1:F$30)+COUNTIF($F$1:F14,F14)-1,"")</f>
        <v>12</v>
      </c>
      <c r="H14" s="12" t="str">
        <f t="shared" si="0"/>
        <v>P.US.CD</v>
      </c>
      <c r="I14" s="12">
        <f t="shared" si="3"/>
        <v>11</v>
      </c>
      <c r="J14" s="12" t="str">
        <f t="shared" si="1"/>
        <v>C.US.CD</v>
      </c>
      <c r="K14" s="12">
        <f t="shared" si="2"/>
        <v>1</v>
      </c>
    </row>
    <row r="15" spans="6:11" x14ac:dyDescent="0.3">
      <c r="F15" s="12">
        <f>IF(H15="","",RTD("cqg.rtd", ,"ContractData",H15, "OptionDaysToExp",, "T"))</f>
        <v>28</v>
      </c>
      <c r="G15" s="12">
        <f>IFERROR(RANK($F15,$F$1:F$30)+COUNTIF($F$1:F15,F15)-1,"")</f>
        <v>14</v>
      </c>
      <c r="H15" s="12" t="str">
        <f t="shared" si="0"/>
        <v>P.US.CLE</v>
      </c>
      <c r="I15" s="12">
        <f t="shared" si="3"/>
        <v>10</v>
      </c>
      <c r="J15" s="12" t="str">
        <f t="shared" si="1"/>
        <v>P.US.LMO5</v>
      </c>
      <c r="K15" s="12">
        <f t="shared" si="2"/>
        <v>1</v>
      </c>
    </row>
    <row r="16" spans="6:11" x14ac:dyDescent="0.3">
      <c r="F16" s="12">
        <f>IF(H16="","",RTD("cqg.rtd", ,"ContractData",H16, "OptionDaysToExp",, "T"))</f>
        <v>14</v>
      </c>
      <c r="G16" s="12">
        <f>IFERROR(RANK($F16,$F$1:F$30)+COUNTIF($F$1:F16,F16)-1,"")</f>
        <v>20</v>
      </c>
      <c r="H16" s="12" t="str">
        <f t="shared" si="0"/>
        <v>P.US.CLE1</v>
      </c>
      <c r="I16" s="12">
        <f t="shared" si="3"/>
        <v>9</v>
      </c>
      <c r="J16" s="12" t="str">
        <f t="shared" si="1"/>
        <v>P.US.LMO4</v>
      </c>
      <c r="K16" s="12">
        <f t="shared" si="2"/>
        <v>1</v>
      </c>
    </row>
    <row r="17" spans="1:11" x14ac:dyDescent="0.3">
      <c r="F17" s="12">
        <f>IF(H17="","",RTD("cqg.rtd", ,"ContractData",H17, "OptionDaysToExp",, "T"))</f>
        <v>22</v>
      </c>
      <c r="G17" s="12">
        <f>IFERROR(RANK($F17,$F$1:F$30)+COUNTIF($F$1:F17,F17)-1,"")</f>
        <v>16</v>
      </c>
      <c r="H17" s="12" t="str">
        <f t="shared" si="0"/>
        <v>P.US.CLE2</v>
      </c>
      <c r="I17" s="12">
        <f t="shared" si="3"/>
        <v>8</v>
      </c>
      <c r="J17" s="12" t="str">
        <f t="shared" si="1"/>
        <v>P.US.LMO3</v>
      </c>
      <c r="K17" s="12">
        <f t="shared" si="2"/>
        <v>1</v>
      </c>
    </row>
    <row r="18" spans="1:11" x14ac:dyDescent="0.3">
      <c r="F18" s="12">
        <f>IF(H18="","",RTD("cqg.rtd", ,"ContractData",H18, "OptionDaysToExp",, "T"))</f>
        <v>1</v>
      </c>
      <c r="G18" s="12">
        <f>IFERROR(RANK($F18,$F$1:F$30)+COUNTIF($F$1:F18,F18)-1,"")</f>
        <v>24</v>
      </c>
      <c r="H18" s="12" t="str">
        <f t="shared" si="0"/>
        <v>P.US.CLE3</v>
      </c>
      <c r="I18" s="12">
        <f t="shared" si="3"/>
        <v>7</v>
      </c>
      <c r="J18" s="12" t="str">
        <f t="shared" si="1"/>
        <v>P.US.LMO2</v>
      </c>
      <c r="K18" s="12">
        <f t="shared" si="2"/>
        <v>1</v>
      </c>
    </row>
    <row r="19" spans="1:11" x14ac:dyDescent="0.3">
      <c r="F19" s="12">
        <f>IF(H19="","",RTD("cqg.rtd", ,"ContractData",H19, "OptionDaysToExp",, "T"))</f>
        <v>7</v>
      </c>
      <c r="G19" s="12">
        <f>IFERROR(RANK($F19,$F$1:F$30)+COUNTIF($F$1:F19,F19)-1,"")</f>
        <v>22</v>
      </c>
      <c r="H19" s="12" t="str">
        <f t="shared" si="0"/>
        <v>P.US.CLE4</v>
      </c>
      <c r="I19" s="12">
        <f t="shared" si="3"/>
        <v>6</v>
      </c>
      <c r="J19" s="12" t="str">
        <f t="shared" si="1"/>
        <v>P.US.LMO1</v>
      </c>
      <c r="K19" s="12">
        <f t="shared" si="2"/>
        <v>1</v>
      </c>
    </row>
    <row r="20" spans="1:11" x14ac:dyDescent="0.3">
      <c r="F20" s="12">
        <f>IF(H20="","",RTD("cqg.rtd", ,"ContractData",H20, "OptionDaysToExp",, "T"))</f>
        <v>151</v>
      </c>
      <c r="G20" s="12">
        <f>IFERROR(RANK($F20,$F$1:F$30)+COUNTIF($F$1:F20,F20)-1,"")</f>
        <v>6</v>
      </c>
      <c r="H20" s="12" t="str">
        <f t="shared" si="0"/>
        <v>P.US.LMO1</v>
      </c>
      <c r="I20" s="12">
        <f t="shared" si="3"/>
        <v>5</v>
      </c>
      <c r="J20" s="12" t="str">
        <f t="shared" si="1"/>
        <v>C.US.LMO5</v>
      </c>
      <c r="K20" s="12">
        <f t="shared" si="2"/>
        <v>1</v>
      </c>
    </row>
    <row r="21" spans="1:11" x14ac:dyDescent="0.3">
      <c r="F21" s="12">
        <f>IF(H21="","",RTD("cqg.rtd", ,"ContractData",H21, "OptionDaysToExp",, "T"))</f>
        <v>151</v>
      </c>
      <c r="G21" s="12">
        <f>IFERROR(RANK($F21,$F$1:F$30)+COUNTIF($F$1:F21,F21)-1,"")</f>
        <v>7</v>
      </c>
      <c r="H21" s="12" t="str">
        <f t="shared" si="0"/>
        <v>P.US.LMO2</v>
      </c>
      <c r="I21" s="12">
        <f t="shared" si="3"/>
        <v>4</v>
      </c>
      <c r="J21" s="12" t="str">
        <f t="shared" si="1"/>
        <v>C.US.LMO4</v>
      </c>
      <c r="K21" s="12">
        <f t="shared" si="2"/>
        <v>1</v>
      </c>
    </row>
    <row r="22" spans="1:11" x14ac:dyDescent="0.3">
      <c r="F22" s="12">
        <f>IF(H22="","",RTD("cqg.rtd", ,"ContractData",H22, "OptionDaysToExp",, "T"))</f>
        <v>151</v>
      </c>
      <c r="G22" s="12">
        <f>IFERROR(RANK($F22,$F$1:F$30)+COUNTIF($F$1:F22,F22)-1,"")</f>
        <v>8</v>
      </c>
      <c r="H22" s="12" t="str">
        <f t="shared" si="0"/>
        <v>P.US.LMO3</v>
      </c>
      <c r="I22" s="12">
        <f t="shared" si="3"/>
        <v>3</v>
      </c>
      <c r="J22" s="12" t="str">
        <f t="shared" si="1"/>
        <v>C.US.LMO3</v>
      </c>
      <c r="K22" s="12">
        <f t="shared" si="2"/>
        <v>1</v>
      </c>
    </row>
    <row r="23" spans="1:11" x14ac:dyDescent="0.3">
      <c r="F23" s="12">
        <f>IF(H23="","",RTD("cqg.rtd", ,"ContractData",H23, "OptionDaysToExp",, "T"))</f>
        <v>151</v>
      </c>
      <c r="G23" s="12">
        <f>IFERROR(RANK($F23,$F$1:F$30)+COUNTIF($F$1:F23,F23)-1,"")</f>
        <v>9</v>
      </c>
      <c r="H23" s="12" t="str">
        <f t="shared" si="0"/>
        <v>P.US.LMO4</v>
      </c>
      <c r="I23" s="12">
        <f t="shared" si="3"/>
        <v>2</v>
      </c>
      <c r="J23" s="12" t="str">
        <f t="shared" si="1"/>
        <v>C.US.LMO2</v>
      </c>
      <c r="K23" s="12">
        <f t="shared" si="2"/>
        <v>1</v>
      </c>
    </row>
    <row r="24" spans="1:11" x14ac:dyDescent="0.3">
      <c r="F24" s="12">
        <f>IF(H24="","",RTD("cqg.rtd", ,"ContractData",H24, "OptionDaysToExp",, "T"))</f>
        <v>151</v>
      </c>
      <c r="G24" s="12">
        <f>IFERROR(RANK($F24,$F$1:F$30)+COUNTIF($F$1:F24,F24)-1,"")</f>
        <v>10</v>
      </c>
      <c r="H24" s="12" t="str">
        <f t="shared" si="0"/>
        <v>P.US.LMO5</v>
      </c>
      <c r="I24" s="12">
        <f t="shared" si="3"/>
        <v>1</v>
      </c>
      <c r="J24" s="12" t="str">
        <f t="shared" si="1"/>
        <v>C.US.LMO1</v>
      </c>
      <c r="K24" s="12">
        <f t="shared" si="2"/>
        <v>1</v>
      </c>
    </row>
    <row r="25" spans="1:11" x14ac:dyDescent="0.3">
      <c r="F25" s="12" t="str">
        <f>IF(H25="","",RTD("cqg.rtd", ,"ContractData",H25, "OptionDaysToExp",, "T"))</f>
        <v/>
      </c>
      <c r="G25" s="12" t="str">
        <f>IFERROR(RANK($F25,$F$1:F$30)+COUNTIF($F$1:F25,F25)-1,"")</f>
        <v/>
      </c>
      <c r="H25" s="12" t="str">
        <f t="shared" si="0"/>
        <v/>
      </c>
      <c r="I25" s="12" t="str">
        <f t="shared" si="3"/>
        <v/>
      </c>
      <c r="J25" s="12" t="str">
        <f t="shared" si="1"/>
        <v/>
      </c>
      <c r="K25" s="12" t="str">
        <f t="shared" si="2"/>
        <v/>
      </c>
    </row>
    <row r="26" spans="1:11" x14ac:dyDescent="0.3">
      <c r="F26" s="12" t="str">
        <f>IF(H26="","",RTD("cqg.rtd", ,"ContractData",H26, "OptionDaysToExp",, "T"))</f>
        <v/>
      </c>
      <c r="G26" s="12" t="str">
        <f>IFERROR(RANK($F26,$F$1:F$30)+COUNTIF($F$1:F26,F26)-1,"")</f>
        <v/>
      </c>
      <c r="H26" s="12" t="str">
        <f t="shared" si="0"/>
        <v/>
      </c>
      <c r="I26" s="12" t="str">
        <f t="shared" si="3"/>
        <v/>
      </c>
      <c r="J26" s="12" t="str">
        <f t="shared" si="1"/>
        <v/>
      </c>
      <c r="K26" s="12" t="str">
        <f t="shared" si="2"/>
        <v/>
      </c>
    </row>
    <row r="30" spans="1:11" x14ac:dyDescent="0.3">
      <c r="A30" s="12">
        <v>1</v>
      </c>
      <c r="B30" s="12" t="str">
        <f>IFERROR(VLOOKUP(A30,$C$30:$D$63,2,FALSE),"")</f>
        <v>C.US.AAO</v>
      </c>
      <c r="C30" s="12">
        <v>1</v>
      </c>
      <c r="D30" s="12" t="s">
        <v>13</v>
      </c>
      <c r="E30" s="12" t="str">
        <f>RTD("cqg.rtd", ,"ContractData",D30, "LongDescription",, "T")</f>
        <v>Crude Light APO, Dec 20 4700 Call</v>
      </c>
    </row>
    <row r="31" spans="1:11" x14ac:dyDescent="0.3">
      <c r="A31" s="12">
        <f>A30+1</f>
        <v>2</v>
      </c>
      <c r="B31" s="12" t="str">
        <f t="shared" ref="B31:B55" si="4">IFERROR(VLOOKUP(A31,$C$30:$D$63,2,FALSE),"")</f>
        <v>C.US.CD</v>
      </c>
      <c r="C31" s="12">
        <f>IFERROR(IF(LEFT(E31,3)&lt;&gt;"768",TRUNC(C30)+1,C30+0.01),C30+0.01)</f>
        <v>2</v>
      </c>
      <c r="D31" s="12" t="s">
        <v>53</v>
      </c>
      <c r="E31" s="12" t="str">
        <f>RTD("cqg.rtd", ,"ContractData",D31, "LongDescription",, "T")</f>
        <v>Crude Light Daily Options, Feb 21 4850 Call</v>
      </c>
    </row>
    <row r="32" spans="1:11" x14ac:dyDescent="0.3">
      <c r="A32" s="12">
        <f t="shared" ref="A32:A55" si="5">A31+1</f>
        <v>3</v>
      </c>
      <c r="B32" s="12" t="str">
        <f t="shared" si="4"/>
        <v>C.US.CLE</v>
      </c>
      <c r="C32" s="12">
        <f t="shared" ref="C32:C55" si="6">IFERROR(IF(LEFT(E32,3)&lt;&gt;"768",TRUNC(C31)+1,C31+0.01),C31+0.01)</f>
        <v>3</v>
      </c>
      <c r="D32" s="12" t="s">
        <v>5</v>
      </c>
      <c r="E32" s="12" t="str">
        <f>RTD("cqg.rtd", ,"ContractData",D32, "LongDescription",, "T")</f>
        <v>Crude Light (Globex), Feb 21 4850 Call</v>
      </c>
    </row>
    <row r="33" spans="1:11" x14ac:dyDescent="0.3">
      <c r="A33" s="12">
        <f t="shared" si="5"/>
        <v>4</v>
      </c>
      <c r="B33" s="12" t="str">
        <f t="shared" si="4"/>
        <v>C.US.CLE1</v>
      </c>
      <c r="C33" s="12">
        <f t="shared" si="6"/>
        <v>4</v>
      </c>
      <c r="D33" s="12" t="s">
        <v>7</v>
      </c>
      <c r="E33" s="12" t="str">
        <f>RTD("cqg.rtd", ,"ContractData",D33, "LongDescription",, "T")</f>
        <v>Crude Light Week 1, Jan 21 4850 Call</v>
      </c>
      <c r="K33" s="12">
        <f>C55</f>
        <v>24</v>
      </c>
    </row>
    <row r="34" spans="1:11" x14ac:dyDescent="0.3">
      <c r="A34" s="12">
        <f t="shared" si="5"/>
        <v>5</v>
      </c>
      <c r="B34" s="12" t="str">
        <f t="shared" si="4"/>
        <v>C.US.CLE2</v>
      </c>
      <c r="C34" s="12">
        <f t="shared" si="6"/>
        <v>5</v>
      </c>
      <c r="D34" s="12" t="s">
        <v>55</v>
      </c>
      <c r="E34" s="12" t="str">
        <f>RTD("cqg.rtd", ,"ContractData",D34, "LongDescription",, "T")</f>
        <v>Crude Light Week 2, Jan 21 4850 Call</v>
      </c>
    </row>
    <row r="35" spans="1:11" x14ac:dyDescent="0.3">
      <c r="A35" s="12">
        <f t="shared" si="5"/>
        <v>6</v>
      </c>
      <c r="B35" s="12" t="str">
        <f t="shared" si="4"/>
        <v>C.US.CLE3</v>
      </c>
      <c r="C35" s="12">
        <f t="shared" si="6"/>
        <v>6</v>
      </c>
      <c r="D35" s="12" t="s">
        <v>9</v>
      </c>
      <c r="E35" s="12" t="str">
        <f>RTD("cqg.rtd", ,"ContractData",D35, "LongDescription",, "T")</f>
        <v>Crude Light Week 3, Dec 20 4850 Call</v>
      </c>
    </row>
    <row r="36" spans="1:11" x14ac:dyDescent="0.3">
      <c r="A36" s="12">
        <f t="shared" si="5"/>
        <v>7</v>
      </c>
      <c r="B36" s="12" t="str">
        <f t="shared" si="4"/>
        <v>C.US.CLE4</v>
      </c>
      <c r="C36" s="12">
        <f t="shared" si="6"/>
        <v>7</v>
      </c>
      <c r="D36" s="12" t="s">
        <v>11</v>
      </c>
      <c r="E36" s="12" t="str">
        <f>RTD("cqg.rtd", ,"ContractData",D36, "LongDescription",, "T")</f>
        <v>Crude Light Week 4, Dec 20 4850 Call</v>
      </c>
    </row>
    <row r="37" spans="1:11" x14ac:dyDescent="0.3">
      <c r="A37" s="12">
        <f t="shared" si="5"/>
        <v>8</v>
      </c>
      <c r="B37" s="12" t="str">
        <f t="shared" si="4"/>
        <v>C.US.LMO1</v>
      </c>
      <c r="C37" s="12">
        <f t="shared" si="6"/>
        <v>7.01</v>
      </c>
      <c r="D37" s="12" t="s">
        <v>57</v>
      </c>
      <c r="E37" s="12" t="str">
        <f>RTD("cqg.rtd", ,"ContractData",D37, "LongDescription",, "T")</f>
        <v>768: Current Message -&gt; Not found: C.US.CLE5</v>
      </c>
    </row>
    <row r="38" spans="1:11" x14ac:dyDescent="0.3">
      <c r="A38" s="12">
        <f t="shared" si="5"/>
        <v>9</v>
      </c>
      <c r="B38" s="12" t="str">
        <f t="shared" si="4"/>
        <v>C.US.LMO2</v>
      </c>
      <c r="C38" s="12">
        <f t="shared" si="6"/>
        <v>8</v>
      </c>
      <c r="D38" s="12" t="s">
        <v>14</v>
      </c>
      <c r="E38" s="12" t="str">
        <f>RTD("cqg.rtd", ,"ContractData",D38, "LongDescription",, "T")</f>
        <v>Crude Light 1 Year Mid-Curve, Jun 21 4700 Call</v>
      </c>
    </row>
    <row r="39" spans="1:11" x14ac:dyDescent="0.3">
      <c r="A39" s="12">
        <f t="shared" si="5"/>
        <v>10</v>
      </c>
      <c r="B39" s="12" t="str">
        <f t="shared" si="4"/>
        <v>C.US.LMO3</v>
      </c>
      <c r="C39" s="12">
        <f t="shared" si="6"/>
        <v>9</v>
      </c>
      <c r="D39" s="12" t="s">
        <v>15</v>
      </c>
      <c r="E39" s="12" t="str">
        <f>RTD("cqg.rtd", ,"ContractData",D39, "LongDescription",, "T")</f>
        <v>Crude Light 2 Year Mid-Curve, Jun 21 4600 Call</v>
      </c>
    </row>
    <row r="40" spans="1:11" x14ac:dyDescent="0.3">
      <c r="A40" s="12">
        <f t="shared" si="5"/>
        <v>11</v>
      </c>
      <c r="B40" s="12" t="str">
        <f t="shared" si="4"/>
        <v>C.US.LMO4</v>
      </c>
      <c r="C40" s="12">
        <f t="shared" si="6"/>
        <v>10</v>
      </c>
      <c r="D40" s="12" t="s">
        <v>16</v>
      </c>
      <c r="E40" s="12" t="str">
        <f>RTD("cqg.rtd", ,"ContractData",D40, "LongDescription",, "T")</f>
        <v>Crude Light 3 Year Mid-Curve, Jun 21 4600 Call</v>
      </c>
    </row>
    <row r="41" spans="1:11" x14ac:dyDescent="0.3">
      <c r="A41" s="12">
        <f t="shared" si="5"/>
        <v>12</v>
      </c>
      <c r="B41" s="12" t="str">
        <f t="shared" si="4"/>
        <v>C.US.LMO5</v>
      </c>
      <c r="C41" s="12">
        <f t="shared" si="6"/>
        <v>11</v>
      </c>
      <c r="D41" s="12" t="s">
        <v>17</v>
      </c>
      <c r="E41" s="12" t="str">
        <f>RTD("cqg.rtd", ,"ContractData",D41, "LongDescription",, "T")</f>
        <v>Crude Light 4 Year Mid-Curve, Jun 21 4500 Call</v>
      </c>
    </row>
    <row r="42" spans="1:11" x14ac:dyDescent="0.3">
      <c r="A42" s="12">
        <f t="shared" si="5"/>
        <v>13</v>
      </c>
      <c r="B42" s="12" t="str">
        <f t="shared" si="4"/>
        <v>P.US.AAO</v>
      </c>
      <c r="C42" s="12">
        <f t="shared" si="6"/>
        <v>12</v>
      </c>
      <c r="D42" s="12" t="s">
        <v>18</v>
      </c>
      <c r="E42" s="12" t="str">
        <f>RTD("cqg.rtd", ,"ContractData",D42, "LongDescription",, "T")</f>
        <v>Crude Light 5 Year Mid-Curve, Jun 21 4500 Call</v>
      </c>
    </row>
    <row r="43" spans="1:11" x14ac:dyDescent="0.3">
      <c r="A43" s="12">
        <f t="shared" si="5"/>
        <v>14</v>
      </c>
      <c r="B43" s="12" t="str">
        <f t="shared" si="4"/>
        <v>P.US.CD</v>
      </c>
      <c r="C43" s="12">
        <f t="shared" si="6"/>
        <v>13</v>
      </c>
      <c r="D43" s="12" t="s">
        <v>19</v>
      </c>
      <c r="E43" s="12" t="str">
        <f>RTD("cqg.rtd", ,"ContractData",D43, "LongDescription",, "T")</f>
        <v>Crude Light APO, Dec 20 4700 Put</v>
      </c>
    </row>
    <row r="44" spans="1:11" x14ac:dyDescent="0.3">
      <c r="A44" s="12">
        <f t="shared" si="5"/>
        <v>15</v>
      </c>
      <c r="B44" s="12" t="str">
        <f t="shared" si="4"/>
        <v>P.US.CLE</v>
      </c>
      <c r="C44" s="12">
        <f t="shared" si="6"/>
        <v>14</v>
      </c>
      <c r="D44" s="12" t="s">
        <v>54</v>
      </c>
      <c r="E44" s="12" t="str">
        <f>RTD("cqg.rtd", ,"ContractData",D44, "LongDescription",, "T")</f>
        <v>Crude Light Daily Options, Feb 21 4850 Put</v>
      </c>
    </row>
    <row r="45" spans="1:11" x14ac:dyDescent="0.3">
      <c r="A45" s="12">
        <f t="shared" si="5"/>
        <v>16</v>
      </c>
      <c r="B45" s="12" t="str">
        <f t="shared" si="4"/>
        <v>P.US.CLE1</v>
      </c>
      <c r="C45" s="12">
        <f t="shared" si="6"/>
        <v>15</v>
      </c>
      <c r="D45" s="12" t="s">
        <v>6</v>
      </c>
      <c r="E45" s="12" t="str">
        <f>RTD("cqg.rtd", ,"ContractData",D45, "LongDescription",, "T")</f>
        <v>Crude Light (Globex), Feb 21 4850 Put</v>
      </c>
    </row>
    <row r="46" spans="1:11" x14ac:dyDescent="0.3">
      <c r="A46" s="12">
        <f t="shared" si="5"/>
        <v>17</v>
      </c>
      <c r="B46" s="12" t="str">
        <f t="shared" si="4"/>
        <v>P.US.CLE2</v>
      </c>
      <c r="C46" s="12">
        <f t="shared" si="6"/>
        <v>16</v>
      </c>
      <c r="D46" s="12" t="s">
        <v>8</v>
      </c>
      <c r="E46" s="12" t="str">
        <f>RTD("cqg.rtd", ,"ContractData",D46, "LongDescription",, "T")</f>
        <v>Crude Light Week 1, Jan 21 4850 Put</v>
      </c>
    </row>
    <row r="47" spans="1:11" x14ac:dyDescent="0.3">
      <c r="A47" s="12">
        <f t="shared" si="5"/>
        <v>18</v>
      </c>
      <c r="B47" s="12" t="str">
        <f t="shared" si="4"/>
        <v>P.US.CLE3</v>
      </c>
      <c r="C47" s="12">
        <f t="shared" si="6"/>
        <v>17</v>
      </c>
      <c r="D47" s="12" t="s">
        <v>56</v>
      </c>
      <c r="E47" s="12" t="str">
        <f>RTD("cqg.rtd", ,"ContractData",D47, "LongDescription",, "T")</f>
        <v>Crude Light Week 2, Jan 21 4850 Put</v>
      </c>
    </row>
    <row r="48" spans="1:11" x14ac:dyDescent="0.3">
      <c r="A48" s="12">
        <f t="shared" si="5"/>
        <v>19</v>
      </c>
      <c r="B48" s="12" t="str">
        <f t="shared" si="4"/>
        <v>P.US.CLE4</v>
      </c>
      <c r="C48" s="12">
        <f t="shared" si="6"/>
        <v>18</v>
      </c>
      <c r="D48" s="12" t="s">
        <v>10</v>
      </c>
      <c r="E48" s="12" t="str">
        <f>RTD("cqg.rtd", ,"ContractData",D48, "LongDescription",, "T")</f>
        <v>Crude Light Week 3, Dec 20 4850 Put</v>
      </c>
    </row>
    <row r="49" spans="1:5" x14ac:dyDescent="0.3">
      <c r="A49" s="12">
        <f t="shared" si="5"/>
        <v>20</v>
      </c>
      <c r="B49" s="12" t="str">
        <f t="shared" si="4"/>
        <v>P.US.LMO1</v>
      </c>
      <c r="C49" s="12">
        <f t="shared" si="6"/>
        <v>19</v>
      </c>
      <c r="D49" s="12" t="s">
        <v>12</v>
      </c>
      <c r="E49" s="12" t="str">
        <f>RTD("cqg.rtd", ,"ContractData",D49, "LongDescription",, "T")</f>
        <v>Crude Light Week 4, Dec 20 4850 Put</v>
      </c>
    </row>
    <row r="50" spans="1:5" x14ac:dyDescent="0.3">
      <c r="A50" s="12">
        <f t="shared" si="5"/>
        <v>21</v>
      </c>
      <c r="B50" s="12" t="str">
        <f t="shared" si="4"/>
        <v>P.US.LMO2</v>
      </c>
      <c r="C50" s="12">
        <f t="shared" si="6"/>
        <v>19.010000000000002</v>
      </c>
      <c r="D50" s="12" t="s">
        <v>58</v>
      </c>
      <c r="E50" s="12" t="str">
        <f>RTD("cqg.rtd", ,"ContractData",D50, "LongDescription",, "T")</f>
        <v>768: Current Message -&gt; Not found: P.US.CLE5</v>
      </c>
    </row>
    <row r="51" spans="1:5" x14ac:dyDescent="0.3">
      <c r="A51" s="12">
        <f t="shared" si="5"/>
        <v>22</v>
      </c>
      <c r="B51" s="12" t="str">
        <f t="shared" si="4"/>
        <v>P.US.LMO3</v>
      </c>
      <c r="C51" s="12">
        <f t="shared" si="6"/>
        <v>20</v>
      </c>
      <c r="D51" s="12" t="s">
        <v>20</v>
      </c>
      <c r="E51" s="12" t="str">
        <f>RTD("cqg.rtd", ,"ContractData",D51, "LongDescription",, "T")</f>
        <v>Crude Light 1 Year Mid-Curve, Jun 21 4700 Put</v>
      </c>
    </row>
    <row r="52" spans="1:5" x14ac:dyDescent="0.3">
      <c r="A52" s="12">
        <f t="shared" si="5"/>
        <v>23</v>
      </c>
      <c r="B52" s="12" t="str">
        <f t="shared" si="4"/>
        <v>P.US.LMO4</v>
      </c>
      <c r="C52" s="12">
        <f t="shared" si="6"/>
        <v>21</v>
      </c>
      <c r="D52" s="12" t="s">
        <v>21</v>
      </c>
      <c r="E52" s="12" t="str">
        <f>RTD("cqg.rtd", ,"ContractData",D52, "LongDescription",, "T")</f>
        <v>Crude Light 2 Year Mid-Curve, Jun 21 4600 Put</v>
      </c>
    </row>
    <row r="53" spans="1:5" x14ac:dyDescent="0.3">
      <c r="A53" s="12">
        <f t="shared" si="5"/>
        <v>24</v>
      </c>
      <c r="B53" s="12" t="str">
        <f t="shared" si="4"/>
        <v>P.US.LMO5</v>
      </c>
      <c r="C53" s="12">
        <f t="shared" si="6"/>
        <v>22</v>
      </c>
      <c r="D53" s="12" t="s">
        <v>22</v>
      </c>
      <c r="E53" s="12" t="str">
        <f>RTD("cqg.rtd", ,"ContractData",D53, "LongDescription",, "T")</f>
        <v>Crude Light 3 Year Mid-Curve, Jun 21 4600 Put</v>
      </c>
    </row>
    <row r="54" spans="1:5" x14ac:dyDescent="0.3">
      <c r="A54" s="12">
        <f t="shared" si="5"/>
        <v>25</v>
      </c>
      <c r="B54" s="12" t="str">
        <f t="shared" si="4"/>
        <v/>
      </c>
      <c r="C54" s="12">
        <f t="shared" si="6"/>
        <v>23</v>
      </c>
      <c r="D54" s="12" t="s">
        <v>23</v>
      </c>
      <c r="E54" s="12" t="str">
        <f>RTD("cqg.rtd", ,"ContractData",D54, "LongDescription",, "T")</f>
        <v>Crude Light 4 Year Mid-Curve, Jun 21 4500 Put</v>
      </c>
    </row>
    <row r="55" spans="1:5" x14ac:dyDescent="0.3">
      <c r="A55" s="12">
        <f t="shared" si="5"/>
        <v>26</v>
      </c>
      <c r="B55" s="12" t="str">
        <f t="shared" si="4"/>
        <v/>
      </c>
      <c r="C55" s="12">
        <f t="shared" si="6"/>
        <v>24</v>
      </c>
      <c r="D55" s="12" t="s">
        <v>24</v>
      </c>
      <c r="E55" s="12" t="str">
        <f>RTD("cqg.rtd", ,"ContractData",D55, "LongDescription",, "T")</f>
        <v>Crude Light 5 Year Mid-Curve, Jun 21 4500 Put</v>
      </c>
    </row>
  </sheetData>
  <sheetProtection algorithmName="SHA-512" hashValue="tBy8anP27z7sraALK9EvHgneV/oMYgwBp+PjCIDUbmyshTbaaeWVGqKoqNbAHiXYNnswNQvi+LhCg0qjoIE+ew==" saltValue="Z++Xhex0g09ioBUu9H7/Sw==" spinCount="100000" sheet="1" objects="1" scenarios="1" selectLockedCells="1" selectUnlockedCells="1"/>
  <sortState ref="O4:O28">
    <sortCondition ref="O4"/>
  </sortState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workbookViewId="0">
      <selection sqref="A1:XFD1048576"/>
    </sheetView>
  </sheetViews>
  <sheetFormatPr defaultColWidth="9" defaultRowHeight="16.5" x14ac:dyDescent="0.3"/>
  <cols>
    <col min="1" max="7" width="9" style="12"/>
    <col min="8" max="8" width="11.375" style="12" customWidth="1"/>
    <col min="9" max="9" width="9" style="12"/>
    <col min="10" max="10" width="24.75" style="12" customWidth="1"/>
    <col min="11" max="14" width="9" style="12"/>
    <col min="15" max="15" width="36.625" style="12" customWidth="1"/>
    <col min="16" max="16384" width="9" style="12"/>
  </cols>
  <sheetData>
    <row r="1" spans="3:11" x14ac:dyDescent="0.3">
      <c r="C1" s="13"/>
      <c r="F1" s="12">
        <f>IF(H1="","",RTD("cqg.rtd", ,"ContractData",H1, "OptionDaysToExp",, "T"))</f>
        <v>11</v>
      </c>
      <c r="G1" s="12">
        <f>IFERROR(RANK($F1,$F$1:F$26)+COUNTIF($F$1:F1,F1)-1,"")</f>
        <v>13</v>
      </c>
      <c r="H1" s="12" t="str">
        <f>B30</f>
        <v>C.US.LNE</v>
      </c>
      <c r="I1" s="12">
        <f>K35</f>
        <v>24</v>
      </c>
      <c r="J1" s="12" t="str">
        <f>VLOOKUP(I1,$G$1:$H$26,2,FALSE)</f>
        <v>P.US.NGE3</v>
      </c>
      <c r="K1" s="12">
        <f>IF(F1&lt;&gt;"",1,"")</f>
        <v>1</v>
      </c>
    </row>
    <row r="2" spans="3:11" x14ac:dyDescent="0.3">
      <c r="C2" s="13"/>
      <c r="F2" s="12">
        <f>IF(H2="","",RTD("cqg.rtd", ,"ContractData",H2, "OptionDaysToExp",, "T"))</f>
        <v>14</v>
      </c>
      <c r="G2" s="12">
        <f>IFERROR(RANK($F2,$F$1:F$26)+COUNTIF($F$1:F2,F2)-1,"")</f>
        <v>9</v>
      </c>
      <c r="H2" s="12" t="str">
        <f t="shared" ref="H2:H26" si="0">B31</f>
        <v>C.US.LNE1</v>
      </c>
      <c r="I2" s="12">
        <f>IFERROR(IF(I1=1,"",I1-1),"")</f>
        <v>23</v>
      </c>
      <c r="J2" s="12" t="str">
        <f t="shared" ref="J2:J26" si="1">VLOOKUP(I2,$G$1:$H$26,2,FALSE)</f>
        <v>P.US.LNE3</v>
      </c>
      <c r="K2" s="12">
        <f t="shared" ref="K2:K34" si="2">IF(F2&lt;&gt;"",1,"")</f>
        <v>1</v>
      </c>
    </row>
    <row r="3" spans="3:11" x14ac:dyDescent="0.3">
      <c r="C3" s="13"/>
      <c r="F3" s="12">
        <f>IF(H3="","",RTD("cqg.rtd", ,"ContractData",H3, "OptionDaysToExp",, "T"))</f>
        <v>22</v>
      </c>
      <c r="G3" s="12">
        <f>IFERROR(RANK($F3,$F$1:F$26)+COUNTIF($F$1:F3,F3)-1,"")</f>
        <v>1</v>
      </c>
      <c r="H3" s="12" t="str">
        <f t="shared" si="0"/>
        <v>C.US.LNE2</v>
      </c>
      <c r="I3" s="12">
        <f t="shared" ref="I3:I26" si="3">IFERROR(IF(I2=1,"",I2-1),"")</f>
        <v>22</v>
      </c>
      <c r="J3" s="12" t="str">
        <f t="shared" si="1"/>
        <v>C.US.NGE3</v>
      </c>
      <c r="K3" s="12">
        <f t="shared" si="2"/>
        <v>1</v>
      </c>
    </row>
    <row r="4" spans="3:11" x14ac:dyDescent="0.3">
      <c r="C4" s="13"/>
      <c r="F4" s="12">
        <f>IF(H4="","",RTD("cqg.rtd", ,"ContractData",H4, "OptionDaysToExp",, "T"))</f>
        <v>1</v>
      </c>
      <c r="G4" s="12">
        <f>IFERROR(RANK($F4,$F$1:F$26)+COUNTIF($F$1:F4,F4)-1,"")</f>
        <v>21</v>
      </c>
      <c r="H4" s="12" t="str">
        <f t="shared" si="0"/>
        <v>C.US.LNE3</v>
      </c>
      <c r="I4" s="12">
        <f t="shared" si="3"/>
        <v>21</v>
      </c>
      <c r="J4" s="12" t="str">
        <f t="shared" si="1"/>
        <v>C.US.LNE3</v>
      </c>
      <c r="K4" s="12">
        <f t="shared" si="2"/>
        <v>1</v>
      </c>
    </row>
    <row r="5" spans="3:11" x14ac:dyDescent="0.3">
      <c r="C5" s="13"/>
      <c r="F5" s="12">
        <f>IF(H5="","",RTD("cqg.rtd", ,"ContractData",H5, "OptionDaysToExp",, "T"))</f>
        <v>7</v>
      </c>
      <c r="G5" s="12">
        <f>IFERROR(RANK($F5,$F$1:F$26)+COUNTIF($F$1:F5,F5)-1,"")</f>
        <v>17</v>
      </c>
      <c r="H5" s="12" t="str">
        <f t="shared" si="0"/>
        <v>C.US.LNE4</v>
      </c>
      <c r="I5" s="12">
        <f t="shared" si="3"/>
        <v>20</v>
      </c>
      <c r="J5" s="12" t="str">
        <f t="shared" si="1"/>
        <v>P.US.NGE4</v>
      </c>
      <c r="K5" s="12">
        <f t="shared" si="2"/>
        <v>1</v>
      </c>
    </row>
    <row r="6" spans="3:11" x14ac:dyDescent="0.3">
      <c r="C6" s="13"/>
      <c r="F6" s="12">
        <f>IF(H6="","",RTD("cqg.rtd", ,"ContractData",H6, "OptionDaysToExp",, "T"))</f>
        <v>15</v>
      </c>
      <c r="G6" s="12">
        <f>IFERROR(RANK($F6,$F$1:F$26)+COUNTIF($F$1:F6,F6)-1,"")</f>
        <v>5</v>
      </c>
      <c r="H6" s="12" t="str">
        <f t="shared" si="0"/>
        <v>C.US.LNE5</v>
      </c>
      <c r="I6" s="12">
        <f t="shared" si="3"/>
        <v>19</v>
      </c>
      <c r="J6" s="12" t="str">
        <f t="shared" si="1"/>
        <v>P.US.LNE4</v>
      </c>
      <c r="K6" s="12">
        <f t="shared" si="2"/>
        <v>1</v>
      </c>
    </row>
    <row r="7" spans="3:11" x14ac:dyDescent="0.3">
      <c r="C7" s="13"/>
      <c r="F7" s="12">
        <f>IF(H7="","",RTD("cqg.rtd", ,"ContractData",H7, "OptionDaysToExp",, "T"))</f>
        <v>11</v>
      </c>
      <c r="G7" s="12">
        <f>IFERROR(RANK($F7,$F$1:F$26)+COUNTIF($F$1:F7,F7)-1,"")</f>
        <v>14</v>
      </c>
      <c r="H7" s="12" t="str">
        <f t="shared" si="0"/>
        <v>C.US.NGE</v>
      </c>
      <c r="I7" s="12">
        <f t="shared" si="3"/>
        <v>18</v>
      </c>
      <c r="J7" s="12" t="str">
        <f t="shared" si="1"/>
        <v>C.US.NGE4</v>
      </c>
      <c r="K7" s="12">
        <f t="shared" si="2"/>
        <v>1</v>
      </c>
    </row>
    <row r="8" spans="3:11" x14ac:dyDescent="0.3">
      <c r="C8" s="13"/>
      <c r="F8" s="12">
        <f>IF(H8="","",RTD("cqg.rtd", ,"ContractData",H8, "OptionDaysToExp",, "T"))</f>
        <v>14</v>
      </c>
      <c r="G8" s="12">
        <f>IFERROR(RANK($F8,$F$1:F$26)+COUNTIF($F$1:F8,F8)-1,"")</f>
        <v>10</v>
      </c>
      <c r="H8" s="12" t="str">
        <f t="shared" si="0"/>
        <v>C.US.NGE1</v>
      </c>
      <c r="I8" s="12">
        <f t="shared" si="3"/>
        <v>17</v>
      </c>
      <c r="J8" s="12" t="str">
        <f t="shared" si="1"/>
        <v>C.US.LNE4</v>
      </c>
      <c r="K8" s="12">
        <f t="shared" si="2"/>
        <v>1</v>
      </c>
    </row>
    <row r="9" spans="3:11" x14ac:dyDescent="0.3">
      <c r="C9" s="13"/>
      <c r="F9" s="12">
        <f>IF(H9="","",RTD("cqg.rtd", ,"ContractData",H9, "OptionDaysToExp",, "T"))</f>
        <v>22</v>
      </c>
      <c r="G9" s="12">
        <f>IFERROR(RANK($F9,$F$1:F$26)+COUNTIF($F$1:F9,F9)-1,"")</f>
        <v>2</v>
      </c>
      <c r="H9" s="12" t="str">
        <f t="shared" si="0"/>
        <v>C.US.NGE2</v>
      </c>
      <c r="I9" s="12">
        <f t="shared" si="3"/>
        <v>16</v>
      </c>
      <c r="J9" s="12" t="str">
        <f t="shared" si="1"/>
        <v>P.US.NGE</v>
      </c>
      <c r="K9" s="12">
        <f t="shared" si="2"/>
        <v>1</v>
      </c>
    </row>
    <row r="10" spans="3:11" x14ac:dyDescent="0.3">
      <c r="C10" s="13"/>
      <c r="F10" s="12">
        <f>IF(H10="","",RTD("cqg.rtd", ,"ContractData",H10, "OptionDaysToExp",, "T"))</f>
        <v>1</v>
      </c>
      <c r="G10" s="12">
        <f>IFERROR(RANK($F10,$F$1:F$26)+COUNTIF($F$1:F10,F10)-1,"")</f>
        <v>22</v>
      </c>
      <c r="H10" s="12" t="str">
        <f t="shared" si="0"/>
        <v>C.US.NGE3</v>
      </c>
      <c r="I10" s="12">
        <f t="shared" si="3"/>
        <v>15</v>
      </c>
      <c r="J10" s="12" t="str">
        <f t="shared" si="1"/>
        <v>P.US.LNE</v>
      </c>
      <c r="K10" s="12">
        <f t="shared" si="2"/>
        <v>1</v>
      </c>
    </row>
    <row r="11" spans="3:11" x14ac:dyDescent="0.3">
      <c r="C11" s="13"/>
      <c r="F11" s="12">
        <f>IF(H11="","",RTD("cqg.rtd", ,"ContractData",H11, "OptionDaysToExp",, "T"))</f>
        <v>7</v>
      </c>
      <c r="G11" s="12">
        <f>IFERROR(RANK($F11,$F$1:F$26)+COUNTIF($F$1:F11,F11)-1,"")</f>
        <v>18</v>
      </c>
      <c r="H11" s="12" t="str">
        <f t="shared" si="0"/>
        <v>C.US.NGE4</v>
      </c>
      <c r="I11" s="12">
        <f t="shared" si="3"/>
        <v>14</v>
      </c>
      <c r="J11" s="12" t="str">
        <f t="shared" si="1"/>
        <v>C.US.NGE</v>
      </c>
      <c r="K11" s="12">
        <f t="shared" si="2"/>
        <v>1</v>
      </c>
    </row>
    <row r="12" spans="3:11" x14ac:dyDescent="0.3">
      <c r="C12" s="13"/>
      <c r="F12" s="12">
        <f>IF(H12="","",RTD("cqg.rtd", ,"ContractData",H12, "OptionDaysToExp",, "T"))</f>
        <v>15</v>
      </c>
      <c r="G12" s="12">
        <f>IFERROR(RANK($F12,$F$1:F$26)+COUNTIF($F$1:F12,F12)-1,"")</f>
        <v>6</v>
      </c>
      <c r="H12" s="12" t="str">
        <f t="shared" si="0"/>
        <v>C.US.NGE5</v>
      </c>
      <c r="I12" s="12">
        <f t="shared" si="3"/>
        <v>13</v>
      </c>
      <c r="J12" s="12" t="str">
        <f t="shared" si="1"/>
        <v>C.US.LNE</v>
      </c>
      <c r="K12" s="12">
        <f t="shared" si="2"/>
        <v>1</v>
      </c>
    </row>
    <row r="13" spans="3:11" x14ac:dyDescent="0.3">
      <c r="C13" s="13"/>
      <c r="F13" s="12">
        <f>IF(H13="","",RTD("cqg.rtd", ,"ContractData",H13, "OptionDaysToExp",, "T"))</f>
        <v>11</v>
      </c>
      <c r="G13" s="12">
        <f>IFERROR(RANK($F13,$F$1:F$26)+COUNTIF($F$1:F13,F13)-1,"")</f>
        <v>15</v>
      </c>
      <c r="H13" s="12" t="str">
        <f t="shared" si="0"/>
        <v>P.US.LNE</v>
      </c>
      <c r="I13" s="12">
        <f t="shared" si="3"/>
        <v>12</v>
      </c>
      <c r="J13" s="12" t="str">
        <f t="shared" si="1"/>
        <v>P.US.NGE1</v>
      </c>
      <c r="K13" s="12">
        <f t="shared" si="2"/>
        <v>1</v>
      </c>
    </row>
    <row r="14" spans="3:11" x14ac:dyDescent="0.3">
      <c r="C14" s="13"/>
      <c r="F14" s="12">
        <f>IF(H14="","",RTD("cqg.rtd", ,"ContractData",H14, "OptionDaysToExp",, "T"))</f>
        <v>14</v>
      </c>
      <c r="G14" s="12">
        <f>IFERROR(RANK($F14,$F$1:F$26)+COUNTIF($F$1:F14,F14)-1,"")</f>
        <v>11</v>
      </c>
      <c r="H14" s="12" t="str">
        <f t="shared" si="0"/>
        <v>P.US.LNE1</v>
      </c>
      <c r="I14" s="12">
        <f t="shared" si="3"/>
        <v>11</v>
      </c>
      <c r="J14" s="12" t="str">
        <f t="shared" si="1"/>
        <v>P.US.LNE1</v>
      </c>
      <c r="K14" s="12">
        <f t="shared" si="2"/>
        <v>1</v>
      </c>
    </row>
    <row r="15" spans="3:11" x14ac:dyDescent="0.3">
      <c r="C15" s="13"/>
      <c r="F15" s="12">
        <f>IF(H15="","",RTD("cqg.rtd", ,"ContractData",H15, "OptionDaysToExp",, "T"))</f>
        <v>22</v>
      </c>
      <c r="G15" s="12">
        <f>IFERROR(RANK($F15,$F$1:F$26)+COUNTIF($F$1:F15,F15)-1,"")</f>
        <v>3</v>
      </c>
      <c r="H15" s="12" t="str">
        <f t="shared" si="0"/>
        <v>P.US.LNE2</v>
      </c>
      <c r="I15" s="12">
        <f t="shared" si="3"/>
        <v>10</v>
      </c>
      <c r="J15" s="12" t="str">
        <f t="shared" si="1"/>
        <v>C.US.NGE1</v>
      </c>
      <c r="K15" s="12">
        <f t="shared" si="2"/>
        <v>1</v>
      </c>
    </row>
    <row r="16" spans="3:11" x14ac:dyDescent="0.3">
      <c r="C16" s="13"/>
      <c r="F16" s="12">
        <f>IF(H16="","",RTD("cqg.rtd", ,"ContractData",H16, "OptionDaysToExp",, "T"))</f>
        <v>1</v>
      </c>
      <c r="G16" s="12">
        <f>IFERROR(RANK($F16,$F$1:F$26)+COUNTIF($F$1:F16,F16)-1,"")</f>
        <v>23</v>
      </c>
      <c r="H16" s="12" t="str">
        <f t="shared" si="0"/>
        <v>P.US.LNE3</v>
      </c>
      <c r="I16" s="12">
        <f t="shared" si="3"/>
        <v>9</v>
      </c>
      <c r="J16" s="12" t="str">
        <f t="shared" si="1"/>
        <v>C.US.LNE1</v>
      </c>
      <c r="K16" s="12">
        <f t="shared" si="2"/>
        <v>1</v>
      </c>
    </row>
    <row r="17" spans="1:11" x14ac:dyDescent="0.3">
      <c r="C17" s="13"/>
      <c r="F17" s="12">
        <f>IF(H17="","",RTD("cqg.rtd", ,"ContractData",H17, "OptionDaysToExp",, "T"))</f>
        <v>7</v>
      </c>
      <c r="G17" s="12">
        <f>IFERROR(RANK($F17,$F$1:F$26)+COUNTIF($F$1:F17,F17)-1,"")</f>
        <v>19</v>
      </c>
      <c r="H17" s="12" t="str">
        <f t="shared" si="0"/>
        <v>P.US.LNE4</v>
      </c>
      <c r="I17" s="12">
        <f t="shared" si="3"/>
        <v>8</v>
      </c>
      <c r="J17" s="12" t="str">
        <f t="shared" si="1"/>
        <v>P.US.NGE5</v>
      </c>
      <c r="K17" s="12">
        <f t="shared" si="2"/>
        <v>1</v>
      </c>
    </row>
    <row r="18" spans="1:11" x14ac:dyDescent="0.3">
      <c r="C18" s="13"/>
      <c r="F18" s="12">
        <f>IF(H18="","",RTD("cqg.rtd", ,"ContractData",H18, "OptionDaysToExp",, "T"))</f>
        <v>15</v>
      </c>
      <c r="G18" s="12">
        <f>IFERROR(RANK($F18,$F$1:F$26)+COUNTIF($F$1:F18,F18)-1,"")</f>
        <v>7</v>
      </c>
      <c r="H18" s="12" t="str">
        <f t="shared" si="0"/>
        <v>P.US.LNE5</v>
      </c>
      <c r="I18" s="12">
        <f t="shared" si="3"/>
        <v>7</v>
      </c>
      <c r="J18" s="12" t="str">
        <f t="shared" si="1"/>
        <v>P.US.LNE5</v>
      </c>
      <c r="K18" s="12">
        <f t="shared" si="2"/>
        <v>1</v>
      </c>
    </row>
    <row r="19" spans="1:11" x14ac:dyDescent="0.3">
      <c r="C19" s="13"/>
      <c r="F19" s="12">
        <f>IF(H19="","",RTD("cqg.rtd", ,"ContractData",H19, "OptionDaysToExp",, "T"))</f>
        <v>11</v>
      </c>
      <c r="G19" s="12">
        <f>IFERROR(RANK($F19,$F$1:F$26)+COUNTIF($F$1:F19,F19)-1,"")</f>
        <v>16</v>
      </c>
      <c r="H19" s="12" t="str">
        <f t="shared" si="0"/>
        <v>P.US.NGE</v>
      </c>
      <c r="I19" s="12">
        <f t="shared" si="3"/>
        <v>6</v>
      </c>
      <c r="J19" s="12" t="str">
        <f t="shared" si="1"/>
        <v>C.US.NGE5</v>
      </c>
      <c r="K19" s="12">
        <f t="shared" si="2"/>
        <v>1</v>
      </c>
    </row>
    <row r="20" spans="1:11" x14ac:dyDescent="0.3">
      <c r="C20" s="13"/>
      <c r="F20" s="12">
        <f>IF(H20="","",RTD("cqg.rtd", ,"ContractData",H20, "OptionDaysToExp",, "T"))</f>
        <v>14</v>
      </c>
      <c r="G20" s="12">
        <f>IFERROR(RANK($F20,$F$1:F$26)+COUNTIF($F$1:F20,F20)-1,"")</f>
        <v>12</v>
      </c>
      <c r="H20" s="12" t="str">
        <f t="shared" si="0"/>
        <v>P.US.NGE1</v>
      </c>
      <c r="I20" s="12">
        <f t="shared" si="3"/>
        <v>5</v>
      </c>
      <c r="J20" s="12" t="str">
        <f t="shared" si="1"/>
        <v>C.US.LNE5</v>
      </c>
      <c r="K20" s="12">
        <f t="shared" si="2"/>
        <v>1</v>
      </c>
    </row>
    <row r="21" spans="1:11" x14ac:dyDescent="0.3">
      <c r="C21" s="13"/>
      <c r="F21" s="12">
        <f>IF(H21="","",RTD("cqg.rtd", ,"ContractData",H21, "OptionDaysToExp",, "T"))</f>
        <v>22</v>
      </c>
      <c r="G21" s="12">
        <f>IFERROR(RANK($F21,$F$1:F$26)+COUNTIF($F$1:F21,F21)-1,"")</f>
        <v>4</v>
      </c>
      <c r="H21" s="12" t="str">
        <f t="shared" si="0"/>
        <v>P.US.NGE2</v>
      </c>
      <c r="I21" s="12">
        <f t="shared" si="3"/>
        <v>4</v>
      </c>
      <c r="J21" s="12" t="str">
        <f t="shared" si="1"/>
        <v>P.US.NGE2</v>
      </c>
      <c r="K21" s="12">
        <f t="shared" si="2"/>
        <v>1</v>
      </c>
    </row>
    <row r="22" spans="1:11" x14ac:dyDescent="0.3">
      <c r="F22" s="12">
        <f>IF(H22="","",RTD("cqg.rtd", ,"ContractData",H22, "OptionDaysToExp",, "T"))</f>
        <v>1</v>
      </c>
      <c r="G22" s="12">
        <f>IFERROR(RANK($F22,$F$1:F$26)+COUNTIF($F$1:F22,F22)-1,"")</f>
        <v>24</v>
      </c>
      <c r="H22" s="12" t="str">
        <f t="shared" si="0"/>
        <v>P.US.NGE3</v>
      </c>
      <c r="I22" s="12">
        <f t="shared" si="3"/>
        <v>3</v>
      </c>
      <c r="J22" s="12" t="str">
        <f t="shared" si="1"/>
        <v>P.US.LNE2</v>
      </c>
      <c r="K22" s="12">
        <f t="shared" si="2"/>
        <v>1</v>
      </c>
    </row>
    <row r="23" spans="1:11" x14ac:dyDescent="0.3">
      <c r="F23" s="12">
        <f>IF(H23="","",RTD("cqg.rtd", ,"ContractData",H23, "OptionDaysToExp",, "T"))</f>
        <v>7</v>
      </c>
      <c r="G23" s="12">
        <f>IFERROR(RANK($F23,$F$1:F$26)+COUNTIF($F$1:F23,F23)-1,"")</f>
        <v>20</v>
      </c>
      <c r="H23" s="12" t="str">
        <f t="shared" si="0"/>
        <v>P.US.NGE4</v>
      </c>
      <c r="I23" s="12">
        <f t="shared" si="3"/>
        <v>2</v>
      </c>
      <c r="J23" s="12" t="str">
        <f t="shared" si="1"/>
        <v>C.US.NGE2</v>
      </c>
      <c r="K23" s="12">
        <f t="shared" si="2"/>
        <v>1</v>
      </c>
    </row>
    <row r="24" spans="1:11" x14ac:dyDescent="0.3">
      <c r="F24" s="12">
        <f>IF(H24="","",RTD("cqg.rtd", ,"ContractData",H24, "OptionDaysToExp",, "T"))</f>
        <v>15</v>
      </c>
      <c r="G24" s="12">
        <f>IFERROR(RANK($F24,$F$1:F$26)+COUNTIF($F$1:F24,F24)-1,"")</f>
        <v>8</v>
      </c>
      <c r="H24" s="12" t="str">
        <f t="shared" si="0"/>
        <v>P.US.NGE5</v>
      </c>
      <c r="I24" s="12">
        <f t="shared" si="3"/>
        <v>1</v>
      </c>
      <c r="J24" s="12" t="str">
        <f t="shared" si="1"/>
        <v>C.US.LNE2</v>
      </c>
      <c r="K24" s="12">
        <f>IF(F24&lt;&gt;"",1,"")</f>
        <v>1</v>
      </c>
    </row>
    <row r="25" spans="1:11" x14ac:dyDescent="0.3">
      <c r="F25" s="12" t="str">
        <f>IF(H25="","",RTD("cqg.rtd", ,"ContractData",H25, "OptionDaysToExp",, "T"))</f>
        <v/>
      </c>
      <c r="G25" s="12" t="str">
        <f>IFERROR(RANK($F25,$F$1:F$26)+COUNTIF($F$1:F25,F25)-1,"")</f>
        <v/>
      </c>
      <c r="H25" s="12" t="str">
        <f t="shared" si="0"/>
        <v/>
      </c>
      <c r="I25" s="12" t="str">
        <f t="shared" si="3"/>
        <v/>
      </c>
      <c r="J25" s="12" t="str">
        <f t="shared" si="1"/>
        <v/>
      </c>
      <c r="K25" s="12" t="str">
        <f>IF(F25&lt;&gt;"",1,"")</f>
        <v/>
      </c>
    </row>
    <row r="26" spans="1:11" x14ac:dyDescent="0.3">
      <c r="F26" s="12" t="str">
        <f>IF(H26="","",RTD("cqg.rtd", ,"ContractData",H26, "OptionDaysToExp",, "T"))</f>
        <v/>
      </c>
      <c r="G26" s="12" t="str">
        <f>IFERROR(RANK($F26,$F$1:F$26)+COUNTIF($F$1:F26,F26)-1,"")</f>
        <v/>
      </c>
      <c r="H26" s="12" t="str">
        <f t="shared" si="0"/>
        <v/>
      </c>
      <c r="I26" s="12" t="str">
        <f t="shared" si="3"/>
        <v/>
      </c>
      <c r="J26" s="12" t="str">
        <f t="shared" si="1"/>
        <v/>
      </c>
      <c r="K26" s="12" t="str">
        <f t="shared" si="2"/>
        <v/>
      </c>
    </row>
    <row r="27" spans="1:11" x14ac:dyDescent="0.3">
      <c r="K27" s="12" t="str">
        <f t="shared" si="2"/>
        <v/>
      </c>
    </row>
    <row r="28" spans="1:11" x14ac:dyDescent="0.3">
      <c r="K28" s="12" t="str">
        <f t="shared" si="2"/>
        <v/>
      </c>
    </row>
    <row r="29" spans="1:11" x14ac:dyDescent="0.3">
      <c r="K29" s="12" t="str">
        <f t="shared" si="2"/>
        <v/>
      </c>
    </row>
    <row r="30" spans="1:11" x14ac:dyDescent="0.3">
      <c r="A30" s="12">
        <v>1</v>
      </c>
      <c r="B30" s="12" t="str">
        <f>IFERROR(VLOOKUP(A30,$C$30:$D$55,2,FALSE),"")</f>
        <v>C.US.LNE</v>
      </c>
      <c r="C30" s="12">
        <v>1</v>
      </c>
      <c r="D30" s="12" t="s">
        <v>26</v>
      </c>
      <c r="E30" s="12" t="str">
        <f>RTD("cqg.rtd", ,"ContractData",D30, "LongDescription",, "T")</f>
        <v>Natural Gas (European) (Globex), Jan 21 2650 Call</v>
      </c>
      <c r="K30" s="12" t="str">
        <f t="shared" si="2"/>
        <v/>
      </c>
    </row>
    <row r="31" spans="1:11" x14ac:dyDescent="0.3">
      <c r="A31" s="12">
        <f>A30+1</f>
        <v>2</v>
      </c>
      <c r="B31" s="12" t="str">
        <f t="shared" ref="B31:B55" si="4">IFERROR(VLOOKUP(A31,$C$30:$D$55,2,FALSE),"")</f>
        <v>C.US.LNE1</v>
      </c>
      <c r="C31" s="12">
        <f>IFERROR(IF(LEFT(E31,3)&lt;&gt;"768",TRUNC(C30)+1,C30+0.01),C30+0.01)</f>
        <v>2</v>
      </c>
      <c r="D31" s="12" t="s">
        <v>28</v>
      </c>
      <c r="E31" s="12" t="str">
        <f>RTD("cqg.rtd", ,"ContractData",D31, "LongDescription",, "T")</f>
        <v>Natural Gas (European) Week 1, Jan 21 2650 Call</v>
      </c>
      <c r="K31" s="12" t="str">
        <f t="shared" si="2"/>
        <v/>
      </c>
    </row>
    <row r="32" spans="1:11" x14ac:dyDescent="0.3">
      <c r="A32" s="12">
        <f t="shared" ref="A32:A52" si="5">A31+1</f>
        <v>3</v>
      </c>
      <c r="B32" s="12" t="str">
        <f t="shared" si="4"/>
        <v>C.US.LNE2</v>
      </c>
      <c r="C32" s="12">
        <f t="shared" ref="C32:C55" si="6">IFERROR(IF(LEFT(E32,3)&lt;&gt;"768",TRUNC(C31)+1,C31+0.01),C31+0.01)</f>
        <v>3</v>
      </c>
      <c r="D32" s="12" t="s">
        <v>30</v>
      </c>
      <c r="E32" s="12" t="str">
        <f>RTD("cqg.rtd", ,"ContractData",D32, "LongDescription",, "T")</f>
        <v>Natural Gas (European) Week 2, Jan 21 2650 Call</v>
      </c>
      <c r="K32" s="12" t="str">
        <f t="shared" si="2"/>
        <v/>
      </c>
    </row>
    <row r="33" spans="1:11" x14ac:dyDescent="0.3">
      <c r="A33" s="12">
        <f t="shared" si="5"/>
        <v>4</v>
      </c>
      <c r="B33" s="12" t="str">
        <f t="shared" si="4"/>
        <v>C.US.LNE3</v>
      </c>
      <c r="C33" s="12">
        <f t="shared" si="6"/>
        <v>4</v>
      </c>
      <c r="D33" s="12" t="s">
        <v>32</v>
      </c>
      <c r="E33" s="12" t="str">
        <f>RTD("cqg.rtd", ,"ContractData",D33, "LongDescription",, "T")</f>
        <v>Natural Gas (European) Week 3, Dec 20 2650 Call</v>
      </c>
      <c r="K33" s="12" t="str">
        <f t="shared" si="2"/>
        <v/>
      </c>
    </row>
    <row r="34" spans="1:11" x14ac:dyDescent="0.3">
      <c r="A34" s="12">
        <f t="shared" si="5"/>
        <v>5</v>
      </c>
      <c r="B34" s="12" t="str">
        <f t="shared" si="4"/>
        <v>C.US.LNE4</v>
      </c>
      <c r="C34" s="12">
        <f t="shared" si="6"/>
        <v>5</v>
      </c>
      <c r="D34" s="12" t="s">
        <v>34</v>
      </c>
      <c r="E34" s="12" t="str">
        <f>RTD("cqg.rtd", ,"ContractData",D34, "LongDescription",, "T")</f>
        <v>Natural Gas (European) Week 4, Dec 20 2650 Call</v>
      </c>
      <c r="K34" s="12" t="str">
        <f t="shared" si="2"/>
        <v/>
      </c>
    </row>
    <row r="35" spans="1:11" x14ac:dyDescent="0.3">
      <c r="A35" s="12">
        <f t="shared" si="5"/>
        <v>6</v>
      </c>
      <c r="B35" s="12" t="str">
        <f t="shared" si="4"/>
        <v>C.US.LNE5</v>
      </c>
      <c r="C35" s="12">
        <f t="shared" si="6"/>
        <v>6</v>
      </c>
      <c r="D35" s="12" t="s">
        <v>36</v>
      </c>
      <c r="E35" s="12" t="str">
        <f>RTD("cqg.rtd", ,"ContractData",D35, "LongDescription",, "T")</f>
        <v>Natural Gas (European) Week 5, Dec 20 2650 Call</v>
      </c>
      <c r="K35" s="14">
        <f>SUM(K1:K34)</f>
        <v>24</v>
      </c>
    </row>
    <row r="36" spans="1:11" x14ac:dyDescent="0.3">
      <c r="A36" s="12">
        <f t="shared" si="5"/>
        <v>7</v>
      </c>
      <c r="B36" s="12" t="str">
        <f t="shared" si="4"/>
        <v>C.US.NGE</v>
      </c>
      <c r="C36" s="12">
        <f t="shared" si="6"/>
        <v>6.01</v>
      </c>
      <c r="D36" s="12" t="s">
        <v>51</v>
      </c>
      <c r="E36" s="12" t="str">
        <f>RTD("cqg.rtd", ,"ContractData",D36, "LongDescription",, "T")</f>
        <v>768: Current Message -&gt; Not found: C.US.NG</v>
      </c>
    </row>
    <row r="37" spans="1:11" x14ac:dyDescent="0.3">
      <c r="A37" s="12">
        <f t="shared" si="5"/>
        <v>8</v>
      </c>
      <c r="B37" s="12" t="str">
        <f t="shared" si="4"/>
        <v>C.US.NGE1</v>
      </c>
      <c r="C37" s="12">
        <f t="shared" si="6"/>
        <v>7</v>
      </c>
      <c r="D37" s="12" t="s">
        <v>38</v>
      </c>
      <c r="E37" s="12" t="str">
        <f>RTD("cqg.rtd", ,"ContractData",D37, "LongDescription",, "T")</f>
        <v>Natural Gas (Globex), Jan 21 2650 Call</v>
      </c>
    </row>
    <row r="38" spans="1:11" x14ac:dyDescent="0.3">
      <c r="A38" s="12">
        <f t="shared" si="5"/>
        <v>9</v>
      </c>
      <c r="B38" s="12" t="str">
        <f t="shared" si="4"/>
        <v>C.US.NGE2</v>
      </c>
      <c r="C38" s="12">
        <f t="shared" si="6"/>
        <v>8</v>
      </c>
      <c r="D38" s="12" t="s">
        <v>40</v>
      </c>
      <c r="E38" s="12" t="str">
        <f>RTD("cqg.rtd", ,"ContractData",D38, "LongDescription",, "T")</f>
        <v>Natural Gas Week 1, Jan 21 2650 Call</v>
      </c>
    </row>
    <row r="39" spans="1:11" x14ac:dyDescent="0.3">
      <c r="A39" s="12">
        <f t="shared" si="5"/>
        <v>10</v>
      </c>
      <c r="B39" s="12" t="str">
        <f t="shared" si="4"/>
        <v>C.US.NGE3</v>
      </c>
      <c r="C39" s="12">
        <f t="shared" si="6"/>
        <v>9</v>
      </c>
      <c r="D39" s="12" t="s">
        <v>42</v>
      </c>
      <c r="E39" s="12" t="str">
        <f>RTD("cqg.rtd", ,"ContractData",D39, "LongDescription",, "T")</f>
        <v>Natural Gas Week 2, Jan 21 2650 Call</v>
      </c>
    </row>
    <row r="40" spans="1:11" x14ac:dyDescent="0.3">
      <c r="A40" s="12">
        <f t="shared" si="5"/>
        <v>11</v>
      </c>
      <c r="B40" s="12" t="str">
        <f t="shared" si="4"/>
        <v>C.US.NGE4</v>
      </c>
      <c r="C40" s="12">
        <f t="shared" si="6"/>
        <v>10</v>
      </c>
      <c r="D40" s="12" t="s">
        <v>44</v>
      </c>
      <c r="E40" s="12" t="str">
        <f>RTD("cqg.rtd", ,"ContractData",D40, "LongDescription",, "T")</f>
        <v>Natural Gas Week 3, Dec 20 2650 Call</v>
      </c>
    </row>
    <row r="41" spans="1:11" x14ac:dyDescent="0.3">
      <c r="A41" s="12">
        <f t="shared" si="5"/>
        <v>12</v>
      </c>
      <c r="B41" s="12" t="str">
        <f t="shared" si="4"/>
        <v>C.US.NGE5</v>
      </c>
      <c r="C41" s="12">
        <f t="shared" si="6"/>
        <v>11</v>
      </c>
      <c r="D41" s="12" t="s">
        <v>46</v>
      </c>
      <c r="E41" s="12" t="str">
        <f>RTD("cqg.rtd", ,"ContractData",D41, "LongDescription",, "T")</f>
        <v>Natural Gas Week 4, Dec 20 2650 Call</v>
      </c>
    </row>
    <row r="42" spans="1:11" x14ac:dyDescent="0.3">
      <c r="A42" s="12">
        <f t="shared" si="5"/>
        <v>13</v>
      </c>
      <c r="B42" s="12" t="str">
        <f t="shared" si="4"/>
        <v>P.US.LNE</v>
      </c>
      <c r="C42" s="12">
        <f t="shared" si="6"/>
        <v>12</v>
      </c>
      <c r="D42" s="12" t="s">
        <v>48</v>
      </c>
      <c r="E42" s="12" t="str">
        <f>RTD("cqg.rtd", ,"ContractData",D42, "LongDescription",, "T")</f>
        <v>Natural Gas Week 5, Dec 20 2650 Call</v>
      </c>
    </row>
    <row r="43" spans="1:11" x14ac:dyDescent="0.3">
      <c r="A43" s="12">
        <f t="shared" si="5"/>
        <v>14</v>
      </c>
      <c r="B43" s="12" t="str">
        <f t="shared" si="4"/>
        <v>P.US.LNE1</v>
      </c>
      <c r="C43" s="12">
        <f t="shared" si="6"/>
        <v>13</v>
      </c>
      <c r="D43" s="12" t="s">
        <v>27</v>
      </c>
      <c r="E43" s="12" t="str">
        <f>RTD("cqg.rtd", ,"ContractData",D43, "LongDescription",, "T")</f>
        <v>Natural Gas (European) (Globex), Jan 21 2650 Put</v>
      </c>
    </row>
    <row r="44" spans="1:11" x14ac:dyDescent="0.3">
      <c r="A44" s="12">
        <f t="shared" si="5"/>
        <v>15</v>
      </c>
      <c r="B44" s="12" t="str">
        <f t="shared" si="4"/>
        <v>P.US.LNE2</v>
      </c>
      <c r="C44" s="12">
        <f t="shared" si="6"/>
        <v>14</v>
      </c>
      <c r="D44" s="12" t="s">
        <v>29</v>
      </c>
      <c r="E44" s="12" t="str">
        <f>RTD("cqg.rtd", ,"ContractData",D44, "LongDescription",, "T")</f>
        <v>Natural Gas (European) Week 1, Jan 21 2650 Put</v>
      </c>
    </row>
    <row r="45" spans="1:11" x14ac:dyDescent="0.3">
      <c r="A45" s="12">
        <f t="shared" si="5"/>
        <v>16</v>
      </c>
      <c r="B45" s="12" t="str">
        <f t="shared" si="4"/>
        <v>P.US.LNE3</v>
      </c>
      <c r="C45" s="12">
        <f t="shared" si="6"/>
        <v>15</v>
      </c>
      <c r="D45" s="12" t="s">
        <v>31</v>
      </c>
      <c r="E45" s="12" t="str">
        <f>RTD("cqg.rtd", ,"ContractData",D45, "LongDescription",, "T")</f>
        <v>Natural Gas (European) Week 2, Jan 21 2650 Put</v>
      </c>
    </row>
    <row r="46" spans="1:11" x14ac:dyDescent="0.3">
      <c r="A46" s="12">
        <f t="shared" si="5"/>
        <v>17</v>
      </c>
      <c r="B46" s="12" t="str">
        <f t="shared" si="4"/>
        <v>P.US.LNE4</v>
      </c>
      <c r="C46" s="12">
        <f t="shared" si="6"/>
        <v>16</v>
      </c>
      <c r="D46" s="12" t="s">
        <v>33</v>
      </c>
      <c r="E46" s="12" t="str">
        <f>RTD("cqg.rtd", ,"ContractData",D46, "LongDescription",, "T")</f>
        <v>Natural Gas (European) Week 3, Dec 20 2650 Put</v>
      </c>
    </row>
    <row r="47" spans="1:11" x14ac:dyDescent="0.3">
      <c r="A47" s="12">
        <f t="shared" si="5"/>
        <v>18</v>
      </c>
      <c r="B47" s="12" t="str">
        <f t="shared" si="4"/>
        <v>P.US.LNE5</v>
      </c>
      <c r="C47" s="12">
        <f t="shared" si="6"/>
        <v>17</v>
      </c>
      <c r="D47" s="12" t="s">
        <v>35</v>
      </c>
      <c r="E47" s="12" t="str">
        <f>RTD("cqg.rtd", ,"ContractData",D47, "LongDescription",, "T")</f>
        <v>Natural Gas (European) Week 4, Dec 20 2650 Put</v>
      </c>
    </row>
    <row r="48" spans="1:11" x14ac:dyDescent="0.3">
      <c r="A48" s="12">
        <f t="shared" si="5"/>
        <v>19</v>
      </c>
      <c r="B48" s="12" t="str">
        <f t="shared" si="4"/>
        <v>P.US.NGE</v>
      </c>
      <c r="C48" s="12">
        <f t="shared" si="6"/>
        <v>18</v>
      </c>
      <c r="D48" s="12" t="s">
        <v>37</v>
      </c>
      <c r="E48" s="12" t="str">
        <f>RTD("cqg.rtd", ,"ContractData",D48, "LongDescription",, "T")</f>
        <v>Natural Gas (European) Week 5, Dec 20 2650 Put</v>
      </c>
    </row>
    <row r="49" spans="1:5" x14ac:dyDescent="0.3">
      <c r="A49" s="12">
        <f t="shared" si="5"/>
        <v>20</v>
      </c>
      <c r="B49" s="12" t="str">
        <f t="shared" si="4"/>
        <v>P.US.NGE1</v>
      </c>
      <c r="C49" s="12">
        <f t="shared" si="6"/>
        <v>18.010000000000002</v>
      </c>
      <c r="D49" s="12" t="s">
        <v>52</v>
      </c>
      <c r="E49" s="12" t="str">
        <f>RTD("cqg.rtd", ,"ContractData",D49, "LongDescription",, "T")</f>
        <v>768: Current Message -&gt; Not found: P.US.NG</v>
      </c>
    </row>
    <row r="50" spans="1:5" x14ac:dyDescent="0.3">
      <c r="A50" s="12">
        <f t="shared" si="5"/>
        <v>21</v>
      </c>
      <c r="B50" s="12" t="str">
        <f t="shared" si="4"/>
        <v>P.US.NGE2</v>
      </c>
      <c r="C50" s="12">
        <f t="shared" si="6"/>
        <v>19</v>
      </c>
      <c r="D50" s="12" t="s">
        <v>39</v>
      </c>
      <c r="E50" s="12" t="str">
        <f>RTD("cqg.rtd", ,"ContractData",D50, "LongDescription",, "T")</f>
        <v>Natural Gas (Globex), Jan 21 2650 Put</v>
      </c>
    </row>
    <row r="51" spans="1:5" x14ac:dyDescent="0.3">
      <c r="A51" s="12">
        <f t="shared" si="5"/>
        <v>22</v>
      </c>
      <c r="B51" s="12" t="str">
        <f t="shared" si="4"/>
        <v>P.US.NGE3</v>
      </c>
      <c r="C51" s="12">
        <f t="shared" si="6"/>
        <v>20</v>
      </c>
      <c r="D51" s="12" t="s">
        <v>41</v>
      </c>
      <c r="E51" s="12" t="str">
        <f>RTD("cqg.rtd", ,"ContractData",D51, "LongDescription",, "T")</f>
        <v>Natural Gas Week 1, Jan 21 2650 Put</v>
      </c>
    </row>
    <row r="52" spans="1:5" x14ac:dyDescent="0.3">
      <c r="A52" s="12">
        <f t="shared" si="5"/>
        <v>23</v>
      </c>
      <c r="B52" s="12" t="str">
        <f t="shared" si="4"/>
        <v>P.US.NGE4</v>
      </c>
      <c r="C52" s="12">
        <f t="shared" si="6"/>
        <v>21</v>
      </c>
      <c r="D52" s="12" t="s">
        <v>43</v>
      </c>
      <c r="E52" s="12" t="str">
        <f>RTD("cqg.rtd", ,"ContractData",D52, "LongDescription",, "T")</f>
        <v>Natural Gas Week 2, Jan 21 2650 Put</v>
      </c>
    </row>
    <row r="53" spans="1:5" x14ac:dyDescent="0.3">
      <c r="A53" s="12">
        <f>A52+1</f>
        <v>24</v>
      </c>
      <c r="B53" s="12" t="str">
        <f t="shared" si="4"/>
        <v>P.US.NGE5</v>
      </c>
      <c r="C53" s="12">
        <f t="shared" si="6"/>
        <v>22</v>
      </c>
      <c r="D53" s="12" t="s">
        <v>45</v>
      </c>
      <c r="E53" s="12" t="str">
        <f>RTD("cqg.rtd", ,"ContractData",D53, "LongDescription",, "T")</f>
        <v>Natural Gas Week 3, Dec 20 2650 Put</v>
      </c>
    </row>
    <row r="54" spans="1:5" x14ac:dyDescent="0.3">
      <c r="A54" s="12">
        <f t="shared" ref="A54:A55" si="7">A53+1</f>
        <v>25</v>
      </c>
      <c r="B54" s="12" t="str">
        <f t="shared" si="4"/>
        <v/>
      </c>
      <c r="C54" s="12">
        <f t="shared" si="6"/>
        <v>23</v>
      </c>
      <c r="D54" s="12" t="s">
        <v>47</v>
      </c>
      <c r="E54" s="12" t="str">
        <f>RTD("cqg.rtd", ,"ContractData",D54, "LongDescription",, "T")</f>
        <v>Natural Gas Week 4, Dec 20 2650 Put</v>
      </c>
    </row>
    <row r="55" spans="1:5" x14ac:dyDescent="0.3">
      <c r="A55" s="12">
        <f t="shared" si="7"/>
        <v>26</v>
      </c>
      <c r="B55" s="12" t="str">
        <f t="shared" si="4"/>
        <v/>
      </c>
      <c r="C55" s="12">
        <f t="shared" si="6"/>
        <v>24</v>
      </c>
      <c r="D55" s="12" t="s">
        <v>49</v>
      </c>
      <c r="E55" s="12" t="str">
        <f>RTD("cqg.rtd", ,"ContractData",D55, "LongDescription",, "T")</f>
        <v>Natural Gas Week 5, Dec 20 2650 Put</v>
      </c>
    </row>
  </sheetData>
  <sheetProtection algorithmName="SHA-512" hashValue="XleR4DF7siSmvNzhDAnfN7JgG3BPOqfpiyX8XRRbB2J0lhPwqgMW7ftScRDuHEMahFNdtpmEA4h9kOVyKuLcNw==" saltValue="Ojts5MMmEOwGjTebOuDJGQ==" spinCount="100000" sheet="1" objects="1" scenarios="1" selectLockedCells="1" selectUnlockedCells="1"/>
  <sortState ref="N1:N26">
    <sortCondition ref="N1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Display</vt:lpstr>
      <vt:lpstr>Data</vt:lpstr>
      <vt:lpstr>CLE</vt:lpstr>
      <vt:lpstr>NGE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2017-08-14T15:46:13Z</dcterms:created>
  <dcterms:modified xsi:type="dcterms:W3CDTF">2020-12-17T19:51:17Z</dcterms:modified>
</cp:coreProperties>
</file>